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41" documentId="8_{1B4AD85B-597E-4CF9-9AB8-DC7E2F49351E}" xr6:coauthVersionLast="47" xr6:coauthVersionMax="47" xr10:uidLastSave="{6E545789-4906-4B88-ABF7-95BA391C4618}"/>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基本情報入力シート!$A$1:$AA$88</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8" i="26" l="1"/>
  <c r="AB7" i="26"/>
  <c r="AB5" i="26"/>
  <c r="N5" i="26"/>
  <c r="K2013" i="26"/>
  <c r="L2013" i="26"/>
  <c r="M2013" i="26"/>
  <c r="N2013" i="26"/>
  <c r="J2013" i="26"/>
  <c r="J2012" i="26"/>
  <c r="J25" i="26"/>
  <c r="K25" i="26"/>
  <c r="L25" i="26"/>
  <c r="M25" i="26"/>
  <c r="N25" i="26"/>
  <c r="J26" i="26"/>
  <c r="K26" i="26"/>
  <c r="L26" i="26"/>
  <c r="M26" i="26"/>
  <c r="N26" i="26"/>
  <c r="J27" i="26"/>
  <c r="K27" i="26"/>
  <c r="L27" i="26"/>
  <c r="M27" i="26"/>
  <c r="N27" i="26"/>
  <c r="J28" i="26"/>
  <c r="K28" i="26"/>
  <c r="L28" i="26"/>
  <c r="M28" i="26"/>
  <c r="N28" i="26"/>
  <c r="J29" i="26"/>
  <c r="K29" i="26"/>
  <c r="L29" i="26"/>
  <c r="M29" i="26"/>
  <c r="N29" i="26"/>
  <c r="J30" i="26"/>
  <c r="K30" i="26"/>
  <c r="L30" i="26"/>
  <c r="M30" i="26"/>
  <c r="N30" i="26"/>
  <c r="J31" i="26"/>
  <c r="K31" i="26"/>
  <c r="L31" i="26"/>
  <c r="M31" i="26"/>
  <c r="N31" i="26"/>
  <c r="J32" i="26"/>
  <c r="K32" i="26"/>
  <c r="L32" i="26"/>
  <c r="M32" i="26"/>
  <c r="N32" i="26"/>
  <c r="J33" i="26"/>
  <c r="K33" i="26"/>
  <c r="L33" i="26"/>
  <c r="M33" i="26"/>
  <c r="N33" i="26"/>
  <c r="J34" i="26"/>
  <c r="K34" i="26"/>
  <c r="L34" i="26"/>
  <c r="M34" i="26"/>
  <c r="N34" i="26"/>
  <c r="J35" i="26"/>
  <c r="K35" i="26"/>
  <c r="L35" i="26"/>
  <c r="M35" i="26"/>
  <c r="N35" i="26"/>
  <c r="J36" i="26"/>
  <c r="K36" i="26"/>
  <c r="L36" i="26"/>
  <c r="M36" i="26"/>
  <c r="N36" i="26"/>
  <c r="J37" i="26"/>
  <c r="K37" i="26"/>
  <c r="L37" i="26"/>
  <c r="M37" i="26"/>
  <c r="N37" i="26"/>
  <c r="J38" i="26"/>
  <c r="K38" i="26"/>
  <c r="L38" i="26"/>
  <c r="M38" i="26"/>
  <c r="N38" i="26"/>
  <c r="J39" i="26"/>
  <c r="K39" i="26"/>
  <c r="L39" i="26"/>
  <c r="M39" i="26"/>
  <c r="N39" i="26"/>
  <c r="J40" i="26"/>
  <c r="K40" i="26"/>
  <c r="L40" i="26"/>
  <c r="M40" i="26"/>
  <c r="N40" i="26"/>
  <c r="J41" i="26"/>
  <c r="K41" i="26"/>
  <c r="L41" i="26"/>
  <c r="M41" i="26"/>
  <c r="N41" i="26"/>
  <c r="J42" i="26"/>
  <c r="K42" i="26"/>
  <c r="L42" i="26"/>
  <c r="M42" i="26"/>
  <c r="N42" i="26"/>
  <c r="J43" i="26"/>
  <c r="K43" i="26"/>
  <c r="L43" i="26"/>
  <c r="M43" i="26"/>
  <c r="N43" i="26"/>
  <c r="J44" i="26"/>
  <c r="K44" i="26"/>
  <c r="L44" i="26"/>
  <c r="M44" i="26"/>
  <c r="N44" i="26"/>
  <c r="J45" i="26"/>
  <c r="K45" i="26"/>
  <c r="L45" i="26"/>
  <c r="M45" i="26"/>
  <c r="N45" i="26"/>
  <c r="J46" i="26"/>
  <c r="K46" i="26"/>
  <c r="L46" i="26"/>
  <c r="M46" i="26"/>
  <c r="N46" i="26"/>
  <c r="J47" i="26"/>
  <c r="K47" i="26"/>
  <c r="L47" i="26"/>
  <c r="M47" i="26"/>
  <c r="N47" i="26"/>
  <c r="J48" i="26"/>
  <c r="K48" i="26"/>
  <c r="L48" i="26"/>
  <c r="M48" i="26"/>
  <c r="N48" i="26"/>
  <c r="J49" i="26"/>
  <c r="K49" i="26"/>
  <c r="L49" i="26"/>
  <c r="M49" i="26"/>
  <c r="N49" i="26"/>
  <c r="J50" i="26"/>
  <c r="K50" i="26"/>
  <c r="L50" i="26"/>
  <c r="M50" i="26"/>
  <c r="N50" i="26"/>
  <c r="J51" i="26"/>
  <c r="K51" i="26"/>
  <c r="L51" i="26"/>
  <c r="M51" i="26"/>
  <c r="N51" i="26"/>
  <c r="J52" i="26"/>
  <c r="K52" i="26"/>
  <c r="L52" i="26"/>
  <c r="M52" i="26"/>
  <c r="N52" i="26"/>
  <c r="J53" i="26"/>
  <c r="K53" i="26"/>
  <c r="L53" i="26"/>
  <c r="M53" i="26"/>
  <c r="N53" i="26"/>
  <c r="J54" i="26"/>
  <c r="K54" i="26"/>
  <c r="L54" i="26"/>
  <c r="M54" i="26"/>
  <c r="N54" i="26"/>
  <c r="J55" i="26"/>
  <c r="K55" i="26"/>
  <c r="L55" i="26"/>
  <c r="M55" i="26"/>
  <c r="N55" i="26"/>
  <c r="J56" i="26"/>
  <c r="K56" i="26"/>
  <c r="L56" i="26"/>
  <c r="M56" i="26"/>
  <c r="N56" i="26"/>
  <c r="J57" i="26"/>
  <c r="K57" i="26"/>
  <c r="L57" i="26"/>
  <c r="M57" i="26"/>
  <c r="N57" i="26"/>
  <c r="J58" i="26"/>
  <c r="K58" i="26"/>
  <c r="L58" i="26"/>
  <c r="M58" i="26"/>
  <c r="N58" i="26"/>
  <c r="J59" i="26"/>
  <c r="K59" i="26"/>
  <c r="L59" i="26"/>
  <c r="M59" i="26"/>
  <c r="N59" i="26"/>
  <c r="J60" i="26"/>
  <c r="K60" i="26"/>
  <c r="L60" i="26"/>
  <c r="M60" i="26"/>
  <c r="N60" i="26"/>
  <c r="J61" i="26"/>
  <c r="K61" i="26"/>
  <c r="L61" i="26"/>
  <c r="M61" i="26"/>
  <c r="N61" i="26"/>
  <c r="J62" i="26"/>
  <c r="K62" i="26"/>
  <c r="L62" i="26"/>
  <c r="M62" i="26"/>
  <c r="N62" i="26"/>
  <c r="J63" i="26"/>
  <c r="K63" i="26"/>
  <c r="L63" i="26"/>
  <c r="M63" i="26"/>
  <c r="N63" i="26"/>
  <c r="J64" i="26"/>
  <c r="K64" i="26"/>
  <c r="L64" i="26"/>
  <c r="M64" i="26"/>
  <c r="N64" i="26"/>
  <c r="J65" i="26"/>
  <c r="K65" i="26"/>
  <c r="L65" i="26"/>
  <c r="M65" i="26"/>
  <c r="N65" i="26"/>
  <c r="J66" i="26"/>
  <c r="K66" i="26"/>
  <c r="L66" i="26"/>
  <c r="M66" i="26"/>
  <c r="N66" i="26"/>
  <c r="J67" i="26"/>
  <c r="K67" i="26"/>
  <c r="L67" i="26"/>
  <c r="M67" i="26"/>
  <c r="N67" i="26"/>
  <c r="J68" i="26"/>
  <c r="K68" i="26"/>
  <c r="L68" i="26"/>
  <c r="M68" i="26"/>
  <c r="N68" i="26"/>
  <c r="J69" i="26"/>
  <c r="K69" i="26"/>
  <c r="L69" i="26"/>
  <c r="M69" i="26"/>
  <c r="N69" i="26"/>
  <c r="J70" i="26"/>
  <c r="K70" i="26"/>
  <c r="L70" i="26"/>
  <c r="M70" i="26"/>
  <c r="N70" i="26"/>
  <c r="J71" i="26"/>
  <c r="K71" i="26"/>
  <c r="L71" i="26"/>
  <c r="M71" i="26"/>
  <c r="N71" i="26"/>
  <c r="J72" i="26"/>
  <c r="K72" i="26"/>
  <c r="L72" i="26"/>
  <c r="M72" i="26"/>
  <c r="N72" i="26"/>
  <c r="J73" i="26"/>
  <c r="K73" i="26"/>
  <c r="L73" i="26"/>
  <c r="M73" i="26"/>
  <c r="N73" i="26"/>
  <c r="J74" i="26"/>
  <c r="K74" i="26"/>
  <c r="L74" i="26"/>
  <c r="M74" i="26"/>
  <c r="N74" i="26"/>
  <c r="J75" i="26"/>
  <c r="K75" i="26"/>
  <c r="L75" i="26"/>
  <c r="M75" i="26"/>
  <c r="N75" i="26"/>
  <c r="J76" i="26"/>
  <c r="K76" i="26"/>
  <c r="L76" i="26"/>
  <c r="M76" i="26"/>
  <c r="N76" i="26"/>
  <c r="J77" i="26"/>
  <c r="K77" i="26"/>
  <c r="L77" i="26"/>
  <c r="M77" i="26"/>
  <c r="N77" i="26"/>
  <c r="J78" i="26"/>
  <c r="K78" i="26"/>
  <c r="L78" i="26"/>
  <c r="M78" i="26"/>
  <c r="N78" i="26"/>
  <c r="J79" i="26"/>
  <c r="K79" i="26"/>
  <c r="L79" i="26"/>
  <c r="M79" i="26"/>
  <c r="N79" i="26"/>
  <c r="J80" i="26"/>
  <c r="K80" i="26"/>
  <c r="L80" i="26"/>
  <c r="M80" i="26"/>
  <c r="N80" i="26"/>
  <c r="J81" i="26"/>
  <c r="K81" i="26"/>
  <c r="L81" i="26"/>
  <c r="M81" i="26"/>
  <c r="N81" i="26"/>
  <c r="J82" i="26"/>
  <c r="K82" i="26"/>
  <c r="L82" i="26"/>
  <c r="M82" i="26"/>
  <c r="N82" i="26"/>
  <c r="J83" i="26"/>
  <c r="K83" i="26"/>
  <c r="L83" i="26"/>
  <c r="M83" i="26"/>
  <c r="N83" i="26"/>
  <c r="J84" i="26"/>
  <c r="K84" i="26"/>
  <c r="L84" i="26"/>
  <c r="M84" i="26"/>
  <c r="N84" i="26"/>
  <c r="J85" i="26"/>
  <c r="K85" i="26"/>
  <c r="L85" i="26"/>
  <c r="M85" i="26"/>
  <c r="N85" i="26"/>
  <c r="J86" i="26"/>
  <c r="K86" i="26"/>
  <c r="L86" i="26"/>
  <c r="M86" i="26"/>
  <c r="N86" i="26"/>
  <c r="J87" i="26"/>
  <c r="K87" i="26"/>
  <c r="L87" i="26"/>
  <c r="M87" i="26"/>
  <c r="N87" i="26"/>
  <c r="J88" i="26"/>
  <c r="K88" i="26"/>
  <c r="L88" i="26"/>
  <c r="M88" i="26"/>
  <c r="N88" i="26"/>
  <c r="J89" i="26"/>
  <c r="K89" i="26"/>
  <c r="L89" i="26"/>
  <c r="M89" i="26"/>
  <c r="N89" i="26"/>
  <c r="J90" i="26"/>
  <c r="K90" i="26"/>
  <c r="L90" i="26"/>
  <c r="M90" i="26"/>
  <c r="N90" i="26"/>
  <c r="J91" i="26"/>
  <c r="K91" i="26"/>
  <c r="L91" i="26"/>
  <c r="M91" i="26"/>
  <c r="N91" i="26"/>
  <c r="J92" i="26"/>
  <c r="K92" i="26"/>
  <c r="L92" i="26"/>
  <c r="M92" i="26"/>
  <c r="N92" i="26"/>
  <c r="J93" i="26"/>
  <c r="K93" i="26"/>
  <c r="L93" i="26"/>
  <c r="M93" i="26"/>
  <c r="N93" i="26"/>
  <c r="J94" i="26"/>
  <c r="K94" i="26"/>
  <c r="L94" i="26"/>
  <c r="M94" i="26"/>
  <c r="N94" i="26"/>
  <c r="J95" i="26"/>
  <c r="K95" i="26"/>
  <c r="L95" i="26"/>
  <c r="M95" i="26"/>
  <c r="N95" i="26"/>
  <c r="J96" i="26"/>
  <c r="K96" i="26"/>
  <c r="L96" i="26"/>
  <c r="M96" i="26"/>
  <c r="N96" i="26"/>
  <c r="J97" i="26"/>
  <c r="K97" i="26"/>
  <c r="L97" i="26"/>
  <c r="M97" i="26"/>
  <c r="N97" i="26"/>
  <c r="J98" i="26"/>
  <c r="K98" i="26"/>
  <c r="L98" i="26"/>
  <c r="M98" i="26"/>
  <c r="N98" i="26"/>
  <c r="J99" i="26"/>
  <c r="K99" i="26"/>
  <c r="L99" i="26"/>
  <c r="M99" i="26"/>
  <c r="N99" i="26"/>
  <c r="J100" i="26"/>
  <c r="K100" i="26"/>
  <c r="L100" i="26"/>
  <c r="M100" i="26"/>
  <c r="N100" i="26"/>
  <c r="J101" i="26"/>
  <c r="K101" i="26"/>
  <c r="L101" i="26"/>
  <c r="M101" i="26"/>
  <c r="N101" i="26"/>
  <c r="J102" i="26"/>
  <c r="K102" i="26"/>
  <c r="L102" i="26"/>
  <c r="M102" i="26"/>
  <c r="N102" i="26"/>
  <c r="J103" i="26"/>
  <c r="K103" i="26"/>
  <c r="L103" i="26"/>
  <c r="M103" i="26"/>
  <c r="N103" i="26"/>
  <c r="J104" i="26"/>
  <c r="K104" i="26"/>
  <c r="L104" i="26"/>
  <c r="M104" i="26"/>
  <c r="N104" i="26"/>
  <c r="J105" i="26"/>
  <c r="K105" i="26"/>
  <c r="L105" i="26"/>
  <c r="M105" i="26"/>
  <c r="N105" i="26"/>
  <c r="J106" i="26"/>
  <c r="K106" i="26"/>
  <c r="L106" i="26"/>
  <c r="M106" i="26"/>
  <c r="N106" i="26"/>
  <c r="J107" i="26"/>
  <c r="K107" i="26"/>
  <c r="L107" i="26"/>
  <c r="M107" i="26"/>
  <c r="N107" i="26"/>
  <c r="J108" i="26"/>
  <c r="K108" i="26"/>
  <c r="L108" i="26"/>
  <c r="M108" i="26"/>
  <c r="N108" i="26"/>
  <c r="J109" i="26"/>
  <c r="K109" i="26"/>
  <c r="L109" i="26"/>
  <c r="M109" i="26"/>
  <c r="N109" i="26"/>
  <c r="J110" i="26"/>
  <c r="K110" i="26"/>
  <c r="L110" i="26"/>
  <c r="M110" i="26"/>
  <c r="N110" i="26"/>
  <c r="J111" i="26"/>
  <c r="K111" i="26"/>
  <c r="L111" i="26"/>
  <c r="M111" i="26"/>
  <c r="N111" i="26"/>
  <c r="J112" i="26"/>
  <c r="K112" i="26"/>
  <c r="L112" i="26"/>
  <c r="M112" i="26"/>
  <c r="N112" i="26"/>
  <c r="J113" i="26"/>
  <c r="K113" i="26"/>
  <c r="L113" i="26"/>
  <c r="M113" i="26"/>
  <c r="N113" i="26"/>
  <c r="J114" i="26"/>
  <c r="K114" i="26"/>
  <c r="L114" i="26"/>
  <c r="M114" i="26"/>
  <c r="N114" i="26"/>
  <c r="J115" i="26"/>
  <c r="K115" i="26"/>
  <c r="L115" i="26"/>
  <c r="M115" i="26"/>
  <c r="N115" i="26"/>
  <c r="AH115" i="26" s="1"/>
  <c r="AI115" i="26" s="1"/>
  <c r="J116" i="26"/>
  <c r="K116" i="26"/>
  <c r="L116" i="26"/>
  <c r="M116" i="26"/>
  <c r="N116" i="26"/>
  <c r="J117" i="26"/>
  <c r="K117" i="26"/>
  <c r="L117" i="26"/>
  <c r="M117" i="26"/>
  <c r="N117" i="26"/>
  <c r="J118" i="26"/>
  <c r="K118" i="26"/>
  <c r="L118" i="26"/>
  <c r="M118" i="26"/>
  <c r="N118" i="26"/>
  <c r="J119" i="26"/>
  <c r="K119" i="26"/>
  <c r="L119" i="26"/>
  <c r="M119" i="26"/>
  <c r="N119" i="26"/>
  <c r="J120" i="26"/>
  <c r="K120" i="26"/>
  <c r="L120" i="26"/>
  <c r="M120" i="26"/>
  <c r="N120" i="26"/>
  <c r="J121" i="26"/>
  <c r="K121" i="26"/>
  <c r="L121" i="26"/>
  <c r="M121" i="26"/>
  <c r="N121" i="26"/>
  <c r="J122" i="26"/>
  <c r="K122" i="26"/>
  <c r="L122" i="26"/>
  <c r="M122" i="26"/>
  <c r="N122" i="26"/>
  <c r="J123" i="26"/>
  <c r="K123" i="26"/>
  <c r="L123" i="26"/>
  <c r="M123" i="26"/>
  <c r="N123" i="26"/>
  <c r="J124" i="26"/>
  <c r="K124" i="26"/>
  <c r="L124" i="26"/>
  <c r="M124" i="26"/>
  <c r="N124" i="26"/>
  <c r="J125" i="26"/>
  <c r="K125" i="26"/>
  <c r="L125" i="26"/>
  <c r="M125" i="26"/>
  <c r="N125" i="26"/>
  <c r="J126" i="26"/>
  <c r="K126" i="26"/>
  <c r="L126" i="26"/>
  <c r="M126" i="26"/>
  <c r="N126" i="26"/>
  <c r="J127" i="26"/>
  <c r="K127" i="26"/>
  <c r="L127" i="26"/>
  <c r="M127" i="26"/>
  <c r="N127" i="26"/>
  <c r="J128" i="26"/>
  <c r="K128" i="26"/>
  <c r="L128" i="26"/>
  <c r="M128" i="26"/>
  <c r="N128" i="26"/>
  <c r="J129" i="26"/>
  <c r="K129" i="26"/>
  <c r="L129" i="26"/>
  <c r="M129" i="26"/>
  <c r="N129" i="26"/>
  <c r="J130" i="26"/>
  <c r="K130" i="26"/>
  <c r="L130" i="26"/>
  <c r="M130" i="26"/>
  <c r="N130" i="26"/>
  <c r="J131" i="26"/>
  <c r="K131" i="26"/>
  <c r="L131" i="26"/>
  <c r="M131" i="26"/>
  <c r="N131" i="26"/>
  <c r="J132" i="26"/>
  <c r="K132" i="26"/>
  <c r="L132" i="26"/>
  <c r="M132" i="26"/>
  <c r="N132" i="26"/>
  <c r="J133" i="26"/>
  <c r="K133" i="26"/>
  <c r="L133" i="26"/>
  <c r="M133" i="26"/>
  <c r="N133" i="26"/>
  <c r="J134" i="26"/>
  <c r="K134" i="26"/>
  <c r="L134" i="26"/>
  <c r="M134" i="26"/>
  <c r="N134" i="26"/>
  <c r="J135" i="26"/>
  <c r="K135" i="26"/>
  <c r="L135" i="26"/>
  <c r="M135" i="26"/>
  <c r="N135" i="26"/>
  <c r="J136" i="26"/>
  <c r="K136" i="26"/>
  <c r="L136" i="26"/>
  <c r="M136" i="26"/>
  <c r="N136" i="26"/>
  <c r="J137" i="26"/>
  <c r="K137" i="26"/>
  <c r="L137" i="26"/>
  <c r="M137" i="26"/>
  <c r="N137" i="26"/>
  <c r="J138" i="26"/>
  <c r="K138" i="26"/>
  <c r="L138" i="26"/>
  <c r="M138" i="26"/>
  <c r="N138" i="26"/>
  <c r="J139" i="26"/>
  <c r="K139" i="26"/>
  <c r="L139" i="26"/>
  <c r="M139" i="26"/>
  <c r="N139" i="26"/>
  <c r="J140" i="26"/>
  <c r="K140" i="26"/>
  <c r="L140" i="26"/>
  <c r="M140" i="26"/>
  <c r="N140" i="26"/>
  <c r="J141" i="26"/>
  <c r="K141" i="26"/>
  <c r="L141" i="26"/>
  <c r="M141" i="26"/>
  <c r="N141" i="26"/>
  <c r="J142" i="26"/>
  <c r="K142" i="26"/>
  <c r="L142" i="26"/>
  <c r="M142" i="26"/>
  <c r="N142" i="26"/>
  <c r="J143" i="26"/>
  <c r="K143" i="26"/>
  <c r="L143" i="26"/>
  <c r="M143" i="26"/>
  <c r="N143" i="26"/>
  <c r="J144" i="26"/>
  <c r="K144" i="26"/>
  <c r="L144" i="26"/>
  <c r="M144" i="26"/>
  <c r="N144" i="26"/>
  <c r="J145" i="26"/>
  <c r="K145" i="26"/>
  <c r="L145" i="26"/>
  <c r="M145" i="26"/>
  <c r="N145" i="26"/>
  <c r="J146" i="26"/>
  <c r="K146" i="26"/>
  <c r="L146" i="26"/>
  <c r="M146" i="26"/>
  <c r="N146" i="26"/>
  <c r="J147" i="26"/>
  <c r="K147" i="26"/>
  <c r="L147" i="26"/>
  <c r="M147" i="26"/>
  <c r="N147" i="26"/>
  <c r="J148" i="26"/>
  <c r="K148" i="26"/>
  <c r="L148" i="26"/>
  <c r="M148" i="26"/>
  <c r="N148" i="26"/>
  <c r="J149" i="26"/>
  <c r="K149" i="26"/>
  <c r="L149" i="26"/>
  <c r="M149" i="26"/>
  <c r="N149" i="26"/>
  <c r="J150" i="26"/>
  <c r="K150" i="26"/>
  <c r="L150" i="26"/>
  <c r="M150" i="26"/>
  <c r="N150" i="26"/>
  <c r="J151" i="26"/>
  <c r="K151" i="26"/>
  <c r="L151" i="26"/>
  <c r="M151" i="26"/>
  <c r="N151" i="26"/>
  <c r="J152" i="26"/>
  <c r="K152" i="26"/>
  <c r="L152" i="26"/>
  <c r="M152" i="26"/>
  <c r="N152" i="26"/>
  <c r="J153" i="26"/>
  <c r="K153" i="26"/>
  <c r="L153" i="26"/>
  <c r="M153" i="26"/>
  <c r="N153" i="26"/>
  <c r="J154" i="26"/>
  <c r="K154" i="26"/>
  <c r="L154" i="26"/>
  <c r="M154" i="26"/>
  <c r="N154" i="26"/>
  <c r="J155" i="26"/>
  <c r="K155" i="26"/>
  <c r="L155" i="26"/>
  <c r="M155" i="26"/>
  <c r="N155" i="26"/>
  <c r="J156" i="26"/>
  <c r="K156" i="26"/>
  <c r="L156" i="26"/>
  <c r="M156" i="26"/>
  <c r="N156" i="26"/>
  <c r="J157" i="26"/>
  <c r="K157" i="26"/>
  <c r="L157" i="26"/>
  <c r="M157" i="26"/>
  <c r="N157" i="26"/>
  <c r="J158" i="26"/>
  <c r="K158" i="26"/>
  <c r="L158" i="26"/>
  <c r="M158" i="26"/>
  <c r="N158" i="26"/>
  <c r="J159" i="26"/>
  <c r="K159" i="26"/>
  <c r="L159" i="26"/>
  <c r="M159" i="26"/>
  <c r="N159" i="26"/>
  <c r="J160" i="26"/>
  <c r="K160" i="26"/>
  <c r="L160" i="26"/>
  <c r="M160" i="26"/>
  <c r="N160" i="26"/>
  <c r="J161" i="26"/>
  <c r="K161" i="26"/>
  <c r="L161" i="26"/>
  <c r="M161" i="26"/>
  <c r="N161" i="26"/>
  <c r="J162" i="26"/>
  <c r="K162" i="26"/>
  <c r="L162" i="26"/>
  <c r="M162" i="26"/>
  <c r="N162" i="26"/>
  <c r="J163" i="26"/>
  <c r="K163" i="26"/>
  <c r="L163" i="26"/>
  <c r="M163" i="26"/>
  <c r="N163" i="26"/>
  <c r="J164" i="26"/>
  <c r="K164" i="26"/>
  <c r="L164" i="26"/>
  <c r="M164" i="26"/>
  <c r="N164" i="26"/>
  <c r="J165" i="26"/>
  <c r="K165" i="26"/>
  <c r="L165" i="26"/>
  <c r="M165" i="26"/>
  <c r="N165" i="26"/>
  <c r="J166" i="26"/>
  <c r="K166" i="26"/>
  <c r="L166" i="26"/>
  <c r="M166" i="26"/>
  <c r="N166" i="26"/>
  <c r="J167" i="26"/>
  <c r="K167" i="26"/>
  <c r="L167" i="26"/>
  <c r="M167" i="26"/>
  <c r="N167" i="26"/>
  <c r="J168" i="26"/>
  <c r="K168" i="26"/>
  <c r="L168" i="26"/>
  <c r="M168" i="26"/>
  <c r="N168" i="26"/>
  <c r="J169" i="26"/>
  <c r="K169" i="26"/>
  <c r="L169" i="26"/>
  <c r="M169" i="26"/>
  <c r="N169" i="26"/>
  <c r="J170" i="26"/>
  <c r="K170" i="26"/>
  <c r="L170" i="26"/>
  <c r="M170" i="26"/>
  <c r="N170" i="26"/>
  <c r="J171" i="26"/>
  <c r="K171" i="26"/>
  <c r="L171" i="26"/>
  <c r="M171" i="26"/>
  <c r="N171" i="26"/>
  <c r="J172" i="26"/>
  <c r="K172" i="26"/>
  <c r="L172" i="26"/>
  <c r="M172" i="26"/>
  <c r="N172" i="26"/>
  <c r="J173" i="26"/>
  <c r="K173" i="26"/>
  <c r="L173" i="26"/>
  <c r="M173" i="26"/>
  <c r="N173" i="26"/>
  <c r="J174" i="26"/>
  <c r="K174" i="26"/>
  <c r="L174" i="26"/>
  <c r="M174" i="26"/>
  <c r="N174" i="26"/>
  <c r="J175" i="26"/>
  <c r="K175" i="26"/>
  <c r="L175" i="26"/>
  <c r="M175" i="26"/>
  <c r="N175" i="26"/>
  <c r="J176" i="26"/>
  <c r="K176" i="26"/>
  <c r="L176" i="26"/>
  <c r="M176" i="26"/>
  <c r="N176" i="26"/>
  <c r="J177" i="26"/>
  <c r="K177" i="26"/>
  <c r="L177" i="26"/>
  <c r="M177" i="26"/>
  <c r="N177" i="26"/>
  <c r="J178" i="26"/>
  <c r="K178" i="26"/>
  <c r="L178" i="26"/>
  <c r="M178" i="26"/>
  <c r="N178" i="26"/>
  <c r="J179" i="26"/>
  <c r="K179" i="26"/>
  <c r="L179" i="26"/>
  <c r="M179" i="26"/>
  <c r="N179" i="26"/>
  <c r="J180" i="26"/>
  <c r="K180" i="26"/>
  <c r="L180" i="26"/>
  <c r="M180" i="26"/>
  <c r="N180" i="26"/>
  <c r="J181" i="26"/>
  <c r="K181" i="26"/>
  <c r="L181" i="26"/>
  <c r="M181" i="26"/>
  <c r="N181" i="26"/>
  <c r="J182" i="26"/>
  <c r="K182" i="26"/>
  <c r="L182" i="26"/>
  <c r="M182" i="26"/>
  <c r="N182" i="26"/>
  <c r="J183" i="26"/>
  <c r="K183" i="26"/>
  <c r="L183" i="26"/>
  <c r="M183" i="26"/>
  <c r="N183" i="26"/>
  <c r="J184" i="26"/>
  <c r="K184" i="26"/>
  <c r="L184" i="26"/>
  <c r="M184" i="26"/>
  <c r="N184" i="26"/>
  <c r="J185" i="26"/>
  <c r="K185" i="26"/>
  <c r="L185" i="26"/>
  <c r="M185" i="26"/>
  <c r="N185" i="26"/>
  <c r="J186" i="26"/>
  <c r="K186" i="26"/>
  <c r="L186" i="26"/>
  <c r="M186" i="26"/>
  <c r="N186" i="26"/>
  <c r="J187" i="26"/>
  <c r="K187" i="26"/>
  <c r="L187" i="26"/>
  <c r="M187" i="26"/>
  <c r="N187" i="26"/>
  <c r="J188" i="26"/>
  <c r="K188" i="26"/>
  <c r="L188" i="26"/>
  <c r="M188" i="26"/>
  <c r="N188" i="26"/>
  <c r="J189" i="26"/>
  <c r="K189" i="26"/>
  <c r="L189" i="26"/>
  <c r="M189" i="26"/>
  <c r="N189" i="26"/>
  <c r="J190" i="26"/>
  <c r="K190" i="26"/>
  <c r="L190" i="26"/>
  <c r="M190" i="26"/>
  <c r="N190" i="26"/>
  <c r="J191" i="26"/>
  <c r="K191" i="26"/>
  <c r="L191" i="26"/>
  <c r="M191" i="26"/>
  <c r="N191" i="26"/>
  <c r="J192" i="26"/>
  <c r="K192" i="26"/>
  <c r="L192" i="26"/>
  <c r="M192" i="26"/>
  <c r="N192" i="26"/>
  <c r="J193" i="26"/>
  <c r="K193" i="26"/>
  <c r="L193" i="26"/>
  <c r="M193" i="26"/>
  <c r="N193" i="26"/>
  <c r="J194" i="26"/>
  <c r="K194" i="26"/>
  <c r="L194" i="26"/>
  <c r="M194" i="26"/>
  <c r="N194" i="26"/>
  <c r="J195" i="26"/>
  <c r="K195" i="26"/>
  <c r="L195" i="26"/>
  <c r="M195" i="26"/>
  <c r="N195" i="26"/>
  <c r="J196" i="26"/>
  <c r="K196" i="26"/>
  <c r="L196" i="26"/>
  <c r="M196" i="26"/>
  <c r="N196" i="26"/>
  <c r="J197" i="26"/>
  <c r="K197" i="26"/>
  <c r="L197" i="26"/>
  <c r="M197" i="26"/>
  <c r="N197" i="26"/>
  <c r="J198" i="26"/>
  <c r="K198" i="26"/>
  <c r="L198" i="26"/>
  <c r="M198" i="26"/>
  <c r="N198" i="26"/>
  <c r="J199" i="26"/>
  <c r="K199" i="26"/>
  <c r="L199" i="26"/>
  <c r="M199" i="26"/>
  <c r="N199" i="26"/>
  <c r="J200" i="26"/>
  <c r="K200" i="26"/>
  <c r="L200" i="26"/>
  <c r="M200" i="26"/>
  <c r="N200" i="26"/>
  <c r="J201" i="26"/>
  <c r="K201" i="26"/>
  <c r="L201" i="26"/>
  <c r="M201" i="26"/>
  <c r="N201" i="26"/>
  <c r="J202" i="26"/>
  <c r="K202" i="26"/>
  <c r="L202" i="26"/>
  <c r="M202" i="26"/>
  <c r="N202" i="26"/>
  <c r="J203" i="26"/>
  <c r="K203" i="26"/>
  <c r="L203" i="26"/>
  <c r="M203" i="26"/>
  <c r="N203" i="26"/>
  <c r="J204" i="26"/>
  <c r="K204" i="26"/>
  <c r="L204" i="26"/>
  <c r="M204" i="26"/>
  <c r="N204" i="26"/>
  <c r="J205" i="26"/>
  <c r="K205" i="26"/>
  <c r="L205" i="26"/>
  <c r="M205" i="26"/>
  <c r="N205" i="26"/>
  <c r="J206" i="26"/>
  <c r="K206" i="26"/>
  <c r="L206" i="26"/>
  <c r="M206" i="26"/>
  <c r="N206" i="26"/>
  <c r="J207" i="26"/>
  <c r="K207" i="26"/>
  <c r="L207" i="26"/>
  <c r="M207" i="26"/>
  <c r="N207" i="26"/>
  <c r="J208" i="26"/>
  <c r="K208" i="26"/>
  <c r="L208" i="26"/>
  <c r="M208" i="26"/>
  <c r="N208" i="26"/>
  <c r="J209" i="26"/>
  <c r="K209" i="26"/>
  <c r="L209" i="26"/>
  <c r="M209" i="26"/>
  <c r="N209" i="26"/>
  <c r="J210" i="26"/>
  <c r="K210" i="26"/>
  <c r="L210" i="26"/>
  <c r="M210" i="26"/>
  <c r="N210" i="26"/>
  <c r="J211" i="26"/>
  <c r="K211" i="26"/>
  <c r="L211" i="26"/>
  <c r="M211" i="26"/>
  <c r="N211" i="26"/>
  <c r="J212" i="26"/>
  <c r="K212" i="26"/>
  <c r="L212" i="26"/>
  <c r="M212" i="26"/>
  <c r="N212" i="26"/>
  <c r="J213" i="26"/>
  <c r="K213" i="26"/>
  <c r="L213" i="26"/>
  <c r="M213" i="26"/>
  <c r="N213" i="26"/>
  <c r="J214" i="26"/>
  <c r="K214" i="26"/>
  <c r="L214" i="26"/>
  <c r="M214" i="26"/>
  <c r="N214" i="26"/>
  <c r="J215" i="26"/>
  <c r="K215" i="26"/>
  <c r="L215" i="26"/>
  <c r="M215" i="26"/>
  <c r="N215" i="26"/>
  <c r="J216" i="26"/>
  <c r="K216" i="26"/>
  <c r="L216" i="26"/>
  <c r="M216" i="26"/>
  <c r="N216" i="26"/>
  <c r="J217" i="26"/>
  <c r="K217" i="26"/>
  <c r="L217" i="26"/>
  <c r="M217" i="26"/>
  <c r="N217" i="26"/>
  <c r="J218" i="26"/>
  <c r="K218" i="26"/>
  <c r="L218" i="26"/>
  <c r="M218" i="26"/>
  <c r="N218" i="26"/>
  <c r="J219" i="26"/>
  <c r="K219" i="26"/>
  <c r="L219" i="26"/>
  <c r="M219" i="26"/>
  <c r="N219" i="26"/>
  <c r="J220" i="26"/>
  <c r="K220" i="26"/>
  <c r="L220" i="26"/>
  <c r="M220" i="26"/>
  <c r="N220" i="26"/>
  <c r="J221" i="26"/>
  <c r="K221" i="26"/>
  <c r="L221" i="26"/>
  <c r="M221" i="26"/>
  <c r="N221" i="26"/>
  <c r="J222" i="26"/>
  <c r="K222" i="26"/>
  <c r="L222" i="26"/>
  <c r="M222" i="26"/>
  <c r="N222" i="26"/>
  <c r="J223" i="26"/>
  <c r="K223" i="26"/>
  <c r="L223" i="26"/>
  <c r="M223" i="26"/>
  <c r="N223" i="26"/>
  <c r="J224" i="26"/>
  <c r="K224" i="26"/>
  <c r="L224" i="26"/>
  <c r="M224" i="26"/>
  <c r="N224" i="26"/>
  <c r="J225" i="26"/>
  <c r="K225" i="26"/>
  <c r="L225" i="26"/>
  <c r="M225" i="26"/>
  <c r="N225" i="26"/>
  <c r="J226" i="26"/>
  <c r="K226" i="26"/>
  <c r="L226" i="26"/>
  <c r="M226" i="26"/>
  <c r="N226" i="26"/>
  <c r="J227" i="26"/>
  <c r="K227" i="26"/>
  <c r="L227" i="26"/>
  <c r="M227" i="26"/>
  <c r="N227" i="26"/>
  <c r="J228" i="26"/>
  <c r="K228" i="26"/>
  <c r="L228" i="26"/>
  <c r="M228" i="26"/>
  <c r="N228" i="26"/>
  <c r="J229" i="26"/>
  <c r="K229" i="26"/>
  <c r="L229" i="26"/>
  <c r="M229" i="26"/>
  <c r="N229" i="26"/>
  <c r="J230" i="26"/>
  <c r="K230" i="26"/>
  <c r="L230" i="26"/>
  <c r="M230" i="26"/>
  <c r="N230" i="26"/>
  <c r="J231" i="26"/>
  <c r="K231" i="26"/>
  <c r="L231" i="26"/>
  <c r="M231" i="26"/>
  <c r="N231" i="26"/>
  <c r="J232" i="26"/>
  <c r="K232" i="26"/>
  <c r="L232" i="26"/>
  <c r="M232" i="26"/>
  <c r="N232" i="26"/>
  <c r="J233" i="26"/>
  <c r="K233" i="26"/>
  <c r="L233" i="26"/>
  <c r="M233" i="26"/>
  <c r="N233" i="26"/>
  <c r="J234" i="26"/>
  <c r="K234" i="26"/>
  <c r="L234" i="26"/>
  <c r="M234" i="26"/>
  <c r="N234" i="26"/>
  <c r="J235" i="26"/>
  <c r="K235" i="26"/>
  <c r="L235" i="26"/>
  <c r="M235" i="26"/>
  <c r="N235" i="26"/>
  <c r="J236" i="26"/>
  <c r="K236" i="26"/>
  <c r="L236" i="26"/>
  <c r="M236" i="26"/>
  <c r="N236" i="26"/>
  <c r="J237" i="26"/>
  <c r="K237" i="26"/>
  <c r="L237" i="26"/>
  <c r="M237" i="26"/>
  <c r="N237" i="26"/>
  <c r="J238" i="26"/>
  <c r="K238" i="26"/>
  <c r="L238" i="26"/>
  <c r="M238" i="26"/>
  <c r="N238" i="26"/>
  <c r="J239" i="26"/>
  <c r="K239" i="26"/>
  <c r="L239" i="26"/>
  <c r="M239" i="26"/>
  <c r="N239" i="26"/>
  <c r="J240" i="26"/>
  <c r="K240" i="26"/>
  <c r="L240" i="26"/>
  <c r="M240" i="26"/>
  <c r="N240" i="26"/>
  <c r="J241" i="26"/>
  <c r="K241" i="26"/>
  <c r="L241" i="26"/>
  <c r="M241" i="26"/>
  <c r="N241" i="26"/>
  <c r="J242" i="26"/>
  <c r="K242" i="26"/>
  <c r="L242" i="26"/>
  <c r="M242" i="26"/>
  <c r="N242" i="26"/>
  <c r="J243" i="26"/>
  <c r="K243" i="26"/>
  <c r="L243" i="26"/>
  <c r="M243" i="26"/>
  <c r="N243" i="26"/>
  <c r="J244" i="26"/>
  <c r="K244" i="26"/>
  <c r="L244" i="26"/>
  <c r="M244" i="26"/>
  <c r="N244" i="26"/>
  <c r="J245" i="26"/>
  <c r="K245" i="26"/>
  <c r="L245" i="26"/>
  <c r="M245" i="26"/>
  <c r="N245" i="26"/>
  <c r="J246" i="26"/>
  <c r="K246" i="26"/>
  <c r="L246" i="26"/>
  <c r="M246" i="26"/>
  <c r="N246" i="26"/>
  <c r="J247" i="26"/>
  <c r="K247" i="26"/>
  <c r="L247" i="26"/>
  <c r="M247" i="26"/>
  <c r="N247" i="26"/>
  <c r="J248" i="26"/>
  <c r="K248" i="26"/>
  <c r="L248" i="26"/>
  <c r="M248" i="26"/>
  <c r="N248" i="26"/>
  <c r="J249" i="26"/>
  <c r="K249" i="26"/>
  <c r="L249" i="26"/>
  <c r="M249" i="26"/>
  <c r="N249" i="26"/>
  <c r="J250" i="26"/>
  <c r="K250" i="26"/>
  <c r="L250" i="26"/>
  <c r="M250" i="26"/>
  <c r="N250" i="26"/>
  <c r="J251" i="26"/>
  <c r="K251" i="26"/>
  <c r="L251" i="26"/>
  <c r="M251" i="26"/>
  <c r="N251" i="26"/>
  <c r="J252" i="26"/>
  <c r="K252" i="26"/>
  <c r="L252" i="26"/>
  <c r="M252" i="26"/>
  <c r="N252" i="26"/>
  <c r="J253" i="26"/>
  <c r="K253" i="26"/>
  <c r="L253" i="26"/>
  <c r="M253" i="26"/>
  <c r="N253" i="26"/>
  <c r="J254" i="26"/>
  <c r="K254" i="26"/>
  <c r="L254" i="26"/>
  <c r="M254" i="26"/>
  <c r="N254" i="26"/>
  <c r="J255" i="26"/>
  <c r="K255" i="26"/>
  <c r="L255" i="26"/>
  <c r="M255" i="26"/>
  <c r="N255" i="26"/>
  <c r="J256" i="26"/>
  <c r="K256" i="26"/>
  <c r="L256" i="26"/>
  <c r="M256" i="26"/>
  <c r="N256" i="26"/>
  <c r="J257" i="26"/>
  <c r="K257" i="26"/>
  <c r="L257" i="26"/>
  <c r="M257" i="26"/>
  <c r="N257" i="26"/>
  <c r="J258" i="26"/>
  <c r="K258" i="26"/>
  <c r="L258" i="26"/>
  <c r="M258" i="26"/>
  <c r="N258" i="26"/>
  <c r="J259" i="26"/>
  <c r="K259" i="26"/>
  <c r="L259" i="26"/>
  <c r="M259" i="26"/>
  <c r="N259" i="26"/>
  <c r="J260" i="26"/>
  <c r="K260" i="26"/>
  <c r="L260" i="26"/>
  <c r="M260" i="26"/>
  <c r="N260" i="26"/>
  <c r="J261" i="26"/>
  <c r="K261" i="26"/>
  <c r="L261" i="26"/>
  <c r="M261" i="26"/>
  <c r="N261" i="26"/>
  <c r="J262" i="26"/>
  <c r="K262" i="26"/>
  <c r="L262" i="26"/>
  <c r="M262" i="26"/>
  <c r="N262" i="26"/>
  <c r="J263" i="26"/>
  <c r="K263" i="26"/>
  <c r="L263" i="26"/>
  <c r="M263" i="26"/>
  <c r="N263" i="26"/>
  <c r="J264" i="26"/>
  <c r="K264" i="26"/>
  <c r="L264" i="26"/>
  <c r="M264" i="26"/>
  <c r="N264" i="26"/>
  <c r="J265" i="26"/>
  <c r="K265" i="26"/>
  <c r="L265" i="26"/>
  <c r="M265" i="26"/>
  <c r="N265" i="26"/>
  <c r="J266" i="26"/>
  <c r="K266" i="26"/>
  <c r="L266" i="26"/>
  <c r="M266" i="26"/>
  <c r="N266" i="26"/>
  <c r="J267" i="26"/>
  <c r="K267" i="26"/>
  <c r="L267" i="26"/>
  <c r="M267" i="26"/>
  <c r="N267" i="26"/>
  <c r="J268" i="26"/>
  <c r="K268" i="26"/>
  <c r="L268" i="26"/>
  <c r="M268" i="26"/>
  <c r="N268" i="26"/>
  <c r="J269" i="26"/>
  <c r="K269" i="26"/>
  <c r="L269" i="26"/>
  <c r="M269" i="26"/>
  <c r="N269" i="26"/>
  <c r="J270" i="26"/>
  <c r="K270" i="26"/>
  <c r="L270" i="26"/>
  <c r="M270" i="26"/>
  <c r="N270" i="26"/>
  <c r="J271" i="26"/>
  <c r="K271" i="26"/>
  <c r="L271" i="26"/>
  <c r="M271" i="26"/>
  <c r="N271" i="26"/>
  <c r="J272" i="26"/>
  <c r="K272" i="26"/>
  <c r="L272" i="26"/>
  <c r="M272" i="26"/>
  <c r="N272" i="26"/>
  <c r="J273" i="26"/>
  <c r="K273" i="26"/>
  <c r="L273" i="26"/>
  <c r="M273" i="26"/>
  <c r="N273" i="26"/>
  <c r="J274" i="26"/>
  <c r="K274" i="26"/>
  <c r="L274" i="26"/>
  <c r="M274" i="26"/>
  <c r="N274" i="26"/>
  <c r="J275" i="26"/>
  <c r="K275" i="26"/>
  <c r="L275" i="26"/>
  <c r="M275" i="26"/>
  <c r="N275" i="26"/>
  <c r="J276" i="26"/>
  <c r="K276" i="26"/>
  <c r="L276" i="26"/>
  <c r="M276" i="26"/>
  <c r="N276" i="26"/>
  <c r="J277" i="26"/>
  <c r="K277" i="26"/>
  <c r="L277" i="26"/>
  <c r="M277" i="26"/>
  <c r="N277" i="26"/>
  <c r="J278" i="26"/>
  <c r="K278" i="26"/>
  <c r="L278" i="26"/>
  <c r="M278" i="26"/>
  <c r="N278" i="26"/>
  <c r="J279" i="26"/>
  <c r="K279" i="26"/>
  <c r="L279" i="26"/>
  <c r="M279" i="26"/>
  <c r="N279" i="26"/>
  <c r="J280" i="26"/>
  <c r="K280" i="26"/>
  <c r="L280" i="26"/>
  <c r="M280" i="26"/>
  <c r="N280" i="26"/>
  <c r="J281" i="26"/>
  <c r="K281" i="26"/>
  <c r="L281" i="26"/>
  <c r="M281" i="26"/>
  <c r="N281" i="26"/>
  <c r="J282" i="26"/>
  <c r="K282" i="26"/>
  <c r="L282" i="26"/>
  <c r="M282" i="26"/>
  <c r="N282" i="26"/>
  <c r="J283" i="26"/>
  <c r="K283" i="26"/>
  <c r="L283" i="26"/>
  <c r="M283" i="26"/>
  <c r="N283" i="26"/>
  <c r="J284" i="26"/>
  <c r="K284" i="26"/>
  <c r="L284" i="26"/>
  <c r="M284" i="26"/>
  <c r="N284" i="26"/>
  <c r="J285" i="26"/>
  <c r="K285" i="26"/>
  <c r="L285" i="26"/>
  <c r="M285" i="26"/>
  <c r="N285" i="26"/>
  <c r="J286" i="26"/>
  <c r="K286" i="26"/>
  <c r="L286" i="26"/>
  <c r="M286" i="26"/>
  <c r="N286" i="26"/>
  <c r="J287" i="26"/>
  <c r="K287" i="26"/>
  <c r="L287" i="26"/>
  <c r="M287" i="26"/>
  <c r="N287" i="26"/>
  <c r="J288" i="26"/>
  <c r="K288" i="26"/>
  <c r="L288" i="26"/>
  <c r="M288" i="26"/>
  <c r="N288" i="26"/>
  <c r="J289" i="26"/>
  <c r="K289" i="26"/>
  <c r="L289" i="26"/>
  <c r="M289" i="26"/>
  <c r="N289" i="26"/>
  <c r="J290" i="26"/>
  <c r="K290" i="26"/>
  <c r="L290" i="26"/>
  <c r="M290" i="26"/>
  <c r="N290" i="26"/>
  <c r="J291" i="26"/>
  <c r="K291" i="26"/>
  <c r="L291" i="26"/>
  <c r="M291" i="26"/>
  <c r="N291" i="26"/>
  <c r="J292" i="26"/>
  <c r="K292" i="26"/>
  <c r="L292" i="26"/>
  <c r="M292" i="26"/>
  <c r="N292" i="26"/>
  <c r="J293" i="26"/>
  <c r="K293" i="26"/>
  <c r="L293" i="26"/>
  <c r="M293" i="26"/>
  <c r="N293" i="26"/>
  <c r="J294" i="26"/>
  <c r="K294" i="26"/>
  <c r="L294" i="26"/>
  <c r="M294" i="26"/>
  <c r="N294" i="26"/>
  <c r="J295" i="26"/>
  <c r="K295" i="26"/>
  <c r="L295" i="26"/>
  <c r="M295" i="26"/>
  <c r="N295" i="26"/>
  <c r="J296" i="26"/>
  <c r="K296" i="26"/>
  <c r="L296" i="26"/>
  <c r="M296" i="26"/>
  <c r="N296" i="26"/>
  <c r="J297" i="26"/>
  <c r="K297" i="26"/>
  <c r="L297" i="26"/>
  <c r="M297" i="26"/>
  <c r="N297" i="26"/>
  <c r="J298" i="26"/>
  <c r="K298" i="26"/>
  <c r="L298" i="26"/>
  <c r="M298" i="26"/>
  <c r="N298" i="26"/>
  <c r="J299" i="26"/>
  <c r="K299" i="26"/>
  <c r="L299" i="26"/>
  <c r="M299" i="26"/>
  <c r="N299" i="26"/>
  <c r="J300" i="26"/>
  <c r="K300" i="26"/>
  <c r="L300" i="26"/>
  <c r="M300" i="26"/>
  <c r="N300" i="26"/>
  <c r="J301" i="26"/>
  <c r="K301" i="26"/>
  <c r="L301" i="26"/>
  <c r="M301" i="26"/>
  <c r="N301" i="26"/>
  <c r="J302" i="26"/>
  <c r="K302" i="26"/>
  <c r="L302" i="26"/>
  <c r="M302" i="26"/>
  <c r="N302" i="26"/>
  <c r="J303" i="26"/>
  <c r="K303" i="26"/>
  <c r="L303" i="26"/>
  <c r="M303" i="26"/>
  <c r="N303" i="26"/>
  <c r="J304" i="26"/>
  <c r="K304" i="26"/>
  <c r="L304" i="26"/>
  <c r="M304" i="26"/>
  <c r="N304" i="26"/>
  <c r="J305" i="26"/>
  <c r="K305" i="26"/>
  <c r="L305" i="26"/>
  <c r="M305" i="26"/>
  <c r="N305" i="26"/>
  <c r="J306" i="26"/>
  <c r="K306" i="26"/>
  <c r="L306" i="26"/>
  <c r="M306" i="26"/>
  <c r="N306" i="26"/>
  <c r="J307" i="26"/>
  <c r="K307" i="26"/>
  <c r="L307" i="26"/>
  <c r="M307" i="26"/>
  <c r="N307" i="26"/>
  <c r="J308" i="26"/>
  <c r="K308" i="26"/>
  <c r="L308" i="26"/>
  <c r="M308" i="26"/>
  <c r="N308" i="26"/>
  <c r="J309" i="26"/>
  <c r="K309" i="26"/>
  <c r="L309" i="26"/>
  <c r="M309" i="26"/>
  <c r="N309" i="26"/>
  <c r="J310" i="26"/>
  <c r="K310" i="26"/>
  <c r="L310" i="26"/>
  <c r="M310" i="26"/>
  <c r="N310" i="26"/>
  <c r="J311" i="26"/>
  <c r="K311" i="26"/>
  <c r="L311" i="26"/>
  <c r="M311" i="26"/>
  <c r="N311" i="26"/>
  <c r="J312" i="26"/>
  <c r="K312" i="26"/>
  <c r="L312" i="26"/>
  <c r="M312" i="26"/>
  <c r="N312" i="26"/>
  <c r="J313" i="26"/>
  <c r="K313" i="26"/>
  <c r="L313" i="26"/>
  <c r="M313" i="26"/>
  <c r="N313" i="26"/>
  <c r="J314" i="26"/>
  <c r="K314" i="26"/>
  <c r="L314" i="26"/>
  <c r="M314" i="26"/>
  <c r="N314" i="26"/>
  <c r="J315" i="26"/>
  <c r="K315" i="26"/>
  <c r="L315" i="26"/>
  <c r="M315" i="26"/>
  <c r="N315" i="26"/>
  <c r="J316" i="26"/>
  <c r="K316" i="26"/>
  <c r="L316" i="26"/>
  <c r="M316" i="26"/>
  <c r="N316" i="26"/>
  <c r="J317" i="26"/>
  <c r="K317" i="26"/>
  <c r="L317" i="26"/>
  <c r="M317" i="26"/>
  <c r="N317" i="26"/>
  <c r="J318" i="26"/>
  <c r="K318" i="26"/>
  <c r="L318" i="26"/>
  <c r="M318" i="26"/>
  <c r="N318" i="26"/>
  <c r="J319" i="26"/>
  <c r="K319" i="26"/>
  <c r="L319" i="26"/>
  <c r="M319" i="26"/>
  <c r="N319" i="26"/>
  <c r="J320" i="26"/>
  <c r="K320" i="26"/>
  <c r="L320" i="26"/>
  <c r="M320" i="26"/>
  <c r="N320" i="26"/>
  <c r="J321" i="26"/>
  <c r="K321" i="26"/>
  <c r="L321" i="26"/>
  <c r="M321" i="26"/>
  <c r="N321" i="26"/>
  <c r="J322" i="26"/>
  <c r="K322" i="26"/>
  <c r="L322" i="26"/>
  <c r="M322" i="26"/>
  <c r="N322" i="26"/>
  <c r="J323" i="26"/>
  <c r="K323" i="26"/>
  <c r="L323" i="26"/>
  <c r="M323" i="26"/>
  <c r="N323" i="26"/>
  <c r="J324" i="26"/>
  <c r="K324" i="26"/>
  <c r="L324" i="26"/>
  <c r="M324" i="26"/>
  <c r="N324" i="26"/>
  <c r="J325" i="26"/>
  <c r="K325" i="26"/>
  <c r="L325" i="26"/>
  <c r="M325" i="26"/>
  <c r="N325" i="26"/>
  <c r="J326" i="26"/>
  <c r="K326" i="26"/>
  <c r="L326" i="26"/>
  <c r="M326" i="26"/>
  <c r="N326" i="26"/>
  <c r="J327" i="26"/>
  <c r="K327" i="26"/>
  <c r="L327" i="26"/>
  <c r="M327" i="26"/>
  <c r="N327" i="26"/>
  <c r="J328" i="26"/>
  <c r="K328" i="26"/>
  <c r="L328" i="26"/>
  <c r="M328" i="26"/>
  <c r="N328" i="26"/>
  <c r="J329" i="26"/>
  <c r="K329" i="26"/>
  <c r="L329" i="26"/>
  <c r="M329" i="26"/>
  <c r="N329" i="26"/>
  <c r="J330" i="26"/>
  <c r="K330" i="26"/>
  <c r="L330" i="26"/>
  <c r="M330" i="26"/>
  <c r="N330" i="26"/>
  <c r="J331" i="26"/>
  <c r="K331" i="26"/>
  <c r="L331" i="26"/>
  <c r="M331" i="26"/>
  <c r="N331" i="26"/>
  <c r="J332" i="26"/>
  <c r="K332" i="26"/>
  <c r="L332" i="26"/>
  <c r="M332" i="26"/>
  <c r="N332" i="26"/>
  <c r="J333" i="26"/>
  <c r="K333" i="26"/>
  <c r="L333" i="26"/>
  <c r="M333" i="26"/>
  <c r="N333" i="26"/>
  <c r="J334" i="26"/>
  <c r="K334" i="26"/>
  <c r="L334" i="26"/>
  <c r="M334" i="26"/>
  <c r="N334" i="26"/>
  <c r="J335" i="26"/>
  <c r="K335" i="26"/>
  <c r="L335" i="26"/>
  <c r="M335" i="26"/>
  <c r="N335" i="26"/>
  <c r="J336" i="26"/>
  <c r="K336" i="26"/>
  <c r="L336" i="26"/>
  <c r="M336" i="26"/>
  <c r="N336" i="26"/>
  <c r="J337" i="26"/>
  <c r="K337" i="26"/>
  <c r="L337" i="26"/>
  <c r="M337" i="26"/>
  <c r="N337" i="26"/>
  <c r="J338" i="26"/>
  <c r="K338" i="26"/>
  <c r="L338" i="26"/>
  <c r="M338" i="26"/>
  <c r="N338" i="26"/>
  <c r="J339" i="26"/>
  <c r="K339" i="26"/>
  <c r="L339" i="26"/>
  <c r="M339" i="26"/>
  <c r="N339" i="26"/>
  <c r="J340" i="26"/>
  <c r="K340" i="26"/>
  <c r="L340" i="26"/>
  <c r="M340" i="26"/>
  <c r="N340" i="26"/>
  <c r="J341" i="26"/>
  <c r="K341" i="26"/>
  <c r="L341" i="26"/>
  <c r="M341" i="26"/>
  <c r="N341" i="26"/>
  <c r="J342" i="26"/>
  <c r="K342" i="26"/>
  <c r="L342" i="26"/>
  <c r="M342" i="26"/>
  <c r="N342" i="26"/>
  <c r="J343" i="26"/>
  <c r="K343" i="26"/>
  <c r="L343" i="26"/>
  <c r="M343" i="26"/>
  <c r="N343" i="26"/>
  <c r="J344" i="26"/>
  <c r="K344" i="26"/>
  <c r="L344" i="26"/>
  <c r="M344" i="26"/>
  <c r="N344" i="26"/>
  <c r="J345" i="26"/>
  <c r="K345" i="26"/>
  <c r="L345" i="26"/>
  <c r="M345" i="26"/>
  <c r="N345" i="26"/>
  <c r="J346" i="26"/>
  <c r="K346" i="26"/>
  <c r="L346" i="26"/>
  <c r="M346" i="26"/>
  <c r="N346" i="26"/>
  <c r="J347" i="26"/>
  <c r="K347" i="26"/>
  <c r="L347" i="26"/>
  <c r="M347" i="26"/>
  <c r="N347" i="26"/>
  <c r="J348" i="26"/>
  <c r="K348" i="26"/>
  <c r="L348" i="26"/>
  <c r="M348" i="26"/>
  <c r="N348" i="26"/>
  <c r="J349" i="26"/>
  <c r="K349" i="26"/>
  <c r="L349" i="26"/>
  <c r="M349" i="26"/>
  <c r="N349" i="26"/>
  <c r="J350" i="26"/>
  <c r="K350" i="26"/>
  <c r="L350" i="26"/>
  <c r="M350" i="26"/>
  <c r="N350" i="26"/>
  <c r="J351" i="26"/>
  <c r="K351" i="26"/>
  <c r="L351" i="26"/>
  <c r="M351" i="26"/>
  <c r="N351" i="26"/>
  <c r="J352" i="26"/>
  <c r="K352" i="26"/>
  <c r="L352" i="26"/>
  <c r="M352" i="26"/>
  <c r="N352" i="26"/>
  <c r="J353" i="26"/>
  <c r="K353" i="26"/>
  <c r="L353" i="26"/>
  <c r="M353" i="26"/>
  <c r="N353" i="26"/>
  <c r="J354" i="26"/>
  <c r="K354" i="26"/>
  <c r="L354" i="26"/>
  <c r="M354" i="26"/>
  <c r="N354" i="26"/>
  <c r="J355" i="26"/>
  <c r="K355" i="26"/>
  <c r="L355" i="26"/>
  <c r="M355" i="26"/>
  <c r="N355" i="26"/>
  <c r="J356" i="26"/>
  <c r="K356" i="26"/>
  <c r="L356" i="26"/>
  <c r="M356" i="26"/>
  <c r="N356" i="26"/>
  <c r="J357" i="26"/>
  <c r="K357" i="26"/>
  <c r="L357" i="26"/>
  <c r="M357" i="26"/>
  <c r="N357" i="26"/>
  <c r="J358" i="26"/>
  <c r="K358" i="26"/>
  <c r="L358" i="26"/>
  <c r="M358" i="26"/>
  <c r="N358" i="26"/>
  <c r="J359" i="26"/>
  <c r="K359" i="26"/>
  <c r="L359" i="26"/>
  <c r="M359" i="26"/>
  <c r="N359" i="26"/>
  <c r="J360" i="26"/>
  <c r="K360" i="26"/>
  <c r="L360" i="26"/>
  <c r="M360" i="26"/>
  <c r="N360" i="26"/>
  <c r="J361" i="26"/>
  <c r="K361" i="26"/>
  <c r="L361" i="26"/>
  <c r="M361" i="26"/>
  <c r="N361" i="26"/>
  <c r="J362" i="26"/>
  <c r="K362" i="26"/>
  <c r="L362" i="26"/>
  <c r="M362" i="26"/>
  <c r="N362" i="26"/>
  <c r="J363" i="26"/>
  <c r="K363" i="26"/>
  <c r="L363" i="26"/>
  <c r="M363" i="26"/>
  <c r="N363" i="26"/>
  <c r="J364" i="26"/>
  <c r="K364" i="26"/>
  <c r="L364" i="26"/>
  <c r="M364" i="26"/>
  <c r="N364" i="26"/>
  <c r="J365" i="26"/>
  <c r="K365" i="26"/>
  <c r="L365" i="26"/>
  <c r="M365" i="26"/>
  <c r="N365" i="26"/>
  <c r="J366" i="26"/>
  <c r="K366" i="26"/>
  <c r="L366" i="26"/>
  <c r="M366" i="26"/>
  <c r="N366" i="26"/>
  <c r="J367" i="26"/>
  <c r="K367" i="26"/>
  <c r="L367" i="26"/>
  <c r="M367" i="26"/>
  <c r="N367" i="26"/>
  <c r="J368" i="26"/>
  <c r="K368" i="26"/>
  <c r="L368" i="26"/>
  <c r="M368" i="26"/>
  <c r="N368" i="26"/>
  <c r="J369" i="26"/>
  <c r="K369" i="26"/>
  <c r="L369" i="26"/>
  <c r="M369" i="26"/>
  <c r="N369" i="26"/>
  <c r="J370" i="26"/>
  <c r="K370" i="26"/>
  <c r="L370" i="26"/>
  <c r="M370" i="26"/>
  <c r="N370" i="26"/>
  <c r="J371" i="26"/>
  <c r="K371" i="26"/>
  <c r="L371" i="26"/>
  <c r="M371" i="26"/>
  <c r="N371" i="26"/>
  <c r="J372" i="26"/>
  <c r="K372" i="26"/>
  <c r="L372" i="26"/>
  <c r="M372" i="26"/>
  <c r="N372" i="26"/>
  <c r="J373" i="26"/>
  <c r="K373" i="26"/>
  <c r="L373" i="26"/>
  <c r="M373" i="26"/>
  <c r="N373" i="26"/>
  <c r="J374" i="26"/>
  <c r="K374" i="26"/>
  <c r="L374" i="26"/>
  <c r="M374" i="26"/>
  <c r="N374" i="26"/>
  <c r="J375" i="26"/>
  <c r="K375" i="26"/>
  <c r="L375" i="26"/>
  <c r="M375" i="26"/>
  <c r="N375" i="26"/>
  <c r="J376" i="26"/>
  <c r="K376" i="26"/>
  <c r="L376" i="26"/>
  <c r="M376" i="26"/>
  <c r="N376" i="26"/>
  <c r="J377" i="26"/>
  <c r="K377" i="26"/>
  <c r="L377" i="26"/>
  <c r="M377" i="26"/>
  <c r="N377" i="26"/>
  <c r="J378" i="26"/>
  <c r="K378" i="26"/>
  <c r="L378" i="26"/>
  <c r="M378" i="26"/>
  <c r="N378" i="26"/>
  <c r="J379" i="26"/>
  <c r="K379" i="26"/>
  <c r="L379" i="26"/>
  <c r="M379" i="26"/>
  <c r="N379" i="26"/>
  <c r="J380" i="26"/>
  <c r="K380" i="26"/>
  <c r="L380" i="26"/>
  <c r="M380" i="26"/>
  <c r="N380" i="26"/>
  <c r="J381" i="26"/>
  <c r="K381" i="26"/>
  <c r="L381" i="26"/>
  <c r="M381" i="26"/>
  <c r="N381" i="26"/>
  <c r="J382" i="26"/>
  <c r="K382" i="26"/>
  <c r="L382" i="26"/>
  <c r="M382" i="26"/>
  <c r="N382" i="26"/>
  <c r="J383" i="26"/>
  <c r="K383" i="26"/>
  <c r="L383" i="26"/>
  <c r="M383" i="26"/>
  <c r="N383" i="26"/>
  <c r="J384" i="26"/>
  <c r="K384" i="26"/>
  <c r="L384" i="26"/>
  <c r="M384" i="26"/>
  <c r="N384" i="26"/>
  <c r="J385" i="26"/>
  <c r="K385" i="26"/>
  <c r="L385" i="26"/>
  <c r="M385" i="26"/>
  <c r="N385" i="26"/>
  <c r="J386" i="26"/>
  <c r="K386" i="26"/>
  <c r="L386" i="26"/>
  <c r="M386" i="26"/>
  <c r="N386" i="26"/>
  <c r="J387" i="26"/>
  <c r="K387" i="26"/>
  <c r="L387" i="26"/>
  <c r="M387" i="26"/>
  <c r="N387" i="26"/>
  <c r="J388" i="26"/>
  <c r="K388" i="26"/>
  <c r="L388" i="26"/>
  <c r="M388" i="26"/>
  <c r="N388" i="26"/>
  <c r="J389" i="26"/>
  <c r="K389" i="26"/>
  <c r="L389" i="26"/>
  <c r="M389" i="26"/>
  <c r="N389" i="26"/>
  <c r="J390" i="26"/>
  <c r="K390" i="26"/>
  <c r="L390" i="26"/>
  <c r="M390" i="26"/>
  <c r="N390" i="26"/>
  <c r="J391" i="26"/>
  <c r="K391" i="26"/>
  <c r="L391" i="26"/>
  <c r="M391" i="26"/>
  <c r="N391" i="26"/>
  <c r="J392" i="26"/>
  <c r="K392" i="26"/>
  <c r="L392" i="26"/>
  <c r="M392" i="26"/>
  <c r="N392" i="26"/>
  <c r="J393" i="26"/>
  <c r="K393" i="26"/>
  <c r="L393" i="26"/>
  <c r="M393" i="26"/>
  <c r="N393" i="26"/>
  <c r="J394" i="26"/>
  <c r="K394" i="26"/>
  <c r="L394" i="26"/>
  <c r="M394" i="26"/>
  <c r="N394" i="26"/>
  <c r="J395" i="26"/>
  <c r="K395" i="26"/>
  <c r="L395" i="26"/>
  <c r="M395" i="26"/>
  <c r="N395" i="26"/>
  <c r="J396" i="26"/>
  <c r="K396" i="26"/>
  <c r="L396" i="26"/>
  <c r="M396" i="26"/>
  <c r="N396" i="26"/>
  <c r="J397" i="26"/>
  <c r="K397" i="26"/>
  <c r="L397" i="26"/>
  <c r="M397" i="26"/>
  <c r="N397" i="26"/>
  <c r="J398" i="26"/>
  <c r="K398" i="26"/>
  <c r="L398" i="26"/>
  <c r="M398" i="26"/>
  <c r="N398" i="26"/>
  <c r="J399" i="26"/>
  <c r="K399" i="26"/>
  <c r="L399" i="26"/>
  <c r="M399" i="26"/>
  <c r="N399" i="26"/>
  <c r="J400" i="26"/>
  <c r="K400" i="26"/>
  <c r="L400" i="26"/>
  <c r="M400" i="26"/>
  <c r="N400" i="26"/>
  <c r="J401" i="26"/>
  <c r="K401" i="26"/>
  <c r="L401" i="26"/>
  <c r="M401" i="26"/>
  <c r="N401" i="26"/>
  <c r="J402" i="26"/>
  <c r="K402" i="26"/>
  <c r="L402" i="26"/>
  <c r="M402" i="26"/>
  <c r="N402" i="26"/>
  <c r="J403" i="26"/>
  <c r="K403" i="26"/>
  <c r="L403" i="26"/>
  <c r="M403" i="26"/>
  <c r="N403" i="26"/>
  <c r="J404" i="26"/>
  <c r="K404" i="26"/>
  <c r="L404" i="26"/>
  <c r="M404" i="26"/>
  <c r="N404" i="26"/>
  <c r="J405" i="26"/>
  <c r="K405" i="26"/>
  <c r="L405" i="26"/>
  <c r="M405" i="26"/>
  <c r="N405" i="26"/>
  <c r="J406" i="26"/>
  <c r="K406" i="26"/>
  <c r="L406" i="26"/>
  <c r="M406" i="26"/>
  <c r="N406" i="26"/>
  <c r="J407" i="26"/>
  <c r="K407" i="26"/>
  <c r="L407" i="26"/>
  <c r="M407" i="26"/>
  <c r="N407" i="26"/>
  <c r="J408" i="26"/>
  <c r="K408" i="26"/>
  <c r="L408" i="26"/>
  <c r="M408" i="26"/>
  <c r="N408" i="26"/>
  <c r="J409" i="26"/>
  <c r="K409" i="26"/>
  <c r="L409" i="26"/>
  <c r="M409" i="26"/>
  <c r="N409" i="26"/>
  <c r="J410" i="26"/>
  <c r="K410" i="26"/>
  <c r="L410" i="26"/>
  <c r="M410" i="26"/>
  <c r="N410" i="26"/>
  <c r="J411" i="26"/>
  <c r="K411" i="26"/>
  <c r="L411" i="26"/>
  <c r="M411" i="26"/>
  <c r="N411" i="26"/>
  <c r="J412" i="26"/>
  <c r="K412" i="26"/>
  <c r="L412" i="26"/>
  <c r="M412" i="26"/>
  <c r="N412" i="26"/>
  <c r="J413" i="26"/>
  <c r="K413" i="26"/>
  <c r="L413" i="26"/>
  <c r="M413" i="26"/>
  <c r="N413" i="26"/>
  <c r="J414" i="26"/>
  <c r="K414" i="26"/>
  <c r="L414" i="26"/>
  <c r="M414" i="26"/>
  <c r="N414" i="26"/>
  <c r="J415" i="26"/>
  <c r="K415" i="26"/>
  <c r="L415" i="26"/>
  <c r="M415" i="26"/>
  <c r="N415" i="26"/>
  <c r="J416" i="26"/>
  <c r="K416" i="26"/>
  <c r="L416" i="26"/>
  <c r="M416" i="26"/>
  <c r="N416" i="26"/>
  <c r="J417" i="26"/>
  <c r="K417" i="26"/>
  <c r="L417" i="26"/>
  <c r="M417" i="26"/>
  <c r="N417" i="26"/>
  <c r="J418" i="26"/>
  <c r="K418" i="26"/>
  <c r="L418" i="26"/>
  <c r="M418" i="26"/>
  <c r="N418" i="26"/>
  <c r="J419" i="26"/>
  <c r="K419" i="26"/>
  <c r="L419" i="26"/>
  <c r="M419" i="26"/>
  <c r="N419" i="26"/>
  <c r="J420" i="26"/>
  <c r="K420" i="26"/>
  <c r="L420" i="26"/>
  <c r="M420" i="26"/>
  <c r="N420" i="26"/>
  <c r="J421" i="26"/>
  <c r="K421" i="26"/>
  <c r="L421" i="26"/>
  <c r="M421" i="26"/>
  <c r="N421" i="26"/>
  <c r="J422" i="26"/>
  <c r="K422" i="26"/>
  <c r="L422" i="26"/>
  <c r="M422" i="26"/>
  <c r="N422" i="26"/>
  <c r="J423" i="26"/>
  <c r="K423" i="26"/>
  <c r="L423" i="26"/>
  <c r="M423" i="26"/>
  <c r="N423" i="26"/>
  <c r="J424" i="26"/>
  <c r="K424" i="26"/>
  <c r="L424" i="26"/>
  <c r="M424" i="26"/>
  <c r="N424" i="26"/>
  <c r="J425" i="26"/>
  <c r="K425" i="26"/>
  <c r="L425" i="26"/>
  <c r="M425" i="26"/>
  <c r="N425" i="26"/>
  <c r="J426" i="26"/>
  <c r="K426" i="26"/>
  <c r="L426" i="26"/>
  <c r="M426" i="26"/>
  <c r="N426" i="26"/>
  <c r="J427" i="26"/>
  <c r="K427" i="26"/>
  <c r="L427" i="26"/>
  <c r="M427" i="26"/>
  <c r="N427" i="26"/>
  <c r="J428" i="26"/>
  <c r="K428" i="26"/>
  <c r="L428" i="26"/>
  <c r="M428" i="26"/>
  <c r="N428" i="26"/>
  <c r="J429" i="26"/>
  <c r="K429" i="26"/>
  <c r="L429" i="26"/>
  <c r="M429" i="26"/>
  <c r="N429" i="26"/>
  <c r="J430" i="26"/>
  <c r="K430" i="26"/>
  <c r="L430" i="26"/>
  <c r="M430" i="26"/>
  <c r="N430" i="26"/>
  <c r="J431" i="26"/>
  <c r="K431" i="26"/>
  <c r="L431" i="26"/>
  <c r="M431" i="26"/>
  <c r="N431" i="26"/>
  <c r="J432" i="26"/>
  <c r="K432" i="26"/>
  <c r="L432" i="26"/>
  <c r="M432" i="26"/>
  <c r="N432" i="26"/>
  <c r="J433" i="26"/>
  <c r="K433" i="26"/>
  <c r="L433" i="26"/>
  <c r="M433" i="26"/>
  <c r="N433" i="26"/>
  <c r="J434" i="26"/>
  <c r="K434" i="26"/>
  <c r="L434" i="26"/>
  <c r="M434" i="26"/>
  <c r="N434" i="26"/>
  <c r="J435" i="26"/>
  <c r="K435" i="26"/>
  <c r="L435" i="26"/>
  <c r="M435" i="26"/>
  <c r="N435" i="26"/>
  <c r="J436" i="26"/>
  <c r="K436" i="26"/>
  <c r="L436" i="26"/>
  <c r="M436" i="26"/>
  <c r="N436" i="26"/>
  <c r="J437" i="26"/>
  <c r="K437" i="26"/>
  <c r="L437" i="26"/>
  <c r="M437" i="26"/>
  <c r="N437" i="26"/>
  <c r="J438" i="26"/>
  <c r="K438" i="26"/>
  <c r="L438" i="26"/>
  <c r="M438" i="26"/>
  <c r="N438" i="26"/>
  <c r="J439" i="26"/>
  <c r="K439" i="26"/>
  <c r="L439" i="26"/>
  <c r="M439" i="26"/>
  <c r="N439" i="26"/>
  <c r="J440" i="26"/>
  <c r="K440" i="26"/>
  <c r="L440" i="26"/>
  <c r="M440" i="26"/>
  <c r="N440" i="26"/>
  <c r="J441" i="26"/>
  <c r="K441" i="26"/>
  <c r="L441" i="26"/>
  <c r="M441" i="26"/>
  <c r="N441" i="26"/>
  <c r="J442" i="26"/>
  <c r="K442" i="26"/>
  <c r="L442" i="26"/>
  <c r="M442" i="26"/>
  <c r="N442" i="26"/>
  <c r="J443" i="26"/>
  <c r="K443" i="26"/>
  <c r="L443" i="26"/>
  <c r="M443" i="26"/>
  <c r="N443" i="26"/>
  <c r="J444" i="26"/>
  <c r="K444" i="26"/>
  <c r="L444" i="26"/>
  <c r="M444" i="26"/>
  <c r="N444" i="26"/>
  <c r="J445" i="26"/>
  <c r="K445" i="26"/>
  <c r="L445" i="26"/>
  <c r="M445" i="26"/>
  <c r="N445" i="26"/>
  <c r="J446" i="26"/>
  <c r="K446" i="26"/>
  <c r="L446" i="26"/>
  <c r="M446" i="26"/>
  <c r="N446" i="26"/>
  <c r="J447" i="26"/>
  <c r="K447" i="26"/>
  <c r="L447" i="26"/>
  <c r="M447" i="26"/>
  <c r="N447" i="26"/>
  <c r="J448" i="26"/>
  <c r="K448" i="26"/>
  <c r="L448" i="26"/>
  <c r="M448" i="26"/>
  <c r="N448" i="26"/>
  <c r="J449" i="26"/>
  <c r="K449" i="26"/>
  <c r="L449" i="26"/>
  <c r="M449" i="26"/>
  <c r="N449" i="26"/>
  <c r="J450" i="26"/>
  <c r="K450" i="26"/>
  <c r="L450" i="26"/>
  <c r="M450" i="26"/>
  <c r="N450" i="26"/>
  <c r="J451" i="26"/>
  <c r="K451" i="26"/>
  <c r="L451" i="26"/>
  <c r="M451" i="26"/>
  <c r="N451" i="26"/>
  <c r="J452" i="26"/>
  <c r="K452" i="26"/>
  <c r="L452" i="26"/>
  <c r="M452" i="26"/>
  <c r="N452" i="26"/>
  <c r="J453" i="26"/>
  <c r="K453" i="26"/>
  <c r="L453" i="26"/>
  <c r="M453" i="26"/>
  <c r="N453" i="26"/>
  <c r="J454" i="26"/>
  <c r="K454" i="26"/>
  <c r="L454" i="26"/>
  <c r="M454" i="26"/>
  <c r="N454" i="26"/>
  <c r="J455" i="26"/>
  <c r="K455" i="26"/>
  <c r="L455" i="26"/>
  <c r="M455" i="26"/>
  <c r="N455" i="26"/>
  <c r="J456" i="26"/>
  <c r="K456" i="26"/>
  <c r="L456" i="26"/>
  <c r="M456" i="26"/>
  <c r="N456" i="26"/>
  <c r="J457" i="26"/>
  <c r="K457" i="26"/>
  <c r="L457" i="26"/>
  <c r="M457" i="26"/>
  <c r="N457" i="26"/>
  <c r="J458" i="26"/>
  <c r="K458" i="26"/>
  <c r="L458" i="26"/>
  <c r="M458" i="26"/>
  <c r="N458" i="26"/>
  <c r="J459" i="26"/>
  <c r="K459" i="26"/>
  <c r="L459" i="26"/>
  <c r="M459" i="26"/>
  <c r="N459" i="26"/>
  <c r="J460" i="26"/>
  <c r="K460" i="26"/>
  <c r="L460" i="26"/>
  <c r="M460" i="26"/>
  <c r="N460" i="26"/>
  <c r="J461" i="26"/>
  <c r="K461" i="26"/>
  <c r="L461" i="26"/>
  <c r="M461" i="26"/>
  <c r="N461" i="26"/>
  <c r="J462" i="26"/>
  <c r="K462" i="26"/>
  <c r="L462" i="26"/>
  <c r="M462" i="26"/>
  <c r="N462" i="26"/>
  <c r="J463" i="26"/>
  <c r="K463" i="26"/>
  <c r="L463" i="26"/>
  <c r="M463" i="26"/>
  <c r="N463" i="26"/>
  <c r="J464" i="26"/>
  <c r="K464" i="26"/>
  <c r="L464" i="26"/>
  <c r="M464" i="26"/>
  <c r="N464" i="26"/>
  <c r="J465" i="26"/>
  <c r="K465" i="26"/>
  <c r="L465" i="26"/>
  <c r="M465" i="26"/>
  <c r="N465" i="26"/>
  <c r="J466" i="26"/>
  <c r="K466" i="26"/>
  <c r="L466" i="26"/>
  <c r="M466" i="26"/>
  <c r="N466" i="26"/>
  <c r="J467" i="26"/>
  <c r="K467" i="26"/>
  <c r="L467" i="26"/>
  <c r="M467" i="26"/>
  <c r="N467" i="26"/>
  <c r="J468" i="26"/>
  <c r="K468" i="26"/>
  <c r="L468" i="26"/>
  <c r="M468" i="26"/>
  <c r="N468" i="26"/>
  <c r="J469" i="26"/>
  <c r="K469" i="26"/>
  <c r="L469" i="26"/>
  <c r="M469" i="26"/>
  <c r="N469" i="26"/>
  <c r="J470" i="26"/>
  <c r="K470" i="26"/>
  <c r="L470" i="26"/>
  <c r="M470" i="26"/>
  <c r="N470" i="26"/>
  <c r="J471" i="26"/>
  <c r="K471" i="26"/>
  <c r="L471" i="26"/>
  <c r="M471" i="26"/>
  <c r="N471" i="26"/>
  <c r="J472" i="26"/>
  <c r="K472" i="26"/>
  <c r="L472" i="26"/>
  <c r="M472" i="26"/>
  <c r="N472" i="26"/>
  <c r="J473" i="26"/>
  <c r="K473" i="26"/>
  <c r="L473" i="26"/>
  <c r="M473" i="26"/>
  <c r="N473" i="26"/>
  <c r="J474" i="26"/>
  <c r="K474" i="26"/>
  <c r="L474" i="26"/>
  <c r="M474" i="26"/>
  <c r="N474" i="26"/>
  <c r="J475" i="26"/>
  <c r="K475" i="26"/>
  <c r="L475" i="26"/>
  <c r="M475" i="26"/>
  <c r="N475" i="26"/>
  <c r="J476" i="26"/>
  <c r="K476" i="26"/>
  <c r="L476" i="26"/>
  <c r="M476" i="26"/>
  <c r="N476" i="26"/>
  <c r="J477" i="26"/>
  <c r="K477" i="26"/>
  <c r="L477" i="26"/>
  <c r="M477" i="26"/>
  <c r="N477" i="26"/>
  <c r="J478" i="26"/>
  <c r="K478" i="26"/>
  <c r="L478" i="26"/>
  <c r="M478" i="26"/>
  <c r="N478" i="26"/>
  <c r="J479" i="26"/>
  <c r="K479" i="26"/>
  <c r="L479" i="26"/>
  <c r="M479" i="26"/>
  <c r="N479" i="26"/>
  <c r="J480" i="26"/>
  <c r="K480" i="26"/>
  <c r="L480" i="26"/>
  <c r="M480" i="26"/>
  <c r="N480" i="26"/>
  <c r="J481" i="26"/>
  <c r="K481" i="26"/>
  <c r="L481" i="26"/>
  <c r="M481" i="26"/>
  <c r="N481" i="26"/>
  <c r="J482" i="26"/>
  <c r="K482" i="26"/>
  <c r="L482" i="26"/>
  <c r="M482" i="26"/>
  <c r="N482" i="26"/>
  <c r="J483" i="26"/>
  <c r="K483" i="26"/>
  <c r="L483" i="26"/>
  <c r="M483" i="26"/>
  <c r="N483" i="26"/>
  <c r="J484" i="26"/>
  <c r="K484" i="26"/>
  <c r="L484" i="26"/>
  <c r="M484" i="26"/>
  <c r="N484" i="26"/>
  <c r="J485" i="26"/>
  <c r="K485" i="26"/>
  <c r="L485" i="26"/>
  <c r="M485" i="26"/>
  <c r="N485" i="26"/>
  <c r="J486" i="26"/>
  <c r="K486" i="26"/>
  <c r="L486" i="26"/>
  <c r="M486" i="26"/>
  <c r="N486" i="26"/>
  <c r="J487" i="26"/>
  <c r="K487" i="26"/>
  <c r="L487" i="26"/>
  <c r="M487" i="26"/>
  <c r="N487" i="26"/>
  <c r="J488" i="26"/>
  <c r="K488" i="26"/>
  <c r="L488" i="26"/>
  <c r="M488" i="26"/>
  <c r="N488" i="26"/>
  <c r="J489" i="26"/>
  <c r="K489" i="26"/>
  <c r="L489" i="26"/>
  <c r="M489" i="26"/>
  <c r="N489" i="26"/>
  <c r="J490" i="26"/>
  <c r="K490" i="26"/>
  <c r="L490" i="26"/>
  <c r="M490" i="26"/>
  <c r="N490" i="26"/>
  <c r="J491" i="26"/>
  <c r="K491" i="26"/>
  <c r="L491" i="26"/>
  <c r="M491" i="26"/>
  <c r="N491" i="26"/>
  <c r="J492" i="26"/>
  <c r="K492" i="26"/>
  <c r="L492" i="26"/>
  <c r="M492" i="26"/>
  <c r="N492" i="26"/>
  <c r="J493" i="26"/>
  <c r="K493" i="26"/>
  <c r="L493" i="26"/>
  <c r="M493" i="26"/>
  <c r="N493" i="26"/>
  <c r="J494" i="26"/>
  <c r="K494" i="26"/>
  <c r="L494" i="26"/>
  <c r="M494" i="26"/>
  <c r="N494" i="26"/>
  <c r="J495" i="26"/>
  <c r="K495" i="26"/>
  <c r="L495" i="26"/>
  <c r="M495" i="26"/>
  <c r="N495" i="26"/>
  <c r="J496" i="26"/>
  <c r="K496" i="26"/>
  <c r="L496" i="26"/>
  <c r="M496" i="26"/>
  <c r="N496" i="26"/>
  <c r="J497" i="26"/>
  <c r="K497" i="26"/>
  <c r="L497" i="26"/>
  <c r="M497" i="26"/>
  <c r="N497" i="26"/>
  <c r="J498" i="26"/>
  <c r="K498" i="26"/>
  <c r="L498" i="26"/>
  <c r="M498" i="26"/>
  <c r="N498" i="26"/>
  <c r="J499" i="26"/>
  <c r="K499" i="26"/>
  <c r="L499" i="26"/>
  <c r="M499" i="26"/>
  <c r="N499" i="26"/>
  <c r="J500" i="26"/>
  <c r="K500" i="26"/>
  <c r="L500" i="26"/>
  <c r="M500" i="26"/>
  <c r="N500" i="26"/>
  <c r="J501" i="26"/>
  <c r="K501" i="26"/>
  <c r="L501" i="26"/>
  <c r="M501" i="26"/>
  <c r="N501" i="26"/>
  <c r="J502" i="26"/>
  <c r="K502" i="26"/>
  <c r="L502" i="26"/>
  <c r="M502" i="26"/>
  <c r="N502" i="26"/>
  <c r="J503" i="26"/>
  <c r="K503" i="26"/>
  <c r="L503" i="26"/>
  <c r="M503" i="26"/>
  <c r="N503" i="26"/>
  <c r="J504" i="26"/>
  <c r="K504" i="26"/>
  <c r="L504" i="26"/>
  <c r="M504" i="26"/>
  <c r="N504" i="26"/>
  <c r="J505" i="26"/>
  <c r="K505" i="26"/>
  <c r="L505" i="26"/>
  <c r="M505" i="26"/>
  <c r="N505" i="26"/>
  <c r="J506" i="26"/>
  <c r="K506" i="26"/>
  <c r="L506" i="26"/>
  <c r="M506" i="26"/>
  <c r="N506" i="26"/>
  <c r="J507" i="26"/>
  <c r="K507" i="26"/>
  <c r="L507" i="26"/>
  <c r="M507" i="26"/>
  <c r="N507" i="26"/>
  <c r="J508" i="26"/>
  <c r="K508" i="26"/>
  <c r="L508" i="26"/>
  <c r="M508" i="26"/>
  <c r="N508" i="26"/>
  <c r="J509" i="26"/>
  <c r="K509" i="26"/>
  <c r="L509" i="26"/>
  <c r="M509" i="26"/>
  <c r="N509" i="26"/>
  <c r="J510" i="26"/>
  <c r="K510" i="26"/>
  <c r="L510" i="26"/>
  <c r="M510" i="26"/>
  <c r="N510" i="26"/>
  <c r="J511" i="26"/>
  <c r="K511" i="26"/>
  <c r="L511" i="26"/>
  <c r="M511" i="26"/>
  <c r="N511" i="26"/>
  <c r="J512" i="26"/>
  <c r="K512" i="26"/>
  <c r="L512" i="26"/>
  <c r="M512" i="26"/>
  <c r="N512" i="26"/>
  <c r="J513" i="26"/>
  <c r="K513" i="26"/>
  <c r="L513" i="26"/>
  <c r="M513" i="26"/>
  <c r="N513" i="26"/>
  <c r="J514" i="26"/>
  <c r="K514" i="26"/>
  <c r="L514" i="26"/>
  <c r="M514" i="26"/>
  <c r="N514" i="26"/>
  <c r="J515" i="26"/>
  <c r="K515" i="26"/>
  <c r="L515" i="26"/>
  <c r="M515" i="26"/>
  <c r="N515" i="26"/>
  <c r="J516" i="26"/>
  <c r="K516" i="26"/>
  <c r="L516" i="26"/>
  <c r="M516" i="26"/>
  <c r="N516" i="26"/>
  <c r="J517" i="26"/>
  <c r="K517" i="26"/>
  <c r="L517" i="26"/>
  <c r="M517" i="26"/>
  <c r="N517" i="26"/>
  <c r="J518" i="26"/>
  <c r="K518" i="26"/>
  <c r="L518" i="26"/>
  <c r="M518" i="26"/>
  <c r="N518" i="26"/>
  <c r="J519" i="26"/>
  <c r="K519" i="26"/>
  <c r="L519" i="26"/>
  <c r="M519" i="26"/>
  <c r="N519" i="26"/>
  <c r="J520" i="26"/>
  <c r="K520" i="26"/>
  <c r="L520" i="26"/>
  <c r="M520" i="26"/>
  <c r="N520" i="26"/>
  <c r="J521" i="26"/>
  <c r="K521" i="26"/>
  <c r="L521" i="26"/>
  <c r="M521" i="26"/>
  <c r="N521" i="26"/>
  <c r="J522" i="26"/>
  <c r="K522" i="26"/>
  <c r="L522" i="26"/>
  <c r="M522" i="26"/>
  <c r="N522" i="26"/>
  <c r="J523" i="26"/>
  <c r="K523" i="26"/>
  <c r="L523" i="26"/>
  <c r="M523" i="26"/>
  <c r="N523" i="26"/>
  <c r="J524" i="26"/>
  <c r="K524" i="26"/>
  <c r="L524" i="26"/>
  <c r="M524" i="26"/>
  <c r="N524" i="26"/>
  <c r="J525" i="26"/>
  <c r="K525" i="26"/>
  <c r="L525" i="26"/>
  <c r="M525" i="26"/>
  <c r="N525" i="26"/>
  <c r="J526" i="26"/>
  <c r="K526" i="26"/>
  <c r="L526" i="26"/>
  <c r="M526" i="26"/>
  <c r="N526" i="26"/>
  <c r="J527" i="26"/>
  <c r="K527" i="26"/>
  <c r="L527" i="26"/>
  <c r="M527" i="26"/>
  <c r="N527" i="26"/>
  <c r="J528" i="26"/>
  <c r="K528" i="26"/>
  <c r="L528" i="26"/>
  <c r="M528" i="26"/>
  <c r="N528" i="26"/>
  <c r="J529" i="26"/>
  <c r="K529" i="26"/>
  <c r="L529" i="26"/>
  <c r="M529" i="26"/>
  <c r="N529" i="26"/>
  <c r="J530" i="26"/>
  <c r="K530" i="26"/>
  <c r="L530" i="26"/>
  <c r="M530" i="26"/>
  <c r="N530" i="26"/>
  <c r="J531" i="26"/>
  <c r="K531" i="26"/>
  <c r="L531" i="26"/>
  <c r="M531" i="26"/>
  <c r="N531" i="26"/>
  <c r="J532" i="26"/>
  <c r="K532" i="26"/>
  <c r="L532" i="26"/>
  <c r="M532" i="26"/>
  <c r="N532" i="26"/>
  <c r="J533" i="26"/>
  <c r="K533" i="26"/>
  <c r="L533" i="26"/>
  <c r="M533" i="26"/>
  <c r="N533" i="26"/>
  <c r="J534" i="26"/>
  <c r="K534" i="26"/>
  <c r="L534" i="26"/>
  <c r="M534" i="26"/>
  <c r="N534" i="26"/>
  <c r="J535" i="26"/>
  <c r="K535" i="26"/>
  <c r="L535" i="26"/>
  <c r="M535" i="26"/>
  <c r="N535" i="26"/>
  <c r="J536" i="26"/>
  <c r="K536" i="26"/>
  <c r="L536" i="26"/>
  <c r="M536" i="26"/>
  <c r="N536" i="26"/>
  <c r="J537" i="26"/>
  <c r="K537" i="26"/>
  <c r="L537" i="26"/>
  <c r="M537" i="26"/>
  <c r="N537" i="26"/>
  <c r="J538" i="26"/>
  <c r="K538" i="26"/>
  <c r="L538" i="26"/>
  <c r="M538" i="26"/>
  <c r="N538" i="26"/>
  <c r="J539" i="26"/>
  <c r="K539" i="26"/>
  <c r="L539" i="26"/>
  <c r="M539" i="26"/>
  <c r="N539" i="26"/>
  <c r="J540" i="26"/>
  <c r="K540" i="26"/>
  <c r="L540" i="26"/>
  <c r="M540" i="26"/>
  <c r="N540" i="26"/>
  <c r="J541" i="26"/>
  <c r="K541" i="26"/>
  <c r="L541" i="26"/>
  <c r="M541" i="26"/>
  <c r="N541" i="26"/>
  <c r="J542" i="26"/>
  <c r="K542" i="26"/>
  <c r="L542" i="26"/>
  <c r="M542" i="26"/>
  <c r="N542" i="26"/>
  <c r="J543" i="26"/>
  <c r="K543" i="26"/>
  <c r="L543" i="26"/>
  <c r="M543" i="26"/>
  <c r="N543" i="26"/>
  <c r="J544" i="26"/>
  <c r="K544" i="26"/>
  <c r="L544" i="26"/>
  <c r="M544" i="26"/>
  <c r="N544" i="26"/>
  <c r="J545" i="26"/>
  <c r="K545" i="26"/>
  <c r="L545" i="26"/>
  <c r="M545" i="26"/>
  <c r="N545" i="26"/>
  <c r="J546" i="26"/>
  <c r="K546" i="26"/>
  <c r="L546" i="26"/>
  <c r="M546" i="26"/>
  <c r="N546" i="26"/>
  <c r="J547" i="26"/>
  <c r="K547" i="26"/>
  <c r="L547" i="26"/>
  <c r="M547" i="26"/>
  <c r="N547" i="26"/>
  <c r="J548" i="26"/>
  <c r="K548" i="26"/>
  <c r="L548" i="26"/>
  <c r="M548" i="26"/>
  <c r="N548" i="26"/>
  <c r="J549" i="26"/>
  <c r="K549" i="26"/>
  <c r="L549" i="26"/>
  <c r="M549" i="26"/>
  <c r="N549" i="26"/>
  <c r="J550" i="26"/>
  <c r="K550" i="26"/>
  <c r="L550" i="26"/>
  <c r="M550" i="26"/>
  <c r="N550" i="26"/>
  <c r="J551" i="26"/>
  <c r="K551" i="26"/>
  <c r="L551" i="26"/>
  <c r="M551" i="26"/>
  <c r="N551" i="26"/>
  <c r="J552" i="26"/>
  <c r="K552" i="26"/>
  <c r="L552" i="26"/>
  <c r="M552" i="26"/>
  <c r="N552" i="26"/>
  <c r="J553" i="26"/>
  <c r="K553" i="26"/>
  <c r="L553" i="26"/>
  <c r="M553" i="26"/>
  <c r="N553" i="26"/>
  <c r="J554" i="26"/>
  <c r="K554" i="26"/>
  <c r="L554" i="26"/>
  <c r="M554" i="26"/>
  <c r="N554" i="26"/>
  <c r="J555" i="26"/>
  <c r="K555" i="26"/>
  <c r="L555" i="26"/>
  <c r="M555" i="26"/>
  <c r="N555" i="26"/>
  <c r="J556" i="26"/>
  <c r="K556" i="26"/>
  <c r="L556" i="26"/>
  <c r="M556" i="26"/>
  <c r="N556" i="26"/>
  <c r="J557" i="26"/>
  <c r="K557" i="26"/>
  <c r="L557" i="26"/>
  <c r="M557" i="26"/>
  <c r="N557" i="26"/>
  <c r="J558" i="26"/>
  <c r="K558" i="26"/>
  <c r="L558" i="26"/>
  <c r="M558" i="26"/>
  <c r="N558" i="26"/>
  <c r="J559" i="26"/>
  <c r="K559" i="26"/>
  <c r="L559" i="26"/>
  <c r="M559" i="26"/>
  <c r="N559" i="26"/>
  <c r="J560" i="26"/>
  <c r="K560" i="26"/>
  <c r="L560" i="26"/>
  <c r="M560" i="26"/>
  <c r="N560" i="26"/>
  <c r="J561" i="26"/>
  <c r="K561" i="26"/>
  <c r="L561" i="26"/>
  <c r="M561" i="26"/>
  <c r="N561" i="26"/>
  <c r="J562" i="26"/>
  <c r="K562" i="26"/>
  <c r="L562" i="26"/>
  <c r="M562" i="26"/>
  <c r="N562" i="26"/>
  <c r="J563" i="26"/>
  <c r="K563" i="26"/>
  <c r="L563" i="26"/>
  <c r="M563" i="26"/>
  <c r="N563" i="26"/>
  <c r="J564" i="26"/>
  <c r="K564" i="26"/>
  <c r="L564" i="26"/>
  <c r="M564" i="26"/>
  <c r="N564" i="26"/>
  <c r="J565" i="26"/>
  <c r="K565" i="26"/>
  <c r="L565" i="26"/>
  <c r="M565" i="26"/>
  <c r="N565" i="26"/>
  <c r="J566" i="26"/>
  <c r="K566" i="26"/>
  <c r="L566" i="26"/>
  <c r="M566" i="26"/>
  <c r="N566" i="26"/>
  <c r="J567" i="26"/>
  <c r="K567" i="26"/>
  <c r="L567" i="26"/>
  <c r="M567" i="26"/>
  <c r="N567" i="26"/>
  <c r="J568" i="26"/>
  <c r="K568" i="26"/>
  <c r="L568" i="26"/>
  <c r="M568" i="26"/>
  <c r="N568" i="26"/>
  <c r="J569" i="26"/>
  <c r="K569" i="26"/>
  <c r="L569" i="26"/>
  <c r="M569" i="26"/>
  <c r="N569" i="26"/>
  <c r="J570" i="26"/>
  <c r="K570" i="26"/>
  <c r="L570" i="26"/>
  <c r="M570" i="26"/>
  <c r="N570" i="26"/>
  <c r="J571" i="26"/>
  <c r="K571" i="26"/>
  <c r="L571" i="26"/>
  <c r="M571" i="26"/>
  <c r="N571" i="26"/>
  <c r="J572" i="26"/>
  <c r="K572" i="26"/>
  <c r="L572" i="26"/>
  <c r="M572" i="26"/>
  <c r="N572" i="26"/>
  <c r="J573" i="26"/>
  <c r="K573" i="26"/>
  <c r="L573" i="26"/>
  <c r="M573" i="26"/>
  <c r="N573" i="26"/>
  <c r="J574" i="26"/>
  <c r="K574" i="26"/>
  <c r="L574" i="26"/>
  <c r="M574" i="26"/>
  <c r="N574" i="26"/>
  <c r="J575" i="26"/>
  <c r="K575" i="26"/>
  <c r="L575" i="26"/>
  <c r="M575" i="26"/>
  <c r="N575" i="26"/>
  <c r="J576" i="26"/>
  <c r="K576" i="26"/>
  <c r="L576" i="26"/>
  <c r="M576" i="26"/>
  <c r="N576" i="26"/>
  <c r="J577" i="26"/>
  <c r="K577" i="26"/>
  <c r="L577" i="26"/>
  <c r="M577" i="26"/>
  <c r="N577" i="26"/>
  <c r="J578" i="26"/>
  <c r="K578" i="26"/>
  <c r="L578" i="26"/>
  <c r="M578" i="26"/>
  <c r="N578" i="26"/>
  <c r="J579" i="26"/>
  <c r="K579" i="26"/>
  <c r="L579" i="26"/>
  <c r="M579" i="26"/>
  <c r="N579" i="26"/>
  <c r="J580" i="26"/>
  <c r="K580" i="26"/>
  <c r="L580" i="26"/>
  <c r="M580" i="26"/>
  <c r="N580" i="26"/>
  <c r="J581" i="26"/>
  <c r="K581" i="26"/>
  <c r="L581" i="26"/>
  <c r="M581" i="26"/>
  <c r="N581" i="26"/>
  <c r="J582" i="26"/>
  <c r="K582" i="26"/>
  <c r="L582" i="26"/>
  <c r="M582" i="26"/>
  <c r="N582" i="26"/>
  <c r="J583" i="26"/>
  <c r="K583" i="26"/>
  <c r="L583" i="26"/>
  <c r="M583" i="26"/>
  <c r="N583" i="26"/>
  <c r="J584" i="26"/>
  <c r="K584" i="26"/>
  <c r="L584" i="26"/>
  <c r="M584" i="26"/>
  <c r="N584" i="26"/>
  <c r="J585" i="26"/>
  <c r="K585" i="26"/>
  <c r="L585" i="26"/>
  <c r="M585" i="26"/>
  <c r="N585" i="26"/>
  <c r="J586" i="26"/>
  <c r="K586" i="26"/>
  <c r="L586" i="26"/>
  <c r="M586" i="26"/>
  <c r="N586" i="26"/>
  <c r="J587" i="26"/>
  <c r="K587" i="26"/>
  <c r="L587" i="26"/>
  <c r="M587" i="26"/>
  <c r="N587" i="26"/>
  <c r="J588" i="26"/>
  <c r="K588" i="26"/>
  <c r="L588" i="26"/>
  <c r="M588" i="26"/>
  <c r="N588" i="26"/>
  <c r="J589" i="26"/>
  <c r="K589" i="26"/>
  <c r="L589" i="26"/>
  <c r="M589" i="26"/>
  <c r="N589" i="26"/>
  <c r="J590" i="26"/>
  <c r="K590" i="26"/>
  <c r="L590" i="26"/>
  <c r="M590" i="26"/>
  <c r="N590" i="26"/>
  <c r="J591" i="26"/>
  <c r="K591" i="26"/>
  <c r="L591" i="26"/>
  <c r="M591" i="26"/>
  <c r="N591" i="26"/>
  <c r="J592" i="26"/>
  <c r="K592" i="26"/>
  <c r="L592" i="26"/>
  <c r="M592" i="26"/>
  <c r="N592" i="26"/>
  <c r="J593" i="26"/>
  <c r="K593" i="26"/>
  <c r="L593" i="26"/>
  <c r="M593" i="26"/>
  <c r="N593" i="26"/>
  <c r="J594" i="26"/>
  <c r="K594" i="26"/>
  <c r="L594" i="26"/>
  <c r="M594" i="26"/>
  <c r="N594" i="26"/>
  <c r="J595" i="26"/>
  <c r="K595" i="26"/>
  <c r="L595" i="26"/>
  <c r="M595" i="26"/>
  <c r="N595" i="26"/>
  <c r="J596" i="26"/>
  <c r="K596" i="26"/>
  <c r="L596" i="26"/>
  <c r="M596" i="26"/>
  <c r="N596" i="26"/>
  <c r="J597" i="26"/>
  <c r="K597" i="26"/>
  <c r="L597" i="26"/>
  <c r="M597" i="26"/>
  <c r="N597" i="26"/>
  <c r="J598" i="26"/>
  <c r="K598" i="26"/>
  <c r="L598" i="26"/>
  <c r="M598" i="26"/>
  <c r="N598" i="26"/>
  <c r="J599" i="26"/>
  <c r="K599" i="26"/>
  <c r="L599" i="26"/>
  <c r="M599" i="26"/>
  <c r="N599" i="26"/>
  <c r="J600" i="26"/>
  <c r="K600" i="26"/>
  <c r="L600" i="26"/>
  <c r="M600" i="26"/>
  <c r="N600" i="26"/>
  <c r="J601" i="26"/>
  <c r="K601" i="26"/>
  <c r="L601" i="26"/>
  <c r="M601" i="26"/>
  <c r="N601" i="26"/>
  <c r="J602" i="26"/>
  <c r="K602" i="26"/>
  <c r="L602" i="26"/>
  <c r="M602" i="26"/>
  <c r="N602" i="26"/>
  <c r="J603" i="26"/>
  <c r="K603" i="26"/>
  <c r="L603" i="26"/>
  <c r="M603" i="26"/>
  <c r="N603" i="26"/>
  <c r="J604" i="26"/>
  <c r="K604" i="26"/>
  <c r="L604" i="26"/>
  <c r="M604" i="26"/>
  <c r="N604" i="26"/>
  <c r="J605" i="26"/>
  <c r="K605" i="26"/>
  <c r="L605" i="26"/>
  <c r="M605" i="26"/>
  <c r="N605" i="26"/>
  <c r="J606" i="26"/>
  <c r="K606" i="26"/>
  <c r="L606" i="26"/>
  <c r="M606" i="26"/>
  <c r="N606" i="26"/>
  <c r="J607" i="26"/>
  <c r="K607" i="26"/>
  <c r="L607" i="26"/>
  <c r="M607" i="26"/>
  <c r="N607" i="26"/>
  <c r="J608" i="26"/>
  <c r="K608" i="26"/>
  <c r="L608" i="26"/>
  <c r="M608" i="26"/>
  <c r="N608" i="26"/>
  <c r="J609" i="26"/>
  <c r="K609" i="26"/>
  <c r="L609" i="26"/>
  <c r="M609" i="26"/>
  <c r="N609" i="26"/>
  <c r="J610" i="26"/>
  <c r="K610" i="26"/>
  <c r="L610" i="26"/>
  <c r="M610" i="26"/>
  <c r="N610" i="26"/>
  <c r="J611" i="26"/>
  <c r="K611" i="26"/>
  <c r="L611" i="26"/>
  <c r="M611" i="26"/>
  <c r="N611" i="26"/>
  <c r="J612" i="26"/>
  <c r="K612" i="26"/>
  <c r="L612" i="26"/>
  <c r="M612" i="26"/>
  <c r="N612" i="26"/>
  <c r="J613" i="26"/>
  <c r="K613" i="26"/>
  <c r="L613" i="26"/>
  <c r="M613" i="26"/>
  <c r="N613" i="26"/>
  <c r="J614" i="26"/>
  <c r="K614" i="26"/>
  <c r="L614" i="26"/>
  <c r="M614" i="26"/>
  <c r="N614" i="26"/>
  <c r="J615" i="26"/>
  <c r="K615" i="26"/>
  <c r="L615" i="26"/>
  <c r="M615" i="26"/>
  <c r="N615" i="26"/>
  <c r="J616" i="26"/>
  <c r="K616" i="26"/>
  <c r="L616" i="26"/>
  <c r="M616" i="26"/>
  <c r="N616" i="26"/>
  <c r="J617" i="26"/>
  <c r="K617" i="26"/>
  <c r="L617" i="26"/>
  <c r="M617" i="26"/>
  <c r="N617" i="26"/>
  <c r="J618" i="26"/>
  <c r="K618" i="26"/>
  <c r="L618" i="26"/>
  <c r="M618" i="26"/>
  <c r="N618" i="26"/>
  <c r="J619" i="26"/>
  <c r="K619" i="26"/>
  <c r="L619" i="26"/>
  <c r="M619" i="26"/>
  <c r="N619" i="26"/>
  <c r="J620" i="26"/>
  <c r="K620" i="26"/>
  <c r="L620" i="26"/>
  <c r="M620" i="26"/>
  <c r="N620" i="26"/>
  <c r="J621" i="26"/>
  <c r="K621" i="26"/>
  <c r="L621" i="26"/>
  <c r="M621" i="26"/>
  <c r="N621" i="26"/>
  <c r="J622" i="26"/>
  <c r="K622" i="26"/>
  <c r="L622" i="26"/>
  <c r="M622" i="26"/>
  <c r="N622" i="26"/>
  <c r="J623" i="26"/>
  <c r="K623" i="26"/>
  <c r="L623" i="26"/>
  <c r="M623" i="26"/>
  <c r="N623" i="26"/>
  <c r="J624" i="26"/>
  <c r="K624" i="26"/>
  <c r="L624" i="26"/>
  <c r="M624" i="26"/>
  <c r="N624" i="26"/>
  <c r="J625" i="26"/>
  <c r="K625" i="26"/>
  <c r="L625" i="26"/>
  <c r="M625" i="26"/>
  <c r="N625" i="26"/>
  <c r="J626" i="26"/>
  <c r="K626" i="26"/>
  <c r="L626" i="26"/>
  <c r="M626" i="26"/>
  <c r="N626" i="26"/>
  <c r="J627" i="26"/>
  <c r="K627" i="26"/>
  <c r="L627" i="26"/>
  <c r="M627" i="26"/>
  <c r="N627" i="26"/>
  <c r="J628" i="26"/>
  <c r="K628" i="26"/>
  <c r="L628" i="26"/>
  <c r="M628" i="26"/>
  <c r="N628" i="26"/>
  <c r="J629" i="26"/>
  <c r="K629" i="26"/>
  <c r="L629" i="26"/>
  <c r="M629" i="26"/>
  <c r="N629" i="26"/>
  <c r="J630" i="26"/>
  <c r="K630" i="26"/>
  <c r="L630" i="26"/>
  <c r="M630" i="26"/>
  <c r="N630" i="26"/>
  <c r="J631" i="26"/>
  <c r="K631" i="26"/>
  <c r="L631" i="26"/>
  <c r="M631" i="26"/>
  <c r="N631" i="26"/>
  <c r="J632" i="26"/>
  <c r="K632" i="26"/>
  <c r="L632" i="26"/>
  <c r="M632" i="26"/>
  <c r="N632" i="26"/>
  <c r="J633" i="26"/>
  <c r="K633" i="26"/>
  <c r="L633" i="26"/>
  <c r="M633" i="26"/>
  <c r="N633" i="26"/>
  <c r="J634" i="26"/>
  <c r="K634" i="26"/>
  <c r="L634" i="26"/>
  <c r="M634" i="26"/>
  <c r="N634" i="26"/>
  <c r="J635" i="26"/>
  <c r="K635" i="26"/>
  <c r="L635" i="26"/>
  <c r="M635" i="26"/>
  <c r="N635" i="26"/>
  <c r="J636" i="26"/>
  <c r="K636" i="26"/>
  <c r="L636" i="26"/>
  <c r="M636" i="26"/>
  <c r="N636" i="26"/>
  <c r="J637" i="26"/>
  <c r="K637" i="26"/>
  <c r="L637" i="26"/>
  <c r="M637" i="26"/>
  <c r="N637" i="26"/>
  <c r="J638" i="26"/>
  <c r="K638" i="26"/>
  <c r="L638" i="26"/>
  <c r="M638" i="26"/>
  <c r="N638" i="26"/>
  <c r="J639" i="26"/>
  <c r="K639" i="26"/>
  <c r="L639" i="26"/>
  <c r="M639" i="26"/>
  <c r="N639" i="26"/>
  <c r="J640" i="26"/>
  <c r="K640" i="26"/>
  <c r="L640" i="26"/>
  <c r="M640" i="26"/>
  <c r="N640" i="26"/>
  <c r="J641" i="26"/>
  <c r="K641" i="26"/>
  <c r="L641" i="26"/>
  <c r="M641" i="26"/>
  <c r="N641" i="26"/>
  <c r="J642" i="26"/>
  <c r="K642" i="26"/>
  <c r="L642" i="26"/>
  <c r="M642" i="26"/>
  <c r="N642" i="26"/>
  <c r="J643" i="26"/>
  <c r="K643" i="26"/>
  <c r="L643" i="26"/>
  <c r="M643" i="26"/>
  <c r="N643" i="26"/>
  <c r="J644" i="26"/>
  <c r="K644" i="26"/>
  <c r="L644" i="26"/>
  <c r="M644" i="26"/>
  <c r="N644" i="26"/>
  <c r="J645" i="26"/>
  <c r="K645" i="26"/>
  <c r="L645" i="26"/>
  <c r="M645" i="26"/>
  <c r="N645" i="26"/>
  <c r="J646" i="26"/>
  <c r="K646" i="26"/>
  <c r="L646" i="26"/>
  <c r="M646" i="26"/>
  <c r="N646" i="26"/>
  <c r="J647" i="26"/>
  <c r="K647" i="26"/>
  <c r="L647" i="26"/>
  <c r="M647" i="26"/>
  <c r="N647" i="26"/>
  <c r="J648" i="26"/>
  <c r="K648" i="26"/>
  <c r="L648" i="26"/>
  <c r="M648" i="26"/>
  <c r="N648" i="26"/>
  <c r="J649" i="26"/>
  <c r="K649" i="26"/>
  <c r="L649" i="26"/>
  <c r="M649" i="26"/>
  <c r="N649" i="26"/>
  <c r="J650" i="26"/>
  <c r="K650" i="26"/>
  <c r="L650" i="26"/>
  <c r="M650" i="26"/>
  <c r="N650" i="26"/>
  <c r="J651" i="26"/>
  <c r="K651" i="26"/>
  <c r="L651" i="26"/>
  <c r="M651" i="26"/>
  <c r="N651" i="26"/>
  <c r="J652" i="26"/>
  <c r="K652" i="26"/>
  <c r="L652" i="26"/>
  <c r="M652" i="26"/>
  <c r="N652" i="26"/>
  <c r="J653" i="26"/>
  <c r="K653" i="26"/>
  <c r="L653" i="26"/>
  <c r="M653" i="26"/>
  <c r="N653" i="26"/>
  <c r="J654" i="26"/>
  <c r="K654" i="26"/>
  <c r="L654" i="26"/>
  <c r="M654" i="26"/>
  <c r="N654" i="26"/>
  <c r="J655" i="26"/>
  <c r="K655" i="26"/>
  <c r="L655" i="26"/>
  <c r="M655" i="26"/>
  <c r="N655" i="26"/>
  <c r="J656" i="26"/>
  <c r="K656" i="26"/>
  <c r="L656" i="26"/>
  <c r="M656" i="26"/>
  <c r="N656" i="26"/>
  <c r="J657" i="26"/>
  <c r="K657" i="26"/>
  <c r="L657" i="26"/>
  <c r="M657" i="26"/>
  <c r="N657" i="26"/>
  <c r="J658" i="26"/>
  <c r="K658" i="26"/>
  <c r="L658" i="26"/>
  <c r="M658" i="26"/>
  <c r="N658" i="26"/>
  <c r="J659" i="26"/>
  <c r="K659" i="26"/>
  <c r="L659" i="26"/>
  <c r="M659" i="26"/>
  <c r="N659" i="26"/>
  <c r="J660" i="26"/>
  <c r="K660" i="26"/>
  <c r="L660" i="26"/>
  <c r="M660" i="26"/>
  <c r="N660" i="26"/>
  <c r="J661" i="26"/>
  <c r="K661" i="26"/>
  <c r="L661" i="26"/>
  <c r="M661" i="26"/>
  <c r="N661" i="26"/>
  <c r="J662" i="26"/>
  <c r="K662" i="26"/>
  <c r="L662" i="26"/>
  <c r="M662" i="26"/>
  <c r="N662" i="26"/>
  <c r="J663" i="26"/>
  <c r="K663" i="26"/>
  <c r="L663" i="26"/>
  <c r="M663" i="26"/>
  <c r="N663" i="26"/>
  <c r="J664" i="26"/>
  <c r="K664" i="26"/>
  <c r="L664" i="26"/>
  <c r="M664" i="26"/>
  <c r="N664" i="26"/>
  <c r="J665" i="26"/>
  <c r="K665" i="26"/>
  <c r="L665" i="26"/>
  <c r="M665" i="26"/>
  <c r="N665" i="26"/>
  <c r="J666" i="26"/>
  <c r="K666" i="26"/>
  <c r="L666" i="26"/>
  <c r="M666" i="26"/>
  <c r="N666" i="26"/>
  <c r="J667" i="26"/>
  <c r="K667" i="26"/>
  <c r="L667" i="26"/>
  <c r="M667" i="26"/>
  <c r="N667" i="26"/>
  <c r="J668" i="26"/>
  <c r="K668" i="26"/>
  <c r="L668" i="26"/>
  <c r="M668" i="26"/>
  <c r="N668" i="26"/>
  <c r="J669" i="26"/>
  <c r="K669" i="26"/>
  <c r="L669" i="26"/>
  <c r="M669" i="26"/>
  <c r="N669" i="26"/>
  <c r="J670" i="26"/>
  <c r="K670" i="26"/>
  <c r="L670" i="26"/>
  <c r="M670" i="26"/>
  <c r="N670" i="26"/>
  <c r="J671" i="26"/>
  <c r="K671" i="26"/>
  <c r="L671" i="26"/>
  <c r="M671" i="26"/>
  <c r="N671" i="26"/>
  <c r="J672" i="26"/>
  <c r="K672" i="26"/>
  <c r="L672" i="26"/>
  <c r="M672" i="26"/>
  <c r="N672" i="26"/>
  <c r="J673" i="26"/>
  <c r="K673" i="26"/>
  <c r="L673" i="26"/>
  <c r="M673" i="26"/>
  <c r="N673" i="26"/>
  <c r="J674" i="26"/>
  <c r="K674" i="26"/>
  <c r="L674" i="26"/>
  <c r="M674" i="26"/>
  <c r="N674" i="26"/>
  <c r="J675" i="26"/>
  <c r="K675" i="26"/>
  <c r="L675" i="26"/>
  <c r="M675" i="26"/>
  <c r="N675" i="26"/>
  <c r="J676" i="26"/>
  <c r="K676" i="26"/>
  <c r="L676" i="26"/>
  <c r="M676" i="26"/>
  <c r="N676" i="26"/>
  <c r="J677" i="26"/>
  <c r="K677" i="26"/>
  <c r="L677" i="26"/>
  <c r="M677" i="26"/>
  <c r="N677" i="26"/>
  <c r="J678" i="26"/>
  <c r="K678" i="26"/>
  <c r="L678" i="26"/>
  <c r="M678" i="26"/>
  <c r="N678" i="26"/>
  <c r="J679" i="26"/>
  <c r="K679" i="26"/>
  <c r="L679" i="26"/>
  <c r="M679" i="26"/>
  <c r="N679" i="26"/>
  <c r="J680" i="26"/>
  <c r="K680" i="26"/>
  <c r="L680" i="26"/>
  <c r="M680" i="26"/>
  <c r="N680" i="26"/>
  <c r="J681" i="26"/>
  <c r="K681" i="26"/>
  <c r="L681" i="26"/>
  <c r="M681" i="26"/>
  <c r="N681" i="26"/>
  <c r="J682" i="26"/>
  <c r="K682" i="26"/>
  <c r="L682" i="26"/>
  <c r="M682" i="26"/>
  <c r="N682" i="26"/>
  <c r="J683" i="26"/>
  <c r="K683" i="26"/>
  <c r="L683" i="26"/>
  <c r="M683" i="26"/>
  <c r="N683" i="26"/>
  <c r="J684" i="26"/>
  <c r="K684" i="26"/>
  <c r="L684" i="26"/>
  <c r="M684" i="26"/>
  <c r="N684" i="26"/>
  <c r="J685" i="26"/>
  <c r="K685" i="26"/>
  <c r="L685" i="26"/>
  <c r="M685" i="26"/>
  <c r="N685" i="26"/>
  <c r="J686" i="26"/>
  <c r="K686" i="26"/>
  <c r="L686" i="26"/>
  <c r="M686" i="26"/>
  <c r="N686" i="26"/>
  <c r="J687" i="26"/>
  <c r="K687" i="26"/>
  <c r="L687" i="26"/>
  <c r="M687" i="26"/>
  <c r="N687" i="26"/>
  <c r="J688" i="26"/>
  <c r="K688" i="26"/>
  <c r="L688" i="26"/>
  <c r="M688" i="26"/>
  <c r="N688" i="26"/>
  <c r="J689" i="26"/>
  <c r="K689" i="26"/>
  <c r="L689" i="26"/>
  <c r="M689" i="26"/>
  <c r="N689" i="26"/>
  <c r="J690" i="26"/>
  <c r="K690" i="26"/>
  <c r="L690" i="26"/>
  <c r="M690" i="26"/>
  <c r="N690" i="26"/>
  <c r="J691" i="26"/>
  <c r="K691" i="26"/>
  <c r="L691" i="26"/>
  <c r="M691" i="26"/>
  <c r="N691" i="26"/>
  <c r="J692" i="26"/>
  <c r="K692" i="26"/>
  <c r="L692" i="26"/>
  <c r="M692" i="26"/>
  <c r="N692" i="26"/>
  <c r="J693" i="26"/>
  <c r="K693" i="26"/>
  <c r="L693" i="26"/>
  <c r="M693" i="26"/>
  <c r="N693" i="26"/>
  <c r="J694" i="26"/>
  <c r="K694" i="26"/>
  <c r="L694" i="26"/>
  <c r="M694" i="26"/>
  <c r="N694" i="26"/>
  <c r="J695" i="26"/>
  <c r="K695" i="26"/>
  <c r="L695" i="26"/>
  <c r="M695" i="26"/>
  <c r="N695" i="26"/>
  <c r="J696" i="26"/>
  <c r="K696" i="26"/>
  <c r="L696" i="26"/>
  <c r="M696" i="26"/>
  <c r="N696" i="26"/>
  <c r="J697" i="26"/>
  <c r="K697" i="26"/>
  <c r="L697" i="26"/>
  <c r="M697" i="26"/>
  <c r="N697" i="26"/>
  <c r="J698" i="26"/>
  <c r="K698" i="26"/>
  <c r="L698" i="26"/>
  <c r="M698" i="26"/>
  <c r="N698" i="26"/>
  <c r="J699" i="26"/>
  <c r="K699" i="26"/>
  <c r="L699" i="26"/>
  <c r="M699" i="26"/>
  <c r="N699" i="26"/>
  <c r="J700" i="26"/>
  <c r="K700" i="26"/>
  <c r="L700" i="26"/>
  <c r="M700" i="26"/>
  <c r="N700" i="26"/>
  <c r="J701" i="26"/>
  <c r="K701" i="26"/>
  <c r="L701" i="26"/>
  <c r="M701" i="26"/>
  <c r="N701" i="26"/>
  <c r="J702" i="26"/>
  <c r="K702" i="26"/>
  <c r="L702" i="26"/>
  <c r="M702" i="26"/>
  <c r="N702" i="26"/>
  <c r="J703" i="26"/>
  <c r="K703" i="26"/>
  <c r="L703" i="26"/>
  <c r="M703" i="26"/>
  <c r="N703" i="26"/>
  <c r="J704" i="26"/>
  <c r="K704" i="26"/>
  <c r="L704" i="26"/>
  <c r="M704" i="26"/>
  <c r="N704" i="26"/>
  <c r="J705" i="26"/>
  <c r="K705" i="26"/>
  <c r="L705" i="26"/>
  <c r="M705" i="26"/>
  <c r="N705" i="26"/>
  <c r="J706" i="26"/>
  <c r="K706" i="26"/>
  <c r="L706" i="26"/>
  <c r="M706" i="26"/>
  <c r="N706" i="26"/>
  <c r="J707" i="26"/>
  <c r="K707" i="26"/>
  <c r="L707" i="26"/>
  <c r="M707" i="26"/>
  <c r="N707" i="26"/>
  <c r="J708" i="26"/>
  <c r="K708" i="26"/>
  <c r="L708" i="26"/>
  <c r="M708" i="26"/>
  <c r="N708" i="26"/>
  <c r="J709" i="26"/>
  <c r="K709" i="26"/>
  <c r="L709" i="26"/>
  <c r="M709" i="26"/>
  <c r="N709" i="26"/>
  <c r="J710" i="26"/>
  <c r="K710" i="26"/>
  <c r="L710" i="26"/>
  <c r="M710" i="26"/>
  <c r="N710" i="26"/>
  <c r="J711" i="26"/>
  <c r="K711" i="26"/>
  <c r="L711" i="26"/>
  <c r="M711" i="26"/>
  <c r="N711" i="26"/>
  <c r="J712" i="26"/>
  <c r="K712" i="26"/>
  <c r="L712" i="26"/>
  <c r="M712" i="26"/>
  <c r="N712" i="26"/>
  <c r="J713" i="26"/>
  <c r="K713" i="26"/>
  <c r="L713" i="26"/>
  <c r="M713" i="26"/>
  <c r="N713" i="26"/>
  <c r="J714" i="26"/>
  <c r="K714" i="26"/>
  <c r="L714" i="26"/>
  <c r="M714" i="26"/>
  <c r="N714" i="26"/>
  <c r="J715" i="26"/>
  <c r="K715" i="26"/>
  <c r="L715" i="26"/>
  <c r="M715" i="26"/>
  <c r="N715" i="26"/>
  <c r="J716" i="26"/>
  <c r="K716" i="26"/>
  <c r="L716" i="26"/>
  <c r="M716" i="26"/>
  <c r="N716" i="26"/>
  <c r="J717" i="26"/>
  <c r="K717" i="26"/>
  <c r="L717" i="26"/>
  <c r="M717" i="26"/>
  <c r="N717" i="26"/>
  <c r="J718" i="26"/>
  <c r="K718" i="26"/>
  <c r="L718" i="26"/>
  <c r="M718" i="26"/>
  <c r="N718" i="26"/>
  <c r="J719" i="26"/>
  <c r="K719" i="26"/>
  <c r="L719" i="26"/>
  <c r="M719" i="26"/>
  <c r="N719" i="26"/>
  <c r="J720" i="26"/>
  <c r="K720" i="26"/>
  <c r="L720" i="26"/>
  <c r="M720" i="26"/>
  <c r="N720" i="26"/>
  <c r="J721" i="26"/>
  <c r="K721" i="26"/>
  <c r="L721" i="26"/>
  <c r="M721" i="26"/>
  <c r="N721" i="26"/>
  <c r="J722" i="26"/>
  <c r="K722" i="26"/>
  <c r="L722" i="26"/>
  <c r="M722" i="26"/>
  <c r="N722" i="26"/>
  <c r="J723" i="26"/>
  <c r="K723" i="26"/>
  <c r="L723" i="26"/>
  <c r="M723" i="26"/>
  <c r="N723" i="26"/>
  <c r="J724" i="26"/>
  <c r="K724" i="26"/>
  <c r="L724" i="26"/>
  <c r="M724" i="26"/>
  <c r="N724" i="26"/>
  <c r="J725" i="26"/>
  <c r="K725" i="26"/>
  <c r="L725" i="26"/>
  <c r="M725" i="26"/>
  <c r="N725" i="26"/>
  <c r="J726" i="26"/>
  <c r="K726" i="26"/>
  <c r="L726" i="26"/>
  <c r="M726" i="26"/>
  <c r="N726" i="26"/>
  <c r="J727" i="26"/>
  <c r="K727" i="26"/>
  <c r="L727" i="26"/>
  <c r="M727" i="26"/>
  <c r="N727" i="26"/>
  <c r="J728" i="26"/>
  <c r="K728" i="26"/>
  <c r="L728" i="26"/>
  <c r="M728" i="26"/>
  <c r="N728" i="26"/>
  <c r="J729" i="26"/>
  <c r="K729" i="26"/>
  <c r="L729" i="26"/>
  <c r="M729" i="26"/>
  <c r="N729" i="26"/>
  <c r="J730" i="26"/>
  <c r="K730" i="26"/>
  <c r="L730" i="26"/>
  <c r="M730" i="26"/>
  <c r="N730" i="26"/>
  <c r="J731" i="26"/>
  <c r="K731" i="26"/>
  <c r="L731" i="26"/>
  <c r="M731" i="26"/>
  <c r="N731" i="26"/>
  <c r="J732" i="26"/>
  <c r="K732" i="26"/>
  <c r="L732" i="26"/>
  <c r="M732" i="26"/>
  <c r="N732" i="26"/>
  <c r="J733" i="26"/>
  <c r="K733" i="26"/>
  <c r="L733" i="26"/>
  <c r="M733" i="26"/>
  <c r="N733" i="26"/>
  <c r="J734" i="26"/>
  <c r="K734" i="26"/>
  <c r="L734" i="26"/>
  <c r="M734" i="26"/>
  <c r="N734" i="26"/>
  <c r="J735" i="26"/>
  <c r="K735" i="26"/>
  <c r="L735" i="26"/>
  <c r="M735" i="26"/>
  <c r="N735" i="26"/>
  <c r="J736" i="26"/>
  <c r="K736" i="26"/>
  <c r="L736" i="26"/>
  <c r="M736" i="26"/>
  <c r="N736" i="26"/>
  <c r="J737" i="26"/>
  <c r="K737" i="26"/>
  <c r="L737" i="26"/>
  <c r="M737" i="26"/>
  <c r="N737" i="26"/>
  <c r="J738" i="26"/>
  <c r="K738" i="26"/>
  <c r="L738" i="26"/>
  <c r="M738" i="26"/>
  <c r="N738" i="26"/>
  <c r="J739" i="26"/>
  <c r="K739" i="26"/>
  <c r="L739" i="26"/>
  <c r="M739" i="26"/>
  <c r="N739" i="26"/>
  <c r="J740" i="26"/>
  <c r="K740" i="26"/>
  <c r="L740" i="26"/>
  <c r="M740" i="26"/>
  <c r="N740" i="26"/>
  <c r="J741" i="26"/>
  <c r="K741" i="26"/>
  <c r="L741" i="26"/>
  <c r="M741" i="26"/>
  <c r="N741" i="26"/>
  <c r="J742" i="26"/>
  <c r="K742" i="26"/>
  <c r="L742" i="26"/>
  <c r="M742" i="26"/>
  <c r="N742" i="26"/>
  <c r="J743" i="26"/>
  <c r="K743" i="26"/>
  <c r="L743" i="26"/>
  <c r="M743" i="26"/>
  <c r="N743" i="26"/>
  <c r="J744" i="26"/>
  <c r="K744" i="26"/>
  <c r="L744" i="26"/>
  <c r="M744" i="26"/>
  <c r="N744" i="26"/>
  <c r="J745" i="26"/>
  <c r="K745" i="26"/>
  <c r="L745" i="26"/>
  <c r="M745" i="26"/>
  <c r="N745" i="26"/>
  <c r="J746" i="26"/>
  <c r="K746" i="26"/>
  <c r="L746" i="26"/>
  <c r="M746" i="26"/>
  <c r="N746" i="26"/>
  <c r="J747" i="26"/>
  <c r="K747" i="26"/>
  <c r="L747" i="26"/>
  <c r="M747" i="26"/>
  <c r="N747" i="26"/>
  <c r="J748" i="26"/>
  <c r="K748" i="26"/>
  <c r="L748" i="26"/>
  <c r="M748" i="26"/>
  <c r="N748" i="26"/>
  <c r="J749" i="26"/>
  <c r="K749" i="26"/>
  <c r="L749" i="26"/>
  <c r="M749" i="26"/>
  <c r="N749" i="26"/>
  <c r="J750" i="26"/>
  <c r="K750" i="26"/>
  <c r="L750" i="26"/>
  <c r="M750" i="26"/>
  <c r="N750" i="26"/>
  <c r="J751" i="26"/>
  <c r="K751" i="26"/>
  <c r="L751" i="26"/>
  <c r="M751" i="26"/>
  <c r="N751" i="26"/>
  <c r="J752" i="26"/>
  <c r="K752" i="26"/>
  <c r="L752" i="26"/>
  <c r="M752" i="26"/>
  <c r="N752" i="26"/>
  <c r="J753" i="26"/>
  <c r="K753" i="26"/>
  <c r="L753" i="26"/>
  <c r="M753" i="26"/>
  <c r="N753" i="26"/>
  <c r="J754" i="26"/>
  <c r="K754" i="26"/>
  <c r="L754" i="26"/>
  <c r="M754" i="26"/>
  <c r="N754" i="26"/>
  <c r="J755" i="26"/>
  <c r="K755" i="26"/>
  <c r="L755" i="26"/>
  <c r="M755" i="26"/>
  <c r="N755" i="26"/>
  <c r="J756" i="26"/>
  <c r="K756" i="26"/>
  <c r="L756" i="26"/>
  <c r="M756" i="26"/>
  <c r="N756" i="26"/>
  <c r="J757" i="26"/>
  <c r="K757" i="26"/>
  <c r="L757" i="26"/>
  <c r="M757" i="26"/>
  <c r="N757" i="26"/>
  <c r="J758" i="26"/>
  <c r="K758" i="26"/>
  <c r="L758" i="26"/>
  <c r="M758" i="26"/>
  <c r="N758" i="26"/>
  <c r="J759" i="26"/>
  <c r="K759" i="26"/>
  <c r="L759" i="26"/>
  <c r="M759" i="26"/>
  <c r="N759" i="26"/>
  <c r="J760" i="26"/>
  <c r="K760" i="26"/>
  <c r="L760" i="26"/>
  <c r="M760" i="26"/>
  <c r="N760" i="26"/>
  <c r="J761" i="26"/>
  <c r="K761" i="26"/>
  <c r="L761" i="26"/>
  <c r="M761" i="26"/>
  <c r="N761" i="26"/>
  <c r="J762" i="26"/>
  <c r="K762" i="26"/>
  <c r="L762" i="26"/>
  <c r="M762" i="26"/>
  <c r="N762" i="26"/>
  <c r="J763" i="26"/>
  <c r="K763" i="26"/>
  <c r="L763" i="26"/>
  <c r="M763" i="26"/>
  <c r="N763" i="26"/>
  <c r="J764" i="26"/>
  <c r="K764" i="26"/>
  <c r="L764" i="26"/>
  <c r="M764" i="26"/>
  <c r="N764" i="26"/>
  <c r="J765" i="26"/>
  <c r="K765" i="26"/>
  <c r="L765" i="26"/>
  <c r="M765" i="26"/>
  <c r="N765" i="26"/>
  <c r="J766" i="26"/>
  <c r="K766" i="26"/>
  <c r="L766" i="26"/>
  <c r="M766" i="26"/>
  <c r="N766" i="26"/>
  <c r="J767" i="26"/>
  <c r="K767" i="26"/>
  <c r="L767" i="26"/>
  <c r="M767" i="26"/>
  <c r="N767" i="26"/>
  <c r="J768" i="26"/>
  <c r="K768" i="26"/>
  <c r="L768" i="26"/>
  <c r="M768" i="26"/>
  <c r="N768" i="26"/>
  <c r="J769" i="26"/>
  <c r="K769" i="26"/>
  <c r="L769" i="26"/>
  <c r="M769" i="26"/>
  <c r="N769" i="26"/>
  <c r="J770" i="26"/>
  <c r="K770" i="26"/>
  <c r="L770" i="26"/>
  <c r="M770" i="26"/>
  <c r="N770" i="26"/>
  <c r="J771" i="26"/>
  <c r="K771" i="26"/>
  <c r="L771" i="26"/>
  <c r="M771" i="26"/>
  <c r="N771" i="26"/>
  <c r="J772" i="26"/>
  <c r="K772" i="26"/>
  <c r="L772" i="26"/>
  <c r="M772" i="26"/>
  <c r="N772" i="26"/>
  <c r="J773" i="26"/>
  <c r="K773" i="26"/>
  <c r="L773" i="26"/>
  <c r="M773" i="26"/>
  <c r="N773" i="26"/>
  <c r="J774" i="26"/>
  <c r="K774" i="26"/>
  <c r="L774" i="26"/>
  <c r="M774" i="26"/>
  <c r="N774" i="26"/>
  <c r="J775" i="26"/>
  <c r="K775" i="26"/>
  <c r="L775" i="26"/>
  <c r="M775" i="26"/>
  <c r="N775" i="26"/>
  <c r="J776" i="26"/>
  <c r="K776" i="26"/>
  <c r="L776" i="26"/>
  <c r="M776" i="26"/>
  <c r="N776" i="26"/>
  <c r="J777" i="26"/>
  <c r="K777" i="26"/>
  <c r="L777" i="26"/>
  <c r="M777" i="26"/>
  <c r="N777" i="26"/>
  <c r="J778" i="26"/>
  <c r="K778" i="26"/>
  <c r="L778" i="26"/>
  <c r="M778" i="26"/>
  <c r="N778" i="26"/>
  <c r="J779" i="26"/>
  <c r="K779" i="26"/>
  <c r="L779" i="26"/>
  <c r="M779" i="26"/>
  <c r="N779" i="26"/>
  <c r="J780" i="26"/>
  <c r="K780" i="26"/>
  <c r="L780" i="26"/>
  <c r="M780" i="26"/>
  <c r="N780" i="26"/>
  <c r="J781" i="26"/>
  <c r="K781" i="26"/>
  <c r="L781" i="26"/>
  <c r="M781" i="26"/>
  <c r="N781" i="26"/>
  <c r="J782" i="26"/>
  <c r="K782" i="26"/>
  <c r="L782" i="26"/>
  <c r="M782" i="26"/>
  <c r="N782" i="26"/>
  <c r="J783" i="26"/>
  <c r="K783" i="26"/>
  <c r="L783" i="26"/>
  <c r="M783" i="26"/>
  <c r="N783" i="26"/>
  <c r="J784" i="26"/>
  <c r="K784" i="26"/>
  <c r="L784" i="26"/>
  <c r="M784" i="26"/>
  <c r="N784" i="26"/>
  <c r="J785" i="26"/>
  <c r="K785" i="26"/>
  <c r="L785" i="26"/>
  <c r="M785" i="26"/>
  <c r="N785" i="26"/>
  <c r="J786" i="26"/>
  <c r="K786" i="26"/>
  <c r="L786" i="26"/>
  <c r="M786" i="26"/>
  <c r="N786" i="26"/>
  <c r="J787" i="26"/>
  <c r="K787" i="26"/>
  <c r="L787" i="26"/>
  <c r="M787" i="26"/>
  <c r="N787" i="26"/>
  <c r="J788" i="26"/>
  <c r="K788" i="26"/>
  <c r="L788" i="26"/>
  <c r="M788" i="26"/>
  <c r="N788" i="26"/>
  <c r="J789" i="26"/>
  <c r="K789" i="26"/>
  <c r="L789" i="26"/>
  <c r="M789" i="26"/>
  <c r="N789" i="26"/>
  <c r="J790" i="26"/>
  <c r="K790" i="26"/>
  <c r="L790" i="26"/>
  <c r="M790" i="26"/>
  <c r="N790" i="26"/>
  <c r="J791" i="26"/>
  <c r="K791" i="26"/>
  <c r="L791" i="26"/>
  <c r="M791" i="26"/>
  <c r="N791" i="26"/>
  <c r="J792" i="26"/>
  <c r="K792" i="26"/>
  <c r="L792" i="26"/>
  <c r="M792" i="26"/>
  <c r="N792" i="26"/>
  <c r="J793" i="26"/>
  <c r="K793" i="26"/>
  <c r="L793" i="26"/>
  <c r="M793" i="26"/>
  <c r="N793" i="26"/>
  <c r="J794" i="26"/>
  <c r="K794" i="26"/>
  <c r="L794" i="26"/>
  <c r="M794" i="26"/>
  <c r="N794" i="26"/>
  <c r="J795" i="26"/>
  <c r="K795" i="26"/>
  <c r="L795" i="26"/>
  <c r="M795" i="26"/>
  <c r="N795" i="26"/>
  <c r="J796" i="26"/>
  <c r="K796" i="26"/>
  <c r="L796" i="26"/>
  <c r="M796" i="26"/>
  <c r="N796" i="26"/>
  <c r="J797" i="26"/>
  <c r="K797" i="26"/>
  <c r="L797" i="26"/>
  <c r="M797" i="26"/>
  <c r="N797" i="26"/>
  <c r="J798" i="26"/>
  <c r="K798" i="26"/>
  <c r="L798" i="26"/>
  <c r="M798" i="26"/>
  <c r="N798" i="26"/>
  <c r="J799" i="26"/>
  <c r="K799" i="26"/>
  <c r="L799" i="26"/>
  <c r="M799" i="26"/>
  <c r="N799" i="26"/>
  <c r="J800" i="26"/>
  <c r="K800" i="26"/>
  <c r="L800" i="26"/>
  <c r="M800" i="26"/>
  <c r="N800" i="26"/>
  <c r="J801" i="26"/>
  <c r="K801" i="26"/>
  <c r="L801" i="26"/>
  <c r="M801" i="26"/>
  <c r="N801" i="26"/>
  <c r="J802" i="26"/>
  <c r="K802" i="26"/>
  <c r="L802" i="26"/>
  <c r="M802" i="26"/>
  <c r="N802" i="26"/>
  <c r="J803" i="26"/>
  <c r="K803" i="26"/>
  <c r="L803" i="26"/>
  <c r="M803" i="26"/>
  <c r="N803" i="26"/>
  <c r="J804" i="26"/>
  <c r="K804" i="26"/>
  <c r="L804" i="26"/>
  <c r="M804" i="26"/>
  <c r="N804" i="26"/>
  <c r="J805" i="26"/>
  <c r="K805" i="26"/>
  <c r="L805" i="26"/>
  <c r="M805" i="26"/>
  <c r="N805" i="26"/>
  <c r="J806" i="26"/>
  <c r="K806" i="26"/>
  <c r="L806" i="26"/>
  <c r="M806" i="26"/>
  <c r="N806" i="26"/>
  <c r="J807" i="26"/>
  <c r="K807" i="26"/>
  <c r="L807" i="26"/>
  <c r="M807" i="26"/>
  <c r="N807" i="26"/>
  <c r="J808" i="26"/>
  <c r="K808" i="26"/>
  <c r="L808" i="26"/>
  <c r="M808" i="26"/>
  <c r="N808" i="26"/>
  <c r="J809" i="26"/>
  <c r="K809" i="26"/>
  <c r="L809" i="26"/>
  <c r="M809" i="26"/>
  <c r="N809" i="26"/>
  <c r="J810" i="26"/>
  <c r="K810" i="26"/>
  <c r="L810" i="26"/>
  <c r="M810" i="26"/>
  <c r="N810" i="26"/>
  <c r="J811" i="26"/>
  <c r="K811" i="26"/>
  <c r="L811" i="26"/>
  <c r="M811" i="26"/>
  <c r="N811" i="26"/>
  <c r="J812" i="26"/>
  <c r="K812" i="26"/>
  <c r="L812" i="26"/>
  <c r="M812" i="26"/>
  <c r="N812" i="26"/>
  <c r="J813" i="26"/>
  <c r="K813" i="26"/>
  <c r="L813" i="26"/>
  <c r="M813" i="26"/>
  <c r="N813" i="26"/>
  <c r="J814" i="26"/>
  <c r="K814" i="26"/>
  <c r="L814" i="26"/>
  <c r="M814" i="26"/>
  <c r="N814" i="26"/>
  <c r="J815" i="26"/>
  <c r="K815" i="26"/>
  <c r="L815" i="26"/>
  <c r="M815" i="26"/>
  <c r="N815" i="26"/>
  <c r="J816" i="26"/>
  <c r="K816" i="26"/>
  <c r="L816" i="26"/>
  <c r="M816" i="26"/>
  <c r="N816" i="26"/>
  <c r="J817" i="26"/>
  <c r="K817" i="26"/>
  <c r="L817" i="26"/>
  <c r="M817" i="26"/>
  <c r="N817" i="26"/>
  <c r="J818" i="26"/>
  <c r="K818" i="26"/>
  <c r="L818" i="26"/>
  <c r="M818" i="26"/>
  <c r="N818" i="26"/>
  <c r="J819" i="26"/>
  <c r="K819" i="26"/>
  <c r="L819" i="26"/>
  <c r="M819" i="26"/>
  <c r="N819" i="26"/>
  <c r="J820" i="26"/>
  <c r="K820" i="26"/>
  <c r="L820" i="26"/>
  <c r="M820" i="26"/>
  <c r="N820" i="26"/>
  <c r="J821" i="26"/>
  <c r="K821" i="26"/>
  <c r="L821" i="26"/>
  <c r="M821" i="26"/>
  <c r="N821" i="26"/>
  <c r="J822" i="26"/>
  <c r="K822" i="26"/>
  <c r="L822" i="26"/>
  <c r="M822" i="26"/>
  <c r="N822" i="26"/>
  <c r="J823" i="26"/>
  <c r="K823" i="26"/>
  <c r="L823" i="26"/>
  <c r="M823" i="26"/>
  <c r="N823" i="26"/>
  <c r="J824" i="26"/>
  <c r="K824" i="26"/>
  <c r="L824" i="26"/>
  <c r="M824" i="26"/>
  <c r="N824" i="26"/>
  <c r="J825" i="26"/>
  <c r="K825" i="26"/>
  <c r="L825" i="26"/>
  <c r="M825" i="26"/>
  <c r="N825" i="26"/>
  <c r="J826" i="26"/>
  <c r="K826" i="26"/>
  <c r="L826" i="26"/>
  <c r="M826" i="26"/>
  <c r="N826" i="26"/>
  <c r="J827" i="26"/>
  <c r="K827" i="26"/>
  <c r="L827" i="26"/>
  <c r="M827" i="26"/>
  <c r="N827" i="26"/>
  <c r="J828" i="26"/>
  <c r="K828" i="26"/>
  <c r="L828" i="26"/>
  <c r="M828" i="26"/>
  <c r="N828" i="26"/>
  <c r="J829" i="26"/>
  <c r="K829" i="26"/>
  <c r="L829" i="26"/>
  <c r="M829" i="26"/>
  <c r="N829" i="26"/>
  <c r="J830" i="26"/>
  <c r="K830" i="26"/>
  <c r="L830" i="26"/>
  <c r="M830" i="26"/>
  <c r="N830" i="26"/>
  <c r="J831" i="26"/>
  <c r="K831" i="26"/>
  <c r="L831" i="26"/>
  <c r="M831" i="26"/>
  <c r="N831" i="26"/>
  <c r="J832" i="26"/>
  <c r="K832" i="26"/>
  <c r="L832" i="26"/>
  <c r="M832" i="26"/>
  <c r="N832" i="26"/>
  <c r="J833" i="26"/>
  <c r="K833" i="26"/>
  <c r="L833" i="26"/>
  <c r="M833" i="26"/>
  <c r="N833" i="26"/>
  <c r="J834" i="26"/>
  <c r="K834" i="26"/>
  <c r="L834" i="26"/>
  <c r="M834" i="26"/>
  <c r="N834" i="26"/>
  <c r="J835" i="26"/>
  <c r="K835" i="26"/>
  <c r="L835" i="26"/>
  <c r="M835" i="26"/>
  <c r="N835" i="26"/>
  <c r="J836" i="26"/>
  <c r="K836" i="26"/>
  <c r="L836" i="26"/>
  <c r="M836" i="26"/>
  <c r="N836" i="26"/>
  <c r="J837" i="26"/>
  <c r="K837" i="26"/>
  <c r="L837" i="26"/>
  <c r="M837" i="26"/>
  <c r="N837" i="26"/>
  <c r="J838" i="26"/>
  <c r="K838" i="26"/>
  <c r="L838" i="26"/>
  <c r="M838" i="26"/>
  <c r="N838" i="26"/>
  <c r="J839" i="26"/>
  <c r="K839" i="26"/>
  <c r="L839" i="26"/>
  <c r="M839" i="26"/>
  <c r="N839" i="26"/>
  <c r="J840" i="26"/>
  <c r="K840" i="26"/>
  <c r="L840" i="26"/>
  <c r="M840" i="26"/>
  <c r="N840" i="26"/>
  <c r="J841" i="26"/>
  <c r="K841" i="26"/>
  <c r="L841" i="26"/>
  <c r="M841" i="26"/>
  <c r="N841" i="26"/>
  <c r="J842" i="26"/>
  <c r="K842" i="26"/>
  <c r="L842" i="26"/>
  <c r="M842" i="26"/>
  <c r="N842" i="26"/>
  <c r="J843" i="26"/>
  <c r="K843" i="26"/>
  <c r="L843" i="26"/>
  <c r="M843" i="26"/>
  <c r="N843" i="26"/>
  <c r="J844" i="26"/>
  <c r="K844" i="26"/>
  <c r="L844" i="26"/>
  <c r="M844" i="26"/>
  <c r="N844" i="26"/>
  <c r="J845" i="26"/>
  <c r="K845" i="26"/>
  <c r="L845" i="26"/>
  <c r="M845" i="26"/>
  <c r="N845" i="26"/>
  <c r="J846" i="26"/>
  <c r="K846" i="26"/>
  <c r="L846" i="26"/>
  <c r="M846" i="26"/>
  <c r="N846" i="26"/>
  <c r="J847" i="26"/>
  <c r="K847" i="26"/>
  <c r="L847" i="26"/>
  <c r="M847" i="26"/>
  <c r="N847" i="26"/>
  <c r="J848" i="26"/>
  <c r="K848" i="26"/>
  <c r="L848" i="26"/>
  <c r="M848" i="26"/>
  <c r="N848" i="26"/>
  <c r="J849" i="26"/>
  <c r="K849" i="26"/>
  <c r="L849" i="26"/>
  <c r="M849" i="26"/>
  <c r="N849" i="26"/>
  <c r="J850" i="26"/>
  <c r="K850" i="26"/>
  <c r="L850" i="26"/>
  <c r="M850" i="26"/>
  <c r="N850" i="26"/>
  <c r="J851" i="26"/>
  <c r="K851" i="26"/>
  <c r="L851" i="26"/>
  <c r="M851" i="26"/>
  <c r="N851" i="26"/>
  <c r="J852" i="26"/>
  <c r="K852" i="26"/>
  <c r="L852" i="26"/>
  <c r="M852" i="26"/>
  <c r="N852" i="26"/>
  <c r="J853" i="26"/>
  <c r="K853" i="26"/>
  <c r="L853" i="26"/>
  <c r="M853" i="26"/>
  <c r="N853" i="26"/>
  <c r="J854" i="26"/>
  <c r="K854" i="26"/>
  <c r="L854" i="26"/>
  <c r="M854" i="26"/>
  <c r="N854" i="26"/>
  <c r="J855" i="26"/>
  <c r="K855" i="26"/>
  <c r="L855" i="26"/>
  <c r="M855" i="26"/>
  <c r="N855" i="26"/>
  <c r="J856" i="26"/>
  <c r="K856" i="26"/>
  <c r="L856" i="26"/>
  <c r="M856" i="26"/>
  <c r="N856" i="26"/>
  <c r="J857" i="26"/>
  <c r="K857" i="26"/>
  <c r="L857" i="26"/>
  <c r="M857" i="26"/>
  <c r="N857" i="26"/>
  <c r="J858" i="26"/>
  <c r="K858" i="26"/>
  <c r="L858" i="26"/>
  <c r="M858" i="26"/>
  <c r="N858" i="26"/>
  <c r="J859" i="26"/>
  <c r="K859" i="26"/>
  <c r="L859" i="26"/>
  <c r="M859" i="26"/>
  <c r="N859" i="26"/>
  <c r="J860" i="26"/>
  <c r="K860" i="26"/>
  <c r="L860" i="26"/>
  <c r="M860" i="26"/>
  <c r="N860" i="26"/>
  <c r="J861" i="26"/>
  <c r="K861" i="26"/>
  <c r="L861" i="26"/>
  <c r="M861" i="26"/>
  <c r="N861" i="26"/>
  <c r="J862" i="26"/>
  <c r="K862" i="26"/>
  <c r="L862" i="26"/>
  <c r="M862" i="26"/>
  <c r="N862" i="26"/>
  <c r="J863" i="26"/>
  <c r="K863" i="26"/>
  <c r="L863" i="26"/>
  <c r="M863" i="26"/>
  <c r="N863" i="26"/>
  <c r="J864" i="26"/>
  <c r="K864" i="26"/>
  <c r="L864" i="26"/>
  <c r="M864" i="26"/>
  <c r="N864" i="26"/>
  <c r="J865" i="26"/>
  <c r="K865" i="26"/>
  <c r="L865" i="26"/>
  <c r="M865" i="26"/>
  <c r="N865" i="26"/>
  <c r="J866" i="26"/>
  <c r="K866" i="26"/>
  <c r="L866" i="26"/>
  <c r="M866" i="26"/>
  <c r="N866" i="26"/>
  <c r="J867" i="26"/>
  <c r="K867" i="26"/>
  <c r="L867" i="26"/>
  <c r="M867" i="26"/>
  <c r="N867" i="26"/>
  <c r="J868" i="26"/>
  <c r="K868" i="26"/>
  <c r="L868" i="26"/>
  <c r="M868" i="26"/>
  <c r="N868" i="26"/>
  <c r="J869" i="26"/>
  <c r="K869" i="26"/>
  <c r="L869" i="26"/>
  <c r="M869" i="26"/>
  <c r="N869" i="26"/>
  <c r="J870" i="26"/>
  <c r="K870" i="26"/>
  <c r="L870" i="26"/>
  <c r="M870" i="26"/>
  <c r="N870" i="26"/>
  <c r="J871" i="26"/>
  <c r="K871" i="26"/>
  <c r="L871" i="26"/>
  <c r="M871" i="26"/>
  <c r="N871" i="26"/>
  <c r="J872" i="26"/>
  <c r="K872" i="26"/>
  <c r="L872" i="26"/>
  <c r="M872" i="26"/>
  <c r="N872" i="26"/>
  <c r="J873" i="26"/>
  <c r="K873" i="26"/>
  <c r="L873" i="26"/>
  <c r="M873" i="26"/>
  <c r="N873" i="26"/>
  <c r="J874" i="26"/>
  <c r="K874" i="26"/>
  <c r="L874" i="26"/>
  <c r="M874" i="26"/>
  <c r="N874" i="26"/>
  <c r="J875" i="26"/>
  <c r="K875" i="26"/>
  <c r="L875" i="26"/>
  <c r="M875" i="26"/>
  <c r="N875" i="26"/>
  <c r="J876" i="26"/>
  <c r="K876" i="26"/>
  <c r="L876" i="26"/>
  <c r="M876" i="26"/>
  <c r="N876" i="26"/>
  <c r="J877" i="26"/>
  <c r="K877" i="26"/>
  <c r="L877" i="26"/>
  <c r="M877" i="26"/>
  <c r="N877" i="26"/>
  <c r="J878" i="26"/>
  <c r="K878" i="26"/>
  <c r="L878" i="26"/>
  <c r="M878" i="26"/>
  <c r="N878" i="26"/>
  <c r="J879" i="26"/>
  <c r="K879" i="26"/>
  <c r="L879" i="26"/>
  <c r="M879" i="26"/>
  <c r="N879" i="26"/>
  <c r="J880" i="26"/>
  <c r="K880" i="26"/>
  <c r="L880" i="26"/>
  <c r="M880" i="26"/>
  <c r="N880" i="26"/>
  <c r="J881" i="26"/>
  <c r="K881" i="26"/>
  <c r="L881" i="26"/>
  <c r="M881" i="26"/>
  <c r="N881" i="26"/>
  <c r="J882" i="26"/>
  <c r="K882" i="26"/>
  <c r="L882" i="26"/>
  <c r="M882" i="26"/>
  <c r="N882" i="26"/>
  <c r="J883" i="26"/>
  <c r="K883" i="26"/>
  <c r="L883" i="26"/>
  <c r="M883" i="26"/>
  <c r="N883" i="26"/>
  <c r="J884" i="26"/>
  <c r="K884" i="26"/>
  <c r="L884" i="26"/>
  <c r="M884" i="26"/>
  <c r="N884" i="26"/>
  <c r="J885" i="26"/>
  <c r="K885" i="26"/>
  <c r="L885" i="26"/>
  <c r="M885" i="26"/>
  <c r="N885" i="26"/>
  <c r="J886" i="26"/>
  <c r="K886" i="26"/>
  <c r="L886" i="26"/>
  <c r="M886" i="26"/>
  <c r="N886" i="26"/>
  <c r="J887" i="26"/>
  <c r="K887" i="26"/>
  <c r="L887" i="26"/>
  <c r="M887" i="26"/>
  <c r="N887" i="26"/>
  <c r="J888" i="26"/>
  <c r="K888" i="26"/>
  <c r="L888" i="26"/>
  <c r="M888" i="26"/>
  <c r="N888" i="26"/>
  <c r="J889" i="26"/>
  <c r="K889" i="26"/>
  <c r="L889" i="26"/>
  <c r="M889" i="26"/>
  <c r="N889" i="26"/>
  <c r="J890" i="26"/>
  <c r="K890" i="26"/>
  <c r="L890" i="26"/>
  <c r="M890" i="26"/>
  <c r="N890" i="26"/>
  <c r="J891" i="26"/>
  <c r="K891" i="26"/>
  <c r="L891" i="26"/>
  <c r="M891" i="26"/>
  <c r="N891" i="26"/>
  <c r="J892" i="26"/>
  <c r="K892" i="26"/>
  <c r="L892" i="26"/>
  <c r="M892" i="26"/>
  <c r="N892" i="26"/>
  <c r="J893" i="26"/>
  <c r="K893" i="26"/>
  <c r="L893" i="26"/>
  <c r="M893" i="26"/>
  <c r="N893" i="26"/>
  <c r="J894" i="26"/>
  <c r="K894" i="26"/>
  <c r="L894" i="26"/>
  <c r="M894" i="26"/>
  <c r="N894" i="26"/>
  <c r="J895" i="26"/>
  <c r="K895" i="26"/>
  <c r="L895" i="26"/>
  <c r="M895" i="26"/>
  <c r="N895" i="26"/>
  <c r="J896" i="26"/>
  <c r="K896" i="26"/>
  <c r="L896" i="26"/>
  <c r="M896" i="26"/>
  <c r="N896" i="26"/>
  <c r="J897" i="26"/>
  <c r="K897" i="26"/>
  <c r="L897" i="26"/>
  <c r="M897" i="26"/>
  <c r="N897" i="26"/>
  <c r="J898" i="26"/>
  <c r="K898" i="26"/>
  <c r="L898" i="26"/>
  <c r="M898" i="26"/>
  <c r="N898" i="26"/>
  <c r="J899" i="26"/>
  <c r="K899" i="26"/>
  <c r="L899" i="26"/>
  <c r="M899" i="26"/>
  <c r="N899" i="26"/>
  <c r="J900" i="26"/>
  <c r="K900" i="26"/>
  <c r="L900" i="26"/>
  <c r="M900" i="26"/>
  <c r="N900" i="26"/>
  <c r="J901" i="26"/>
  <c r="K901" i="26"/>
  <c r="L901" i="26"/>
  <c r="M901" i="26"/>
  <c r="N901" i="26"/>
  <c r="J902" i="26"/>
  <c r="K902" i="26"/>
  <c r="L902" i="26"/>
  <c r="M902" i="26"/>
  <c r="N902" i="26"/>
  <c r="J903" i="26"/>
  <c r="K903" i="26"/>
  <c r="L903" i="26"/>
  <c r="M903" i="26"/>
  <c r="N903" i="26"/>
  <c r="J904" i="26"/>
  <c r="K904" i="26"/>
  <c r="L904" i="26"/>
  <c r="M904" i="26"/>
  <c r="N904" i="26"/>
  <c r="J905" i="26"/>
  <c r="K905" i="26"/>
  <c r="L905" i="26"/>
  <c r="M905" i="26"/>
  <c r="N905" i="26"/>
  <c r="J906" i="26"/>
  <c r="K906" i="26"/>
  <c r="L906" i="26"/>
  <c r="M906" i="26"/>
  <c r="N906" i="26"/>
  <c r="J907" i="26"/>
  <c r="K907" i="26"/>
  <c r="L907" i="26"/>
  <c r="M907" i="26"/>
  <c r="N907" i="26"/>
  <c r="J908" i="26"/>
  <c r="K908" i="26"/>
  <c r="L908" i="26"/>
  <c r="M908" i="26"/>
  <c r="N908" i="26"/>
  <c r="J909" i="26"/>
  <c r="K909" i="26"/>
  <c r="L909" i="26"/>
  <c r="M909" i="26"/>
  <c r="N909" i="26"/>
  <c r="J910" i="26"/>
  <c r="K910" i="26"/>
  <c r="L910" i="26"/>
  <c r="M910" i="26"/>
  <c r="N910" i="26"/>
  <c r="J911" i="26"/>
  <c r="K911" i="26"/>
  <c r="L911" i="26"/>
  <c r="M911" i="26"/>
  <c r="N911" i="26"/>
  <c r="J912" i="26"/>
  <c r="K912" i="26"/>
  <c r="L912" i="26"/>
  <c r="M912" i="26"/>
  <c r="N912" i="26"/>
  <c r="J913" i="26"/>
  <c r="K913" i="26"/>
  <c r="L913" i="26"/>
  <c r="M913" i="26"/>
  <c r="N913" i="26"/>
  <c r="J914" i="26"/>
  <c r="K914" i="26"/>
  <c r="L914" i="26"/>
  <c r="M914" i="26"/>
  <c r="N914" i="26"/>
  <c r="J915" i="26"/>
  <c r="K915" i="26"/>
  <c r="L915" i="26"/>
  <c r="M915" i="26"/>
  <c r="N915" i="26"/>
  <c r="J916" i="26"/>
  <c r="K916" i="26"/>
  <c r="L916" i="26"/>
  <c r="M916" i="26"/>
  <c r="N916" i="26"/>
  <c r="J917" i="26"/>
  <c r="K917" i="26"/>
  <c r="L917" i="26"/>
  <c r="M917" i="26"/>
  <c r="N917" i="26"/>
  <c r="J918" i="26"/>
  <c r="K918" i="26"/>
  <c r="L918" i="26"/>
  <c r="M918" i="26"/>
  <c r="N918" i="26"/>
  <c r="J919" i="26"/>
  <c r="K919" i="26"/>
  <c r="L919" i="26"/>
  <c r="M919" i="26"/>
  <c r="N919" i="26"/>
  <c r="J920" i="26"/>
  <c r="K920" i="26"/>
  <c r="L920" i="26"/>
  <c r="M920" i="26"/>
  <c r="N920" i="26"/>
  <c r="J921" i="26"/>
  <c r="K921" i="26"/>
  <c r="L921" i="26"/>
  <c r="M921" i="26"/>
  <c r="N921" i="26"/>
  <c r="J922" i="26"/>
  <c r="K922" i="26"/>
  <c r="L922" i="26"/>
  <c r="M922" i="26"/>
  <c r="N922" i="26"/>
  <c r="J923" i="26"/>
  <c r="K923" i="26"/>
  <c r="L923" i="26"/>
  <c r="M923" i="26"/>
  <c r="N923" i="26"/>
  <c r="J924" i="26"/>
  <c r="K924" i="26"/>
  <c r="L924" i="26"/>
  <c r="M924" i="26"/>
  <c r="N924" i="26"/>
  <c r="J925" i="26"/>
  <c r="K925" i="26"/>
  <c r="L925" i="26"/>
  <c r="M925" i="26"/>
  <c r="N925" i="26"/>
  <c r="J926" i="26"/>
  <c r="K926" i="26"/>
  <c r="L926" i="26"/>
  <c r="M926" i="26"/>
  <c r="N926" i="26"/>
  <c r="J927" i="26"/>
  <c r="K927" i="26"/>
  <c r="L927" i="26"/>
  <c r="M927" i="26"/>
  <c r="N927" i="26"/>
  <c r="J928" i="26"/>
  <c r="K928" i="26"/>
  <c r="L928" i="26"/>
  <c r="M928" i="26"/>
  <c r="N928" i="26"/>
  <c r="J929" i="26"/>
  <c r="K929" i="26"/>
  <c r="L929" i="26"/>
  <c r="M929" i="26"/>
  <c r="N929" i="26"/>
  <c r="J930" i="26"/>
  <c r="K930" i="26"/>
  <c r="L930" i="26"/>
  <c r="M930" i="26"/>
  <c r="N930" i="26"/>
  <c r="J931" i="26"/>
  <c r="K931" i="26"/>
  <c r="L931" i="26"/>
  <c r="M931" i="26"/>
  <c r="N931" i="26"/>
  <c r="J932" i="26"/>
  <c r="K932" i="26"/>
  <c r="L932" i="26"/>
  <c r="M932" i="26"/>
  <c r="N932" i="26"/>
  <c r="J933" i="26"/>
  <c r="K933" i="26"/>
  <c r="L933" i="26"/>
  <c r="M933" i="26"/>
  <c r="N933" i="26"/>
  <c r="J934" i="26"/>
  <c r="K934" i="26"/>
  <c r="L934" i="26"/>
  <c r="M934" i="26"/>
  <c r="N934" i="26"/>
  <c r="J935" i="26"/>
  <c r="K935" i="26"/>
  <c r="L935" i="26"/>
  <c r="M935" i="26"/>
  <c r="N935" i="26"/>
  <c r="J936" i="26"/>
  <c r="K936" i="26"/>
  <c r="L936" i="26"/>
  <c r="M936" i="26"/>
  <c r="N936" i="26"/>
  <c r="J937" i="26"/>
  <c r="K937" i="26"/>
  <c r="L937" i="26"/>
  <c r="M937" i="26"/>
  <c r="N937" i="26"/>
  <c r="J938" i="26"/>
  <c r="K938" i="26"/>
  <c r="L938" i="26"/>
  <c r="M938" i="26"/>
  <c r="N938" i="26"/>
  <c r="J939" i="26"/>
  <c r="K939" i="26"/>
  <c r="L939" i="26"/>
  <c r="M939" i="26"/>
  <c r="N939" i="26"/>
  <c r="J940" i="26"/>
  <c r="K940" i="26"/>
  <c r="L940" i="26"/>
  <c r="M940" i="26"/>
  <c r="N940" i="26"/>
  <c r="J941" i="26"/>
  <c r="K941" i="26"/>
  <c r="L941" i="26"/>
  <c r="M941" i="26"/>
  <c r="N941" i="26"/>
  <c r="J942" i="26"/>
  <c r="K942" i="26"/>
  <c r="L942" i="26"/>
  <c r="M942" i="26"/>
  <c r="N942" i="26"/>
  <c r="J943" i="26"/>
  <c r="K943" i="26"/>
  <c r="L943" i="26"/>
  <c r="M943" i="26"/>
  <c r="N943" i="26"/>
  <c r="J944" i="26"/>
  <c r="K944" i="26"/>
  <c r="L944" i="26"/>
  <c r="M944" i="26"/>
  <c r="N944" i="26"/>
  <c r="J945" i="26"/>
  <c r="K945" i="26"/>
  <c r="L945" i="26"/>
  <c r="M945" i="26"/>
  <c r="N945" i="26"/>
  <c r="J946" i="26"/>
  <c r="K946" i="26"/>
  <c r="L946" i="26"/>
  <c r="M946" i="26"/>
  <c r="N946" i="26"/>
  <c r="J947" i="26"/>
  <c r="K947" i="26"/>
  <c r="L947" i="26"/>
  <c r="M947" i="26"/>
  <c r="N947" i="26"/>
  <c r="J948" i="26"/>
  <c r="K948" i="26"/>
  <c r="L948" i="26"/>
  <c r="M948" i="26"/>
  <c r="N948" i="26"/>
  <c r="J949" i="26"/>
  <c r="K949" i="26"/>
  <c r="L949" i="26"/>
  <c r="M949" i="26"/>
  <c r="N949" i="26"/>
  <c r="J950" i="26"/>
  <c r="K950" i="26"/>
  <c r="L950" i="26"/>
  <c r="M950" i="26"/>
  <c r="N950" i="26"/>
  <c r="J951" i="26"/>
  <c r="K951" i="26"/>
  <c r="L951" i="26"/>
  <c r="M951" i="26"/>
  <c r="N951" i="26"/>
  <c r="J952" i="26"/>
  <c r="K952" i="26"/>
  <c r="L952" i="26"/>
  <c r="M952" i="26"/>
  <c r="N952" i="26"/>
  <c r="J953" i="26"/>
  <c r="K953" i="26"/>
  <c r="L953" i="26"/>
  <c r="M953" i="26"/>
  <c r="N953" i="26"/>
  <c r="J954" i="26"/>
  <c r="K954" i="26"/>
  <c r="L954" i="26"/>
  <c r="M954" i="26"/>
  <c r="N954" i="26"/>
  <c r="J955" i="26"/>
  <c r="K955" i="26"/>
  <c r="L955" i="26"/>
  <c r="M955" i="26"/>
  <c r="N955" i="26"/>
  <c r="J956" i="26"/>
  <c r="K956" i="26"/>
  <c r="L956" i="26"/>
  <c r="M956" i="26"/>
  <c r="N956" i="26"/>
  <c r="J957" i="26"/>
  <c r="K957" i="26"/>
  <c r="L957" i="26"/>
  <c r="M957" i="26"/>
  <c r="N957" i="26"/>
  <c r="J958" i="26"/>
  <c r="K958" i="26"/>
  <c r="L958" i="26"/>
  <c r="M958" i="26"/>
  <c r="N958" i="26"/>
  <c r="J959" i="26"/>
  <c r="K959" i="26"/>
  <c r="L959" i="26"/>
  <c r="M959" i="26"/>
  <c r="N959" i="26"/>
  <c r="J960" i="26"/>
  <c r="K960" i="26"/>
  <c r="L960" i="26"/>
  <c r="M960" i="26"/>
  <c r="N960" i="26"/>
  <c r="J961" i="26"/>
  <c r="K961" i="26"/>
  <c r="L961" i="26"/>
  <c r="M961" i="26"/>
  <c r="N961" i="26"/>
  <c r="J962" i="26"/>
  <c r="K962" i="26"/>
  <c r="L962" i="26"/>
  <c r="M962" i="26"/>
  <c r="N962" i="26"/>
  <c r="J963" i="26"/>
  <c r="K963" i="26"/>
  <c r="L963" i="26"/>
  <c r="M963" i="26"/>
  <c r="N963" i="26"/>
  <c r="J964" i="26"/>
  <c r="K964" i="26"/>
  <c r="L964" i="26"/>
  <c r="M964" i="26"/>
  <c r="N964" i="26"/>
  <c r="J965" i="26"/>
  <c r="K965" i="26"/>
  <c r="L965" i="26"/>
  <c r="M965" i="26"/>
  <c r="N965" i="26"/>
  <c r="J966" i="26"/>
  <c r="K966" i="26"/>
  <c r="L966" i="26"/>
  <c r="M966" i="26"/>
  <c r="N966" i="26"/>
  <c r="J967" i="26"/>
  <c r="K967" i="26"/>
  <c r="L967" i="26"/>
  <c r="M967" i="26"/>
  <c r="N967" i="26"/>
  <c r="J968" i="26"/>
  <c r="K968" i="26"/>
  <c r="L968" i="26"/>
  <c r="M968" i="26"/>
  <c r="N968" i="26"/>
  <c r="J969" i="26"/>
  <c r="K969" i="26"/>
  <c r="L969" i="26"/>
  <c r="M969" i="26"/>
  <c r="N969" i="26"/>
  <c r="J970" i="26"/>
  <c r="K970" i="26"/>
  <c r="L970" i="26"/>
  <c r="M970" i="26"/>
  <c r="N970" i="26"/>
  <c r="J971" i="26"/>
  <c r="K971" i="26"/>
  <c r="L971" i="26"/>
  <c r="M971" i="26"/>
  <c r="N971" i="26"/>
  <c r="J972" i="26"/>
  <c r="K972" i="26"/>
  <c r="L972" i="26"/>
  <c r="M972" i="26"/>
  <c r="N972" i="26"/>
  <c r="J973" i="26"/>
  <c r="K973" i="26"/>
  <c r="L973" i="26"/>
  <c r="M973" i="26"/>
  <c r="N973" i="26"/>
  <c r="J974" i="26"/>
  <c r="K974" i="26"/>
  <c r="L974" i="26"/>
  <c r="M974" i="26"/>
  <c r="N974" i="26"/>
  <c r="J975" i="26"/>
  <c r="K975" i="26"/>
  <c r="L975" i="26"/>
  <c r="M975" i="26"/>
  <c r="N975" i="26"/>
  <c r="J976" i="26"/>
  <c r="K976" i="26"/>
  <c r="L976" i="26"/>
  <c r="M976" i="26"/>
  <c r="N976" i="26"/>
  <c r="J977" i="26"/>
  <c r="K977" i="26"/>
  <c r="L977" i="26"/>
  <c r="M977" i="26"/>
  <c r="N977" i="26"/>
  <c r="J978" i="26"/>
  <c r="K978" i="26"/>
  <c r="L978" i="26"/>
  <c r="M978" i="26"/>
  <c r="N978" i="26"/>
  <c r="J979" i="26"/>
  <c r="K979" i="26"/>
  <c r="L979" i="26"/>
  <c r="M979" i="26"/>
  <c r="N979" i="26"/>
  <c r="J980" i="26"/>
  <c r="K980" i="26"/>
  <c r="L980" i="26"/>
  <c r="M980" i="26"/>
  <c r="N980" i="26"/>
  <c r="J981" i="26"/>
  <c r="K981" i="26"/>
  <c r="L981" i="26"/>
  <c r="M981" i="26"/>
  <c r="N981" i="26"/>
  <c r="J982" i="26"/>
  <c r="K982" i="26"/>
  <c r="L982" i="26"/>
  <c r="M982" i="26"/>
  <c r="N982" i="26"/>
  <c r="J983" i="26"/>
  <c r="K983" i="26"/>
  <c r="L983" i="26"/>
  <c r="M983" i="26"/>
  <c r="N983" i="26"/>
  <c r="J984" i="26"/>
  <c r="K984" i="26"/>
  <c r="L984" i="26"/>
  <c r="M984" i="26"/>
  <c r="N984" i="26"/>
  <c r="J985" i="26"/>
  <c r="K985" i="26"/>
  <c r="L985" i="26"/>
  <c r="M985" i="26"/>
  <c r="N985" i="26"/>
  <c r="J986" i="26"/>
  <c r="K986" i="26"/>
  <c r="L986" i="26"/>
  <c r="M986" i="26"/>
  <c r="N986" i="26"/>
  <c r="J987" i="26"/>
  <c r="K987" i="26"/>
  <c r="L987" i="26"/>
  <c r="M987" i="26"/>
  <c r="N987" i="26"/>
  <c r="J988" i="26"/>
  <c r="K988" i="26"/>
  <c r="L988" i="26"/>
  <c r="M988" i="26"/>
  <c r="N988" i="26"/>
  <c r="J989" i="26"/>
  <c r="K989" i="26"/>
  <c r="L989" i="26"/>
  <c r="M989" i="26"/>
  <c r="N989" i="26"/>
  <c r="J990" i="26"/>
  <c r="K990" i="26"/>
  <c r="L990" i="26"/>
  <c r="M990" i="26"/>
  <c r="N990" i="26"/>
  <c r="J991" i="26"/>
  <c r="K991" i="26"/>
  <c r="L991" i="26"/>
  <c r="M991" i="26"/>
  <c r="N991" i="26"/>
  <c r="J992" i="26"/>
  <c r="K992" i="26"/>
  <c r="L992" i="26"/>
  <c r="M992" i="26"/>
  <c r="N992" i="26"/>
  <c r="J993" i="26"/>
  <c r="K993" i="26"/>
  <c r="L993" i="26"/>
  <c r="M993" i="26"/>
  <c r="N993" i="26"/>
  <c r="J994" i="26"/>
  <c r="K994" i="26"/>
  <c r="L994" i="26"/>
  <c r="M994" i="26"/>
  <c r="N994" i="26"/>
  <c r="J995" i="26"/>
  <c r="K995" i="26"/>
  <c r="L995" i="26"/>
  <c r="M995" i="26"/>
  <c r="N995" i="26"/>
  <c r="J996" i="26"/>
  <c r="K996" i="26"/>
  <c r="L996" i="26"/>
  <c r="M996" i="26"/>
  <c r="N996" i="26"/>
  <c r="J997" i="26"/>
  <c r="K997" i="26"/>
  <c r="L997" i="26"/>
  <c r="M997" i="26"/>
  <c r="N997" i="26"/>
  <c r="J998" i="26"/>
  <c r="K998" i="26"/>
  <c r="L998" i="26"/>
  <c r="M998" i="26"/>
  <c r="N998" i="26"/>
  <c r="J999" i="26"/>
  <c r="K999" i="26"/>
  <c r="L999" i="26"/>
  <c r="M999" i="26"/>
  <c r="N999" i="26"/>
  <c r="J1000" i="26"/>
  <c r="K1000" i="26"/>
  <c r="L1000" i="26"/>
  <c r="M1000" i="26"/>
  <c r="N1000" i="26"/>
  <c r="J1001" i="26"/>
  <c r="K1001" i="26"/>
  <c r="L1001" i="26"/>
  <c r="M1001" i="26"/>
  <c r="N1001" i="26"/>
  <c r="J1002" i="26"/>
  <c r="K1002" i="26"/>
  <c r="L1002" i="26"/>
  <c r="M1002" i="26"/>
  <c r="N1002" i="26"/>
  <c r="J1003" i="26"/>
  <c r="K1003" i="26"/>
  <c r="L1003" i="26"/>
  <c r="M1003" i="26"/>
  <c r="N1003" i="26"/>
  <c r="J1004" i="26"/>
  <c r="K1004" i="26"/>
  <c r="L1004" i="26"/>
  <c r="M1004" i="26"/>
  <c r="N1004" i="26"/>
  <c r="J1005" i="26"/>
  <c r="K1005" i="26"/>
  <c r="L1005" i="26"/>
  <c r="M1005" i="26"/>
  <c r="N1005" i="26"/>
  <c r="J1006" i="26"/>
  <c r="K1006" i="26"/>
  <c r="L1006" i="26"/>
  <c r="M1006" i="26"/>
  <c r="N1006" i="26"/>
  <c r="J1007" i="26"/>
  <c r="K1007" i="26"/>
  <c r="L1007" i="26"/>
  <c r="M1007" i="26"/>
  <c r="N1007" i="26"/>
  <c r="J1008" i="26"/>
  <c r="K1008" i="26"/>
  <c r="L1008" i="26"/>
  <c r="M1008" i="26"/>
  <c r="N1008" i="26"/>
  <c r="J1009" i="26"/>
  <c r="K1009" i="26"/>
  <c r="L1009" i="26"/>
  <c r="M1009" i="26"/>
  <c r="N1009" i="26"/>
  <c r="J1010" i="26"/>
  <c r="K1010" i="26"/>
  <c r="L1010" i="26"/>
  <c r="M1010" i="26"/>
  <c r="N1010" i="26"/>
  <c r="J1011" i="26"/>
  <c r="K1011" i="26"/>
  <c r="L1011" i="26"/>
  <c r="M1011" i="26"/>
  <c r="N1011" i="26"/>
  <c r="J1012" i="26"/>
  <c r="K1012" i="26"/>
  <c r="L1012" i="26"/>
  <c r="M1012" i="26"/>
  <c r="N1012" i="26"/>
  <c r="J1013" i="26"/>
  <c r="K1013" i="26"/>
  <c r="L1013" i="26"/>
  <c r="M1013" i="26"/>
  <c r="N1013" i="26"/>
  <c r="J1014" i="26"/>
  <c r="K1014" i="26"/>
  <c r="L1014" i="26"/>
  <c r="M1014" i="26"/>
  <c r="N1014" i="26"/>
  <c r="J1015" i="26"/>
  <c r="K1015" i="26"/>
  <c r="L1015" i="26"/>
  <c r="M1015" i="26"/>
  <c r="N1015" i="26"/>
  <c r="J1016" i="26"/>
  <c r="K1016" i="26"/>
  <c r="L1016" i="26"/>
  <c r="M1016" i="26"/>
  <c r="N1016" i="26"/>
  <c r="J1017" i="26"/>
  <c r="K1017" i="26"/>
  <c r="L1017" i="26"/>
  <c r="M1017" i="26"/>
  <c r="N1017" i="26"/>
  <c r="J1018" i="26"/>
  <c r="K1018" i="26"/>
  <c r="L1018" i="26"/>
  <c r="M1018" i="26"/>
  <c r="N1018" i="26"/>
  <c r="J1019" i="26"/>
  <c r="K1019" i="26"/>
  <c r="L1019" i="26"/>
  <c r="M1019" i="26"/>
  <c r="N1019" i="26"/>
  <c r="J1020" i="26"/>
  <c r="K1020" i="26"/>
  <c r="L1020" i="26"/>
  <c r="M1020" i="26"/>
  <c r="N1020" i="26"/>
  <c r="J1021" i="26"/>
  <c r="K1021" i="26"/>
  <c r="L1021" i="26"/>
  <c r="M1021" i="26"/>
  <c r="N1021" i="26"/>
  <c r="J1022" i="26"/>
  <c r="K1022" i="26"/>
  <c r="L1022" i="26"/>
  <c r="M1022" i="26"/>
  <c r="N1022" i="26"/>
  <c r="J1023" i="26"/>
  <c r="K1023" i="26"/>
  <c r="L1023" i="26"/>
  <c r="M1023" i="26"/>
  <c r="N1023" i="26"/>
  <c r="J1024" i="26"/>
  <c r="K1024" i="26"/>
  <c r="L1024" i="26"/>
  <c r="M1024" i="26"/>
  <c r="N1024" i="26"/>
  <c r="J1025" i="26"/>
  <c r="K1025" i="26"/>
  <c r="L1025" i="26"/>
  <c r="M1025" i="26"/>
  <c r="N1025" i="26"/>
  <c r="J1026" i="26"/>
  <c r="K1026" i="26"/>
  <c r="L1026" i="26"/>
  <c r="M1026" i="26"/>
  <c r="N1026" i="26"/>
  <c r="J1027" i="26"/>
  <c r="K1027" i="26"/>
  <c r="L1027" i="26"/>
  <c r="M1027" i="26"/>
  <c r="N1027" i="26"/>
  <c r="J1028" i="26"/>
  <c r="K1028" i="26"/>
  <c r="L1028" i="26"/>
  <c r="M1028" i="26"/>
  <c r="N1028" i="26"/>
  <c r="J1029" i="26"/>
  <c r="K1029" i="26"/>
  <c r="L1029" i="26"/>
  <c r="M1029" i="26"/>
  <c r="N1029" i="26"/>
  <c r="J1030" i="26"/>
  <c r="K1030" i="26"/>
  <c r="L1030" i="26"/>
  <c r="M1030" i="26"/>
  <c r="N1030" i="26"/>
  <c r="J1031" i="26"/>
  <c r="K1031" i="26"/>
  <c r="L1031" i="26"/>
  <c r="M1031" i="26"/>
  <c r="N1031" i="26"/>
  <c r="J1032" i="26"/>
  <c r="K1032" i="26"/>
  <c r="L1032" i="26"/>
  <c r="M1032" i="26"/>
  <c r="N1032" i="26"/>
  <c r="J1033" i="26"/>
  <c r="K1033" i="26"/>
  <c r="L1033" i="26"/>
  <c r="M1033" i="26"/>
  <c r="N1033" i="26"/>
  <c r="J1034" i="26"/>
  <c r="K1034" i="26"/>
  <c r="L1034" i="26"/>
  <c r="M1034" i="26"/>
  <c r="N1034" i="26"/>
  <c r="J1035" i="26"/>
  <c r="K1035" i="26"/>
  <c r="L1035" i="26"/>
  <c r="M1035" i="26"/>
  <c r="N1035" i="26"/>
  <c r="J1036" i="26"/>
  <c r="K1036" i="26"/>
  <c r="L1036" i="26"/>
  <c r="M1036" i="26"/>
  <c r="N1036" i="26"/>
  <c r="J1037" i="26"/>
  <c r="K1037" i="26"/>
  <c r="L1037" i="26"/>
  <c r="M1037" i="26"/>
  <c r="N1037" i="26"/>
  <c r="J1038" i="26"/>
  <c r="K1038" i="26"/>
  <c r="L1038" i="26"/>
  <c r="M1038" i="26"/>
  <c r="N1038" i="26"/>
  <c r="J1039" i="26"/>
  <c r="K1039" i="26"/>
  <c r="L1039" i="26"/>
  <c r="M1039" i="26"/>
  <c r="N1039" i="26"/>
  <c r="J1040" i="26"/>
  <c r="K1040" i="26"/>
  <c r="L1040" i="26"/>
  <c r="M1040" i="26"/>
  <c r="N1040" i="26"/>
  <c r="J1041" i="26"/>
  <c r="K1041" i="26"/>
  <c r="L1041" i="26"/>
  <c r="M1041" i="26"/>
  <c r="N1041" i="26"/>
  <c r="J1042" i="26"/>
  <c r="K1042" i="26"/>
  <c r="L1042" i="26"/>
  <c r="M1042" i="26"/>
  <c r="N1042" i="26"/>
  <c r="J1043" i="26"/>
  <c r="K1043" i="26"/>
  <c r="L1043" i="26"/>
  <c r="M1043" i="26"/>
  <c r="N1043" i="26"/>
  <c r="J1044" i="26"/>
  <c r="K1044" i="26"/>
  <c r="L1044" i="26"/>
  <c r="M1044" i="26"/>
  <c r="N1044" i="26"/>
  <c r="J1045" i="26"/>
  <c r="K1045" i="26"/>
  <c r="L1045" i="26"/>
  <c r="M1045" i="26"/>
  <c r="N1045" i="26"/>
  <c r="J1046" i="26"/>
  <c r="K1046" i="26"/>
  <c r="L1046" i="26"/>
  <c r="M1046" i="26"/>
  <c r="N1046" i="26"/>
  <c r="J1047" i="26"/>
  <c r="K1047" i="26"/>
  <c r="L1047" i="26"/>
  <c r="M1047" i="26"/>
  <c r="N1047" i="26"/>
  <c r="J1048" i="26"/>
  <c r="K1048" i="26"/>
  <c r="L1048" i="26"/>
  <c r="M1048" i="26"/>
  <c r="N1048" i="26"/>
  <c r="J1049" i="26"/>
  <c r="K1049" i="26"/>
  <c r="L1049" i="26"/>
  <c r="M1049" i="26"/>
  <c r="N1049" i="26"/>
  <c r="J1050" i="26"/>
  <c r="K1050" i="26"/>
  <c r="L1050" i="26"/>
  <c r="M1050" i="26"/>
  <c r="N1050" i="26"/>
  <c r="J1051" i="26"/>
  <c r="K1051" i="26"/>
  <c r="L1051" i="26"/>
  <c r="M1051" i="26"/>
  <c r="N1051" i="26"/>
  <c r="J1052" i="26"/>
  <c r="K1052" i="26"/>
  <c r="L1052" i="26"/>
  <c r="M1052" i="26"/>
  <c r="N1052" i="26"/>
  <c r="J1053" i="26"/>
  <c r="K1053" i="26"/>
  <c r="L1053" i="26"/>
  <c r="M1053" i="26"/>
  <c r="N1053" i="26"/>
  <c r="J1054" i="26"/>
  <c r="K1054" i="26"/>
  <c r="L1054" i="26"/>
  <c r="M1054" i="26"/>
  <c r="N1054" i="26"/>
  <c r="J1055" i="26"/>
  <c r="K1055" i="26"/>
  <c r="L1055" i="26"/>
  <c r="M1055" i="26"/>
  <c r="N1055" i="26"/>
  <c r="J1056" i="26"/>
  <c r="K1056" i="26"/>
  <c r="L1056" i="26"/>
  <c r="M1056" i="26"/>
  <c r="N1056" i="26"/>
  <c r="J1057" i="26"/>
  <c r="K1057" i="26"/>
  <c r="L1057" i="26"/>
  <c r="M1057" i="26"/>
  <c r="N1057" i="26"/>
  <c r="J1058" i="26"/>
  <c r="K1058" i="26"/>
  <c r="L1058" i="26"/>
  <c r="M1058" i="26"/>
  <c r="N1058" i="26"/>
  <c r="J1059" i="26"/>
  <c r="K1059" i="26"/>
  <c r="L1059" i="26"/>
  <c r="M1059" i="26"/>
  <c r="N1059" i="26"/>
  <c r="J1060" i="26"/>
  <c r="K1060" i="26"/>
  <c r="L1060" i="26"/>
  <c r="M1060" i="26"/>
  <c r="N1060" i="26"/>
  <c r="J1061" i="26"/>
  <c r="K1061" i="26"/>
  <c r="L1061" i="26"/>
  <c r="M1061" i="26"/>
  <c r="N1061" i="26"/>
  <c r="J1062" i="26"/>
  <c r="K1062" i="26"/>
  <c r="L1062" i="26"/>
  <c r="M1062" i="26"/>
  <c r="N1062" i="26"/>
  <c r="J1063" i="26"/>
  <c r="K1063" i="26"/>
  <c r="L1063" i="26"/>
  <c r="M1063" i="26"/>
  <c r="N1063" i="26"/>
  <c r="J1064" i="26"/>
  <c r="K1064" i="26"/>
  <c r="L1064" i="26"/>
  <c r="M1064" i="26"/>
  <c r="N1064" i="26"/>
  <c r="J1065" i="26"/>
  <c r="K1065" i="26"/>
  <c r="L1065" i="26"/>
  <c r="M1065" i="26"/>
  <c r="N1065" i="26"/>
  <c r="J1066" i="26"/>
  <c r="K1066" i="26"/>
  <c r="L1066" i="26"/>
  <c r="M1066" i="26"/>
  <c r="N1066" i="26"/>
  <c r="J1067" i="26"/>
  <c r="K1067" i="26"/>
  <c r="L1067" i="26"/>
  <c r="M1067" i="26"/>
  <c r="N1067" i="26"/>
  <c r="J1068" i="26"/>
  <c r="K1068" i="26"/>
  <c r="L1068" i="26"/>
  <c r="M1068" i="26"/>
  <c r="N1068" i="26"/>
  <c r="J1069" i="26"/>
  <c r="K1069" i="26"/>
  <c r="L1069" i="26"/>
  <c r="M1069" i="26"/>
  <c r="N1069" i="26"/>
  <c r="J1070" i="26"/>
  <c r="K1070" i="26"/>
  <c r="L1070" i="26"/>
  <c r="M1070" i="26"/>
  <c r="N1070" i="26"/>
  <c r="J1071" i="26"/>
  <c r="K1071" i="26"/>
  <c r="L1071" i="26"/>
  <c r="M1071" i="26"/>
  <c r="N1071" i="26"/>
  <c r="J1072" i="26"/>
  <c r="K1072" i="26"/>
  <c r="L1072" i="26"/>
  <c r="M1072" i="26"/>
  <c r="N1072" i="26"/>
  <c r="J1073" i="26"/>
  <c r="K1073" i="26"/>
  <c r="L1073" i="26"/>
  <c r="M1073" i="26"/>
  <c r="N1073" i="26"/>
  <c r="J1074" i="26"/>
  <c r="K1074" i="26"/>
  <c r="L1074" i="26"/>
  <c r="M1074" i="26"/>
  <c r="N1074" i="26"/>
  <c r="J1075" i="26"/>
  <c r="K1075" i="26"/>
  <c r="L1075" i="26"/>
  <c r="M1075" i="26"/>
  <c r="N1075" i="26"/>
  <c r="J1076" i="26"/>
  <c r="K1076" i="26"/>
  <c r="L1076" i="26"/>
  <c r="M1076" i="26"/>
  <c r="N1076" i="26"/>
  <c r="J1077" i="26"/>
  <c r="K1077" i="26"/>
  <c r="L1077" i="26"/>
  <c r="M1077" i="26"/>
  <c r="N1077" i="26"/>
  <c r="J1078" i="26"/>
  <c r="K1078" i="26"/>
  <c r="L1078" i="26"/>
  <c r="M1078" i="26"/>
  <c r="N1078" i="26"/>
  <c r="J1079" i="26"/>
  <c r="K1079" i="26"/>
  <c r="L1079" i="26"/>
  <c r="M1079" i="26"/>
  <c r="N1079" i="26"/>
  <c r="J1080" i="26"/>
  <c r="K1080" i="26"/>
  <c r="L1080" i="26"/>
  <c r="M1080" i="26"/>
  <c r="N1080" i="26"/>
  <c r="J1081" i="26"/>
  <c r="K1081" i="26"/>
  <c r="L1081" i="26"/>
  <c r="M1081" i="26"/>
  <c r="N1081" i="26"/>
  <c r="J1082" i="26"/>
  <c r="K1082" i="26"/>
  <c r="L1082" i="26"/>
  <c r="M1082" i="26"/>
  <c r="N1082" i="26"/>
  <c r="J1083" i="26"/>
  <c r="K1083" i="26"/>
  <c r="L1083" i="26"/>
  <c r="M1083" i="26"/>
  <c r="N1083" i="26"/>
  <c r="J1084" i="26"/>
  <c r="K1084" i="26"/>
  <c r="L1084" i="26"/>
  <c r="M1084" i="26"/>
  <c r="N1084" i="26"/>
  <c r="J1085" i="26"/>
  <c r="K1085" i="26"/>
  <c r="L1085" i="26"/>
  <c r="M1085" i="26"/>
  <c r="N1085" i="26"/>
  <c r="J1086" i="26"/>
  <c r="K1086" i="26"/>
  <c r="L1086" i="26"/>
  <c r="M1086" i="26"/>
  <c r="N1086" i="26"/>
  <c r="J1087" i="26"/>
  <c r="K1087" i="26"/>
  <c r="L1087" i="26"/>
  <c r="M1087" i="26"/>
  <c r="N1087" i="26"/>
  <c r="J1088" i="26"/>
  <c r="K1088" i="26"/>
  <c r="L1088" i="26"/>
  <c r="M1088" i="26"/>
  <c r="N1088" i="26"/>
  <c r="J1089" i="26"/>
  <c r="K1089" i="26"/>
  <c r="L1089" i="26"/>
  <c r="M1089" i="26"/>
  <c r="N1089" i="26"/>
  <c r="J1090" i="26"/>
  <c r="K1090" i="26"/>
  <c r="L1090" i="26"/>
  <c r="M1090" i="26"/>
  <c r="N1090" i="26"/>
  <c r="J1091" i="26"/>
  <c r="K1091" i="26"/>
  <c r="L1091" i="26"/>
  <c r="M1091" i="26"/>
  <c r="N1091" i="26"/>
  <c r="J1092" i="26"/>
  <c r="K1092" i="26"/>
  <c r="L1092" i="26"/>
  <c r="M1092" i="26"/>
  <c r="N1092" i="26"/>
  <c r="J1093" i="26"/>
  <c r="K1093" i="26"/>
  <c r="L1093" i="26"/>
  <c r="M1093" i="26"/>
  <c r="N1093" i="26"/>
  <c r="J1094" i="26"/>
  <c r="K1094" i="26"/>
  <c r="L1094" i="26"/>
  <c r="M1094" i="26"/>
  <c r="N1094" i="26"/>
  <c r="J1095" i="26"/>
  <c r="K1095" i="26"/>
  <c r="L1095" i="26"/>
  <c r="M1095" i="26"/>
  <c r="N1095" i="26"/>
  <c r="J1096" i="26"/>
  <c r="K1096" i="26"/>
  <c r="L1096" i="26"/>
  <c r="M1096" i="26"/>
  <c r="N1096" i="26"/>
  <c r="J1097" i="26"/>
  <c r="K1097" i="26"/>
  <c r="L1097" i="26"/>
  <c r="M1097" i="26"/>
  <c r="N1097" i="26"/>
  <c r="J1098" i="26"/>
  <c r="K1098" i="26"/>
  <c r="L1098" i="26"/>
  <c r="M1098" i="26"/>
  <c r="N1098" i="26"/>
  <c r="J1099" i="26"/>
  <c r="K1099" i="26"/>
  <c r="L1099" i="26"/>
  <c r="M1099" i="26"/>
  <c r="N1099" i="26"/>
  <c r="J1100" i="26"/>
  <c r="K1100" i="26"/>
  <c r="L1100" i="26"/>
  <c r="M1100" i="26"/>
  <c r="N1100" i="26"/>
  <c r="J1101" i="26"/>
  <c r="K1101" i="26"/>
  <c r="L1101" i="26"/>
  <c r="M1101" i="26"/>
  <c r="N1101" i="26"/>
  <c r="J1102" i="26"/>
  <c r="K1102" i="26"/>
  <c r="L1102" i="26"/>
  <c r="M1102" i="26"/>
  <c r="N1102" i="26"/>
  <c r="J1103" i="26"/>
  <c r="K1103" i="26"/>
  <c r="L1103" i="26"/>
  <c r="M1103" i="26"/>
  <c r="N1103" i="26"/>
  <c r="J1104" i="26"/>
  <c r="K1104" i="26"/>
  <c r="L1104" i="26"/>
  <c r="M1104" i="26"/>
  <c r="N1104" i="26"/>
  <c r="J1105" i="26"/>
  <c r="K1105" i="26"/>
  <c r="L1105" i="26"/>
  <c r="M1105" i="26"/>
  <c r="N1105" i="26"/>
  <c r="J1106" i="26"/>
  <c r="K1106" i="26"/>
  <c r="L1106" i="26"/>
  <c r="M1106" i="26"/>
  <c r="N1106" i="26"/>
  <c r="J1107" i="26"/>
  <c r="K1107" i="26"/>
  <c r="L1107" i="26"/>
  <c r="M1107" i="26"/>
  <c r="N1107" i="26"/>
  <c r="J1108" i="26"/>
  <c r="K1108" i="26"/>
  <c r="L1108" i="26"/>
  <c r="M1108" i="26"/>
  <c r="N1108" i="26"/>
  <c r="J1109" i="26"/>
  <c r="K1109" i="26"/>
  <c r="L1109" i="26"/>
  <c r="M1109" i="26"/>
  <c r="N1109" i="26"/>
  <c r="J1110" i="26"/>
  <c r="K1110" i="26"/>
  <c r="L1110" i="26"/>
  <c r="M1110" i="26"/>
  <c r="N1110" i="26"/>
  <c r="J1111" i="26"/>
  <c r="K1111" i="26"/>
  <c r="L1111" i="26"/>
  <c r="M1111" i="26"/>
  <c r="N1111" i="26"/>
  <c r="J1112" i="26"/>
  <c r="K1112" i="26"/>
  <c r="L1112" i="26"/>
  <c r="M1112" i="26"/>
  <c r="N1112" i="26"/>
  <c r="J1113" i="26"/>
  <c r="K1113" i="26"/>
  <c r="L1113" i="26"/>
  <c r="M1113" i="26"/>
  <c r="N1113" i="26"/>
  <c r="J1114" i="26"/>
  <c r="K1114" i="26"/>
  <c r="L1114" i="26"/>
  <c r="M1114" i="26"/>
  <c r="N1114" i="26"/>
  <c r="J1115" i="26"/>
  <c r="K1115" i="26"/>
  <c r="L1115" i="26"/>
  <c r="M1115" i="26"/>
  <c r="N1115" i="26"/>
  <c r="J1116" i="26"/>
  <c r="K1116" i="26"/>
  <c r="L1116" i="26"/>
  <c r="M1116" i="26"/>
  <c r="N1116" i="26"/>
  <c r="J1117" i="26"/>
  <c r="K1117" i="26"/>
  <c r="L1117" i="26"/>
  <c r="M1117" i="26"/>
  <c r="N1117" i="26"/>
  <c r="J1118" i="26"/>
  <c r="K1118" i="26"/>
  <c r="L1118" i="26"/>
  <c r="M1118" i="26"/>
  <c r="N1118" i="26"/>
  <c r="J1119" i="26"/>
  <c r="K1119" i="26"/>
  <c r="L1119" i="26"/>
  <c r="M1119" i="26"/>
  <c r="N1119" i="26"/>
  <c r="J1120" i="26"/>
  <c r="K1120" i="26"/>
  <c r="L1120" i="26"/>
  <c r="M1120" i="26"/>
  <c r="N1120" i="26"/>
  <c r="J1121" i="26"/>
  <c r="K1121" i="26"/>
  <c r="L1121" i="26"/>
  <c r="M1121" i="26"/>
  <c r="N1121" i="26"/>
  <c r="J1122" i="26"/>
  <c r="K1122" i="26"/>
  <c r="L1122" i="26"/>
  <c r="M1122" i="26"/>
  <c r="N1122" i="26"/>
  <c r="J1123" i="26"/>
  <c r="K1123" i="26"/>
  <c r="L1123" i="26"/>
  <c r="M1123" i="26"/>
  <c r="N1123" i="26"/>
  <c r="J1124" i="26"/>
  <c r="K1124" i="26"/>
  <c r="L1124" i="26"/>
  <c r="M1124" i="26"/>
  <c r="N1124" i="26"/>
  <c r="J1125" i="26"/>
  <c r="K1125" i="26"/>
  <c r="L1125" i="26"/>
  <c r="M1125" i="26"/>
  <c r="N1125" i="26"/>
  <c r="J1126" i="26"/>
  <c r="K1126" i="26"/>
  <c r="L1126" i="26"/>
  <c r="M1126" i="26"/>
  <c r="N1126" i="26"/>
  <c r="J1127" i="26"/>
  <c r="K1127" i="26"/>
  <c r="L1127" i="26"/>
  <c r="M1127" i="26"/>
  <c r="N1127" i="26"/>
  <c r="J1128" i="26"/>
  <c r="K1128" i="26"/>
  <c r="L1128" i="26"/>
  <c r="M1128" i="26"/>
  <c r="N1128" i="26"/>
  <c r="J1129" i="26"/>
  <c r="K1129" i="26"/>
  <c r="L1129" i="26"/>
  <c r="M1129" i="26"/>
  <c r="N1129" i="26"/>
  <c r="J1130" i="26"/>
  <c r="K1130" i="26"/>
  <c r="L1130" i="26"/>
  <c r="M1130" i="26"/>
  <c r="N1130" i="26"/>
  <c r="J1131" i="26"/>
  <c r="K1131" i="26"/>
  <c r="L1131" i="26"/>
  <c r="M1131" i="26"/>
  <c r="N1131" i="26"/>
  <c r="J1132" i="26"/>
  <c r="K1132" i="26"/>
  <c r="L1132" i="26"/>
  <c r="M1132" i="26"/>
  <c r="N1132" i="26"/>
  <c r="J1133" i="26"/>
  <c r="K1133" i="26"/>
  <c r="L1133" i="26"/>
  <c r="M1133" i="26"/>
  <c r="N1133" i="26"/>
  <c r="J1134" i="26"/>
  <c r="K1134" i="26"/>
  <c r="L1134" i="26"/>
  <c r="M1134" i="26"/>
  <c r="N1134" i="26"/>
  <c r="J1135" i="26"/>
  <c r="K1135" i="26"/>
  <c r="L1135" i="26"/>
  <c r="M1135" i="26"/>
  <c r="N1135" i="26"/>
  <c r="J1136" i="26"/>
  <c r="K1136" i="26"/>
  <c r="L1136" i="26"/>
  <c r="M1136" i="26"/>
  <c r="N1136" i="26"/>
  <c r="J1137" i="26"/>
  <c r="K1137" i="26"/>
  <c r="L1137" i="26"/>
  <c r="M1137" i="26"/>
  <c r="N1137" i="26"/>
  <c r="J1138" i="26"/>
  <c r="K1138" i="26"/>
  <c r="L1138" i="26"/>
  <c r="M1138" i="26"/>
  <c r="N1138" i="26"/>
  <c r="J1139" i="26"/>
  <c r="K1139" i="26"/>
  <c r="L1139" i="26"/>
  <c r="M1139" i="26"/>
  <c r="N1139" i="26"/>
  <c r="J1140" i="26"/>
  <c r="K1140" i="26"/>
  <c r="L1140" i="26"/>
  <c r="M1140" i="26"/>
  <c r="N1140" i="26"/>
  <c r="J1141" i="26"/>
  <c r="K1141" i="26"/>
  <c r="L1141" i="26"/>
  <c r="M1141" i="26"/>
  <c r="N1141" i="26"/>
  <c r="J1142" i="26"/>
  <c r="K1142" i="26"/>
  <c r="L1142" i="26"/>
  <c r="M1142" i="26"/>
  <c r="N1142" i="26"/>
  <c r="J1143" i="26"/>
  <c r="K1143" i="26"/>
  <c r="L1143" i="26"/>
  <c r="M1143" i="26"/>
  <c r="N1143" i="26"/>
  <c r="J1144" i="26"/>
  <c r="K1144" i="26"/>
  <c r="L1144" i="26"/>
  <c r="M1144" i="26"/>
  <c r="N1144" i="26"/>
  <c r="J1145" i="26"/>
  <c r="K1145" i="26"/>
  <c r="L1145" i="26"/>
  <c r="M1145" i="26"/>
  <c r="N1145" i="26"/>
  <c r="J1146" i="26"/>
  <c r="K1146" i="26"/>
  <c r="L1146" i="26"/>
  <c r="M1146" i="26"/>
  <c r="N1146" i="26"/>
  <c r="J1147" i="26"/>
  <c r="K1147" i="26"/>
  <c r="L1147" i="26"/>
  <c r="M1147" i="26"/>
  <c r="N1147" i="26"/>
  <c r="J1148" i="26"/>
  <c r="K1148" i="26"/>
  <c r="L1148" i="26"/>
  <c r="M1148" i="26"/>
  <c r="N1148" i="26"/>
  <c r="J1149" i="26"/>
  <c r="K1149" i="26"/>
  <c r="L1149" i="26"/>
  <c r="M1149" i="26"/>
  <c r="N1149" i="26"/>
  <c r="J1150" i="26"/>
  <c r="K1150" i="26"/>
  <c r="L1150" i="26"/>
  <c r="M1150" i="26"/>
  <c r="N1150" i="26"/>
  <c r="J1151" i="26"/>
  <c r="K1151" i="26"/>
  <c r="L1151" i="26"/>
  <c r="M1151" i="26"/>
  <c r="N1151" i="26"/>
  <c r="J1152" i="26"/>
  <c r="K1152" i="26"/>
  <c r="L1152" i="26"/>
  <c r="M1152" i="26"/>
  <c r="N1152" i="26"/>
  <c r="J1153" i="26"/>
  <c r="K1153" i="26"/>
  <c r="L1153" i="26"/>
  <c r="M1153" i="26"/>
  <c r="N1153" i="26"/>
  <c r="J1154" i="26"/>
  <c r="K1154" i="26"/>
  <c r="L1154" i="26"/>
  <c r="M1154" i="26"/>
  <c r="N1154" i="26"/>
  <c r="J1155" i="26"/>
  <c r="K1155" i="26"/>
  <c r="L1155" i="26"/>
  <c r="M1155" i="26"/>
  <c r="N1155" i="26"/>
  <c r="J1156" i="26"/>
  <c r="K1156" i="26"/>
  <c r="L1156" i="26"/>
  <c r="M1156" i="26"/>
  <c r="N1156" i="26"/>
  <c r="J1157" i="26"/>
  <c r="K1157" i="26"/>
  <c r="L1157" i="26"/>
  <c r="M1157" i="26"/>
  <c r="N1157" i="26"/>
  <c r="J1158" i="26"/>
  <c r="K1158" i="26"/>
  <c r="L1158" i="26"/>
  <c r="M1158" i="26"/>
  <c r="N1158" i="26"/>
  <c r="J1159" i="26"/>
  <c r="K1159" i="26"/>
  <c r="L1159" i="26"/>
  <c r="M1159" i="26"/>
  <c r="N1159" i="26"/>
  <c r="J1160" i="26"/>
  <c r="K1160" i="26"/>
  <c r="L1160" i="26"/>
  <c r="M1160" i="26"/>
  <c r="N1160" i="26"/>
  <c r="J1161" i="26"/>
  <c r="K1161" i="26"/>
  <c r="L1161" i="26"/>
  <c r="M1161" i="26"/>
  <c r="N1161" i="26"/>
  <c r="J1162" i="26"/>
  <c r="K1162" i="26"/>
  <c r="L1162" i="26"/>
  <c r="M1162" i="26"/>
  <c r="N1162" i="26"/>
  <c r="J1163" i="26"/>
  <c r="K1163" i="26"/>
  <c r="L1163" i="26"/>
  <c r="M1163" i="26"/>
  <c r="N1163" i="26"/>
  <c r="J1164" i="26"/>
  <c r="K1164" i="26"/>
  <c r="L1164" i="26"/>
  <c r="M1164" i="26"/>
  <c r="N1164" i="26"/>
  <c r="J1165" i="26"/>
  <c r="K1165" i="26"/>
  <c r="L1165" i="26"/>
  <c r="M1165" i="26"/>
  <c r="N1165" i="26"/>
  <c r="J1166" i="26"/>
  <c r="K1166" i="26"/>
  <c r="L1166" i="26"/>
  <c r="M1166" i="26"/>
  <c r="N1166" i="26"/>
  <c r="J1167" i="26"/>
  <c r="K1167" i="26"/>
  <c r="L1167" i="26"/>
  <c r="M1167" i="26"/>
  <c r="N1167" i="26"/>
  <c r="J1168" i="26"/>
  <c r="K1168" i="26"/>
  <c r="L1168" i="26"/>
  <c r="M1168" i="26"/>
  <c r="N1168" i="26"/>
  <c r="J1169" i="26"/>
  <c r="K1169" i="26"/>
  <c r="L1169" i="26"/>
  <c r="M1169" i="26"/>
  <c r="N1169" i="26"/>
  <c r="J1170" i="26"/>
  <c r="K1170" i="26"/>
  <c r="L1170" i="26"/>
  <c r="M1170" i="26"/>
  <c r="N1170" i="26"/>
  <c r="J1171" i="26"/>
  <c r="K1171" i="26"/>
  <c r="L1171" i="26"/>
  <c r="M1171" i="26"/>
  <c r="N1171" i="26"/>
  <c r="J1172" i="26"/>
  <c r="K1172" i="26"/>
  <c r="L1172" i="26"/>
  <c r="M1172" i="26"/>
  <c r="N1172" i="26"/>
  <c r="J1173" i="26"/>
  <c r="K1173" i="26"/>
  <c r="L1173" i="26"/>
  <c r="M1173" i="26"/>
  <c r="N1173" i="26"/>
  <c r="J1174" i="26"/>
  <c r="K1174" i="26"/>
  <c r="L1174" i="26"/>
  <c r="M1174" i="26"/>
  <c r="N1174" i="26"/>
  <c r="J1175" i="26"/>
  <c r="K1175" i="26"/>
  <c r="L1175" i="26"/>
  <c r="M1175" i="26"/>
  <c r="N1175" i="26"/>
  <c r="J1176" i="26"/>
  <c r="K1176" i="26"/>
  <c r="L1176" i="26"/>
  <c r="M1176" i="26"/>
  <c r="N1176" i="26"/>
  <c r="J1177" i="26"/>
  <c r="K1177" i="26"/>
  <c r="L1177" i="26"/>
  <c r="M1177" i="26"/>
  <c r="N1177" i="26"/>
  <c r="J1178" i="26"/>
  <c r="K1178" i="26"/>
  <c r="L1178" i="26"/>
  <c r="M1178" i="26"/>
  <c r="N1178" i="26"/>
  <c r="J1179" i="26"/>
  <c r="K1179" i="26"/>
  <c r="L1179" i="26"/>
  <c r="M1179" i="26"/>
  <c r="N1179" i="26"/>
  <c r="J1180" i="26"/>
  <c r="K1180" i="26"/>
  <c r="L1180" i="26"/>
  <c r="M1180" i="26"/>
  <c r="N1180" i="26"/>
  <c r="J1181" i="26"/>
  <c r="K1181" i="26"/>
  <c r="L1181" i="26"/>
  <c r="M1181" i="26"/>
  <c r="N1181" i="26"/>
  <c r="J1182" i="26"/>
  <c r="K1182" i="26"/>
  <c r="L1182" i="26"/>
  <c r="M1182" i="26"/>
  <c r="N1182" i="26"/>
  <c r="J1183" i="26"/>
  <c r="K1183" i="26"/>
  <c r="L1183" i="26"/>
  <c r="M1183" i="26"/>
  <c r="N1183" i="26"/>
  <c r="J1184" i="26"/>
  <c r="K1184" i="26"/>
  <c r="L1184" i="26"/>
  <c r="M1184" i="26"/>
  <c r="N1184" i="26"/>
  <c r="J1185" i="26"/>
  <c r="K1185" i="26"/>
  <c r="L1185" i="26"/>
  <c r="M1185" i="26"/>
  <c r="N1185" i="26"/>
  <c r="J1186" i="26"/>
  <c r="K1186" i="26"/>
  <c r="L1186" i="26"/>
  <c r="M1186" i="26"/>
  <c r="N1186" i="26"/>
  <c r="J1187" i="26"/>
  <c r="K1187" i="26"/>
  <c r="L1187" i="26"/>
  <c r="M1187" i="26"/>
  <c r="N1187" i="26"/>
  <c r="J1188" i="26"/>
  <c r="K1188" i="26"/>
  <c r="L1188" i="26"/>
  <c r="M1188" i="26"/>
  <c r="N1188" i="26"/>
  <c r="J1189" i="26"/>
  <c r="K1189" i="26"/>
  <c r="L1189" i="26"/>
  <c r="M1189" i="26"/>
  <c r="N1189" i="26"/>
  <c r="J1190" i="26"/>
  <c r="K1190" i="26"/>
  <c r="L1190" i="26"/>
  <c r="M1190" i="26"/>
  <c r="N1190" i="26"/>
  <c r="J1191" i="26"/>
  <c r="K1191" i="26"/>
  <c r="L1191" i="26"/>
  <c r="M1191" i="26"/>
  <c r="N1191" i="26"/>
  <c r="J1192" i="26"/>
  <c r="K1192" i="26"/>
  <c r="L1192" i="26"/>
  <c r="M1192" i="26"/>
  <c r="N1192" i="26"/>
  <c r="J1193" i="26"/>
  <c r="K1193" i="26"/>
  <c r="L1193" i="26"/>
  <c r="M1193" i="26"/>
  <c r="N1193" i="26"/>
  <c r="J1194" i="26"/>
  <c r="K1194" i="26"/>
  <c r="L1194" i="26"/>
  <c r="M1194" i="26"/>
  <c r="N1194" i="26"/>
  <c r="J1195" i="26"/>
  <c r="K1195" i="26"/>
  <c r="L1195" i="26"/>
  <c r="M1195" i="26"/>
  <c r="N1195" i="26"/>
  <c r="J1196" i="26"/>
  <c r="K1196" i="26"/>
  <c r="L1196" i="26"/>
  <c r="M1196" i="26"/>
  <c r="N1196" i="26"/>
  <c r="J1197" i="26"/>
  <c r="K1197" i="26"/>
  <c r="L1197" i="26"/>
  <c r="M1197" i="26"/>
  <c r="N1197" i="26"/>
  <c r="J1198" i="26"/>
  <c r="K1198" i="26"/>
  <c r="L1198" i="26"/>
  <c r="M1198" i="26"/>
  <c r="N1198" i="26"/>
  <c r="J1199" i="26"/>
  <c r="K1199" i="26"/>
  <c r="L1199" i="26"/>
  <c r="M1199" i="26"/>
  <c r="N1199" i="26"/>
  <c r="J1200" i="26"/>
  <c r="K1200" i="26"/>
  <c r="L1200" i="26"/>
  <c r="M1200" i="26"/>
  <c r="N1200" i="26"/>
  <c r="J1201" i="26"/>
  <c r="K1201" i="26"/>
  <c r="L1201" i="26"/>
  <c r="M1201" i="26"/>
  <c r="N1201" i="26"/>
  <c r="J1202" i="26"/>
  <c r="K1202" i="26"/>
  <c r="L1202" i="26"/>
  <c r="M1202" i="26"/>
  <c r="N1202" i="26"/>
  <c r="J1203" i="26"/>
  <c r="K1203" i="26"/>
  <c r="L1203" i="26"/>
  <c r="M1203" i="26"/>
  <c r="N1203" i="26"/>
  <c r="J1204" i="26"/>
  <c r="K1204" i="26"/>
  <c r="L1204" i="26"/>
  <c r="M1204" i="26"/>
  <c r="N1204" i="26"/>
  <c r="J1205" i="26"/>
  <c r="K1205" i="26"/>
  <c r="L1205" i="26"/>
  <c r="M1205" i="26"/>
  <c r="N1205" i="26"/>
  <c r="J1206" i="26"/>
  <c r="K1206" i="26"/>
  <c r="L1206" i="26"/>
  <c r="M1206" i="26"/>
  <c r="N1206" i="26"/>
  <c r="J1207" i="26"/>
  <c r="K1207" i="26"/>
  <c r="L1207" i="26"/>
  <c r="M1207" i="26"/>
  <c r="N1207" i="26"/>
  <c r="J1208" i="26"/>
  <c r="K1208" i="26"/>
  <c r="L1208" i="26"/>
  <c r="M1208" i="26"/>
  <c r="N1208" i="26"/>
  <c r="J1209" i="26"/>
  <c r="K1209" i="26"/>
  <c r="L1209" i="26"/>
  <c r="M1209" i="26"/>
  <c r="N1209" i="26"/>
  <c r="J1210" i="26"/>
  <c r="K1210" i="26"/>
  <c r="L1210" i="26"/>
  <c r="M1210" i="26"/>
  <c r="N1210" i="26"/>
  <c r="J1211" i="26"/>
  <c r="K1211" i="26"/>
  <c r="L1211" i="26"/>
  <c r="M1211" i="26"/>
  <c r="N1211" i="26"/>
  <c r="J1212" i="26"/>
  <c r="K1212" i="26"/>
  <c r="L1212" i="26"/>
  <c r="M1212" i="26"/>
  <c r="N1212" i="26"/>
  <c r="J1213" i="26"/>
  <c r="K1213" i="26"/>
  <c r="L1213" i="26"/>
  <c r="M1213" i="26"/>
  <c r="N1213" i="26"/>
  <c r="J1214" i="26"/>
  <c r="K1214" i="26"/>
  <c r="L1214" i="26"/>
  <c r="M1214" i="26"/>
  <c r="N1214" i="26"/>
  <c r="J1215" i="26"/>
  <c r="K1215" i="26"/>
  <c r="L1215" i="26"/>
  <c r="M1215" i="26"/>
  <c r="N1215" i="26"/>
  <c r="J1216" i="26"/>
  <c r="K1216" i="26"/>
  <c r="L1216" i="26"/>
  <c r="M1216" i="26"/>
  <c r="N1216" i="26"/>
  <c r="J1217" i="26"/>
  <c r="K1217" i="26"/>
  <c r="L1217" i="26"/>
  <c r="M1217" i="26"/>
  <c r="N1217" i="26"/>
  <c r="J1218" i="26"/>
  <c r="K1218" i="26"/>
  <c r="L1218" i="26"/>
  <c r="M1218" i="26"/>
  <c r="N1218" i="26"/>
  <c r="J1219" i="26"/>
  <c r="K1219" i="26"/>
  <c r="L1219" i="26"/>
  <c r="M1219" i="26"/>
  <c r="N1219" i="26"/>
  <c r="J1220" i="26"/>
  <c r="K1220" i="26"/>
  <c r="L1220" i="26"/>
  <c r="M1220" i="26"/>
  <c r="N1220" i="26"/>
  <c r="J1221" i="26"/>
  <c r="K1221" i="26"/>
  <c r="L1221" i="26"/>
  <c r="M1221" i="26"/>
  <c r="N1221" i="26"/>
  <c r="J1222" i="26"/>
  <c r="K1222" i="26"/>
  <c r="L1222" i="26"/>
  <c r="M1222" i="26"/>
  <c r="N1222" i="26"/>
  <c r="J1223" i="26"/>
  <c r="K1223" i="26"/>
  <c r="L1223" i="26"/>
  <c r="M1223" i="26"/>
  <c r="N1223" i="26"/>
  <c r="J1224" i="26"/>
  <c r="K1224" i="26"/>
  <c r="L1224" i="26"/>
  <c r="M1224" i="26"/>
  <c r="N1224" i="26"/>
  <c r="J1225" i="26"/>
  <c r="K1225" i="26"/>
  <c r="L1225" i="26"/>
  <c r="M1225" i="26"/>
  <c r="N1225" i="26"/>
  <c r="J1226" i="26"/>
  <c r="K1226" i="26"/>
  <c r="L1226" i="26"/>
  <c r="M1226" i="26"/>
  <c r="N1226" i="26"/>
  <c r="J1227" i="26"/>
  <c r="K1227" i="26"/>
  <c r="L1227" i="26"/>
  <c r="M1227" i="26"/>
  <c r="N1227" i="26"/>
  <c r="J1228" i="26"/>
  <c r="K1228" i="26"/>
  <c r="L1228" i="26"/>
  <c r="M1228" i="26"/>
  <c r="N1228" i="26"/>
  <c r="J1229" i="26"/>
  <c r="K1229" i="26"/>
  <c r="L1229" i="26"/>
  <c r="M1229" i="26"/>
  <c r="N1229" i="26"/>
  <c r="J1230" i="26"/>
  <c r="K1230" i="26"/>
  <c r="L1230" i="26"/>
  <c r="M1230" i="26"/>
  <c r="N1230" i="26"/>
  <c r="J1231" i="26"/>
  <c r="K1231" i="26"/>
  <c r="L1231" i="26"/>
  <c r="M1231" i="26"/>
  <c r="N1231" i="26"/>
  <c r="J1232" i="26"/>
  <c r="K1232" i="26"/>
  <c r="L1232" i="26"/>
  <c r="M1232" i="26"/>
  <c r="N1232" i="26"/>
  <c r="J1233" i="26"/>
  <c r="K1233" i="26"/>
  <c r="L1233" i="26"/>
  <c r="M1233" i="26"/>
  <c r="N1233" i="26"/>
  <c r="J1234" i="26"/>
  <c r="K1234" i="26"/>
  <c r="L1234" i="26"/>
  <c r="M1234" i="26"/>
  <c r="N1234" i="26"/>
  <c r="J1235" i="26"/>
  <c r="K1235" i="26"/>
  <c r="L1235" i="26"/>
  <c r="M1235" i="26"/>
  <c r="N1235" i="26"/>
  <c r="J1236" i="26"/>
  <c r="K1236" i="26"/>
  <c r="L1236" i="26"/>
  <c r="M1236" i="26"/>
  <c r="N1236" i="26"/>
  <c r="J1237" i="26"/>
  <c r="K1237" i="26"/>
  <c r="L1237" i="26"/>
  <c r="M1237" i="26"/>
  <c r="N1237" i="26"/>
  <c r="J1238" i="26"/>
  <c r="K1238" i="26"/>
  <c r="L1238" i="26"/>
  <c r="M1238" i="26"/>
  <c r="N1238" i="26"/>
  <c r="J1239" i="26"/>
  <c r="K1239" i="26"/>
  <c r="L1239" i="26"/>
  <c r="M1239" i="26"/>
  <c r="N1239" i="26"/>
  <c r="J1240" i="26"/>
  <c r="K1240" i="26"/>
  <c r="L1240" i="26"/>
  <c r="M1240" i="26"/>
  <c r="N1240" i="26"/>
  <c r="J1241" i="26"/>
  <c r="K1241" i="26"/>
  <c r="L1241" i="26"/>
  <c r="M1241" i="26"/>
  <c r="N1241" i="26"/>
  <c r="J1242" i="26"/>
  <c r="K1242" i="26"/>
  <c r="L1242" i="26"/>
  <c r="M1242" i="26"/>
  <c r="N1242" i="26"/>
  <c r="J1243" i="26"/>
  <c r="K1243" i="26"/>
  <c r="L1243" i="26"/>
  <c r="M1243" i="26"/>
  <c r="N1243" i="26"/>
  <c r="J1244" i="26"/>
  <c r="K1244" i="26"/>
  <c r="L1244" i="26"/>
  <c r="M1244" i="26"/>
  <c r="N1244" i="26"/>
  <c r="J1245" i="26"/>
  <c r="K1245" i="26"/>
  <c r="L1245" i="26"/>
  <c r="M1245" i="26"/>
  <c r="N1245" i="26"/>
  <c r="J1246" i="26"/>
  <c r="K1246" i="26"/>
  <c r="L1246" i="26"/>
  <c r="M1246" i="26"/>
  <c r="N1246" i="26"/>
  <c r="J1247" i="26"/>
  <c r="K1247" i="26"/>
  <c r="L1247" i="26"/>
  <c r="M1247" i="26"/>
  <c r="N1247" i="26"/>
  <c r="J1248" i="26"/>
  <c r="K1248" i="26"/>
  <c r="L1248" i="26"/>
  <c r="M1248" i="26"/>
  <c r="N1248" i="26"/>
  <c r="J1249" i="26"/>
  <c r="K1249" i="26"/>
  <c r="L1249" i="26"/>
  <c r="M1249" i="26"/>
  <c r="N1249" i="26"/>
  <c r="J1250" i="26"/>
  <c r="K1250" i="26"/>
  <c r="L1250" i="26"/>
  <c r="M1250" i="26"/>
  <c r="N1250" i="26"/>
  <c r="J1251" i="26"/>
  <c r="K1251" i="26"/>
  <c r="L1251" i="26"/>
  <c r="M1251" i="26"/>
  <c r="N1251" i="26"/>
  <c r="J1252" i="26"/>
  <c r="K1252" i="26"/>
  <c r="L1252" i="26"/>
  <c r="M1252" i="26"/>
  <c r="N1252" i="26"/>
  <c r="J1253" i="26"/>
  <c r="K1253" i="26"/>
  <c r="L1253" i="26"/>
  <c r="M1253" i="26"/>
  <c r="N1253" i="26"/>
  <c r="J1254" i="26"/>
  <c r="K1254" i="26"/>
  <c r="L1254" i="26"/>
  <c r="M1254" i="26"/>
  <c r="N1254" i="26"/>
  <c r="J1255" i="26"/>
  <c r="K1255" i="26"/>
  <c r="L1255" i="26"/>
  <c r="M1255" i="26"/>
  <c r="N1255" i="26"/>
  <c r="J1256" i="26"/>
  <c r="K1256" i="26"/>
  <c r="L1256" i="26"/>
  <c r="M1256" i="26"/>
  <c r="N1256" i="26"/>
  <c r="J1257" i="26"/>
  <c r="K1257" i="26"/>
  <c r="L1257" i="26"/>
  <c r="M1257" i="26"/>
  <c r="N1257" i="26"/>
  <c r="J1258" i="26"/>
  <c r="K1258" i="26"/>
  <c r="L1258" i="26"/>
  <c r="M1258" i="26"/>
  <c r="N1258" i="26"/>
  <c r="J1259" i="26"/>
  <c r="K1259" i="26"/>
  <c r="L1259" i="26"/>
  <c r="M1259" i="26"/>
  <c r="N1259" i="26"/>
  <c r="J1260" i="26"/>
  <c r="K1260" i="26"/>
  <c r="L1260" i="26"/>
  <c r="M1260" i="26"/>
  <c r="N1260" i="26"/>
  <c r="J1261" i="26"/>
  <c r="K1261" i="26"/>
  <c r="L1261" i="26"/>
  <c r="M1261" i="26"/>
  <c r="N1261" i="26"/>
  <c r="J1262" i="26"/>
  <c r="K1262" i="26"/>
  <c r="L1262" i="26"/>
  <c r="M1262" i="26"/>
  <c r="N1262" i="26"/>
  <c r="J1263" i="26"/>
  <c r="K1263" i="26"/>
  <c r="L1263" i="26"/>
  <c r="M1263" i="26"/>
  <c r="N1263" i="26"/>
  <c r="J1264" i="26"/>
  <c r="K1264" i="26"/>
  <c r="L1264" i="26"/>
  <c r="M1264" i="26"/>
  <c r="N1264" i="26"/>
  <c r="J1265" i="26"/>
  <c r="K1265" i="26"/>
  <c r="L1265" i="26"/>
  <c r="M1265" i="26"/>
  <c r="N1265" i="26"/>
  <c r="J1266" i="26"/>
  <c r="K1266" i="26"/>
  <c r="L1266" i="26"/>
  <c r="M1266" i="26"/>
  <c r="N1266" i="26"/>
  <c r="J1267" i="26"/>
  <c r="K1267" i="26"/>
  <c r="L1267" i="26"/>
  <c r="M1267" i="26"/>
  <c r="N1267" i="26"/>
  <c r="J1268" i="26"/>
  <c r="K1268" i="26"/>
  <c r="L1268" i="26"/>
  <c r="M1268" i="26"/>
  <c r="N1268" i="26"/>
  <c r="J1269" i="26"/>
  <c r="K1269" i="26"/>
  <c r="L1269" i="26"/>
  <c r="M1269" i="26"/>
  <c r="N1269" i="26"/>
  <c r="J1270" i="26"/>
  <c r="K1270" i="26"/>
  <c r="L1270" i="26"/>
  <c r="M1270" i="26"/>
  <c r="N1270" i="26"/>
  <c r="J1271" i="26"/>
  <c r="K1271" i="26"/>
  <c r="L1271" i="26"/>
  <c r="M1271" i="26"/>
  <c r="N1271" i="26"/>
  <c r="J1272" i="26"/>
  <c r="K1272" i="26"/>
  <c r="L1272" i="26"/>
  <c r="M1272" i="26"/>
  <c r="N1272" i="26"/>
  <c r="J1273" i="26"/>
  <c r="K1273" i="26"/>
  <c r="L1273" i="26"/>
  <c r="M1273" i="26"/>
  <c r="N1273" i="26"/>
  <c r="J1274" i="26"/>
  <c r="K1274" i="26"/>
  <c r="L1274" i="26"/>
  <c r="M1274" i="26"/>
  <c r="N1274" i="26"/>
  <c r="J1275" i="26"/>
  <c r="K1275" i="26"/>
  <c r="L1275" i="26"/>
  <c r="M1275" i="26"/>
  <c r="N1275" i="26"/>
  <c r="J1276" i="26"/>
  <c r="K1276" i="26"/>
  <c r="L1276" i="26"/>
  <c r="M1276" i="26"/>
  <c r="N1276" i="26"/>
  <c r="J1277" i="26"/>
  <c r="K1277" i="26"/>
  <c r="L1277" i="26"/>
  <c r="M1277" i="26"/>
  <c r="N1277" i="26"/>
  <c r="J1278" i="26"/>
  <c r="K1278" i="26"/>
  <c r="L1278" i="26"/>
  <c r="M1278" i="26"/>
  <c r="N1278" i="26"/>
  <c r="J1279" i="26"/>
  <c r="K1279" i="26"/>
  <c r="L1279" i="26"/>
  <c r="M1279" i="26"/>
  <c r="N1279" i="26"/>
  <c r="J1280" i="26"/>
  <c r="K1280" i="26"/>
  <c r="L1280" i="26"/>
  <c r="M1280" i="26"/>
  <c r="N1280" i="26"/>
  <c r="J1281" i="26"/>
  <c r="K1281" i="26"/>
  <c r="L1281" i="26"/>
  <c r="M1281" i="26"/>
  <c r="N1281" i="26"/>
  <c r="J1282" i="26"/>
  <c r="K1282" i="26"/>
  <c r="L1282" i="26"/>
  <c r="M1282" i="26"/>
  <c r="N1282" i="26"/>
  <c r="J1283" i="26"/>
  <c r="K1283" i="26"/>
  <c r="L1283" i="26"/>
  <c r="M1283" i="26"/>
  <c r="N1283" i="26"/>
  <c r="J1284" i="26"/>
  <c r="K1284" i="26"/>
  <c r="L1284" i="26"/>
  <c r="M1284" i="26"/>
  <c r="N1284" i="26"/>
  <c r="J1285" i="26"/>
  <c r="K1285" i="26"/>
  <c r="L1285" i="26"/>
  <c r="M1285" i="26"/>
  <c r="N1285" i="26"/>
  <c r="J1286" i="26"/>
  <c r="K1286" i="26"/>
  <c r="L1286" i="26"/>
  <c r="M1286" i="26"/>
  <c r="N1286" i="26"/>
  <c r="J1287" i="26"/>
  <c r="K1287" i="26"/>
  <c r="L1287" i="26"/>
  <c r="M1287" i="26"/>
  <c r="N1287" i="26"/>
  <c r="J1288" i="26"/>
  <c r="K1288" i="26"/>
  <c r="L1288" i="26"/>
  <c r="M1288" i="26"/>
  <c r="N1288" i="26"/>
  <c r="J1289" i="26"/>
  <c r="K1289" i="26"/>
  <c r="L1289" i="26"/>
  <c r="M1289" i="26"/>
  <c r="N1289" i="26"/>
  <c r="J1290" i="26"/>
  <c r="K1290" i="26"/>
  <c r="L1290" i="26"/>
  <c r="M1290" i="26"/>
  <c r="N1290" i="26"/>
  <c r="J1291" i="26"/>
  <c r="K1291" i="26"/>
  <c r="L1291" i="26"/>
  <c r="M1291" i="26"/>
  <c r="N1291" i="26"/>
  <c r="J1292" i="26"/>
  <c r="K1292" i="26"/>
  <c r="L1292" i="26"/>
  <c r="M1292" i="26"/>
  <c r="N1292" i="26"/>
  <c r="J1293" i="26"/>
  <c r="K1293" i="26"/>
  <c r="L1293" i="26"/>
  <c r="M1293" i="26"/>
  <c r="N1293" i="26"/>
  <c r="J1294" i="26"/>
  <c r="K1294" i="26"/>
  <c r="L1294" i="26"/>
  <c r="M1294" i="26"/>
  <c r="N1294" i="26"/>
  <c r="J1295" i="26"/>
  <c r="K1295" i="26"/>
  <c r="L1295" i="26"/>
  <c r="M1295" i="26"/>
  <c r="N1295" i="26"/>
  <c r="J1296" i="26"/>
  <c r="K1296" i="26"/>
  <c r="L1296" i="26"/>
  <c r="M1296" i="26"/>
  <c r="N1296" i="26"/>
  <c r="J1297" i="26"/>
  <c r="K1297" i="26"/>
  <c r="L1297" i="26"/>
  <c r="M1297" i="26"/>
  <c r="N1297" i="26"/>
  <c r="J1298" i="26"/>
  <c r="K1298" i="26"/>
  <c r="L1298" i="26"/>
  <c r="M1298" i="26"/>
  <c r="N1298" i="26"/>
  <c r="J1299" i="26"/>
  <c r="K1299" i="26"/>
  <c r="L1299" i="26"/>
  <c r="M1299" i="26"/>
  <c r="N1299" i="26"/>
  <c r="J1300" i="26"/>
  <c r="K1300" i="26"/>
  <c r="L1300" i="26"/>
  <c r="M1300" i="26"/>
  <c r="N1300" i="26"/>
  <c r="J1301" i="26"/>
  <c r="K1301" i="26"/>
  <c r="L1301" i="26"/>
  <c r="M1301" i="26"/>
  <c r="N1301" i="26"/>
  <c r="J1302" i="26"/>
  <c r="K1302" i="26"/>
  <c r="L1302" i="26"/>
  <c r="M1302" i="26"/>
  <c r="N1302" i="26"/>
  <c r="J1303" i="26"/>
  <c r="K1303" i="26"/>
  <c r="L1303" i="26"/>
  <c r="M1303" i="26"/>
  <c r="N1303" i="26"/>
  <c r="J1304" i="26"/>
  <c r="K1304" i="26"/>
  <c r="L1304" i="26"/>
  <c r="M1304" i="26"/>
  <c r="N1304" i="26"/>
  <c r="J1305" i="26"/>
  <c r="K1305" i="26"/>
  <c r="L1305" i="26"/>
  <c r="M1305" i="26"/>
  <c r="N1305" i="26"/>
  <c r="J1306" i="26"/>
  <c r="K1306" i="26"/>
  <c r="L1306" i="26"/>
  <c r="M1306" i="26"/>
  <c r="N1306" i="26"/>
  <c r="J1307" i="26"/>
  <c r="K1307" i="26"/>
  <c r="L1307" i="26"/>
  <c r="M1307" i="26"/>
  <c r="N1307" i="26"/>
  <c r="J1308" i="26"/>
  <c r="K1308" i="26"/>
  <c r="L1308" i="26"/>
  <c r="M1308" i="26"/>
  <c r="N1308" i="26"/>
  <c r="J1309" i="26"/>
  <c r="K1309" i="26"/>
  <c r="L1309" i="26"/>
  <c r="M1309" i="26"/>
  <c r="N1309" i="26"/>
  <c r="J1310" i="26"/>
  <c r="K1310" i="26"/>
  <c r="L1310" i="26"/>
  <c r="M1310" i="26"/>
  <c r="N1310" i="26"/>
  <c r="J1311" i="26"/>
  <c r="K1311" i="26"/>
  <c r="L1311" i="26"/>
  <c r="M1311" i="26"/>
  <c r="N1311" i="26"/>
  <c r="J1312" i="26"/>
  <c r="K1312" i="26"/>
  <c r="L1312" i="26"/>
  <c r="M1312" i="26"/>
  <c r="N1312" i="26"/>
  <c r="J1313" i="26"/>
  <c r="K1313" i="26"/>
  <c r="L1313" i="26"/>
  <c r="M1313" i="26"/>
  <c r="N1313" i="26"/>
  <c r="J1314" i="26"/>
  <c r="K1314" i="26"/>
  <c r="L1314" i="26"/>
  <c r="M1314" i="26"/>
  <c r="N1314" i="26"/>
  <c r="J1315" i="26"/>
  <c r="K1315" i="26"/>
  <c r="L1315" i="26"/>
  <c r="M1315" i="26"/>
  <c r="N1315" i="26"/>
  <c r="J1316" i="26"/>
  <c r="K1316" i="26"/>
  <c r="L1316" i="26"/>
  <c r="M1316" i="26"/>
  <c r="N1316" i="26"/>
  <c r="J1317" i="26"/>
  <c r="K1317" i="26"/>
  <c r="L1317" i="26"/>
  <c r="M1317" i="26"/>
  <c r="N1317" i="26"/>
  <c r="J1318" i="26"/>
  <c r="K1318" i="26"/>
  <c r="L1318" i="26"/>
  <c r="M1318" i="26"/>
  <c r="N1318" i="26"/>
  <c r="J1319" i="26"/>
  <c r="K1319" i="26"/>
  <c r="L1319" i="26"/>
  <c r="M1319" i="26"/>
  <c r="N1319" i="26"/>
  <c r="J1320" i="26"/>
  <c r="K1320" i="26"/>
  <c r="L1320" i="26"/>
  <c r="M1320" i="26"/>
  <c r="N1320" i="26"/>
  <c r="J1321" i="26"/>
  <c r="K1321" i="26"/>
  <c r="L1321" i="26"/>
  <c r="M1321" i="26"/>
  <c r="N1321" i="26"/>
  <c r="J1322" i="26"/>
  <c r="K1322" i="26"/>
  <c r="L1322" i="26"/>
  <c r="M1322" i="26"/>
  <c r="N1322" i="26"/>
  <c r="J1323" i="26"/>
  <c r="K1323" i="26"/>
  <c r="L1323" i="26"/>
  <c r="M1323" i="26"/>
  <c r="N1323" i="26"/>
  <c r="J1324" i="26"/>
  <c r="K1324" i="26"/>
  <c r="L1324" i="26"/>
  <c r="M1324" i="26"/>
  <c r="N1324" i="26"/>
  <c r="J1325" i="26"/>
  <c r="K1325" i="26"/>
  <c r="L1325" i="26"/>
  <c r="M1325" i="26"/>
  <c r="N1325" i="26"/>
  <c r="J1326" i="26"/>
  <c r="K1326" i="26"/>
  <c r="L1326" i="26"/>
  <c r="M1326" i="26"/>
  <c r="N1326" i="26"/>
  <c r="J1327" i="26"/>
  <c r="K1327" i="26"/>
  <c r="L1327" i="26"/>
  <c r="M1327" i="26"/>
  <c r="N1327" i="26"/>
  <c r="J1328" i="26"/>
  <c r="K1328" i="26"/>
  <c r="L1328" i="26"/>
  <c r="M1328" i="26"/>
  <c r="N1328" i="26"/>
  <c r="J1329" i="26"/>
  <c r="K1329" i="26"/>
  <c r="L1329" i="26"/>
  <c r="M1329" i="26"/>
  <c r="N1329" i="26"/>
  <c r="J1330" i="26"/>
  <c r="K1330" i="26"/>
  <c r="L1330" i="26"/>
  <c r="M1330" i="26"/>
  <c r="N1330" i="26"/>
  <c r="J1331" i="26"/>
  <c r="K1331" i="26"/>
  <c r="L1331" i="26"/>
  <c r="M1331" i="26"/>
  <c r="N1331" i="26"/>
  <c r="J1332" i="26"/>
  <c r="K1332" i="26"/>
  <c r="L1332" i="26"/>
  <c r="M1332" i="26"/>
  <c r="N1332" i="26"/>
  <c r="J1333" i="26"/>
  <c r="K1333" i="26"/>
  <c r="L1333" i="26"/>
  <c r="M1333" i="26"/>
  <c r="N1333" i="26"/>
  <c r="J1334" i="26"/>
  <c r="K1334" i="26"/>
  <c r="L1334" i="26"/>
  <c r="M1334" i="26"/>
  <c r="N1334" i="26"/>
  <c r="J1335" i="26"/>
  <c r="K1335" i="26"/>
  <c r="L1335" i="26"/>
  <c r="M1335" i="26"/>
  <c r="N1335" i="26"/>
  <c r="J1336" i="26"/>
  <c r="K1336" i="26"/>
  <c r="L1336" i="26"/>
  <c r="M1336" i="26"/>
  <c r="N1336" i="26"/>
  <c r="J1337" i="26"/>
  <c r="K1337" i="26"/>
  <c r="L1337" i="26"/>
  <c r="M1337" i="26"/>
  <c r="N1337" i="26"/>
  <c r="J1338" i="26"/>
  <c r="K1338" i="26"/>
  <c r="L1338" i="26"/>
  <c r="M1338" i="26"/>
  <c r="N1338" i="26"/>
  <c r="J1339" i="26"/>
  <c r="K1339" i="26"/>
  <c r="L1339" i="26"/>
  <c r="M1339" i="26"/>
  <c r="N1339" i="26"/>
  <c r="J1340" i="26"/>
  <c r="K1340" i="26"/>
  <c r="L1340" i="26"/>
  <c r="M1340" i="26"/>
  <c r="N1340" i="26"/>
  <c r="J1341" i="26"/>
  <c r="K1341" i="26"/>
  <c r="L1341" i="26"/>
  <c r="M1341" i="26"/>
  <c r="N1341" i="26"/>
  <c r="J1342" i="26"/>
  <c r="K1342" i="26"/>
  <c r="L1342" i="26"/>
  <c r="M1342" i="26"/>
  <c r="N1342" i="26"/>
  <c r="J1343" i="26"/>
  <c r="K1343" i="26"/>
  <c r="L1343" i="26"/>
  <c r="M1343" i="26"/>
  <c r="N1343" i="26"/>
  <c r="J1344" i="26"/>
  <c r="K1344" i="26"/>
  <c r="L1344" i="26"/>
  <c r="M1344" i="26"/>
  <c r="N1344" i="26"/>
  <c r="J1345" i="26"/>
  <c r="K1345" i="26"/>
  <c r="L1345" i="26"/>
  <c r="M1345" i="26"/>
  <c r="N1345" i="26"/>
  <c r="J1346" i="26"/>
  <c r="K1346" i="26"/>
  <c r="L1346" i="26"/>
  <c r="M1346" i="26"/>
  <c r="N1346" i="26"/>
  <c r="J1347" i="26"/>
  <c r="K1347" i="26"/>
  <c r="L1347" i="26"/>
  <c r="M1347" i="26"/>
  <c r="N1347" i="26"/>
  <c r="J1348" i="26"/>
  <c r="K1348" i="26"/>
  <c r="L1348" i="26"/>
  <c r="M1348" i="26"/>
  <c r="N1348" i="26"/>
  <c r="J1349" i="26"/>
  <c r="K1349" i="26"/>
  <c r="L1349" i="26"/>
  <c r="M1349" i="26"/>
  <c r="N1349" i="26"/>
  <c r="J1350" i="26"/>
  <c r="K1350" i="26"/>
  <c r="L1350" i="26"/>
  <c r="M1350" i="26"/>
  <c r="N1350" i="26"/>
  <c r="J1351" i="26"/>
  <c r="K1351" i="26"/>
  <c r="L1351" i="26"/>
  <c r="M1351" i="26"/>
  <c r="N1351" i="26"/>
  <c r="J1352" i="26"/>
  <c r="K1352" i="26"/>
  <c r="L1352" i="26"/>
  <c r="M1352" i="26"/>
  <c r="N1352" i="26"/>
  <c r="J1353" i="26"/>
  <c r="K1353" i="26"/>
  <c r="L1353" i="26"/>
  <c r="M1353" i="26"/>
  <c r="N1353" i="26"/>
  <c r="J1354" i="26"/>
  <c r="K1354" i="26"/>
  <c r="L1354" i="26"/>
  <c r="M1354" i="26"/>
  <c r="N1354" i="26"/>
  <c r="J1355" i="26"/>
  <c r="K1355" i="26"/>
  <c r="L1355" i="26"/>
  <c r="M1355" i="26"/>
  <c r="N1355" i="26"/>
  <c r="J1356" i="26"/>
  <c r="K1356" i="26"/>
  <c r="L1356" i="26"/>
  <c r="M1356" i="26"/>
  <c r="N1356" i="26"/>
  <c r="J1357" i="26"/>
  <c r="K1357" i="26"/>
  <c r="L1357" i="26"/>
  <c r="M1357" i="26"/>
  <c r="N1357" i="26"/>
  <c r="J1358" i="26"/>
  <c r="K1358" i="26"/>
  <c r="L1358" i="26"/>
  <c r="M1358" i="26"/>
  <c r="N1358" i="26"/>
  <c r="J1359" i="26"/>
  <c r="K1359" i="26"/>
  <c r="L1359" i="26"/>
  <c r="M1359" i="26"/>
  <c r="N1359" i="26"/>
  <c r="J1360" i="26"/>
  <c r="K1360" i="26"/>
  <c r="L1360" i="26"/>
  <c r="M1360" i="26"/>
  <c r="N1360" i="26"/>
  <c r="J1361" i="26"/>
  <c r="K1361" i="26"/>
  <c r="L1361" i="26"/>
  <c r="M1361" i="26"/>
  <c r="N1361" i="26"/>
  <c r="J1362" i="26"/>
  <c r="K1362" i="26"/>
  <c r="L1362" i="26"/>
  <c r="M1362" i="26"/>
  <c r="N1362" i="26"/>
  <c r="J1363" i="26"/>
  <c r="K1363" i="26"/>
  <c r="L1363" i="26"/>
  <c r="M1363" i="26"/>
  <c r="N1363" i="26"/>
  <c r="J1364" i="26"/>
  <c r="K1364" i="26"/>
  <c r="L1364" i="26"/>
  <c r="M1364" i="26"/>
  <c r="N1364" i="26"/>
  <c r="J1365" i="26"/>
  <c r="K1365" i="26"/>
  <c r="L1365" i="26"/>
  <c r="M1365" i="26"/>
  <c r="N1365" i="26"/>
  <c r="J1366" i="26"/>
  <c r="K1366" i="26"/>
  <c r="L1366" i="26"/>
  <c r="M1366" i="26"/>
  <c r="N1366" i="26"/>
  <c r="J1367" i="26"/>
  <c r="K1367" i="26"/>
  <c r="L1367" i="26"/>
  <c r="M1367" i="26"/>
  <c r="N1367" i="26"/>
  <c r="J1368" i="26"/>
  <c r="K1368" i="26"/>
  <c r="L1368" i="26"/>
  <c r="M1368" i="26"/>
  <c r="N1368" i="26"/>
  <c r="J1369" i="26"/>
  <c r="K1369" i="26"/>
  <c r="L1369" i="26"/>
  <c r="M1369" i="26"/>
  <c r="N1369" i="26"/>
  <c r="J1370" i="26"/>
  <c r="K1370" i="26"/>
  <c r="L1370" i="26"/>
  <c r="M1370" i="26"/>
  <c r="N1370" i="26"/>
  <c r="J1371" i="26"/>
  <c r="K1371" i="26"/>
  <c r="L1371" i="26"/>
  <c r="M1371" i="26"/>
  <c r="N1371" i="26"/>
  <c r="J1372" i="26"/>
  <c r="K1372" i="26"/>
  <c r="L1372" i="26"/>
  <c r="M1372" i="26"/>
  <c r="N1372" i="26"/>
  <c r="J1373" i="26"/>
  <c r="K1373" i="26"/>
  <c r="L1373" i="26"/>
  <c r="M1373" i="26"/>
  <c r="N1373" i="26"/>
  <c r="J1374" i="26"/>
  <c r="K1374" i="26"/>
  <c r="L1374" i="26"/>
  <c r="M1374" i="26"/>
  <c r="N1374" i="26"/>
  <c r="J1375" i="26"/>
  <c r="K1375" i="26"/>
  <c r="L1375" i="26"/>
  <c r="M1375" i="26"/>
  <c r="N1375" i="26"/>
  <c r="J1376" i="26"/>
  <c r="K1376" i="26"/>
  <c r="L1376" i="26"/>
  <c r="M1376" i="26"/>
  <c r="N1376" i="26"/>
  <c r="J1377" i="26"/>
  <c r="K1377" i="26"/>
  <c r="L1377" i="26"/>
  <c r="M1377" i="26"/>
  <c r="N1377" i="26"/>
  <c r="J1378" i="26"/>
  <c r="K1378" i="26"/>
  <c r="L1378" i="26"/>
  <c r="M1378" i="26"/>
  <c r="N1378" i="26"/>
  <c r="J1379" i="26"/>
  <c r="K1379" i="26"/>
  <c r="L1379" i="26"/>
  <c r="M1379" i="26"/>
  <c r="N1379" i="26"/>
  <c r="J1380" i="26"/>
  <c r="K1380" i="26"/>
  <c r="L1380" i="26"/>
  <c r="M1380" i="26"/>
  <c r="N1380" i="26"/>
  <c r="J1381" i="26"/>
  <c r="K1381" i="26"/>
  <c r="L1381" i="26"/>
  <c r="M1381" i="26"/>
  <c r="N1381" i="26"/>
  <c r="J1382" i="26"/>
  <c r="K1382" i="26"/>
  <c r="L1382" i="26"/>
  <c r="M1382" i="26"/>
  <c r="N1382" i="26"/>
  <c r="J1383" i="26"/>
  <c r="K1383" i="26"/>
  <c r="L1383" i="26"/>
  <c r="M1383" i="26"/>
  <c r="N1383" i="26"/>
  <c r="J1384" i="26"/>
  <c r="K1384" i="26"/>
  <c r="L1384" i="26"/>
  <c r="M1384" i="26"/>
  <c r="N1384" i="26"/>
  <c r="J1385" i="26"/>
  <c r="K1385" i="26"/>
  <c r="L1385" i="26"/>
  <c r="M1385" i="26"/>
  <c r="N1385" i="26"/>
  <c r="J1386" i="26"/>
  <c r="K1386" i="26"/>
  <c r="L1386" i="26"/>
  <c r="M1386" i="26"/>
  <c r="N1386" i="26"/>
  <c r="J1387" i="26"/>
  <c r="K1387" i="26"/>
  <c r="L1387" i="26"/>
  <c r="M1387" i="26"/>
  <c r="N1387" i="26"/>
  <c r="J1388" i="26"/>
  <c r="K1388" i="26"/>
  <c r="L1388" i="26"/>
  <c r="M1388" i="26"/>
  <c r="N1388" i="26"/>
  <c r="J1389" i="26"/>
  <c r="K1389" i="26"/>
  <c r="L1389" i="26"/>
  <c r="M1389" i="26"/>
  <c r="N1389" i="26"/>
  <c r="J1390" i="26"/>
  <c r="K1390" i="26"/>
  <c r="L1390" i="26"/>
  <c r="M1390" i="26"/>
  <c r="N1390" i="26"/>
  <c r="J1391" i="26"/>
  <c r="K1391" i="26"/>
  <c r="L1391" i="26"/>
  <c r="M1391" i="26"/>
  <c r="N1391" i="26"/>
  <c r="J1392" i="26"/>
  <c r="K1392" i="26"/>
  <c r="L1392" i="26"/>
  <c r="M1392" i="26"/>
  <c r="N1392" i="26"/>
  <c r="J1393" i="26"/>
  <c r="K1393" i="26"/>
  <c r="L1393" i="26"/>
  <c r="M1393" i="26"/>
  <c r="N1393" i="26"/>
  <c r="J1394" i="26"/>
  <c r="K1394" i="26"/>
  <c r="L1394" i="26"/>
  <c r="M1394" i="26"/>
  <c r="N1394" i="26"/>
  <c r="J1395" i="26"/>
  <c r="K1395" i="26"/>
  <c r="L1395" i="26"/>
  <c r="M1395" i="26"/>
  <c r="N1395" i="26"/>
  <c r="J1396" i="26"/>
  <c r="K1396" i="26"/>
  <c r="L1396" i="26"/>
  <c r="M1396" i="26"/>
  <c r="N1396" i="26"/>
  <c r="J1397" i="26"/>
  <c r="K1397" i="26"/>
  <c r="L1397" i="26"/>
  <c r="M1397" i="26"/>
  <c r="N1397" i="26"/>
  <c r="J1398" i="26"/>
  <c r="K1398" i="26"/>
  <c r="L1398" i="26"/>
  <c r="M1398" i="26"/>
  <c r="N1398" i="26"/>
  <c r="J1399" i="26"/>
  <c r="K1399" i="26"/>
  <c r="L1399" i="26"/>
  <c r="M1399" i="26"/>
  <c r="N1399" i="26"/>
  <c r="J1400" i="26"/>
  <c r="K1400" i="26"/>
  <c r="L1400" i="26"/>
  <c r="M1400" i="26"/>
  <c r="N1400" i="26"/>
  <c r="J1401" i="26"/>
  <c r="K1401" i="26"/>
  <c r="L1401" i="26"/>
  <c r="M1401" i="26"/>
  <c r="N1401" i="26"/>
  <c r="J1402" i="26"/>
  <c r="K1402" i="26"/>
  <c r="L1402" i="26"/>
  <c r="M1402" i="26"/>
  <c r="N1402" i="26"/>
  <c r="J1403" i="26"/>
  <c r="K1403" i="26"/>
  <c r="L1403" i="26"/>
  <c r="M1403" i="26"/>
  <c r="N1403" i="26"/>
  <c r="J1404" i="26"/>
  <c r="K1404" i="26"/>
  <c r="L1404" i="26"/>
  <c r="M1404" i="26"/>
  <c r="N1404" i="26"/>
  <c r="J1405" i="26"/>
  <c r="K1405" i="26"/>
  <c r="L1405" i="26"/>
  <c r="M1405" i="26"/>
  <c r="N1405" i="26"/>
  <c r="J1406" i="26"/>
  <c r="K1406" i="26"/>
  <c r="L1406" i="26"/>
  <c r="M1406" i="26"/>
  <c r="N1406" i="26"/>
  <c r="J1407" i="26"/>
  <c r="K1407" i="26"/>
  <c r="L1407" i="26"/>
  <c r="M1407" i="26"/>
  <c r="N1407" i="26"/>
  <c r="J1408" i="26"/>
  <c r="K1408" i="26"/>
  <c r="L1408" i="26"/>
  <c r="M1408" i="26"/>
  <c r="N1408" i="26"/>
  <c r="J1409" i="26"/>
  <c r="K1409" i="26"/>
  <c r="L1409" i="26"/>
  <c r="M1409" i="26"/>
  <c r="N1409" i="26"/>
  <c r="J1410" i="26"/>
  <c r="K1410" i="26"/>
  <c r="L1410" i="26"/>
  <c r="M1410" i="26"/>
  <c r="N1410" i="26"/>
  <c r="J1411" i="26"/>
  <c r="K1411" i="26"/>
  <c r="L1411" i="26"/>
  <c r="M1411" i="26"/>
  <c r="N1411" i="26"/>
  <c r="J1412" i="26"/>
  <c r="K1412" i="26"/>
  <c r="L1412" i="26"/>
  <c r="M1412" i="26"/>
  <c r="N1412" i="26"/>
  <c r="J1413" i="26"/>
  <c r="K1413" i="26"/>
  <c r="L1413" i="26"/>
  <c r="M1413" i="26"/>
  <c r="N1413" i="26"/>
  <c r="J1414" i="26"/>
  <c r="K1414" i="26"/>
  <c r="L1414" i="26"/>
  <c r="M1414" i="26"/>
  <c r="N1414" i="26"/>
  <c r="J1415" i="26"/>
  <c r="K1415" i="26"/>
  <c r="L1415" i="26"/>
  <c r="M1415" i="26"/>
  <c r="N1415" i="26"/>
  <c r="J1416" i="26"/>
  <c r="K1416" i="26"/>
  <c r="L1416" i="26"/>
  <c r="M1416" i="26"/>
  <c r="N1416" i="26"/>
  <c r="J1417" i="26"/>
  <c r="K1417" i="26"/>
  <c r="L1417" i="26"/>
  <c r="M1417" i="26"/>
  <c r="N1417" i="26"/>
  <c r="J1418" i="26"/>
  <c r="K1418" i="26"/>
  <c r="L1418" i="26"/>
  <c r="M1418" i="26"/>
  <c r="N1418" i="26"/>
  <c r="J1419" i="26"/>
  <c r="K1419" i="26"/>
  <c r="L1419" i="26"/>
  <c r="M1419" i="26"/>
  <c r="N1419" i="26"/>
  <c r="J1420" i="26"/>
  <c r="K1420" i="26"/>
  <c r="L1420" i="26"/>
  <c r="M1420" i="26"/>
  <c r="N1420" i="26"/>
  <c r="J1421" i="26"/>
  <c r="K1421" i="26"/>
  <c r="L1421" i="26"/>
  <c r="M1421" i="26"/>
  <c r="N1421" i="26"/>
  <c r="J1422" i="26"/>
  <c r="K1422" i="26"/>
  <c r="L1422" i="26"/>
  <c r="M1422" i="26"/>
  <c r="N1422" i="26"/>
  <c r="J1423" i="26"/>
  <c r="K1423" i="26"/>
  <c r="L1423" i="26"/>
  <c r="M1423" i="26"/>
  <c r="N1423" i="26"/>
  <c r="J1424" i="26"/>
  <c r="K1424" i="26"/>
  <c r="L1424" i="26"/>
  <c r="M1424" i="26"/>
  <c r="N1424" i="26"/>
  <c r="J1425" i="26"/>
  <c r="K1425" i="26"/>
  <c r="L1425" i="26"/>
  <c r="M1425" i="26"/>
  <c r="N1425" i="26"/>
  <c r="J1426" i="26"/>
  <c r="K1426" i="26"/>
  <c r="L1426" i="26"/>
  <c r="M1426" i="26"/>
  <c r="N1426" i="26"/>
  <c r="J1427" i="26"/>
  <c r="K1427" i="26"/>
  <c r="L1427" i="26"/>
  <c r="M1427" i="26"/>
  <c r="N1427" i="26"/>
  <c r="J1428" i="26"/>
  <c r="K1428" i="26"/>
  <c r="L1428" i="26"/>
  <c r="M1428" i="26"/>
  <c r="N1428" i="26"/>
  <c r="J1429" i="26"/>
  <c r="K1429" i="26"/>
  <c r="L1429" i="26"/>
  <c r="M1429" i="26"/>
  <c r="N1429" i="26"/>
  <c r="J1430" i="26"/>
  <c r="K1430" i="26"/>
  <c r="L1430" i="26"/>
  <c r="M1430" i="26"/>
  <c r="N1430" i="26"/>
  <c r="J1431" i="26"/>
  <c r="K1431" i="26"/>
  <c r="L1431" i="26"/>
  <c r="M1431" i="26"/>
  <c r="N1431" i="26"/>
  <c r="J1432" i="26"/>
  <c r="K1432" i="26"/>
  <c r="L1432" i="26"/>
  <c r="M1432" i="26"/>
  <c r="N1432" i="26"/>
  <c r="J1433" i="26"/>
  <c r="K1433" i="26"/>
  <c r="L1433" i="26"/>
  <c r="M1433" i="26"/>
  <c r="N1433" i="26"/>
  <c r="J1434" i="26"/>
  <c r="K1434" i="26"/>
  <c r="L1434" i="26"/>
  <c r="M1434" i="26"/>
  <c r="N1434" i="26"/>
  <c r="J1435" i="26"/>
  <c r="K1435" i="26"/>
  <c r="L1435" i="26"/>
  <c r="M1435" i="26"/>
  <c r="N1435" i="26"/>
  <c r="J1436" i="26"/>
  <c r="K1436" i="26"/>
  <c r="L1436" i="26"/>
  <c r="M1436" i="26"/>
  <c r="N1436" i="26"/>
  <c r="J1437" i="26"/>
  <c r="K1437" i="26"/>
  <c r="L1437" i="26"/>
  <c r="M1437" i="26"/>
  <c r="N1437" i="26"/>
  <c r="J1438" i="26"/>
  <c r="K1438" i="26"/>
  <c r="L1438" i="26"/>
  <c r="M1438" i="26"/>
  <c r="N1438" i="26"/>
  <c r="J1439" i="26"/>
  <c r="K1439" i="26"/>
  <c r="L1439" i="26"/>
  <c r="M1439" i="26"/>
  <c r="N1439" i="26"/>
  <c r="J1440" i="26"/>
  <c r="K1440" i="26"/>
  <c r="L1440" i="26"/>
  <c r="M1440" i="26"/>
  <c r="N1440" i="26"/>
  <c r="J1441" i="26"/>
  <c r="K1441" i="26"/>
  <c r="L1441" i="26"/>
  <c r="M1441" i="26"/>
  <c r="N1441" i="26"/>
  <c r="J1442" i="26"/>
  <c r="K1442" i="26"/>
  <c r="L1442" i="26"/>
  <c r="M1442" i="26"/>
  <c r="N1442" i="26"/>
  <c r="J1443" i="26"/>
  <c r="K1443" i="26"/>
  <c r="L1443" i="26"/>
  <c r="M1443" i="26"/>
  <c r="N1443" i="26"/>
  <c r="J1444" i="26"/>
  <c r="K1444" i="26"/>
  <c r="L1444" i="26"/>
  <c r="M1444" i="26"/>
  <c r="N1444" i="26"/>
  <c r="J1445" i="26"/>
  <c r="K1445" i="26"/>
  <c r="L1445" i="26"/>
  <c r="M1445" i="26"/>
  <c r="N1445" i="26"/>
  <c r="J1446" i="26"/>
  <c r="K1446" i="26"/>
  <c r="L1446" i="26"/>
  <c r="M1446" i="26"/>
  <c r="N1446" i="26"/>
  <c r="J1447" i="26"/>
  <c r="K1447" i="26"/>
  <c r="L1447" i="26"/>
  <c r="M1447" i="26"/>
  <c r="N1447" i="26"/>
  <c r="J1448" i="26"/>
  <c r="K1448" i="26"/>
  <c r="L1448" i="26"/>
  <c r="M1448" i="26"/>
  <c r="N1448" i="26"/>
  <c r="J1449" i="26"/>
  <c r="K1449" i="26"/>
  <c r="L1449" i="26"/>
  <c r="M1449" i="26"/>
  <c r="N1449" i="26"/>
  <c r="J1450" i="26"/>
  <c r="K1450" i="26"/>
  <c r="L1450" i="26"/>
  <c r="M1450" i="26"/>
  <c r="N1450" i="26"/>
  <c r="J1451" i="26"/>
  <c r="K1451" i="26"/>
  <c r="L1451" i="26"/>
  <c r="M1451" i="26"/>
  <c r="N1451" i="26"/>
  <c r="J1452" i="26"/>
  <c r="K1452" i="26"/>
  <c r="L1452" i="26"/>
  <c r="M1452" i="26"/>
  <c r="N1452" i="26"/>
  <c r="J1453" i="26"/>
  <c r="K1453" i="26"/>
  <c r="L1453" i="26"/>
  <c r="M1453" i="26"/>
  <c r="N1453" i="26"/>
  <c r="J1454" i="26"/>
  <c r="K1454" i="26"/>
  <c r="L1454" i="26"/>
  <c r="M1454" i="26"/>
  <c r="N1454" i="26"/>
  <c r="J1455" i="26"/>
  <c r="K1455" i="26"/>
  <c r="L1455" i="26"/>
  <c r="M1455" i="26"/>
  <c r="N1455" i="26"/>
  <c r="J1456" i="26"/>
  <c r="K1456" i="26"/>
  <c r="L1456" i="26"/>
  <c r="M1456" i="26"/>
  <c r="N1456" i="26"/>
  <c r="J1457" i="26"/>
  <c r="K1457" i="26"/>
  <c r="L1457" i="26"/>
  <c r="M1457" i="26"/>
  <c r="N1457" i="26"/>
  <c r="J1458" i="26"/>
  <c r="K1458" i="26"/>
  <c r="L1458" i="26"/>
  <c r="M1458" i="26"/>
  <c r="N1458" i="26"/>
  <c r="J1459" i="26"/>
  <c r="K1459" i="26"/>
  <c r="L1459" i="26"/>
  <c r="M1459" i="26"/>
  <c r="N1459" i="26"/>
  <c r="J1460" i="26"/>
  <c r="K1460" i="26"/>
  <c r="L1460" i="26"/>
  <c r="M1460" i="26"/>
  <c r="N1460" i="26"/>
  <c r="J1461" i="26"/>
  <c r="K1461" i="26"/>
  <c r="L1461" i="26"/>
  <c r="M1461" i="26"/>
  <c r="N1461" i="26"/>
  <c r="J1462" i="26"/>
  <c r="K1462" i="26"/>
  <c r="L1462" i="26"/>
  <c r="M1462" i="26"/>
  <c r="N1462" i="26"/>
  <c r="J1463" i="26"/>
  <c r="K1463" i="26"/>
  <c r="L1463" i="26"/>
  <c r="M1463" i="26"/>
  <c r="N1463" i="26"/>
  <c r="J1464" i="26"/>
  <c r="K1464" i="26"/>
  <c r="L1464" i="26"/>
  <c r="M1464" i="26"/>
  <c r="N1464" i="26"/>
  <c r="J1465" i="26"/>
  <c r="K1465" i="26"/>
  <c r="L1465" i="26"/>
  <c r="M1465" i="26"/>
  <c r="N1465" i="26"/>
  <c r="J1466" i="26"/>
  <c r="K1466" i="26"/>
  <c r="L1466" i="26"/>
  <c r="M1466" i="26"/>
  <c r="N1466" i="26"/>
  <c r="J1467" i="26"/>
  <c r="K1467" i="26"/>
  <c r="L1467" i="26"/>
  <c r="M1467" i="26"/>
  <c r="N1467" i="26"/>
  <c r="J1468" i="26"/>
  <c r="K1468" i="26"/>
  <c r="L1468" i="26"/>
  <c r="M1468" i="26"/>
  <c r="N1468" i="26"/>
  <c r="J1469" i="26"/>
  <c r="K1469" i="26"/>
  <c r="L1469" i="26"/>
  <c r="M1469" i="26"/>
  <c r="N1469" i="26"/>
  <c r="J1470" i="26"/>
  <c r="K1470" i="26"/>
  <c r="L1470" i="26"/>
  <c r="M1470" i="26"/>
  <c r="N1470" i="26"/>
  <c r="J1471" i="26"/>
  <c r="K1471" i="26"/>
  <c r="L1471" i="26"/>
  <c r="M1471" i="26"/>
  <c r="N1471" i="26"/>
  <c r="J1472" i="26"/>
  <c r="K1472" i="26"/>
  <c r="L1472" i="26"/>
  <c r="M1472" i="26"/>
  <c r="N1472" i="26"/>
  <c r="J1473" i="26"/>
  <c r="K1473" i="26"/>
  <c r="L1473" i="26"/>
  <c r="M1473" i="26"/>
  <c r="N1473" i="26"/>
  <c r="J1474" i="26"/>
  <c r="K1474" i="26"/>
  <c r="L1474" i="26"/>
  <c r="M1474" i="26"/>
  <c r="N1474" i="26"/>
  <c r="J1475" i="26"/>
  <c r="K1475" i="26"/>
  <c r="L1475" i="26"/>
  <c r="M1475" i="26"/>
  <c r="N1475" i="26"/>
  <c r="J1476" i="26"/>
  <c r="K1476" i="26"/>
  <c r="L1476" i="26"/>
  <c r="M1476" i="26"/>
  <c r="N1476" i="26"/>
  <c r="J1477" i="26"/>
  <c r="K1477" i="26"/>
  <c r="L1477" i="26"/>
  <c r="M1477" i="26"/>
  <c r="N1477" i="26"/>
  <c r="J1478" i="26"/>
  <c r="K1478" i="26"/>
  <c r="L1478" i="26"/>
  <c r="M1478" i="26"/>
  <c r="N1478" i="26"/>
  <c r="J1479" i="26"/>
  <c r="K1479" i="26"/>
  <c r="L1479" i="26"/>
  <c r="M1479" i="26"/>
  <c r="N1479" i="26"/>
  <c r="J1480" i="26"/>
  <c r="K1480" i="26"/>
  <c r="L1480" i="26"/>
  <c r="M1480" i="26"/>
  <c r="N1480" i="26"/>
  <c r="J1481" i="26"/>
  <c r="K1481" i="26"/>
  <c r="L1481" i="26"/>
  <c r="M1481" i="26"/>
  <c r="N1481" i="26"/>
  <c r="J1482" i="26"/>
  <c r="K1482" i="26"/>
  <c r="L1482" i="26"/>
  <c r="M1482" i="26"/>
  <c r="N1482" i="26"/>
  <c r="J1483" i="26"/>
  <c r="K1483" i="26"/>
  <c r="L1483" i="26"/>
  <c r="M1483" i="26"/>
  <c r="N1483" i="26"/>
  <c r="J1484" i="26"/>
  <c r="K1484" i="26"/>
  <c r="L1484" i="26"/>
  <c r="M1484" i="26"/>
  <c r="N1484" i="26"/>
  <c r="J1485" i="26"/>
  <c r="K1485" i="26"/>
  <c r="L1485" i="26"/>
  <c r="M1485" i="26"/>
  <c r="N1485" i="26"/>
  <c r="J1486" i="26"/>
  <c r="K1486" i="26"/>
  <c r="L1486" i="26"/>
  <c r="M1486" i="26"/>
  <c r="N1486" i="26"/>
  <c r="J1487" i="26"/>
  <c r="K1487" i="26"/>
  <c r="L1487" i="26"/>
  <c r="M1487" i="26"/>
  <c r="N1487" i="26"/>
  <c r="J1488" i="26"/>
  <c r="K1488" i="26"/>
  <c r="L1488" i="26"/>
  <c r="M1488" i="26"/>
  <c r="N1488" i="26"/>
  <c r="J1489" i="26"/>
  <c r="K1489" i="26"/>
  <c r="L1489" i="26"/>
  <c r="M1489" i="26"/>
  <c r="N1489" i="26"/>
  <c r="J1490" i="26"/>
  <c r="K1490" i="26"/>
  <c r="L1490" i="26"/>
  <c r="M1490" i="26"/>
  <c r="N1490" i="26"/>
  <c r="J1491" i="26"/>
  <c r="K1491" i="26"/>
  <c r="L1491" i="26"/>
  <c r="M1491" i="26"/>
  <c r="N1491" i="26"/>
  <c r="J1492" i="26"/>
  <c r="K1492" i="26"/>
  <c r="L1492" i="26"/>
  <c r="M1492" i="26"/>
  <c r="N1492" i="26"/>
  <c r="J1493" i="26"/>
  <c r="K1493" i="26"/>
  <c r="L1493" i="26"/>
  <c r="M1493" i="26"/>
  <c r="N1493" i="26"/>
  <c r="J1494" i="26"/>
  <c r="K1494" i="26"/>
  <c r="L1494" i="26"/>
  <c r="M1494" i="26"/>
  <c r="N1494" i="26"/>
  <c r="J1495" i="26"/>
  <c r="K1495" i="26"/>
  <c r="L1495" i="26"/>
  <c r="M1495" i="26"/>
  <c r="N1495" i="26"/>
  <c r="J1496" i="26"/>
  <c r="K1496" i="26"/>
  <c r="L1496" i="26"/>
  <c r="M1496" i="26"/>
  <c r="N1496" i="26"/>
  <c r="J1497" i="26"/>
  <c r="K1497" i="26"/>
  <c r="L1497" i="26"/>
  <c r="M1497" i="26"/>
  <c r="N1497" i="26"/>
  <c r="J1498" i="26"/>
  <c r="K1498" i="26"/>
  <c r="L1498" i="26"/>
  <c r="M1498" i="26"/>
  <c r="N1498" i="26"/>
  <c r="J1499" i="26"/>
  <c r="K1499" i="26"/>
  <c r="L1499" i="26"/>
  <c r="M1499" i="26"/>
  <c r="N1499" i="26"/>
  <c r="J1500" i="26"/>
  <c r="K1500" i="26"/>
  <c r="L1500" i="26"/>
  <c r="M1500" i="26"/>
  <c r="N1500" i="26"/>
  <c r="J1501" i="26"/>
  <c r="K1501" i="26"/>
  <c r="L1501" i="26"/>
  <c r="M1501" i="26"/>
  <c r="N1501" i="26"/>
  <c r="J1502" i="26"/>
  <c r="K1502" i="26"/>
  <c r="L1502" i="26"/>
  <c r="M1502" i="26"/>
  <c r="N1502" i="26"/>
  <c r="J1503" i="26"/>
  <c r="K1503" i="26"/>
  <c r="L1503" i="26"/>
  <c r="M1503" i="26"/>
  <c r="N1503" i="26"/>
  <c r="J1504" i="26"/>
  <c r="K1504" i="26"/>
  <c r="L1504" i="26"/>
  <c r="M1504" i="26"/>
  <c r="N1504" i="26"/>
  <c r="J1505" i="26"/>
  <c r="K1505" i="26"/>
  <c r="L1505" i="26"/>
  <c r="M1505" i="26"/>
  <c r="N1505" i="26"/>
  <c r="J1506" i="26"/>
  <c r="K1506" i="26"/>
  <c r="L1506" i="26"/>
  <c r="M1506" i="26"/>
  <c r="N1506" i="26"/>
  <c r="J1507" i="26"/>
  <c r="K1507" i="26"/>
  <c r="L1507" i="26"/>
  <c r="M1507" i="26"/>
  <c r="N1507" i="26"/>
  <c r="J1508" i="26"/>
  <c r="K1508" i="26"/>
  <c r="L1508" i="26"/>
  <c r="M1508" i="26"/>
  <c r="N1508" i="26"/>
  <c r="J1509" i="26"/>
  <c r="K1509" i="26"/>
  <c r="L1509" i="26"/>
  <c r="M1509" i="26"/>
  <c r="N1509" i="26"/>
  <c r="J1510" i="26"/>
  <c r="K1510" i="26"/>
  <c r="L1510" i="26"/>
  <c r="M1510" i="26"/>
  <c r="N1510" i="26"/>
  <c r="J1511" i="26"/>
  <c r="K1511" i="26"/>
  <c r="L1511" i="26"/>
  <c r="M1511" i="26"/>
  <c r="N1511" i="26"/>
  <c r="J1512" i="26"/>
  <c r="K1512" i="26"/>
  <c r="L1512" i="26"/>
  <c r="M1512" i="26"/>
  <c r="N1512" i="26"/>
  <c r="J1513" i="26"/>
  <c r="K1513" i="26"/>
  <c r="L1513" i="26"/>
  <c r="M1513" i="26"/>
  <c r="N1513" i="26"/>
  <c r="J1514" i="26"/>
  <c r="K1514" i="26"/>
  <c r="L1514" i="26"/>
  <c r="M1514" i="26"/>
  <c r="N1514" i="26"/>
  <c r="J1515" i="26"/>
  <c r="K1515" i="26"/>
  <c r="L1515" i="26"/>
  <c r="M1515" i="26"/>
  <c r="N1515" i="26"/>
  <c r="J1516" i="26"/>
  <c r="K1516" i="26"/>
  <c r="L1516" i="26"/>
  <c r="M1516" i="26"/>
  <c r="N1516" i="26"/>
  <c r="J1517" i="26"/>
  <c r="K1517" i="26"/>
  <c r="L1517" i="26"/>
  <c r="M1517" i="26"/>
  <c r="N1517" i="26"/>
  <c r="J1518" i="26"/>
  <c r="K1518" i="26"/>
  <c r="L1518" i="26"/>
  <c r="M1518" i="26"/>
  <c r="N1518" i="26"/>
  <c r="J1519" i="26"/>
  <c r="K1519" i="26"/>
  <c r="L1519" i="26"/>
  <c r="M1519" i="26"/>
  <c r="N1519" i="26"/>
  <c r="J1520" i="26"/>
  <c r="K1520" i="26"/>
  <c r="L1520" i="26"/>
  <c r="M1520" i="26"/>
  <c r="N1520" i="26"/>
  <c r="J1521" i="26"/>
  <c r="K1521" i="26"/>
  <c r="L1521" i="26"/>
  <c r="M1521" i="26"/>
  <c r="N1521" i="26"/>
  <c r="J1522" i="26"/>
  <c r="K1522" i="26"/>
  <c r="L1522" i="26"/>
  <c r="M1522" i="26"/>
  <c r="N1522" i="26"/>
  <c r="J1523" i="26"/>
  <c r="K1523" i="26"/>
  <c r="L1523" i="26"/>
  <c r="M1523" i="26"/>
  <c r="N1523" i="26"/>
  <c r="J1524" i="26"/>
  <c r="K1524" i="26"/>
  <c r="L1524" i="26"/>
  <c r="M1524" i="26"/>
  <c r="N1524" i="26"/>
  <c r="J1525" i="26"/>
  <c r="K1525" i="26"/>
  <c r="L1525" i="26"/>
  <c r="M1525" i="26"/>
  <c r="N1525" i="26"/>
  <c r="J1526" i="26"/>
  <c r="K1526" i="26"/>
  <c r="L1526" i="26"/>
  <c r="M1526" i="26"/>
  <c r="N1526" i="26"/>
  <c r="J1527" i="26"/>
  <c r="K1527" i="26"/>
  <c r="L1527" i="26"/>
  <c r="M1527" i="26"/>
  <c r="N1527" i="26"/>
  <c r="J1528" i="26"/>
  <c r="K1528" i="26"/>
  <c r="L1528" i="26"/>
  <c r="M1528" i="26"/>
  <c r="N1528" i="26"/>
  <c r="J1529" i="26"/>
  <c r="K1529" i="26"/>
  <c r="L1529" i="26"/>
  <c r="M1529" i="26"/>
  <c r="N1529" i="26"/>
  <c r="J1530" i="26"/>
  <c r="K1530" i="26"/>
  <c r="L1530" i="26"/>
  <c r="M1530" i="26"/>
  <c r="N1530" i="26"/>
  <c r="J1531" i="26"/>
  <c r="K1531" i="26"/>
  <c r="L1531" i="26"/>
  <c r="M1531" i="26"/>
  <c r="N1531" i="26"/>
  <c r="J1532" i="26"/>
  <c r="K1532" i="26"/>
  <c r="L1532" i="26"/>
  <c r="M1532" i="26"/>
  <c r="N1532" i="26"/>
  <c r="J1533" i="26"/>
  <c r="K1533" i="26"/>
  <c r="L1533" i="26"/>
  <c r="M1533" i="26"/>
  <c r="N1533" i="26"/>
  <c r="J1534" i="26"/>
  <c r="K1534" i="26"/>
  <c r="L1534" i="26"/>
  <c r="M1534" i="26"/>
  <c r="N1534" i="26"/>
  <c r="J1535" i="26"/>
  <c r="K1535" i="26"/>
  <c r="L1535" i="26"/>
  <c r="M1535" i="26"/>
  <c r="N1535" i="26"/>
  <c r="J1536" i="26"/>
  <c r="K1536" i="26"/>
  <c r="L1536" i="26"/>
  <c r="M1536" i="26"/>
  <c r="N1536" i="26"/>
  <c r="J1537" i="26"/>
  <c r="K1537" i="26"/>
  <c r="L1537" i="26"/>
  <c r="M1537" i="26"/>
  <c r="N1537" i="26"/>
  <c r="J1538" i="26"/>
  <c r="K1538" i="26"/>
  <c r="L1538" i="26"/>
  <c r="M1538" i="26"/>
  <c r="N1538" i="26"/>
  <c r="J1539" i="26"/>
  <c r="K1539" i="26"/>
  <c r="L1539" i="26"/>
  <c r="M1539" i="26"/>
  <c r="N1539" i="26"/>
  <c r="J1540" i="26"/>
  <c r="K1540" i="26"/>
  <c r="L1540" i="26"/>
  <c r="M1540" i="26"/>
  <c r="N1540" i="26"/>
  <c r="J1541" i="26"/>
  <c r="K1541" i="26"/>
  <c r="L1541" i="26"/>
  <c r="M1541" i="26"/>
  <c r="N1541" i="26"/>
  <c r="J1542" i="26"/>
  <c r="K1542" i="26"/>
  <c r="L1542" i="26"/>
  <c r="M1542" i="26"/>
  <c r="N1542" i="26"/>
  <c r="J1543" i="26"/>
  <c r="K1543" i="26"/>
  <c r="L1543" i="26"/>
  <c r="M1543" i="26"/>
  <c r="N1543" i="26"/>
  <c r="J1544" i="26"/>
  <c r="K1544" i="26"/>
  <c r="L1544" i="26"/>
  <c r="M1544" i="26"/>
  <c r="N1544" i="26"/>
  <c r="J1545" i="26"/>
  <c r="K1545" i="26"/>
  <c r="L1545" i="26"/>
  <c r="M1545" i="26"/>
  <c r="N1545" i="26"/>
  <c r="J1546" i="26"/>
  <c r="K1546" i="26"/>
  <c r="L1546" i="26"/>
  <c r="M1546" i="26"/>
  <c r="N1546" i="26"/>
  <c r="J1547" i="26"/>
  <c r="K1547" i="26"/>
  <c r="L1547" i="26"/>
  <c r="M1547" i="26"/>
  <c r="N1547" i="26"/>
  <c r="J1548" i="26"/>
  <c r="K1548" i="26"/>
  <c r="L1548" i="26"/>
  <c r="M1548" i="26"/>
  <c r="N1548" i="26"/>
  <c r="J1549" i="26"/>
  <c r="K1549" i="26"/>
  <c r="L1549" i="26"/>
  <c r="M1549" i="26"/>
  <c r="N1549" i="26"/>
  <c r="J1550" i="26"/>
  <c r="K1550" i="26"/>
  <c r="L1550" i="26"/>
  <c r="M1550" i="26"/>
  <c r="N1550" i="26"/>
  <c r="J1551" i="26"/>
  <c r="K1551" i="26"/>
  <c r="L1551" i="26"/>
  <c r="M1551" i="26"/>
  <c r="N1551" i="26"/>
  <c r="J1552" i="26"/>
  <c r="K1552" i="26"/>
  <c r="L1552" i="26"/>
  <c r="M1552" i="26"/>
  <c r="N1552" i="26"/>
  <c r="J1553" i="26"/>
  <c r="K1553" i="26"/>
  <c r="L1553" i="26"/>
  <c r="M1553" i="26"/>
  <c r="N1553" i="26"/>
  <c r="J1554" i="26"/>
  <c r="K1554" i="26"/>
  <c r="L1554" i="26"/>
  <c r="M1554" i="26"/>
  <c r="N1554" i="26"/>
  <c r="J1555" i="26"/>
  <c r="K1555" i="26"/>
  <c r="L1555" i="26"/>
  <c r="M1555" i="26"/>
  <c r="N1555" i="26"/>
  <c r="J1556" i="26"/>
  <c r="K1556" i="26"/>
  <c r="L1556" i="26"/>
  <c r="M1556" i="26"/>
  <c r="N1556" i="26"/>
  <c r="J1557" i="26"/>
  <c r="K1557" i="26"/>
  <c r="L1557" i="26"/>
  <c r="M1557" i="26"/>
  <c r="N1557" i="26"/>
  <c r="J1558" i="26"/>
  <c r="K1558" i="26"/>
  <c r="L1558" i="26"/>
  <c r="M1558" i="26"/>
  <c r="N1558" i="26"/>
  <c r="J1559" i="26"/>
  <c r="K1559" i="26"/>
  <c r="L1559" i="26"/>
  <c r="M1559" i="26"/>
  <c r="N1559" i="26"/>
  <c r="J1560" i="26"/>
  <c r="K1560" i="26"/>
  <c r="L1560" i="26"/>
  <c r="M1560" i="26"/>
  <c r="N1560" i="26"/>
  <c r="J1561" i="26"/>
  <c r="K1561" i="26"/>
  <c r="L1561" i="26"/>
  <c r="M1561" i="26"/>
  <c r="N1561" i="26"/>
  <c r="J1562" i="26"/>
  <c r="K1562" i="26"/>
  <c r="L1562" i="26"/>
  <c r="M1562" i="26"/>
  <c r="N1562" i="26"/>
  <c r="J1563" i="26"/>
  <c r="K1563" i="26"/>
  <c r="L1563" i="26"/>
  <c r="M1563" i="26"/>
  <c r="N1563" i="26"/>
  <c r="J1564" i="26"/>
  <c r="K1564" i="26"/>
  <c r="L1564" i="26"/>
  <c r="M1564" i="26"/>
  <c r="N1564" i="26"/>
  <c r="J1565" i="26"/>
  <c r="K1565" i="26"/>
  <c r="L1565" i="26"/>
  <c r="M1565" i="26"/>
  <c r="N1565" i="26"/>
  <c r="J1566" i="26"/>
  <c r="K1566" i="26"/>
  <c r="L1566" i="26"/>
  <c r="M1566" i="26"/>
  <c r="N1566" i="26"/>
  <c r="J1567" i="26"/>
  <c r="K1567" i="26"/>
  <c r="L1567" i="26"/>
  <c r="M1567" i="26"/>
  <c r="N1567" i="26"/>
  <c r="J1568" i="26"/>
  <c r="K1568" i="26"/>
  <c r="L1568" i="26"/>
  <c r="M1568" i="26"/>
  <c r="N1568" i="26"/>
  <c r="J1569" i="26"/>
  <c r="K1569" i="26"/>
  <c r="L1569" i="26"/>
  <c r="M1569" i="26"/>
  <c r="N1569" i="26"/>
  <c r="J1570" i="26"/>
  <c r="K1570" i="26"/>
  <c r="L1570" i="26"/>
  <c r="M1570" i="26"/>
  <c r="N1570" i="26"/>
  <c r="J1571" i="26"/>
  <c r="K1571" i="26"/>
  <c r="L1571" i="26"/>
  <c r="M1571" i="26"/>
  <c r="N1571" i="26"/>
  <c r="J1572" i="26"/>
  <c r="K1572" i="26"/>
  <c r="L1572" i="26"/>
  <c r="M1572" i="26"/>
  <c r="N1572" i="26"/>
  <c r="J1573" i="26"/>
  <c r="K1573" i="26"/>
  <c r="L1573" i="26"/>
  <c r="M1573" i="26"/>
  <c r="N1573" i="26"/>
  <c r="J1574" i="26"/>
  <c r="K1574" i="26"/>
  <c r="L1574" i="26"/>
  <c r="M1574" i="26"/>
  <c r="N1574" i="26"/>
  <c r="J1575" i="26"/>
  <c r="K1575" i="26"/>
  <c r="L1575" i="26"/>
  <c r="M1575" i="26"/>
  <c r="N1575" i="26"/>
  <c r="J1576" i="26"/>
  <c r="K1576" i="26"/>
  <c r="L1576" i="26"/>
  <c r="M1576" i="26"/>
  <c r="N1576" i="26"/>
  <c r="J1577" i="26"/>
  <c r="K1577" i="26"/>
  <c r="L1577" i="26"/>
  <c r="M1577" i="26"/>
  <c r="N1577" i="26"/>
  <c r="J1578" i="26"/>
  <c r="K1578" i="26"/>
  <c r="L1578" i="26"/>
  <c r="M1578" i="26"/>
  <c r="N1578" i="26"/>
  <c r="J1579" i="26"/>
  <c r="K1579" i="26"/>
  <c r="L1579" i="26"/>
  <c r="M1579" i="26"/>
  <c r="N1579" i="26"/>
  <c r="J1580" i="26"/>
  <c r="K1580" i="26"/>
  <c r="L1580" i="26"/>
  <c r="M1580" i="26"/>
  <c r="N1580" i="26"/>
  <c r="J1581" i="26"/>
  <c r="K1581" i="26"/>
  <c r="L1581" i="26"/>
  <c r="M1581" i="26"/>
  <c r="N1581" i="26"/>
  <c r="J1582" i="26"/>
  <c r="K1582" i="26"/>
  <c r="L1582" i="26"/>
  <c r="M1582" i="26"/>
  <c r="N1582" i="26"/>
  <c r="J1583" i="26"/>
  <c r="K1583" i="26"/>
  <c r="L1583" i="26"/>
  <c r="M1583" i="26"/>
  <c r="N1583" i="26"/>
  <c r="J1584" i="26"/>
  <c r="K1584" i="26"/>
  <c r="L1584" i="26"/>
  <c r="M1584" i="26"/>
  <c r="N1584" i="26"/>
  <c r="J1585" i="26"/>
  <c r="K1585" i="26"/>
  <c r="L1585" i="26"/>
  <c r="M1585" i="26"/>
  <c r="N1585" i="26"/>
  <c r="J1586" i="26"/>
  <c r="K1586" i="26"/>
  <c r="L1586" i="26"/>
  <c r="M1586" i="26"/>
  <c r="N1586" i="26"/>
  <c r="J1587" i="26"/>
  <c r="K1587" i="26"/>
  <c r="L1587" i="26"/>
  <c r="M1587" i="26"/>
  <c r="N1587" i="26"/>
  <c r="J1588" i="26"/>
  <c r="K1588" i="26"/>
  <c r="L1588" i="26"/>
  <c r="M1588" i="26"/>
  <c r="N1588" i="26"/>
  <c r="J1589" i="26"/>
  <c r="K1589" i="26"/>
  <c r="L1589" i="26"/>
  <c r="M1589" i="26"/>
  <c r="N1589" i="26"/>
  <c r="J1590" i="26"/>
  <c r="K1590" i="26"/>
  <c r="L1590" i="26"/>
  <c r="M1590" i="26"/>
  <c r="N1590" i="26"/>
  <c r="J1591" i="26"/>
  <c r="K1591" i="26"/>
  <c r="L1591" i="26"/>
  <c r="M1591" i="26"/>
  <c r="N1591" i="26"/>
  <c r="J1592" i="26"/>
  <c r="K1592" i="26"/>
  <c r="L1592" i="26"/>
  <c r="M1592" i="26"/>
  <c r="N1592" i="26"/>
  <c r="J1593" i="26"/>
  <c r="K1593" i="26"/>
  <c r="L1593" i="26"/>
  <c r="M1593" i="26"/>
  <c r="N1593" i="26"/>
  <c r="J1594" i="26"/>
  <c r="K1594" i="26"/>
  <c r="L1594" i="26"/>
  <c r="M1594" i="26"/>
  <c r="N1594" i="26"/>
  <c r="J1595" i="26"/>
  <c r="K1595" i="26"/>
  <c r="L1595" i="26"/>
  <c r="M1595" i="26"/>
  <c r="N1595" i="26"/>
  <c r="J1596" i="26"/>
  <c r="K1596" i="26"/>
  <c r="L1596" i="26"/>
  <c r="M1596" i="26"/>
  <c r="N1596" i="26"/>
  <c r="J1597" i="26"/>
  <c r="K1597" i="26"/>
  <c r="L1597" i="26"/>
  <c r="M1597" i="26"/>
  <c r="N1597" i="26"/>
  <c r="J1598" i="26"/>
  <c r="K1598" i="26"/>
  <c r="L1598" i="26"/>
  <c r="M1598" i="26"/>
  <c r="N1598" i="26"/>
  <c r="J1599" i="26"/>
  <c r="K1599" i="26"/>
  <c r="L1599" i="26"/>
  <c r="M1599" i="26"/>
  <c r="N1599" i="26"/>
  <c r="J1600" i="26"/>
  <c r="K1600" i="26"/>
  <c r="L1600" i="26"/>
  <c r="M1600" i="26"/>
  <c r="N1600" i="26"/>
  <c r="J1601" i="26"/>
  <c r="K1601" i="26"/>
  <c r="L1601" i="26"/>
  <c r="M1601" i="26"/>
  <c r="N1601" i="26"/>
  <c r="J1602" i="26"/>
  <c r="K1602" i="26"/>
  <c r="L1602" i="26"/>
  <c r="M1602" i="26"/>
  <c r="N1602" i="26"/>
  <c r="J1603" i="26"/>
  <c r="K1603" i="26"/>
  <c r="L1603" i="26"/>
  <c r="M1603" i="26"/>
  <c r="N1603" i="26"/>
  <c r="J1604" i="26"/>
  <c r="K1604" i="26"/>
  <c r="L1604" i="26"/>
  <c r="M1604" i="26"/>
  <c r="N1604" i="26"/>
  <c r="J1605" i="26"/>
  <c r="K1605" i="26"/>
  <c r="L1605" i="26"/>
  <c r="M1605" i="26"/>
  <c r="N1605" i="26"/>
  <c r="J1606" i="26"/>
  <c r="K1606" i="26"/>
  <c r="L1606" i="26"/>
  <c r="M1606" i="26"/>
  <c r="N1606" i="26"/>
  <c r="J1607" i="26"/>
  <c r="K1607" i="26"/>
  <c r="L1607" i="26"/>
  <c r="M1607" i="26"/>
  <c r="N1607" i="26"/>
  <c r="J1608" i="26"/>
  <c r="K1608" i="26"/>
  <c r="L1608" i="26"/>
  <c r="M1608" i="26"/>
  <c r="N1608" i="26"/>
  <c r="J1609" i="26"/>
  <c r="K1609" i="26"/>
  <c r="L1609" i="26"/>
  <c r="M1609" i="26"/>
  <c r="N1609" i="26"/>
  <c r="J1610" i="26"/>
  <c r="K1610" i="26"/>
  <c r="L1610" i="26"/>
  <c r="M1610" i="26"/>
  <c r="N1610" i="26"/>
  <c r="J1611" i="26"/>
  <c r="K1611" i="26"/>
  <c r="L1611" i="26"/>
  <c r="M1611" i="26"/>
  <c r="N1611" i="26"/>
  <c r="J1612" i="26"/>
  <c r="K1612" i="26"/>
  <c r="L1612" i="26"/>
  <c r="M1612" i="26"/>
  <c r="N1612" i="26"/>
  <c r="J1613" i="26"/>
  <c r="K1613" i="26"/>
  <c r="L1613" i="26"/>
  <c r="M1613" i="26"/>
  <c r="N1613" i="26"/>
  <c r="J1614" i="26"/>
  <c r="K1614" i="26"/>
  <c r="L1614" i="26"/>
  <c r="M1614" i="26"/>
  <c r="N1614" i="26"/>
  <c r="J1615" i="26"/>
  <c r="K1615" i="26"/>
  <c r="L1615" i="26"/>
  <c r="M1615" i="26"/>
  <c r="N1615" i="26"/>
  <c r="J1616" i="26"/>
  <c r="K1616" i="26"/>
  <c r="L1616" i="26"/>
  <c r="M1616" i="26"/>
  <c r="N1616" i="26"/>
  <c r="J1617" i="26"/>
  <c r="K1617" i="26"/>
  <c r="L1617" i="26"/>
  <c r="M1617" i="26"/>
  <c r="N1617" i="26"/>
  <c r="J1618" i="26"/>
  <c r="K1618" i="26"/>
  <c r="L1618" i="26"/>
  <c r="M1618" i="26"/>
  <c r="N1618" i="26"/>
  <c r="J1619" i="26"/>
  <c r="K1619" i="26"/>
  <c r="L1619" i="26"/>
  <c r="M1619" i="26"/>
  <c r="N1619" i="26"/>
  <c r="J1620" i="26"/>
  <c r="K1620" i="26"/>
  <c r="L1620" i="26"/>
  <c r="M1620" i="26"/>
  <c r="N1620" i="26"/>
  <c r="J1621" i="26"/>
  <c r="K1621" i="26"/>
  <c r="L1621" i="26"/>
  <c r="M1621" i="26"/>
  <c r="N1621" i="26"/>
  <c r="J1622" i="26"/>
  <c r="K1622" i="26"/>
  <c r="L1622" i="26"/>
  <c r="M1622" i="26"/>
  <c r="N1622" i="26"/>
  <c r="J1623" i="26"/>
  <c r="K1623" i="26"/>
  <c r="L1623" i="26"/>
  <c r="M1623" i="26"/>
  <c r="N1623" i="26"/>
  <c r="J1624" i="26"/>
  <c r="K1624" i="26"/>
  <c r="L1624" i="26"/>
  <c r="M1624" i="26"/>
  <c r="N1624" i="26"/>
  <c r="J1625" i="26"/>
  <c r="K1625" i="26"/>
  <c r="L1625" i="26"/>
  <c r="M1625" i="26"/>
  <c r="N1625" i="26"/>
  <c r="J1626" i="26"/>
  <c r="K1626" i="26"/>
  <c r="L1626" i="26"/>
  <c r="M1626" i="26"/>
  <c r="N1626" i="26"/>
  <c r="J1627" i="26"/>
  <c r="K1627" i="26"/>
  <c r="L1627" i="26"/>
  <c r="M1627" i="26"/>
  <c r="N1627" i="26"/>
  <c r="J1628" i="26"/>
  <c r="K1628" i="26"/>
  <c r="L1628" i="26"/>
  <c r="M1628" i="26"/>
  <c r="N1628" i="26"/>
  <c r="J1629" i="26"/>
  <c r="K1629" i="26"/>
  <c r="L1629" i="26"/>
  <c r="M1629" i="26"/>
  <c r="N1629" i="26"/>
  <c r="J1630" i="26"/>
  <c r="K1630" i="26"/>
  <c r="L1630" i="26"/>
  <c r="M1630" i="26"/>
  <c r="N1630" i="26"/>
  <c r="J1631" i="26"/>
  <c r="K1631" i="26"/>
  <c r="L1631" i="26"/>
  <c r="M1631" i="26"/>
  <c r="N1631" i="26"/>
  <c r="J1632" i="26"/>
  <c r="K1632" i="26"/>
  <c r="L1632" i="26"/>
  <c r="M1632" i="26"/>
  <c r="N1632" i="26"/>
  <c r="J1633" i="26"/>
  <c r="K1633" i="26"/>
  <c r="L1633" i="26"/>
  <c r="M1633" i="26"/>
  <c r="N1633" i="26"/>
  <c r="J1634" i="26"/>
  <c r="K1634" i="26"/>
  <c r="L1634" i="26"/>
  <c r="M1634" i="26"/>
  <c r="N1634" i="26"/>
  <c r="J1635" i="26"/>
  <c r="K1635" i="26"/>
  <c r="L1635" i="26"/>
  <c r="M1635" i="26"/>
  <c r="N1635" i="26"/>
  <c r="J1636" i="26"/>
  <c r="K1636" i="26"/>
  <c r="L1636" i="26"/>
  <c r="M1636" i="26"/>
  <c r="N1636" i="26"/>
  <c r="J1637" i="26"/>
  <c r="K1637" i="26"/>
  <c r="L1637" i="26"/>
  <c r="M1637" i="26"/>
  <c r="N1637" i="26"/>
  <c r="J1638" i="26"/>
  <c r="K1638" i="26"/>
  <c r="L1638" i="26"/>
  <c r="M1638" i="26"/>
  <c r="N1638" i="26"/>
  <c r="J1639" i="26"/>
  <c r="K1639" i="26"/>
  <c r="L1639" i="26"/>
  <c r="M1639" i="26"/>
  <c r="N1639" i="26"/>
  <c r="J1640" i="26"/>
  <c r="K1640" i="26"/>
  <c r="L1640" i="26"/>
  <c r="M1640" i="26"/>
  <c r="N1640" i="26"/>
  <c r="J1641" i="26"/>
  <c r="K1641" i="26"/>
  <c r="L1641" i="26"/>
  <c r="M1641" i="26"/>
  <c r="N1641" i="26"/>
  <c r="J1642" i="26"/>
  <c r="K1642" i="26"/>
  <c r="L1642" i="26"/>
  <c r="M1642" i="26"/>
  <c r="N1642" i="26"/>
  <c r="J1643" i="26"/>
  <c r="K1643" i="26"/>
  <c r="L1643" i="26"/>
  <c r="M1643" i="26"/>
  <c r="N1643" i="26"/>
  <c r="J1644" i="26"/>
  <c r="K1644" i="26"/>
  <c r="L1644" i="26"/>
  <c r="M1644" i="26"/>
  <c r="N1644" i="26"/>
  <c r="J1645" i="26"/>
  <c r="K1645" i="26"/>
  <c r="L1645" i="26"/>
  <c r="M1645" i="26"/>
  <c r="N1645" i="26"/>
  <c r="J1646" i="26"/>
  <c r="K1646" i="26"/>
  <c r="L1646" i="26"/>
  <c r="M1646" i="26"/>
  <c r="N1646" i="26"/>
  <c r="J1647" i="26"/>
  <c r="K1647" i="26"/>
  <c r="L1647" i="26"/>
  <c r="M1647" i="26"/>
  <c r="N1647" i="26"/>
  <c r="J1648" i="26"/>
  <c r="K1648" i="26"/>
  <c r="L1648" i="26"/>
  <c r="M1648" i="26"/>
  <c r="N1648" i="26"/>
  <c r="J1649" i="26"/>
  <c r="K1649" i="26"/>
  <c r="L1649" i="26"/>
  <c r="M1649" i="26"/>
  <c r="N1649" i="26"/>
  <c r="J1650" i="26"/>
  <c r="K1650" i="26"/>
  <c r="L1650" i="26"/>
  <c r="M1650" i="26"/>
  <c r="N1650" i="26"/>
  <c r="J1651" i="26"/>
  <c r="K1651" i="26"/>
  <c r="L1651" i="26"/>
  <c r="M1651" i="26"/>
  <c r="N1651" i="26"/>
  <c r="J1652" i="26"/>
  <c r="K1652" i="26"/>
  <c r="L1652" i="26"/>
  <c r="M1652" i="26"/>
  <c r="N1652" i="26"/>
  <c r="J1653" i="26"/>
  <c r="K1653" i="26"/>
  <c r="L1653" i="26"/>
  <c r="M1653" i="26"/>
  <c r="N1653" i="26"/>
  <c r="J1654" i="26"/>
  <c r="K1654" i="26"/>
  <c r="L1654" i="26"/>
  <c r="M1654" i="26"/>
  <c r="N1654" i="26"/>
  <c r="J1655" i="26"/>
  <c r="K1655" i="26"/>
  <c r="L1655" i="26"/>
  <c r="M1655" i="26"/>
  <c r="N1655" i="26"/>
  <c r="J1656" i="26"/>
  <c r="K1656" i="26"/>
  <c r="L1656" i="26"/>
  <c r="M1656" i="26"/>
  <c r="N1656" i="26"/>
  <c r="J1657" i="26"/>
  <c r="K1657" i="26"/>
  <c r="L1657" i="26"/>
  <c r="M1657" i="26"/>
  <c r="N1657" i="26"/>
  <c r="J1658" i="26"/>
  <c r="K1658" i="26"/>
  <c r="L1658" i="26"/>
  <c r="M1658" i="26"/>
  <c r="N1658" i="26"/>
  <c r="J1659" i="26"/>
  <c r="K1659" i="26"/>
  <c r="L1659" i="26"/>
  <c r="M1659" i="26"/>
  <c r="N1659" i="26"/>
  <c r="J1660" i="26"/>
  <c r="K1660" i="26"/>
  <c r="L1660" i="26"/>
  <c r="M1660" i="26"/>
  <c r="N1660" i="26"/>
  <c r="J1661" i="26"/>
  <c r="K1661" i="26"/>
  <c r="L1661" i="26"/>
  <c r="M1661" i="26"/>
  <c r="N1661" i="26"/>
  <c r="J1662" i="26"/>
  <c r="K1662" i="26"/>
  <c r="L1662" i="26"/>
  <c r="M1662" i="26"/>
  <c r="N1662" i="26"/>
  <c r="J1663" i="26"/>
  <c r="K1663" i="26"/>
  <c r="L1663" i="26"/>
  <c r="M1663" i="26"/>
  <c r="N1663" i="26"/>
  <c r="J1664" i="26"/>
  <c r="K1664" i="26"/>
  <c r="L1664" i="26"/>
  <c r="M1664" i="26"/>
  <c r="N1664" i="26"/>
  <c r="J1665" i="26"/>
  <c r="K1665" i="26"/>
  <c r="L1665" i="26"/>
  <c r="M1665" i="26"/>
  <c r="N1665" i="26"/>
  <c r="J1666" i="26"/>
  <c r="K1666" i="26"/>
  <c r="L1666" i="26"/>
  <c r="M1666" i="26"/>
  <c r="N1666" i="26"/>
  <c r="J1667" i="26"/>
  <c r="K1667" i="26"/>
  <c r="L1667" i="26"/>
  <c r="M1667" i="26"/>
  <c r="N1667" i="26"/>
  <c r="J1668" i="26"/>
  <c r="K1668" i="26"/>
  <c r="L1668" i="26"/>
  <c r="M1668" i="26"/>
  <c r="N1668" i="26"/>
  <c r="J1669" i="26"/>
  <c r="K1669" i="26"/>
  <c r="L1669" i="26"/>
  <c r="M1669" i="26"/>
  <c r="N1669" i="26"/>
  <c r="J1670" i="26"/>
  <c r="K1670" i="26"/>
  <c r="L1670" i="26"/>
  <c r="M1670" i="26"/>
  <c r="N1670" i="26"/>
  <c r="J1671" i="26"/>
  <c r="K1671" i="26"/>
  <c r="L1671" i="26"/>
  <c r="M1671" i="26"/>
  <c r="N1671" i="26"/>
  <c r="J1672" i="26"/>
  <c r="K1672" i="26"/>
  <c r="L1672" i="26"/>
  <c r="M1672" i="26"/>
  <c r="N1672" i="26"/>
  <c r="J1673" i="26"/>
  <c r="K1673" i="26"/>
  <c r="L1673" i="26"/>
  <c r="M1673" i="26"/>
  <c r="N1673" i="26"/>
  <c r="J1674" i="26"/>
  <c r="K1674" i="26"/>
  <c r="L1674" i="26"/>
  <c r="M1674" i="26"/>
  <c r="N1674" i="26"/>
  <c r="J1675" i="26"/>
  <c r="K1675" i="26"/>
  <c r="L1675" i="26"/>
  <c r="M1675" i="26"/>
  <c r="N1675" i="26"/>
  <c r="J1676" i="26"/>
  <c r="K1676" i="26"/>
  <c r="L1676" i="26"/>
  <c r="M1676" i="26"/>
  <c r="N1676" i="26"/>
  <c r="J1677" i="26"/>
  <c r="K1677" i="26"/>
  <c r="L1677" i="26"/>
  <c r="M1677" i="26"/>
  <c r="N1677" i="26"/>
  <c r="J1678" i="26"/>
  <c r="K1678" i="26"/>
  <c r="L1678" i="26"/>
  <c r="M1678" i="26"/>
  <c r="N1678" i="26"/>
  <c r="J1679" i="26"/>
  <c r="K1679" i="26"/>
  <c r="L1679" i="26"/>
  <c r="M1679" i="26"/>
  <c r="N1679" i="26"/>
  <c r="J1680" i="26"/>
  <c r="K1680" i="26"/>
  <c r="L1680" i="26"/>
  <c r="M1680" i="26"/>
  <c r="N1680" i="26"/>
  <c r="J1681" i="26"/>
  <c r="K1681" i="26"/>
  <c r="L1681" i="26"/>
  <c r="M1681" i="26"/>
  <c r="N1681" i="26"/>
  <c r="J1682" i="26"/>
  <c r="K1682" i="26"/>
  <c r="L1682" i="26"/>
  <c r="M1682" i="26"/>
  <c r="N1682" i="26"/>
  <c r="J1683" i="26"/>
  <c r="K1683" i="26"/>
  <c r="L1683" i="26"/>
  <c r="M1683" i="26"/>
  <c r="N1683" i="26"/>
  <c r="J1684" i="26"/>
  <c r="K1684" i="26"/>
  <c r="L1684" i="26"/>
  <c r="M1684" i="26"/>
  <c r="N1684" i="26"/>
  <c r="J1685" i="26"/>
  <c r="K1685" i="26"/>
  <c r="L1685" i="26"/>
  <c r="M1685" i="26"/>
  <c r="N1685" i="26"/>
  <c r="J1686" i="26"/>
  <c r="K1686" i="26"/>
  <c r="L1686" i="26"/>
  <c r="M1686" i="26"/>
  <c r="N1686" i="26"/>
  <c r="J1687" i="26"/>
  <c r="K1687" i="26"/>
  <c r="L1687" i="26"/>
  <c r="M1687" i="26"/>
  <c r="N1687" i="26"/>
  <c r="J1688" i="26"/>
  <c r="K1688" i="26"/>
  <c r="L1688" i="26"/>
  <c r="M1688" i="26"/>
  <c r="N1688" i="26"/>
  <c r="J1689" i="26"/>
  <c r="K1689" i="26"/>
  <c r="L1689" i="26"/>
  <c r="M1689" i="26"/>
  <c r="N1689" i="26"/>
  <c r="J1690" i="26"/>
  <c r="K1690" i="26"/>
  <c r="L1690" i="26"/>
  <c r="M1690" i="26"/>
  <c r="N1690" i="26"/>
  <c r="J1691" i="26"/>
  <c r="K1691" i="26"/>
  <c r="L1691" i="26"/>
  <c r="M1691" i="26"/>
  <c r="N1691" i="26"/>
  <c r="J1692" i="26"/>
  <c r="K1692" i="26"/>
  <c r="L1692" i="26"/>
  <c r="M1692" i="26"/>
  <c r="N1692" i="26"/>
  <c r="J1693" i="26"/>
  <c r="K1693" i="26"/>
  <c r="L1693" i="26"/>
  <c r="M1693" i="26"/>
  <c r="N1693" i="26"/>
  <c r="J1694" i="26"/>
  <c r="K1694" i="26"/>
  <c r="L1694" i="26"/>
  <c r="M1694" i="26"/>
  <c r="N1694" i="26"/>
  <c r="J1695" i="26"/>
  <c r="K1695" i="26"/>
  <c r="L1695" i="26"/>
  <c r="M1695" i="26"/>
  <c r="N1695" i="26"/>
  <c r="J1696" i="26"/>
  <c r="K1696" i="26"/>
  <c r="L1696" i="26"/>
  <c r="M1696" i="26"/>
  <c r="N1696" i="26"/>
  <c r="J1697" i="26"/>
  <c r="K1697" i="26"/>
  <c r="L1697" i="26"/>
  <c r="M1697" i="26"/>
  <c r="N1697" i="26"/>
  <c r="J1698" i="26"/>
  <c r="K1698" i="26"/>
  <c r="L1698" i="26"/>
  <c r="M1698" i="26"/>
  <c r="N1698" i="26"/>
  <c r="J1699" i="26"/>
  <c r="K1699" i="26"/>
  <c r="L1699" i="26"/>
  <c r="M1699" i="26"/>
  <c r="N1699" i="26"/>
  <c r="J1700" i="26"/>
  <c r="K1700" i="26"/>
  <c r="L1700" i="26"/>
  <c r="M1700" i="26"/>
  <c r="N1700" i="26"/>
  <c r="J1701" i="26"/>
  <c r="K1701" i="26"/>
  <c r="L1701" i="26"/>
  <c r="M1701" i="26"/>
  <c r="N1701" i="26"/>
  <c r="J1702" i="26"/>
  <c r="K1702" i="26"/>
  <c r="L1702" i="26"/>
  <c r="M1702" i="26"/>
  <c r="N1702" i="26"/>
  <c r="J1703" i="26"/>
  <c r="K1703" i="26"/>
  <c r="L1703" i="26"/>
  <c r="M1703" i="26"/>
  <c r="N1703" i="26"/>
  <c r="J1704" i="26"/>
  <c r="K1704" i="26"/>
  <c r="L1704" i="26"/>
  <c r="M1704" i="26"/>
  <c r="N1704" i="26"/>
  <c r="J1705" i="26"/>
  <c r="K1705" i="26"/>
  <c r="L1705" i="26"/>
  <c r="M1705" i="26"/>
  <c r="N1705" i="26"/>
  <c r="J1706" i="26"/>
  <c r="K1706" i="26"/>
  <c r="L1706" i="26"/>
  <c r="M1706" i="26"/>
  <c r="N1706" i="26"/>
  <c r="J1707" i="26"/>
  <c r="K1707" i="26"/>
  <c r="L1707" i="26"/>
  <c r="M1707" i="26"/>
  <c r="N1707" i="26"/>
  <c r="J1708" i="26"/>
  <c r="K1708" i="26"/>
  <c r="L1708" i="26"/>
  <c r="M1708" i="26"/>
  <c r="N1708" i="26"/>
  <c r="J1709" i="26"/>
  <c r="K1709" i="26"/>
  <c r="L1709" i="26"/>
  <c r="M1709" i="26"/>
  <c r="N1709" i="26"/>
  <c r="J1710" i="26"/>
  <c r="K1710" i="26"/>
  <c r="L1710" i="26"/>
  <c r="M1710" i="26"/>
  <c r="N1710" i="26"/>
  <c r="J1711" i="26"/>
  <c r="K1711" i="26"/>
  <c r="L1711" i="26"/>
  <c r="M1711" i="26"/>
  <c r="N1711" i="26"/>
  <c r="J1712" i="26"/>
  <c r="K1712" i="26"/>
  <c r="L1712" i="26"/>
  <c r="M1712" i="26"/>
  <c r="N1712" i="26"/>
  <c r="J1713" i="26"/>
  <c r="K1713" i="26"/>
  <c r="L1713" i="26"/>
  <c r="M1713" i="26"/>
  <c r="N1713" i="26"/>
  <c r="J1714" i="26"/>
  <c r="K1714" i="26"/>
  <c r="L1714" i="26"/>
  <c r="M1714" i="26"/>
  <c r="N1714" i="26"/>
  <c r="J1715" i="26"/>
  <c r="K1715" i="26"/>
  <c r="L1715" i="26"/>
  <c r="M1715" i="26"/>
  <c r="N1715" i="26"/>
  <c r="J1716" i="26"/>
  <c r="K1716" i="26"/>
  <c r="L1716" i="26"/>
  <c r="M1716" i="26"/>
  <c r="N1716" i="26"/>
  <c r="J1717" i="26"/>
  <c r="K1717" i="26"/>
  <c r="L1717" i="26"/>
  <c r="M1717" i="26"/>
  <c r="N1717" i="26"/>
  <c r="J1718" i="26"/>
  <c r="K1718" i="26"/>
  <c r="L1718" i="26"/>
  <c r="M1718" i="26"/>
  <c r="N1718" i="26"/>
  <c r="J1719" i="26"/>
  <c r="K1719" i="26"/>
  <c r="L1719" i="26"/>
  <c r="M1719" i="26"/>
  <c r="N1719" i="26"/>
  <c r="J1720" i="26"/>
  <c r="K1720" i="26"/>
  <c r="L1720" i="26"/>
  <c r="M1720" i="26"/>
  <c r="N1720" i="26"/>
  <c r="J1721" i="26"/>
  <c r="K1721" i="26"/>
  <c r="L1721" i="26"/>
  <c r="M1721" i="26"/>
  <c r="N1721" i="26"/>
  <c r="J1722" i="26"/>
  <c r="K1722" i="26"/>
  <c r="L1722" i="26"/>
  <c r="M1722" i="26"/>
  <c r="N1722" i="26"/>
  <c r="J1723" i="26"/>
  <c r="K1723" i="26"/>
  <c r="L1723" i="26"/>
  <c r="M1723" i="26"/>
  <c r="N1723" i="26"/>
  <c r="J1724" i="26"/>
  <c r="K1724" i="26"/>
  <c r="L1724" i="26"/>
  <c r="M1724" i="26"/>
  <c r="N1724" i="26"/>
  <c r="J1725" i="26"/>
  <c r="K1725" i="26"/>
  <c r="L1725" i="26"/>
  <c r="M1725" i="26"/>
  <c r="N1725" i="26"/>
  <c r="J1726" i="26"/>
  <c r="K1726" i="26"/>
  <c r="L1726" i="26"/>
  <c r="M1726" i="26"/>
  <c r="N1726" i="26"/>
  <c r="J1727" i="26"/>
  <c r="K1727" i="26"/>
  <c r="L1727" i="26"/>
  <c r="M1727" i="26"/>
  <c r="N1727" i="26"/>
  <c r="J1728" i="26"/>
  <c r="K1728" i="26"/>
  <c r="L1728" i="26"/>
  <c r="M1728" i="26"/>
  <c r="N1728" i="26"/>
  <c r="J1729" i="26"/>
  <c r="K1729" i="26"/>
  <c r="L1729" i="26"/>
  <c r="M1729" i="26"/>
  <c r="N1729" i="26"/>
  <c r="J1730" i="26"/>
  <c r="K1730" i="26"/>
  <c r="L1730" i="26"/>
  <c r="M1730" i="26"/>
  <c r="N1730" i="26"/>
  <c r="J1731" i="26"/>
  <c r="K1731" i="26"/>
  <c r="L1731" i="26"/>
  <c r="M1731" i="26"/>
  <c r="N1731" i="26"/>
  <c r="J1732" i="26"/>
  <c r="K1732" i="26"/>
  <c r="L1732" i="26"/>
  <c r="M1732" i="26"/>
  <c r="N1732" i="26"/>
  <c r="J1733" i="26"/>
  <c r="K1733" i="26"/>
  <c r="L1733" i="26"/>
  <c r="M1733" i="26"/>
  <c r="N1733" i="26"/>
  <c r="J1734" i="26"/>
  <c r="K1734" i="26"/>
  <c r="L1734" i="26"/>
  <c r="M1734" i="26"/>
  <c r="N1734" i="26"/>
  <c r="J1735" i="26"/>
  <c r="K1735" i="26"/>
  <c r="L1735" i="26"/>
  <c r="M1735" i="26"/>
  <c r="N1735" i="26"/>
  <c r="J1736" i="26"/>
  <c r="K1736" i="26"/>
  <c r="L1736" i="26"/>
  <c r="M1736" i="26"/>
  <c r="N1736" i="26"/>
  <c r="J1737" i="26"/>
  <c r="K1737" i="26"/>
  <c r="L1737" i="26"/>
  <c r="M1737" i="26"/>
  <c r="N1737" i="26"/>
  <c r="J1738" i="26"/>
  <c r="K1738" i="26"/>
  <c r="L1738" i="26"/>
  <c r="M1738" i="26"/>
  <c r="N1738" i="26"/>
  <c r="J1739" i="26"/>
  <c r="K1739" i="26"/>
  <c r="L1739" i="26"/>
  <c r="M1739" i="26"/>
  <c r="N1739" i="26"/>
  <c r="J1740" i="26"/>
  <c r="K1740" i="26"/>
  <c r="L1740" i="26"/>
  <c r="M1740" i="26"/>
  <c r="N1740" i="26"/>
  <c r="J1741" i="26"/>
  <c r="K1741" i="26"/>
  <c r="L1741" i="26"/>
  <c r="M1741" i="26"/>
  <c r="N1741" i="26"/>
  <c r="J1742" i="26"/>
  <c r="K1742" i="26"/>
  <c r="L1742" i="26"/>
  <c r="M1742" i="26"/>
  <c r="N1742" i="26"/>
  <c r="J1743" i="26"/>
  <c r="K1743" i="26"/>
  <c r="L1743" i="26"/>
  <c r="M1743" i="26"/>
  <c r="N1743" i="26"/>
  <c r="J1744" i="26"/>
  <c r="K1744" i="26"/>
  <c r="L1744" i="26"/>
  <c r="M1744" i="26"/>
  <c r="N1744" i="26"/>
  <c r="J1745" i="26"/>
  <c r="K1745" i="26"/>
  <c r="L1745" i="26"/>
  <c r="M1745" i="26"/>
  <c r="N1745" i="26"/>
  <c r="J1746" i="26"/>
  <c r="K1746" i="26"/>
  <c r="L1746" i="26"/>
  <c r="M1746" i="26"/>
  <c r="N1746" i="26"/>
  <c r="J1747" i="26"/>
  <c r="K1747" i="26"/>
  <c r="L1747" i="26"/>
  <c r="M1747" i="26"/>
  <c r="N1747" i="26"/>
  <c r="J1748" i="26"/>
  <c r="K1748" i="26"/>
  <c r="L1748" i="26"/>
  <c r="M1748" i="26"/>
  <c r="N1748" i="26"/>
  <c r="J1749" i="26"/>
  <c r="K1749" i="26"/>
  <c r="L1749" i="26"/>
  <c r="M1749" i="26"/>
  <c r="N1749" i="26"/>
  <c r="J1750" i="26"/>
  <c r="K1750" i="26"/>
  <c r="L1750" i="26"/>
  <c r="M1750" i="26"/>
  <c r="N1750" i="26"/>
  <c r="J1751" i="26"/>
  <c r="K1751" i="26"/>
  <c r="L1751" i="26"/>
  <c r="M1751" i="26"/>
  <c r="N1751" i="26"/>
  <c r="J1752" i="26"/>
  <c r="K1752" i="26"/>
  <c r="L1752" i="26"/>
  <c r="M1752" i="26"/>
  <c r="N1752" i="26"/>
  <c r="J1753" i="26"/>
  <c r="K1753" i="26"/>
  <c r="L1753" i="26"/>
  <c r="M1753" i="26"/>
  <c r="N1753" i="26"/>
  <c r="J1754" i="26"/>
  <c r="K1754" i="26"/>
  <c r="L1754" i="26"/>
  <c r="M1754" i="26"/>
  <c r="N1754" i="26"/>
  <c r="J1755" i="26"/>
  <c r="K1755" i="26"/>
  <c r="L1755" i="26"/>
  <c r="M1755" i="26"/>
  <c r="N1755" i="26"/>
  <c r="J1756" i="26"/>
  <c r="K1756" i="26"/>
  <c r="L1756" i="26"/>
  <c r="M1756" i="26"/>
  <c r="N1756" i="26"/>
  <c r="J1757" i="26"/>
  <c r="K1757" i="26"/>
  <c r="L1757" i="26"/>
  <c r="M1757" i="26"/>
  <c r="N1757" i="26"/>
  <c r="J1758" i="26"/>
  <c r="K1758" i="26"/>
  <c r="L1758" i="26"/>
  <c r="M1758" i="26"/>
  <c r="N1758" i="26"/>
  <c r="J1759" i="26"/>
  <c r="K1759" i="26"/>
  <c r="L1759" i="26"/>
  <c r="M1759" i="26"/>
  <c r="N1759" i="26"/>
  <c r="J1760" i="26"/>
  <c r="K1760" i="26"/>
  <c r="L1760" i="26"/>
  <c r="M1760" i="26"/>
  <c r="N1760" i="26"/>
  <c r="J1761" i="26"/>
  <c r="K1761" i="26"/>
  <c r="L1761" i="26"/>
  <c r="M1761" i="26"/>
  <c r="N1761" i="26"/>
  <c r="J1762" i="26"/>
  <c r="K1762" i="26"/>
  <c r="L1762" i="26"/>
  <c r="M1762" i="26"/>
  <c r="N1762" i="26"/>
  <c r="J1763" i="26"/>
  <c r="K1763" i="26"/>
  <c r="L1763" i="26"/>
  <c r="M1763" i="26"/>
  <c r="N1763" i="26"/>
  <c r="J1764" i="26"/>
  <c r="K1764" i="26"/>
  <c r="L1764" i="26"/>
  <c r="M1764" i="26"/>
  <c r="N1764" i="26"/>
  <c r="J1765" i="26"/>
  <c r="K1765" i="26"/>
  <c r="L1765" i="26"/>
  <c r="M1765" i="26"/>
  <c r="N1765" i="26"/>
  <c r="J1766" i="26"/>
  <c r="K1766" i="26"/>
  <c r="L1766" i="26"/>
  <c r="M1766" i="26"/>
  <c r="N1766" i="26"/>
  <c r="J1767" i="26"/>
  <c r="K1767" i="26"/>
  <c r="L1767" i="26"/>
  <c r="M1767" i="26"/>
  <c r="N1767" i="26"/>
  <c r="J1768" i="26"/>
  <c r="K1768" i="26"/>
  <c r="L1768" i="26"/>
  <c r="M1768" i="26"/>
  <c r="N1768" i="26"/>
  <c r="J1769" i="26"/>
  <c r="K1769" i="26"/>
  <c r="L1769" i="26"/>
  <c r="M1769" i="26"/>
  <c r="N1769" i="26"/>
  <c r="J1770" i="26"/>
  <c r="K1770" i="26"/>
  <c r="L1770" i="26"/>
  <c r="M1770" i="26"/>
  <c r="N1770" i="26"/>
  <c r="J1771" i="26"/>
  <c r="K1771" i="26"/>
  <c r="L1771" i="26"/>
  <c r="M1771" i="26"/>
  <c r="N1771" i="26"/>
  <c r="J1772" i="26"/>
  <c r="K1772" i="26"/>
  <c r="L1772" i="26"/>
  <c r="M1772" i="26"/>
  <c r="N1772" i="26"/>
  <c r="J1773" i="26"/>
  <c r="K1773" i="26"/>
  <c r="L1773" i="26"/>
  <c r="M1773" i="26"/>
  <c r="N1773" i="26"/>
  <c r="J1774" i="26"/>
  <c r="K1774" i="26"/>
  <c r="L1774" i="26"/>
  <c r="M1774" i="26"/>
  <c r="N1774" i="26"/>
  <c r="J1775" i="26"/>
  <c r="K1775" i="26"/>
  <c r="L1775" i="26"/>
  <c r="M1775" i="26"/>
  <c r="N1775" i="26"/>
  <c r="J1776" i="26"/>
  <c r="K1776" i="26"/>
  <c r="L1776" i="26"/>
  <c r="M1776" i="26"/>
  <c r="N1776" i="26"/>
  <c r="J1777" i="26"/>
  <c r="K1777" i="26"/>
  <c r="L1777" i="26"/>
  <c r="M1777" i="26"/>
  <c r="N1777" i="26"/>
  <c r="J1778" i="26"/>
  <c r="K1778" i="26"/>
  <c r="L1778" i="26"/>
  <c r="M1778" i="26"/>
  <c r="N1778" i="26"/>
  <c r="J1779" i="26"/>
  <c r="K1779" i="26"/>
  <c r="L1779" i="26"/>
  <c r="M1779" i="26"/>
  <c r="N1779" i="26"/>
  <c r="J1780" i="26"/>
  <c r="K1780" i="26"/>
  <c r="L1780" i="26"/>
  <c r="M1780" i="26"/>
  <c r="N1780" i="26"/>
  <c r="J1781" i="26"/>
  <c r="K1781" i="26"/>
  <c r="L1781" i="26"/>
  <c r="M1781" i="26"/>
  <c r="N1781" i="26"/>
  <c r="J1782" i="26"/>
  <c r="K1782" i="26"/>
  <c r="L1782" i="26"/>
  <c r="M1782" i="26"/>
  <c r="N1782" i="26"/>
  <c r="J1783" i="26"/>
  <c r="K1783" i="26"/>
  <c r="L1783" i="26"/>
  <c r="M1783" i="26"/>
  <c r="N1783" i="26"/>
  <c r="J1784" i="26"/>
  <c r="K1784" i="26"/>
  <c r="L1784" i="26"/>
  <c r="M1784" i="26"/>
  <c r="N1784" i="26"/>
  <c r="J1785" i="26"/>
  <c r="K1785" i="26"/>
  <c r="L1785" i="26"/>
  <c r="M1785" i="26"/>
  <c r="N1785" i="26"/>
  <c r="J1786" i="26"/>
  <c r="K1786" i="26"/>
  <c r="L1786" i="26"/>
  <c r="M1786" i="26"/>
  <c r="N1786" i="26"/>
  <c r="J1787" i="26"/>
  <c r="K1787" i="26"/>
  <c r="L1787" i="26"/>
  <c r="M1787" i="26"/>
  <c r="N1787" i="26"/>
  <c r="J1788" i="26"/>
  <c r="K1788" i="26"/>
  <c r="L1788" i="26"/>
  <c r="M1788" i="26"/>
  <c r="N1788" i="26"/>
  <c r="AH1788" i="26" s="1"/>
  <c r="AI1788" i="26" s="1"/>
  <c r="J1789" i="26"/>
  <c r="K1789" i="26"/>
  <c r="L1789" i="26"/>
  <c r="M1789" i="26"/>
  <c r="N1789" i="26"/>
  <c r="J1790" i="26"/>
  <c r="K1790" i="26"/>
  <c r="L1790" i="26"/>
  <c r="M1790" i="26"/>
  <c r="N1790" i="26"/>
  <c r="J1791" i="26"/>
  <c r="K1791" i="26"/>
  <c r="L1791" i="26"/>
  <c r="M1791" i="26"/>
  <c r="N1791" i="26"/>
  <c r="J1792" i="26"/>
  <c r="K1792" i="26"/>
  <c r="L1792" i="26"/>
  <c r="M1792" i="26"/>
  <c r="N1792" i="26"/>
  <c r="J1793" i="26"/>
  <c r="K1793" i="26"/>
  <c r="L1793" i="26"/>
  <c r="M1793" i="26"/>
  <c r="N1793" i="26"/>
  <c r="J1794" i="26"/>
  <c r="K1794" i="26"/>
  <c r="L1794" i="26"/>
  <c r="M1794" i="26"/>
  <c r="N1794" i="26"/>
  <c r="J1795" i="26"/>
  <c r="K1795" i="26"/>
  <c r="L1795" i="26"/>
  <c r="M1795" i="26"/>
  <c r="N1795" i="26"/>
  <c r="J1796" i="26"/>
  <c r="K1796" i="26"/>
  <c r="L1796" i="26"/>
  <c r="M1796" i="26"/>
  <c r="N1796" i="26"/>
  <c r="J1797" i="26"/>
  <c r="K1797" i="26"/>
  <c r="L1797" i="26"/>
  <c r="M1797" i="26"/>
  <c r="N1797" i="26"/>
  <c r="J1798" i="26"/>
  <c r="K1798" i="26"/>
  <c r="L1798" i="26"/>
  <c r="M1798" i="26"/>
  <c r="N1798" i="26"/>
  <c r="J1799" i="26"/>
  <c r="K1799" i="26"/>
  <c r="L1799" i="26"/>
  <c r="M1799" i="26"/>
  <c r="N1799" i="26"/>
  <c r="J1800" i="26"/>
  <c r="K1800" i="26"/>
  <c r="L1800" i="26"/>
  <c r="M1800" i="26"/>
  <c r="N1800" i="26"/>
  <c r="J1801" i="26"/>
  <c r="K1801" i="26"/>
  <c r="L1801" i="26"/>
  <c r="M1801" i="26"/>
  <c r="N1801" i="26"/>
  <c r="J1802" i="26"/>
  <c r="K1802" i="26"/>
  <c r="L1802" i="26"/>
  <c r="M1802" i="26"/>
  <c r="N1802" i="26"/>
  <c r="J1803" i="26"/>
  <c r="K1803" i="26"/>
  <c r="L1803" i="26"/>
  <c r="M1803" i="26"/>
  <c r="N1803" i="26"/>
  <c r="J1804" i="26"/>
  <c r="K1804" i="26"/>
  <c r="L1804" i="26"/>
  <c r="M1804" i="26"/>
  <c r="N1804" i="26"/>
  <c r="J1805" i="26"/>
  <c r="K1805" i="26"/>
  <c r="L1805" i="26"/>
  <c r="M1805" i="26"/>
  <c r="N1805" i="26"/>
  <c r="J1806" i="26"/>
  <c r="K1806" i="26"/>
  <c r="L1806" i="26"/>
  <c r="M1806" i="26"/>
  <c r="N1806" i="26"/>
  <c r="J1807" i="26"/>
  <c r="K1807" i="26"/>
  <c r="L1807" i="26"/>
  <c r="M1807" i="26"/>
  <c r="N1807" i="26"/>
  <c r="J1808" i="26"/>
  <c r="K1808" i="26"/>
  <c r="L1808" i="26"/>
  <c r="M1808" i="26"/>
  <c r="N1808" i="26"/>
  <c r="J1809" i="26"/>
  <c r="K1809" i="26"/>
  <c r="L1809" i="26"/>
  <c r="M1809" i="26"/>
  <c r="N1809" i="26"/>
  <c r="J1810" i="26"/>
  <c r="K1810" i="26"/>
  <c r="L1810" i="26"/>
  <c r="M1810" i="26"/>
  <c r="N1810" i="26"/>
  <c r="J1811" i="26"/>
  <c r="K1811" i="26"/>
  <c r="L1811" i="26"/>
  <c r="M1811" i="26"/>
  <c r="N1811" i="26"/>
  <c r="J1812" i="26"/>
  <c r="K1812" i="26"/>
  <c r="L1812" i="26"/>
  <c r="M1812" i="26"/>
  <c r="N1812" i="26"/>
  <c r="J1813" i="26"/>
  <c r="K1813" i="26"/>
  <c r="L1813" i="26"/>
  <c r="M1813" i="26"/>
  <c r="N1813" i="26"/>
  <c r="J1814" i="26"/>
  <c r="K1814" i="26"/>
  <c r="L1814" i="26"/>
  <c r="M1814" i="26"/>
  <c r="N1814" i="26"/>
  <c r="J1815" i="26"/>
  <c r="K1815" i="26"/>
  <c r="L1815" i="26"/>
  <c r="M1815" i="26"/>
  <c r="N1815" i="26"/>
  <c r="J1816" i="26"/>
  <c r="K1816" i="26"/>
  <c r="L1816" i="26"/>
  <c r="M1816" i="26"/>
  <c r="N1816" i="26"/>
  <c r="J1817" i="26"/>
  <c r="K1817" i="26"/>
  <c r="L1817" i="26"/>
  <c r="M1817" i="26"/>
  <c r="N1817" i="26"/>
  <c r="J1818" i="26"/>
  <c r="K1818" i="26"/>
  <c r="L1818" i="26"/>
  <c r="M1818" i="26"/>
  <c r="N1818" i="26"/>
  <c r="J1819" i="26"/>
  <c r="K1819" i="26"/>
  <c r="L1819" i="26"/>
  <c r="M1819" i="26"/>
  <c r="N1819" i="26"/>
  <c r="J1820" i="26"/>
  <c r="K1820" i="26"/>
  <c r="L1820" i="26"/>
  <c r="M1820" i="26"/>
  <c r="N1820" i="26"/>
  <c r="J1821" i="26"/>
  <c r="K1821" i="26"/>
  <c r="L1821" i="26"/>
  <c r="M1821" i="26"/>
  <c r="N1821" i="26"/>
  <c r="J1822" i="26"/>
  <c r="K1822" i="26"/>
  <c r="L1822" i="26"/>
  <c r="M1822" i="26"/>
  <c r="N1822" i="26"/>
  <c r="J1823" i="26"/>
  <c r="K1823" i="26"/>
  <c r="L1823" i="26"/>
  <c r="M1823" i="26"/>
  <c r="N1823" i="26"/>
  <c r="J1824" i="26"/>
  <c r="K1824" i="26"/>
  <c r="L1824" i="26"/>
  <c r="M1824" i="26"/>
  <c r="N1824" i="26"/>
  <c r="J1825" i="26"/>
  <c r="K1825" i="26"/>
  <c r="L1825" i="26"/>
  <c r="M1825" i="26"/>
  <c r="N1825" i="26"/>
  <c r="J1826" i="26"/>
  <c r="K1826" i="26"/>
  <c r="L1826" i="26"/>
  <c r="M1826" i="26"/>
  <c r="N1826" i="26"/>
  <c r="J1827" i="26"/>
  <c r="K1827" i="26"/>
  <c r="L1827" i="26"/>
  <c r="M1827" i="26"/>
  <c r="N1827" i="26"/>
  <c r="J1828" i="26"/>
  <c r="K1828" i="26"/>
  <c r="L1828" i="26"/>
  <c r="M1828" i="26"/>
  <c r="N1828" i="26"/>
  <c r="J1829" i="26"/>
  <c r="K1829" i="26"/>
  <c r="L1829" i="26"/>
  <c r="M1829" i="26"/>
  <c r="N1829" i="26"/>
  <c r="J1830" i="26"/>
  <c r="K1830" i="26"/>
  <c r="L1830" i="26"/>
  <c r="M1830" i="26"/>
  <c r="N1830" i="26"/>
  <c r="J1831" i="26"/>
  <c r="K1831" i="26"/>
  <c r="L1831" i="26"/>
  <c r="M1831" i="26"/>
  <c r="N1831" i="26"/>
  <c r="J1832" i="26"/>
  <c r="K1832" i="26"/>
  <c r="L1832" i="26"/>
  <c r="M1832" i="26"/>
  <c r="N1832" i="26"/>
  <c r="J1833" i="26"/>
  <c r="K1833" i="26"/>
  <c r="L1833" i="26"/>
  <c r="M1833" i="26"/>
  <c r="N1833" i="26"/>
  <c r="J1834" i="26"/>
  <c r="K1834" i="26"/>
  <c r="L1834" i="26"/>
  <c r="M1834" i="26"/>
  <c r="N1834" i="26"/>
  <c r="J1835" i="26"/>
  <c r="K1835" i="26"/>
  <c r="L1835" i="26"/>
  <c r="M1835" i="26"/>
  <c r="N1835" i="26"/>
  <c r="J1836" i="26"/>
  <c r="K1836" i="26"/>
  <c r="L1836" i="26"/>
  <c r="M1836" i="26"/>
  <c r="N1836" i="26"/>
  <c r="J1837" i="26"/>
  <c r="K1837" i="26"/>
  <c r="L1837" i="26"/>
  <c r="M1837" i="26"/>
  <c r="N1837" i="26"/>
  <c r="J1838" i="26"/>
  <c r="K1838" i="26"/>
  <c r="L1838" i="26"/>
  <c r="M1838" i="26"/>
  <c r="N1838" i="26"/>
  <c r="J1839" i="26"/>
  <c r="K1839" i="26"/>
  <c r="L1839" i="26"/>
  <c r="M1839" i="26"/>
  <c r="N1839" i="26"/>
  <c r="J1840" i="26"/>
  <c r="K1840" i="26"/>
  <c r="L1840" i="26"/>
  <c r="M1840" i="26"/>
  <c r="N1840" i="26"/>
  <c r="J1841" i="26"/>
  <c r="K1841" i="26"/>
  <c r="L1841" i="26"/>
  <c r="M1841" i="26"/>
  <c r="N1841" i="26"/>
  <c r="J1842" i="26"/>
  <c r="K1842" i="26"/>
  <c r="L1842" i="26"/>
  <c r="M1842" i="26"/>
  <c r="N1842" i="26"/>
  <c r="J1843" i="26"/>
  <c r="K1843" i="26"/>
  <c r="L1843" i="26"/>
  <c r="M1843" i="26"/>
  <c r="N1843" i="26"/>
  <c r="J1844" i="26"/>
  <c r="K1844" i="26"/>
  <c r="L1844" i="26"/>
  <c r="M1844" i="26"/>
  <c r="N1844" i="26"/>
  <c r="J1845" i="26"/>
  <c r="K1845" i="26"/>
  <c r="L1845" i="26"/>
  <c r="M1845" i="26"/>
  <c r="N1845" i="26"/>
  <c r="J1846" i="26"/>
  <c r="K1846" i="26"/>
  <c r="L1846" i="26"/>
  <c r="M1846" i="26"/>
  <c r="N1846" i="26"/>
  <c r="J1847" i="26"/>
  <c r="K1847" i="26"/>
  <c r="L1847" i="26"/>
  <c r="M1847" i="26"/>
  <c r="N1847" i="26"/>
  <c r="J1848" i="26"/>
  <c r="K1848" i="26"/>
  <c r="L1848" i="26"/>
  <c r="M1848" i="26"/>
  <c r="N1848" i="26"/>
  <c r="J1849" i="26"/>
  <c r="K1849" i="26"/>
  <c r="L1849" i="26"/>
  <c r="M1849" i="26"/>
  <c r="N1849" i="26"/>
  <c r="J1850" i="26"/>
  <c r="K1850" i="26"/>
  <c r="L1850" i="26"/>
  <c r="M1850" i="26"/>
  <c r="N1850" i="26"/>
  <c r="J1851" i="26"/>
  <c r="K1851" i="26"/>
  <c r="L1851" i="26"/>
  <c r="M1851" i="26"/>
  <c r="N1851" i="26"/>
  <c r="J1852" i="26"/>
  <c r="K1852" i="26"/>
  <c r="L1852" i="26"/>
  <c r="M1852" i="26"/>
  <c r="N1852" i="26"/>
  <c r="J1853" i="26"/>
  <c r="K1853" i="26"/>
  <c r="L1853" i="26"/>
  <c r="M1853" i="26"/>
  <c r="N1853" i="26"/>
  <c r="J1854" i="26"/>
  <c r="K1854" i="26"/>
  <c r="L1854" i="26"/>
  <c r="M1854" i="26"/>
  <c r="N1854" i="26"/>
  <c r="J1855" i="26"/>
  <c r="K1855" i="26"/>
  <c r="L1855" i="26"/>
  <c r="M1855" i="26"/>
  <c r="N1855" i="26"/>
  <c r="J1856" i="26"/>
  <c r="K1856" i="26"/>
  <c r="L1856" i="26"/>
  <c r="M1856" i="26"/>
  <c r="N1856" i="26"/>
  <c r="J1857" i="26"/>
  <c r="K1857" i="26"/>
  <c r="L1857" i="26"/>
  <c r="M1857" i="26"/>
  <c r="N1857" i="26"/>
  <c r="J1858" i="26"/>
  <c r="K1858" i="26"/>
  <c r="L1858" i="26"/>
  <c r="M1858" i="26"/>
  <c r="N1858" i="26"/>
  <c r="J1859" i="26"/>
  <c r="K1859" i="26"/>
  <c r="L1859" i="26"/>
  <c r="M1859" i="26"/>
  <c r="N1859" i="26"/>
  <c r="J1860" i="26"/>
  <c r="K1860" i="26"/>
  <c r="L1860" i="26"/>
  <c r="M1860" i="26"/>
  <c r="N1860" i="26"/>
  <c r="J1861" i="26"/>
  <c r="K1861" i="26"/>
  <c r="L1861" i="26"/>
  <c r="M1861" i="26"/>
  <c r="N1861" i="26"/>
  <c r="J1862" i="26"/>
  <c r="K1862" i="26"/>
  <c r="L1862" i="26"/>
  <c r="M1862" i="26"/>
  <c r="N1862" i="26"/>
  <c r="J1863" i="26"/>
  <c r="K1863" i="26"/>
  <c r="L1863" i="26"/>
  <c r="M1863" i="26"/>
  <c r="N1863" i="26"/>
  <c r="J1864" i="26"/>
  <c r="K1864" i="26"/>
  <c r="L1864" i="26"/>
  <c r="M1864" i="26"/>
  <c r="N1864" i="26"/>
  <c r="J1865" i="26"/>
  <c r="K1865" i="26"/>
  <c r="L1865" i="26"/>
  <c r="M1865" i="26"/>
  <c r="N1865" i="26"/>
  <c r="J1866" i="26"/>
  <c r="K1866" i="26"/>
  <c r="L1866" i="26"/>
  <c r="M1866" i="26"/>
  <c r="N1866" i="26"/>
  <c r="J1867" i="26"/>
  <c r="K1867" i="26"/>
  <c r="L1867" i="26"/>
  <c r="M1867" i="26"/>
  <c r="N1867" i="26"/>
  <c r="J1868" i="26"/>
  <c r="K1868" i="26"/>
  <c r="L1868" i="26"/>
  <c r="M1868" i="26"/>
  <c r="N1868" i="26"/>
  <c r="J1869" i="26"/>
  <c r="K1869" i="26"/>
  <c r="L1869" i="26"/>
  <c r="M1869" i="26"/>
  <c r="N1869" i="26"/>
  <c r="J1870" i="26"/>
  <c r="K1870" i="26"/>
  <c r="L1870" i="26"/>
  <c r="M1870" i="26"/>
  <c r="N1870" i="26"/>
  <c r="J1871" i="26"/>
  <c r="K1871" i="26"/>
  <c r="L1871" i="26"/>
  <c r="M1871" i="26"/>
  <c r="N1871" i="26"/>
  <c r="J1872" i="26"/>
  <c r="K1872" i="26"/>
  <c r="L1872" i="26"/>
  <c r="M1872" i="26"/>
  <c r="N1872" i="26"/>
  <c r="J1873" i="26"/>
  <c r="K1873" i="26"/>
  <c r="L1873" i="26"/>
  <c r="M1873" i="26"/>
  <c r="N1873" i="26"/>
  <c r="J1874" i="26"/>
  <c r="K1874" i="26"/>
  <c r="L1874" i="26"/>
  <c r="M1874" i="26"/>
  <c r="N1874" i="26"/>
  <c r="J1875" i="26"/>
  <c r="K1875" i="26"/>
  <c r="L1875" i="26"/>
  <c r="M1875" i="26"/>
  <c r="N1875" i="26"/>
  <c r="J1876" i="26"/>
  <c r="K1876" i="26"/>
  <c r="L1876" i="26"/>
  <c r="M1876" i="26"/>
  <c r="N1876" i="26"/>
  <c r="J1877" i="26"/>
  <c r="K1877" i="26"/>
  <c r="L1877" i="26"/>
  <c r="M1877" i="26"/>
  <c r="N1877" i="26"/>
  <c r="J1878" i="26"/>
  <c r="K1878" i="26"/>
  <c r="L1878" i="26"/>
  <c r="M1878" i="26"/>
  <c r="N1878" i="26"/>
  <c r="J1879" i="26"/>
  <c r="K1879" i="26"/>
  <c r="L1879" i="26"/>
  <c r="M1879" i="26"/>
  <c r="N1879" i="26"/>
  <c r="J1880" i="26"/>
  <c r="K1880" i="26"/>
  <c r="L1880" i="26"/>
  <c r="M1880" i="26"/>
  <c r="N1880" i="26"/>
  <c r="J1881" i="26"/>
  <c r="K1881" i="26"/>
  <c r="L1881" i="26"/>
  <c r="M1881" i="26"/>
  <c r="N1881" i="26"/>
  <c r="J1882" i="26"/>
  <c r="K1882" i="26"/>
  <c r="L1882" i="26"/>
  <c r="M1882" i="26"/>
  <c r="N1882" i="26"/>
  <c r="J1883" i="26"/>
  <c r="K1883" i="26"/>
  <c r="L1883" i="26"/>
  <c r="M1883" i="26"/>
  <c r="N1883" i="26"/>
  <c r="J1884" i="26"/>
  <c r="K1884" i="26"/>
  <c r="L1884" i="26"/>
  <c r="M1884" i="26"/>
  <c r="N1884" i="26"/>
  <c r="J1885" i="26"/>
  <c r="K1885" i="26"/>
  <c r="L1885" i="26"/>
  <c r="M1885" i="26"/>
  <c r="N1885" i="26"/>
  <c r="J1886" i="26"/>
  <c r="K1886" i="26"/>
  <c r="L1886" i="26"/>
  <c r="M1886" i="26"/>
  <c r="N1886" i="26"/>
  <c r="J1887" i="26"/>
  <c r="K1887" i="26"/>
  <c r="L1887" i="26"/>
  <c r="M1887" i="26"/>
  <c r="N1887" i="26"/>
  <c r="J1888" i="26"/>
  <c r="K1888" i="26"/>
  <c r="L1888" i="26"/>
  <c r="M1888" i="26"/>
  <c r="N1888" i="26"/>
  <c r="J1889" i="26"/>
  <c r="K1889" i="26"/>
  <c r="L1889" i="26"/>
  <c r="M1889" i="26"/>
  <c r="N1889" i="26"/>
  <c r="J1890" i="26"/>
  <c r="K1890" i="26"/>
  <c r="L1890" i="26"/>
  <c r="M1890" i="26"/>
  <c r="N1890" i="26"/>
  <c r="J1891" i="26"/>
  <c r="K1891" i="26"/>
  <c r="L1891" i="26"/>
  <c r="M1891" i="26"/>
  <c r="N1891" i="26"/>
  <c r="J1892" i="26"/>
  <c r="K1892" i="26"/>
  <c r="L1892" i="26"/>
  <c r="M1892" i="26"/>
  <c r="N1892" i="26"/>
  <c r="J1893" i="26"/>
  <c r="K1893" i="26"/>
  <c r="L1893" i="26"/>
  <c r="M1893" i="26"/>
  <c r="N1893" i="26"/>
  <c r="J1894" i="26"/>
  <c r="K1894" i="26"/>
  <c r="L1894" i="26"/>
  <c r="M1894" i="26"/>
  <c r="N1894" i="26"/>
  <c r="J1895" i="26"/>
  <c r="K1895" i="26"/>
  <c r="L1895" i="26"/>
  <c r="M1895" i="26"/>
  <c r="N1895" i="26"/>
  <c r="J1896" i="26"/>
  <c r="K1896" i="26"/>
  <c r="L1896" i="26"/>
  <c r="M1896" i="26"/>
  <c r="N1896" i="26"/>
  <c r="J1897" i="26"/>
  <c r="K1897" i="26"/>
  <c r="L1897" i="26"/>
  <c r="M1897" i="26"/>
  <c r="N1897" i="26"/>
  <c r="J1898" i="26"/>
  <c r="K1898" i="26"/>
  <c r="L1898" i="26"/>
  <c r="M1898" i="26"/>
  <c r="N1898" i="26"/>
  <c r="J1899" i="26"/>
  <c r="K1899" i="26"/>
  <c r="L1899" i="26"/>
  <c r="M1899" i="26"/>
  <c r="N1899" i="26"/>
  <c r="J1900" i="26"/>
  <c r="K1900" i="26"/>
  <c r="L1900" i="26"/>
  <c r="M1900" i="26"/>
  <c r="N1900" i="26"/>
  <c r="J1901" i="26"/>
  <c r="K1901" i="26"/>
  <c r="L1901" i="26"/>
  <c r="M1901" i="26"/>
  <c r="N1901" i="26"/>
  <c r="J1902" i="26"/>
  <c r="K1902" i="26"/>
  <c r="L1902" i="26"/>
  <c r="M1902" i="26"/>
  <c r="N1902" i="26"/>
  <c r="J1903" i="26"/>
  <c r="K1903" i="26"/>
  <c r="L1903" i="26"/>
  <c r="M1903" i="26"/>
  <c r="N1903" i="26"/>
  <c r="J1904" i="26"/>
  <c r="K1904" i="26"/>
  <c r="L1904" i="26"/>
  <c r="M1904" i="26"/>
  <c r="N1904" i="26"/>
  <c r="J1905" i="26"/>
  <c r="K1905" i="26"/>
  <c r="L1905" i="26"/>
  <c r="M1905" i="26"/>
  <c r="N1905" i="26"/>
  <c r="J1906" i="26"/>
  <c r="K1906" i="26"/>
  <c r="L1906" i="26"/>
  <c r="M1906" i="26"/>
  <c r="N1906" i="26"/>
  <c r="J1907" i="26"/>
  <c r="K1907" i="26"/>
  <c r="L1907" i="26"/>
  <c r="M1907" i="26"/>
  <c r="N1907" i="26"/>
  <c r="J1908" i="26"/>
  <c r="K1908" i="26"/>
  <c r="L1908" i="26"/>
  <c r="M1908" i="26"/>
  <c r="N1908" i="26"/>
  <c r="J1909" i="26"/>
  <c r="K1909" i="26"/>
  <c r="L1909" i="26"/>
  <c r="M1909" i="26"/>
  <c r="N1909" i="26"/>
  <c r="J1910" i="26"/>
  <c r="K1910" i="26"/>
  <c r="L1910" i="26"/>
  <c r="M1910" i="26"/>
  <c r="N1910" i="26"/>
  <c r="J1911" i="26"/>
  <c r="K1911" i="26"/>
  <c r="L1911" i="26"/>
  <c r="M1911" i="26"/>
  <c r="N1911" i="26"/>
  <c r="J1912" i="26"/>
  <c r="K1912" i="26"/>
  <c r="L1912" i="26"/>
  <c r="M1912" i="26"/>
  <c r="N1912" i="26"/>
  <c r="J1913" i="26"/>
  <c r="K1913" i="26"/>
  <c r="L1913" i="26"/>
  <c r="M1913" i="26"/>
  <c r="N1913" i="26"/>
  <c r="J1914" i="26"/>
  <c r="K1914" i="26"/>
  <c r="L1914" i="26"/>
  <c r="M1914" i="26"/>
  <c r="N1914" i="26"/>
  <c r="J1915" i="26"/>
  <c r="K1915" i="26"/>
  <c r="L1915" i="26"/>
  <c r="M1915" i="26"/>
  <c r="N1915" i="26"/>
  <c r="J1916" i="26"/>
  <c r="K1916" i="26"/>
  <c r="L1916" i="26"/>
  <c r="M1916" i="26"/>
  <c r="N1916" i="26"/>
  <c r="J1917" i="26"/>
  <c r="K1917" i="26"/>
  <c r="L1917" i="26"/>
  <c r="M1917" i="26"/>
  <c r="N1917" i="26"/>
  <c r="J1918" i="26"/>
  <c r="K1918" i="26"/>
  <c r="L1918" i="26"/>
  <c r="M1918" i="26"/>
  <c r="N1918" i="26"/>
  <c r="J1919" i="26"/>
  <c r="K1919" i="26"/>
  <c r="L1919" i="26"/>
  <c r="M1919" i="26"/>
  <c r="N1919" i="26"/>
  <c r="J1920" i="26"/>
  <c r="K1920" i="26"/>
  <c r="L1920" i="26"/>
  <c r="M1920" i="26"/>
  <c r="N1920" i="26"/>
  <c r="J1921" i="26"/>
  <c r="K1921" i="26"/>
  <c r="L1921" i="26"/>
  <c r="M1921" i="26"/>
  <c r="N1921" i="26"/>
  <c r="J1922" i="26"/>
  <c r="K1922" i="26"/>
  <c r="L1922" i="26"/>
  <c r="M1922" i="26"/>
  <c r="N1922" i="26"/>
  <c r="J1923" i="26"/>
  <c r="K1923" i="26"/>
  <c r="L1923" i="26"/>
  <c r="M1923" i="26"/>
  <c r="N1923" i="26"/>
  <c r="J1924" i="26"/>
  <c r="K1924" i="26"/>
  <c r="L1924" i="26"/>
  <c r="M1924" i="26"/>
  <c r="N1924" i="26"/>
  <c r="J1925" i="26"/>
  <c r="K1925" i="26"/>
  <c r="L1925" i="26"/>
  <c r="M1925" i="26"/>
  <c r="N1925" i="26"/>
  <c r="J1926" i="26"/>
  <c r="K1926" i="26"/>
  <c r="L1926" i="26"/>
  <c r="M1926" i="26"/>
  <c r="N1926" i="26"/>
  <c r="J1927" i="26"/>
  <c r="K1927" i="26"/>
  <c r="L1927" i="26"/>
  <c r="M1927" i="26"/>
  <c r="N1927" i="26"/>
  <c r="J1928" i="26"/>
  <c r="K1928" i="26"/>
  <c r="L1928" i="26"/>
  <c r="M1928" i="26"/>
  <c r="N1928" i="26"/>
  <c r="J1929" i="26"/>
  <c r="K1929" i="26"/>
  <c r="L1929" i="26"/>
  <c r="M1929" i="26"/>
  <c r="N1929" i="26"/>
  <c r="J1930" i="26"/>
  <c r="K1930" i="26"/>
  <c r="L1930" i="26"/>
  <c r="M1930" i="26"/>
  <c r="N1930" i="26"/>
  <c r="J1931" i="26"/>
  <c r="K1931" i="26"/>
  <c r="L1931" i="26"/>
  <c r="M1931" i="26"/>
  <c r="N1931" i="26"/>
  <c r="J1932" i="26"/>
  <c r="K1932" i="26"/>
  <c r="L1932" i="26"/>
  <c r="M1932" i="26"/>
  <c r="N1932" i="26"/>
  <c r="J1933" i="26"/>
  <c r="K1933" i="26"/>
  <c r="L1933" i="26"/>
  <c r="M1933" i="26"/>
  <c r="N1933" i="26"/>
  <c r="J1934" i="26"/>
  <c r="K1934" i="26"/>
  <c r="L1934" i="26"/>
  <c r="M1934" i="26"/>
  <c r="N1934" i="26"/>
  <c r="J1935" i="26"/>
  <c r="K1935" i="26"/>
  <c r="L1935" i="26"/>
  <c r="M1935" i="26"/>
  <c r="N1935" i="26"/>
  <c r="J1936" i="26"/>
  <c r="K1936" i="26"/>
  <c r="L1936" i="26"/>
  <c r="M1936" i="26"/>
  <c r="N1936" i="26"/>
  <c r="J1937" i="26"/>
  <c r="K1937" i="26"/>
  <c r="L1937" i="26"/>
  <c r="M1937" i="26"/>
  <c r="N1937" i="26"/>
  <c r="J1938" i="26"/>
  <c r="K1938" i="26"/>
  <c r="L1938" i="26"/>
  <c r="M1938" i="26"/>
  <c r="N1938" i="26"/>
  <c r="J1939" i="26"/>
  <c r="K1939" i="26"/>
  <c r="L1939" i="26"/>
  <c r="M1939" i="26"/>
  <c r="N1939" i="26"/>
  <c r="J1940" i="26"/>
  <c r="K1940" i="26"/>
  <c r="L1940" i="26"/>
  <c r="M1940" i="26"/>
  <c r="N1940" i="26"/>
  <c r="J1941" i="26"/>
  <c r="K1941" i="26"/>
  <c r="L1941" i="26"/>
  <c r="M1941" i="26"/>
  <c r="N1941" i="26"/>
  <c r="J1942" i="26"/>
  <c r="K1942" i="26"/>
  <c r="L1942" i="26"/>
  <c r="M1942" i="26"/>
  <c r="N1942" i="26"/>
  <c r="J1943" i="26"/>
  <c r="K1943" i="26"/>
  <c r="L1943" i="26"/>
  <c r="M1943" i="26"/>
  <c r="N1943" i="26"/>
  <c r="J1944" i="26"/>
  <c r="K1944" i="26"/>
  <c r="L1944" i="26"/>
  <c r="M1944" i="26"/>
  <c r="N1944" i="26"/>
  <c r="J1945" i="26"/>
  <c r="K1945" i="26"/>
  <c r="L1945" i="26"/>
  <c r="M1945" i="26"/>
  <c r="N1945" i="26"/>
  <c r="J1946" i="26"/>
  <c r="K1946" i="26"/>
  <c r="L1946" i="26"/>
  <c r="M1946" i="26"/>
  <c r="N1946" i="26"/>
  <c r="J1947" i="26"/>
  <c r="K1947" i="26"/>
  <c r="L1947" i="26"/>
  <c r="M1947" i="26"/>
  <c r="N1947" i="26"/>
  <c r="J1948" i="26"/>
  <c r="K1948" i="26"/>
  <c r="L1948" i="26"/>
  <c r="M1948" i="26"/>
  <c r="N1948" i="26"/>
  <c r="J1949" i="26"/>
  <c r="K1949" i="26"/>
  <c r="L1949" i="26"/>
  <c r="M1949" i="26"/>
  <c r="N1949" i="26"/>
  <c r="J1950" i="26"/>
  <c r="K1950" i="26"/>
  <c r="L1950" i="26"/>
  <c r="M1950" i="26"/>
  <c r="N1950" i="26"/>
  <c r="J1951" i="26"/>
  <c r="K1951" i="26"/>
  <c r="L1951" i="26"/>
  <c r="M1951" i="26"/>
  <c r="N1951" i="26"/>
  <c r="J1952" i="26"/>
  <c r="K1952" i="26"/>
  <c r="L1952" i="26"/>
  <c r="M1952" i="26"/>
  <c r="N1952" i="26"/>
  <c r="J1953" i="26"/>
  <c r="K1953" i="26"/>
  <c r="L1953" i="26"/>
  <c r="M1953" i="26"/>
  <c r="N1953" i="26"/>
  <c r="J1954" i="26"/>
  <c r="K1954" i="26"/>
  <c r="L1954" i="26"/>
  <c r="M1954" i="26"/>
  <c r="N1954" i="26"/>
  <c r="J1955" i="26"/>
  <c r="K1955" i="26"/>
  <c r="L1955" i="26"/>
  <c r="M1955" i="26"/>
  <c r="N1955" i="26"/>
  <c r="J1956" i="26"/>
  <c r="K1956" i="26"/>
  <c r="L1956" i="26"/>
  <c r="M1956" i="26"/>
  <c r="N1956" i="26"/>
  <c r="J1957" i="26"/>
  <c r="K1957" i="26"/>
  <c r="L1957" i="26"/>
  <c r="M1957" i="26"/>
  <c r="N1957" i="26"/>
  <c r="J1958" i="26"/>
  <c r="K1958" i="26"/>
  <c r="L1958" i="26"/>
  <c r="M1958" i="26"/>
  <c r="N1958" i="26"/>
  <c r="J1959" i="26"/>
  <c r="K1959" i="26"/>
  <c r="L1959" i="26"/>
  <c r="M1959" i="26"/>
  <c r="N1959" i="26"/>
  <c r="J1960" i="26"/>
  <c r="K1960" i="26"/>
  <c r="L1960" i="26"/>
  <c r="M1960" i="26"/>
  <c r="N1960" i="26"/>
  <c r="J1961" i="26"/>
  <c r="K1961" i="26"/>
  <c r="L1961" i="26"/>
  <c r="M1961" i="26"/>
  <c r="N1961" i="26"/>
  <c r="J1962" i="26"/>
  <c r="K1962" i="26"/>
  <c r="L1962" i="26"/>
  <c r="M1962" i="26"/>
  <c r="N1962" i="26"/>
  <c r="J1963" i="26"/>
  <c r="K1963" i="26"/>
  <c r="L1963" i="26"/>
  <c r="M1963" i="26"/>
  <c r="N1963" i="26"/>
  <c r="J1964" i="26"/>
  <c r="K1964" i="26"/>
  <c r="L1964" i="26"/>
  <c r="M1964" i="26"/>
  <c r="N1964" i="26"/>
  <c r="J1965" i="26"/>
  <c r="K1965" i="26"/>
  <c r="L1965" i="26"/>
  <c r="M1965" i="26"/>
  <c r="N1965" i="26"/>
  <c r="J1966" i="26"/>
  <c r="K1966" i="26"/>
  <c r="L1966" i="26"/>
  <c r="M1966" i="26"/>
  <c r="N1966" i="26"/>
  <c r="J1967" i="26"/>
  <c r="K1967" i="26"/>
  <c r="L1967" i="26"/>
  <c r="M1967" i="26"/>
  <c r="N1967" i="26"/>
  <c r="J1968" i="26"/>
  <c r="K1968" i="26"/>
  <c r="L1968" i="26"/>
  <c r="M1968" i="26"/>
  <c r="N1968" i="26"/>
  <c r="J1969" i="26"/>
  <c r="K1969" i="26"/>
  <c r="L1969" i="26"/>
  <c r="M1969" i="26"/>
  <c r="N1969" i="26"/>
  <c r="J1970" i="26"/>
  <c r="K1970" i="26"/>
  <c r="L1970" i="26"/>
  <c r="M1970" i="26"/>
  <c r="N1970" i="26"/>
  <c r="J1971" i="26"/>
  <c r="K1971" i="26"/>
  <c r="L1971" i="26"/>
  <c r="M1971" i="26"/>
  <c r="N1971" i="26"/>
  <c r="J1972" i="26"/>
  <c r="K1972" i="26"/>
  <c r="L1972" i="26"/>
  <c r="M1972" i="26"/>
  <c r="N1972" i="26"/>
  <c r="J1973" i="26"/>
  <c r="K1973" i="26"/>
  <c r="L1973" i="26"/>
  <c r="M1973" i="26"/>
  <c r="N1973" i="26"/>
  <c r="J1974" i="26"/>
  <c r="K1974" i="26"/>
  <c r="L1974" i="26"/>
  <c r="M1974" i="26"/>
  <c r="N1974" i="26"/>
  <c r="J1975" i="26"/>
  <c r="K1975" i="26"/>
  <c r="L1975" i="26"/>
  <c r="M1975" i="26"/>
  <c r="N1975" i="26"/>
  <c r="J1976" i="26"/>
  <c r="K1976" i="26"/>
  <c r="L1976" i="26"/>
  <c r="M1976" i="26"/>
  <c r="N1976" i="26"/>
  <c r="J1977" i="26"/>
  <c r="K1977" i="26"/>
  <c r="L1977" i="26"/>
  <c r="M1977" i="26"/>
  <c r="N1977" i="26"/>
  <c r="J1978" i="26"/>
  <c r="K1978" i="26"/>
  <c r="L1978" i="26"/>
  <c r="M1978" i="26"/>
  <c r="N1978" i="26"/>
  <c r="J1979" i="26"/>
  <c r="K1979" i="26"/>
  <c r="L1979" i="26"/>
  <c r="M1979" i="26"/>
  <c r="N1979" i="26"/>
  <c r="J1980" i="26"/>
  <c r="K1980" i="26"/>
  <c r="L1980" i="26"/>
  <c r="M1980" i="26"/>
  <c r="N1980" i="26"/>
  <c r="J1981" i="26"/>
  <c r="K1981" i="26"/>
  <c r="L1981" i="26"/>
  <c r="M1981" i="26"/>
  <c r="N1981" i="26"/>
  <c r="J1982" i="26"/>
  <c r="K1982" i="26"/>
  <c r="L1982" i="26"/>
  <c r="M1982" i="26"/>
  <c r="N1982" i="26"/>
  <c r="J1983" i="26"/>
  <c r="K1983" i="26"/>
  <c r="L1983" i="26"/>
  <c r="M1983" i="26"/>
  <c r="N1983" i="26"/>
  <c r="J1984" i="26"/>
  <c r="K1984" i="26"/>
  <c r="L1984" i="26"/>
  <c r="M1984" i="26"/>
  <c r="N1984" i="26"/>
  <c r="J1985" i="26"/>
  <c r="K1985" i="26"/>
  <c r="L1985" i="26"/>
  <c r="M1985" i="26"/>
  <c r="N1985" i="26"/>
  <c r="J1986" i="26"/>
  <c r="K1986" i="26"/>
  <c r="L1986" i="26"/>
  <c r="M1986" i="26"/>
  <c r="N1986" i="26"/>
  <c r="J1987" i="26"/>
  <c r="K1987" i="26"/>
  <c r="L1987" i="26"/>
  <c r="M1987" i="26"/>
  <c r="N1987" i="26"/>
  <c r="J1988" i="26"/>
  <c r="K1988" i="26"/>
  <c r="L1988" i="26"/>
  <c r="M1988" i="26"/>
  <c r="N1988" i="26"/>
  <c r="J1989" i="26"/>
  <c r="K1989" i="26"/>
  <c r="L1989" i="26"/>
  <c r="M1989" i="26"/>
  <c r="N1989" i="26"/>
  <c r="J1990" i="26"/>
  <c r="K1990" i="26"/>
  <c r="L1990" i="26"/>
  <c r="M1990" i="26"/>
  <c r="N1990" i="26"/>
  <c r="J1991" i="26"/>
  <c r="K1991" i="26"/>
  <c r="L1991" i="26"/>
  <c r="M1991" i="26"/>
  <c r="N1991" i="26"/>
  <c r="J1992" i="26"/>
  <c r="K1992" i="26"/>
  <c r="L1992" i="26"/>
  <c r="M1992" i="26"/>
  <c r="N1992" i="26"/>
  <c r="J1993" i="26"/>
  <c r="K1993" i="26"/>
  <c r="L1993" i="26"/>
  <c r="M1993" i="26"/>
  <c r="N1993" i="26"/>
  <c r="J1994" i="26"/>
  <c r="K1994" i="26"/>
  <c r="L1994" i="26"/>
  <c r="M1994" i="26"/>
  <c r="N1994" i="26"/>
  <c r="J1995" i="26"/>
  <c r="K1995" i="26"/>
  <c r="L1995" i="26"/>
  <c r="M1995" i="26"/>
  <c r="N1995" i="26"/>
  <c r="J1996" i="26"/>
  <c r="K1996" i="26"/>
  <c r="L1996" i="26"/>
  <c r="M1996" i="26"/>
  <c r="N1996" i="26"/>
  <c r="J1997" i="26"/>
  <c r="K1997" i="26"/>
  <c r="L1997" i="26"/>
  <c r="M1997" i="26"/>
  <c r="N1997" i="26"/>
  <c r="J1998" i="26"/>
  <c r="K1998" i="26"/>
  <c r="L1998" i="26"/>
  <c r="M1998" i="26"/>
  <c r="N1998" i="26"/>
  <c r="J1999" i="26"/>
  <c r="K1999" i="26"/>
  <c r="L1999" i="26"/>
  <c r="M1999" i="26"/>
  <c r="N1999" i="26"/>
  <c r="J2000" i="26"/>
  <c r="K2000" i="26"/>
  <c r="L2000" i="26"/>
  <c r="M2000" i="26"/>
  <c r="N2000" i="26"/>
  <c r="J2001" i="26"/>
  <c r="K2001" i="26"/>
  <c r="L2001" i="26"/>
  <c r="M2001" i="26"/>
  <c r="N2001" i="26"/>
  <c r="J2002" i="26"/>
  <c r="K2002" i="26"/>
  <c r="L2002" i="26"/>
  <c r="M2002" i="26"/>
  <c r="N2002" i="26"/>
  <c r="J2003" i="26"/>
  <c r="K2003" i="26"/>
  <c r="L2003" i="26"/>
  <c r="M2003" i="26"/>
  <c r="N2003" i="26"/>
  <c r="J2004" i="26"/>
  <c r="K2004" i="26"/>
  <c r="L2004" i="26"/>
  <c r="M2004" i="26"/>
  <c r="N2004" i="26"/>
  <c r="J2005" i="26"/>
  <c r="K2005" i="26"/>
  <c r="L2005" i="26"/>
  <c r="M2005" i="26"/>
  <c r="N2005" i="26"/>
  <c r="J2006" i="26"/>
  <c r="K2006" i="26"/>
  <c r="L2006" i="26"/>
  <c r="M2006" i="26"/>
  <c r="N2006" i="26"/>
  <c r="J2007" i="26"/>
  <c r="K2007" i="26"/>
  <c r="L2007" i="26"/>
  <c r="M2007" i="26"/>
  <c r="N2007" i="26"/>
  <c r="J2008" i="26"/>
  <c r="K2008" i="26"/>
  <c r="L2008" i="26"/>
  <c r="M2008" i="26"/>
  <c r="N2008" i="26"/>
  <c r="J2009" i="26"/>
  <c r="K2009" i="26"/>
  <c r="L2009" i="26"/>
  <c r="M2009" i="26"/>
  <c r="N2009" i="26"/>
  <c r="J2010" i="26"/>
  <c r="K2010" i="26"/>
  <c r="L2010" i="26"/>
  <c r="M2010" i="26"/>
  <c r="N2010" i="26"/>
  <c r="J2011" i="26"/>
  <c r="K2011" i="26"/>
  <c r="L2011" i="26"/>
  <c r="M2011" i="26"/>
  <c r="N2011" i="26"/>
  <c r="K2012" i="26"/>
  <c r="L2012" i="26"/>
  <c r="M2012" i="26"/>
  <c r="N2012" i="26"/>
  <c r="B2013" i="26"/>
  <c r="B2012" i="26"/>
  <c r="B1752" i="26"/>
  <c r="B1753" i="26"/>
  <c r="B1754" i="26"/>
  <c r="B1755" i="26"/>
  <c r="B1756" i="26"/>
  <c r="B1757" i="26"/>
  <c r="B1758" i="26"/>
  <c r="B1759" i="26"/>
  <c r="B1760" i="26"/>
  <c r="B1761" i="26"/>
  <c r="B1762" i="26"/>
  <c r="B1763" i="26"/>
  <c r="B1764" i="26"/>
  <c r="B1765" i="26"/>
  <c r="B1766" i="26"/>
  <c r="B1767" i="26"/>
  <c r="B1768" i="26"/>
  <c r="B1769" i="26"/>
  <c r="B1770" i="26"/>
  <c r="B1771" i="26"/>
  <c r="B1772" i="26"/>
  <c r="B1773" i="26"/>
  <c r="B1774" i="26"/>
  <c r="B1775" i="26"/>
  <c r="B1776" i="26"/>
  <c r="B1777" i="26"/>
  <c r="B1778" i="26"/>
  <c r="B1779" i="26"/>
  <c r="B1780" i="26"/>
  <c r="B1781" i="26"/>
  <c r="B1782" i="26"/>
  <c r="B1783" i="26"/>
  <c r="B1784" i="26"/>
  <c r="B1785" i="26"/>
  <c r="B1786" i="26"/>
  <c r="B1787" i="26"/>
  <c r="B1788" i="26"/>
  <c r="B1789" i="26"/>
  <c r="B1790" i="26"/>
  <c r="B1791" i="26"/>
  <c r="B1792" i="26"/>
  <c r="B1793" i="26"/>
  <c r="B1794" i="26"/>
  <c r="B1795" i="26"/>
  <c r="B1796" i="26"/>
  <c r="B1797" i="26"/>
  <c r="B1798" i="26"/>
  <c r="B1799" i="26"/>
  <c r="B1800" i="26"/>
  <c r="B1801" i="26"/>
  <c r="B1802" i="26"/>
  <c r="B1803" i="26"/>
  <c r="B1804" i="26"/>
  <c r="B1805" i="26"/>
  <c r="B1806" i="26"/>
  <c r="B1807" i="26"/>
  <c r="B1808" i="26"/>
  <c r="B1809" i="26"/>
  <c r="B1810" i="26"/>
  <c r="B1811" i="26"/>
  <c r="B1812" i="26"/>
  <c r="B1813" i="26"/>
  <c r="B1814" i="26"/>
  <c r="B1815" i="26"/>
  <c r="B1816" i="26"/>
  <c r="B1817" i="26"/>
  <c r="B1818" i="26"/>
  <c r="B1819" i="26"/>
  <c r="B1820" i="26"/>
  <c r="B1821" i="26"/>
  <c r="B1822" i="26"/>
  <c r="B1823" i="26"/>
  <c r="B1824" i="26"/>
  <c r="B1825" i="26"/>
  <c r="B1826" i="26"/>
  <c r="B1827" i="26"/>
  <c r="B1828" i="26"/>
  <c r="B1829" i="26"/>
  <c r="B1830" i="26"/>
  <c r="B1831" i="26"/>
  <c r="B1832" i="26"/>
  <c r="B1833" i="26"/>
  <c r="B1834" i="26"/>
  <c r="B1835" i="26"/>
  <c r="B1836" i="26"/>
  <c r="B1837" i="26"/>
  <c r="B1838" i="26"/>
  <c r="B1839" i="26"/>
  <c r="B1840" i="26"/>
  <c r="B1841" i="26"/>
  <c r="B1842" i="26"/>
  <c r="B1843" i="26"/>
  <c r="B1844" i="26"/>
  <c r="B1845" i="26"/>
  <c r="B1846" i="26"/>
  <c r="B1847" i="26"/>
  <c r="B1848" i="26"/>
  <c r="B1849" i="26"/>
  <c r="B1850" i="26"/>
  <c r="B1851" i="26"/>
  <c r="B1852" i="26"/>
  <c r="B1853" i="26"/>
  <c r="B1854" i="26"/>
  <c r="B1855" i="26"/>
  <c r="B1856" i="26"/>
  <c r="B1857" i="26"/>
  <c r="B1858" i="26"/>
  <c r="B1859" i="26"/>
  <c r="B1860" i="26"/>
  <c r="B1861" i="26"/>
  <c r="B1862" i="26"/>
  <c r="B1863" i="26"/>
  <c r="B1864" i="26"/>
  <c r="B1865" i="26"/>
  <c r="B1866" i="26"/>
  <c r="B1867" i="26"/>
  <c r="B1868" i="26"/>
  <c r="B1869" i="26"/>
  <c r="B1870" i="26"/>
  <c r="B1871" i="26"/>
  <c r="B1872" i="26"/>
  <c r="B1873" i="26"/>
  <c r="B1874" i="26"/>
  <c r="B1875" i="26"/>
  <c r="B1876" i="26"/>
  <c r="B1877" i="26"/>
  <c r="B1878" i="26"/>
  <c r="B1879" i="26"/>
  <c r="B1880" i="26"/>
  <c r="B1881" i="26"/>
  <c r="B1882" i="26"/>
  <c r="B1883" i="26"/>
  <c r="B1884" i="26"/>
  <c r="B1885" i="26"/>
  <c r="B1886" i="26"/>
  <c r="B1887" i="26"/>
  <c r="B1888" i="26"/>
  <c r="B1889" i="26"/>
  <c r="B1890" i="26"/>
  <c r="B1891" i="26"/>
  <c r="B1892" i="26"/>
  <c r="B1893" i="26"/>
  <c r="B1894" i="26"/>
  <c r="B1895" i="26"/>
  <c r="B1896" i="26"/>
  <c r="B1897" i="26"/>
  <c r="B1898" i="26"/>
  <c r="B1899" i="26"/>
  <c r="B1900" i="26"/>
  <c r="B1901" i="26"/>
  <c r="B1902" i="26"/>
  <c r="B1903" i="26"/>
  <c r="B1904" i="26"/>
  <c r="B1905" i="26"/>
  <c r="B1906" i="26"/>
  <c r="B1907" i="26"/>
  <c r="B1908" i="26"/>
  <c r="B1909" i="26"/>
  <c r="B1910" i="26"/>
  <c r="B1911" i="26"/>
  <c r="B1912" i="26"/>
  <c r="B1913" i="26"/>
  <c r="B1914" i="26"/>
  <c r="B1915" i="26"/>
  <c r="B1916" i="26"/>
  <c r="B1917" i="26"/>
  <c r="B1918" i="26"/>
  <c r="B1919" i="26"/>
  <c r="B1920" i="26"/>
  <c r="B1921" i="26"/>
  <c r="B1922" i="26"/>
  <c r="B1923" i="26"/>
  <c r="B1924" i="26"/>
  <c r="B1925" i="26"/>
  <c r="B1926" i="26"/>
  <c r="B1927" i="26"/>
  <c r="B1928" i="26"/>
  <c r="B1929" i="26"/>
  <c r="B1930" i="26"/>
  <c r="B1931" i="26"/>
  <c r="B1932" i="26"/>
  <c r="B1933" i="26"/>
  <c r="B1934" i="26"/>
  <c r="B1935" i="26"/>
  <c r="B1936" i="26"/>
  <c r="B1937" i="26"/>
  <c r="B1938" i="26"/>
  <c r="B1939" i="26"/>
  <c r="B1940" i="26"/>
  <c r="B1941" i="26"/>
  <c r="B1942" i="26"/>
  <c r="B1943" i="26"/>
  <c r="B1944" i="26"/>
  <c r="B1945" i="26"/>
  <c r="B1946" i="26"/>
  <c r="B1947" i="26"/>
  <c r="B1948" i="26"/>
  <c r="B1949" i="26"/>
  <c r="B1950" i="26"/>
  <c r="B1951" i="26"/>
  <c r="B1952" i="26"/>
  <c r="B1953" i="26"/>
  <c r="B1954" i="26"/>
  <c r="B1955" i="26"/>
  <c r="B1956" i="26"/>
  <c r="B1957" i="26"/>
  <c r="B1958" i="26"/>
  <c r="B1959" i="26"/>
  <c r="B1960" i="26"/>
  <c r="B1961" i="26"/>
  <c r="B1962" i="26"/>
  <c r="B1963" i="26"/>
  <c r="B1964" i="26"/>
  <c r="B1965" i="26"/>
  <c r="B1966" i="26"/>
  <c r="B1967" i="26"/>
  <c r="B1968" i="26"/>
  <c r="B1969" i="26"/>
  <c r="B1970" i="26"/>
  <c r="B1971" i="26"/>
  <c r="B1972" i="26"/>
  <c r="B1973" i="26"/>
  <c r="B1974" i="26"/>
  <c r="B1975" i="26"/>
  <c r="B1976" i="26"/>
  <c r="B1977" i="26"/>
  <c r="B1978" i="26"/>
  <c r="B1979" i="26"/>
  <c r="B1980" i="26"/>
  <c r="B1981" i="26"/>
  <c r="B1982" i="26"/>
  <c r="B1983" i="26"/>
  <c r="B1984" i="26"/>
  <c r="B1985" i="26"/>
  <c r="B1986" i="26"/>
  <c r="B1987" i="26"/>
  <c r="B1988" i="26"/>
  <c r="B1989" i="26"/>
  <c r="B1990" i="26"/>
  <c r="B1991" i="26"/>
  <c r="B1992" i="26"/>
  <c r="B1993" i="26"/>
  <c r="B1994" i="26"/>
  <c r="B1995" i="26"/>
  <c r="B1996" i="26"/>
  <c r="B1997" i="26"/>
  <c r="B1998" i="26"/>
  <c r="B1999" i="26"/>
  <c r="B2000" i="26"/>
  <c r="B2001" i="26"/>
  <c r="B2002" i="26"/>
  <c r="B2003" i="26"/>
  <c r="B2004" i="26"/>
  <c r="B2005" i="26"/>
  <c r="B2006" i="26"/>
  <c r="B2007" i="26"/>
  <c r="B2008" i="26"/>
  <c r="B2009" i="26"/>
  <c r="B2010" i="26"/>
  <c r="B2011" i="26"/>
  <c r="B1131" i="26"/>
  <c r="B1132" i="26"/>
  <c r="B1133" i="26"/>
  <c r="B1134" i="26"/>
  <c r="B1135" i="26"/>
  <c r="B1136" i="26"/>
  <c r="B1137" i="26"/>
  <c r="B1138" i="26"/>
  <c r="B1139" i="26"/>
  <c r="B1140" i="26"/>
  <c r="B1141" i="26"/>
  <c r="B1142" i="26"/>
  <c r="B1143" i="26"/>
  <c r="B1144" i="26"/>
  <c r="B1145" i="26"/>
  <c r="B1146" i="26"/>
  <c r="B1147" i="26"/>
  <c r="B1148" i="26"/>
  <c r="B1149" i="26"/>
  <c r="B1150" i="26"/>
  <c r="B1151" i="26"/>
  <c r="B1152" i="26"/>
  <c r="B1153" i="26"/>
  <c r="B1154" i="26"/>
  <c r="B1155" i="26"/>
  <c r="B1156" i="26"/>
  <c r="B1157" i="26"/>
  <c r="B1158" i="26"/>
  <c r="B1159" i="26"/>
  <c r="B1160" i="26"/>
  <c r="B1161" i="26"/>
  <c r="B1162" i="26"/>
  <c r="B1163" i="26"/>
  <c r="B1164" i="26"/>
  <c r="B1165" i="26"/>
  <c r="B1166" i="26"/>
  <c r="B1167" i="26"/>
  <c r="B1168" i="26"/>
  <c r="B1169" i="26"/>
  <c r="B1170" i="26"/>
  <c r="B1171" i="26"/>
  <c r="B1172" i="26"/>
  <c r="B1173" i="26"/>
  <c r="B1174" i="26"/>
  <c r="B1175" i="26"/>
  <c r="B1176" i="26"/>
  <c r="B1177" i="26"/>
  <c r="B1178" i="26"/>
  <c r="B1179" i="26"/>
  <c r="B1180" i="26"/>
  <c r="B1181" i="26"/>
  <c r="B1182" i="26"/>
  <c r="B1183" i="26"/>
  <c r="B1184" i="26"/>
  <c r="B1185" i="26"/>
  <c r="B1186" i="26"/>
  <c r="B1187" i="26"/>
  <c r="B1188" i="26"/>
  <c r="B1189" i="26"/>
  <c r="B1190" i="26"/>
  <c r="B1191" i="26"/>
  <c r="B1192" i="26"/>
  <c r="B1193" i="26"/>
  <c r="B1194" i="26"/>
  <c r="B1195" i="26"/>
  <c r="B1196" i="26"/>
  <c r="B1197" i="26"/>
  <c r="B1198" i="26"/>
  <c r="B1199" i="26"/>
  <c r="B1200" i="26"/>
  <c r="B1201" i="26"/>
  <c r="B1202" i="26"/>
  <c r="B1203" i="26"/>
  <c r="B1204" i="26"/>
  <c r="B1205" i="26"/>
  <c r="B1206" i="26"/>
  <c r="B1207" i="26"/>
  <c r="B1208" i="26"/>
  <c r="B1209" i="26"/>
  <c r="B1210" i="26"/>
  <c r="B1211" i="26"/>
  <c r="B1212" i="26"/>
  <c r="B1213" i="26"/>
  <c r="B1214" i="26"/>
  <c r="B1215" i="26"/>
  <c r="B1216" i="26"/>
  <c r="B1217" i="26"/>
  <c r="B1218" i="26"/>
  <c r="B1219" i="26"/>
  <c r="B1220" i="26"/>
  <c r="B1221" i="26"/>
  <c r="B1222" i="26"/>
  <c r="B1223" i="26"/>
  <c r="B1224" i="26"/>
  <c r="B1225" i="26"/>
  <c r="B1226" i="26"/>
  <c r="B1227" i="26"/>
  <c r="B1228" i="26"/>
  <c r="B1229" i="26"/>
  <c r="B1230" i="26"/>
  <c r="B1231" i="26"/>
  <c r="B1232" i="26"/>
  <c r="B1233" i="26"/>
  <c r="B1234" i="26"/>
  <c r="B1235" i="26"/>
  <c r="B1236" i="26"/>
  <c r="B1237" i="26"/>
  <c r="B1238" i="26"/>
  <c r="B1239" i="26"/>
  <c r="B1240" i="26"/>
  <c r="B1241" i="26"/>
  <c r="B1242" i="26"/>
  <c r="B1243" i="26"/>
  <c r="B1244" i="26"/>
  <c r="B1245" i="26"/>
  <c r="B1246" i="26"/>
  <c r="B1247" i="26"/>
  <c r="B1248" i="26"/>
  <c r="B1249" i="26"/>
  <c r="B1250" i="26"/>
  <c r="B1251" i="26"/>
  <c r="B1252" i="26"/>
  <c r="B1253" i="26"/>
  <c r="B1254" i="26"/>
  <c r="B1255" i="26"/>
  <c r="B1256" i="26"/>
  <c r="B1257" i="26"/>
  <c r="B1258" i="26"/>
  <c r="B1259" i="26"/>
  <c r="B1260" i="26"/>
  <c r="B1261" i="26"/>
  <c r="B1262" i="26"/>
  <c r="B1263" i="26"/>
  <c r="B1264" i="26"/>
  <c r="B1265" i="26"/>
  <c r="B1266" i="26"/>
  <c r="B1267" i="26"/>
  <c r="B1268" i="26"/>
  <c r="B1269" i="26"/>
  <c r="B1270" i="26"/>
  <c r="B1271" i="26"/>
  <c r="B1272" i="26"/>
  <c r="B1273" i="26"/>
  <c r="B1274" i="26"/>
  <c r="B1275" i="26"/>
  <c r="B1276" i="26"/>
  <c r="B1277" i="26"/>
  <c r="B1278" i="26"/>
  <c r="B1279" i="26"/>
  <c r="B1280" i="26"/>
  <c r="B1281" i="26"/>
  <c r="B1282" i="26"/>
  <c r="B1283" i="26"/>
  <c r="B1284" i="26"/>
  <c r="B1285" i="26"/>
  <c r="B1286" i="26"/>
  <c r="B1287" i="26"/>
  <c r="B1288" i="26"/>
  <c r="B1289" i="26"/>
  <c r="B1290" i="26"/>
  <c r="B1291" i="26"/>
  <c r="B1292" i="26"/>
  <c r="B1293" i="26"/>
  <c r="B1294" i="26"/>
  <c r="B1295" i="26"/>
  <c r="B1296" i="26"/>
  <c r="B1297" i="26"/>
  <c r="B1298" i="26"/>
  <c r="B1299" i="26"/>
  <c r="B1300" i="26"/>
  <c r="B1301" i="26"/>
  <c r="B1302" i="26"/>
  <c r="B1303" i="26"/>
  <c r="B1304" i="26"/>
  <c r="B1305" i="26"/>
  <c r="B1306" i="26"/>
  <c r="B1307" i="26"/>
  <c r="B1308" i="26"/>
  <c r="B1309" i="26"/>
  <c r="B1310" i="26"/>
  <c r="B1311" i="26"/>
  <c r="B1312" i="26"/>
  <c r="B1313" i="26"/>
  <c r="B1314" i="26"/>
  <c r="B1315" i="26"/>
  <c r="B1316" i="26"/>
  <c r="B1317" i="26"/>
  <c r="B1318" i="26"/>
  <c r="B1319" i="26"/>
  <c r="B1320" i="26"/>
  <c r="B1321" i="26"/>
  <c r="B1322" i="26"/>
  <c r="B1323" i="26"/>
  <c r="B1324" i="26"/>
  <c r="B1325" i="26"/>
  <c r="B1326" i="26"/>
  <c r="B1327" i="26"/>
  <c r="B1328" i="26"/>
  <c r="B1329" i="26"/>
  <c r="B1330" i="26"/>
  <c r="B1331" i="26"/>
  <c r="B1332" i="26"/>
  <c r="B1333" i="26"/>
  <c r="B1334" i="26"/>
  <c r="B1335" i="26"/>
  <c r="B1336" i="26"/>
  <c r="B1337" i="26"/>
  <c r="B1338" i="26"/>
  <c r="B1339" i="26"/>
  <c r="B1340" i="26"/>
  <c r="B1341" i="26"/>
  <c r="B1342" i="26"/>
  <c r="B1343" i="26"/>
  <c r="B1344" i="26"/>
  <c r="B1345" i="26"/>
  <c r="B1346" i="26"/>
  <c r="B1347" i="26"/>
  <c r="B1348" i="26"/>
  <c r="B1349" i="26"/>
  <c r="B1350" i="26"/>
  <c r="B1351" i="26"/>
  <c r="B1352" i="26"/>
  <c r="B1353" i="26"/>
  <c r="B1354" i="26"/>
  <c r="B1355" i="26"/>
  <c r="B1356" i="26"/>
  <c r="B1357" i="26"/>
  <c r="B1358" i="26"/>
  <c r="B1359" i="26"/>
  <c r="B1360" i="26"/>
  <c r="B1361" i="26"/>
  <c r="B1362" i="26"/>
  <c r="B1363" i="26"/>
  <c r="B1364" i="26"/>
  <c r="B1365" i="26"/>
  <c r="B1366" i="26"/>
  <c r="B1367" i="26"/>
  <c r="B1368" i="26"/>
  <c r="B1369" i="26"/>
  <c r="B1370" i="26"/>
  <c r="B1371" i="26"/>
  <c r="B1372" i="26"/>
  <c r="B1373" i="26"/>
  <c r="B1374" i="26"/>
  <c r="B1375" i="26"/>
  <c r="B1376" i="26"/>
  <c r="B1377" i="26"/>
  <c r="B1378" i="26"/>
  <c r="B1379" i="26"/>
  <c r="B1380" i="26"/>
  <c r="B1381" i="26"/>
  <c r="B1382" i="26"/>
  <c r="B1383" i="26"/>
  <c r="B1384" i="26"/>
  <c r="B1385" i="26"/>
  <c r="B1386" i="26"/>
  <c r="B1387" i="26"/>
  <c r="B1388" i="26"/>
  <c r="B1389" i="26"/>
  <c r="B1390" i="26"/>
  <c r="B1391" i="26"/>
  <c r="B1392" i="26"/>
  <c r="B1393" i="26"/>
  <c r="B1394" i="26"/>
  <c r="B1395" i="26"/>
  <c r="B1396" i="26"/>
  <c r="B1397" i="26"/>
  <c r="B1398" i="26"/>
  <c r="B1399" i="26"/>
  <c r="B1400" i="26"/>
  <c r="B1401" i="26"/>
  <c r="B1402" i="26"/>
  <c r="B1403" i="26"/>
  <c r="B1404" i="26"/>
  <c r="B1405" i="26"/>
  <c r="B1406" i="26"/>
  <c r="B1407" i="26"/>
  <c r="B1408" i="26"/>
  <c r="B1409" i="26"/>
  <c r="B1410" i="26"/>
  <c r="B1411" i="26"/>
  <c r="B1412" i="26"/>
  <c r="B1413" i="26"/>
  <c r="B1414" i="26"/>
  <c r="B1415" i="26"/>
  <c r="B1416" i="26"/>
  <c r="B1417" i="26"/>
  <c r="B1418" i="26"/>
  <c r="B1419" i="26"/>
  <c r="B1420" i="26"/>
  <c r="B1421" i="26"/>
  <c r="B1422" i="26"/>
  <c r="B1423" i="26"/>
  <c r="B1424" i="26"/>
  <c r="B1425" i="26"/>
  <c r="B1426" i="26"/>
  <c r="B1427" i="26"/>
  <c r="B1428" i="26"/>
  <c r="B1429" i="26"/>
  <c r="B1430" i="26"/>
  <c r="B1431" i="26"/>
  <c r="B1432" i="26"/>
  <c r="B1433" i="26"/>
  <c r="B1434" i="26"/>
  <c r="B1435" i="26"/>
  <c r="B1436" i="26"/>
  <c r="B1437" i="26"/>
  <c r="B1438" i="26"/>
  <c r="B1439" i="26"/>
  <c r="B1440" i="26"/>
  <c r="B1441" i="26"/>
  <c r="B1442" i="26"/>
  <c r="B1443" i="26"/>
  <c r="B1444" i="26"/>
  <c r="B1445" i="26"/>
  <c r="B1446" i="26"/>
  <c r="B1447" i="26"/>
  <c r="B1448" i="26"/>
  <c r="B1449" i="26"/>
  <c r="B1450" i="26"/>
  <c r="B1451" i="26"/>
  <c r="B1452" i="26"/>
  <c r="B1453" i="26"/>
  <c r="B1454" i="26"/>
  <c r="B1455" i="26"/>
  <c r="B1456" i="26"/>
  <c r="B1457" i="26"/>
  <c r="B1458" i="26"/>
  <c r="B1459" i="26"/>
  <c r="B1460" i="26"/>
  <c r="B1461" i="26"/>
  <c r="B1462" i="26"/>
  <c r="B1463" i="26"/>
  <c r="B1464" i="26"/>
  <c r="B1465" i="26"/>
  <c r="B1466" i="26"/>
  <c r="B1467" i="26"/>
  <c r="B1468" i="26"/>
  <c r="B1469" i="26"/>
  <c r="B1470" i="26"/>
  <c r="B1471" i="26"/>
  <c r="B1472" i="26"/>
  <c r="B1473" i="26"/>
  <c r="B1474" i="26"/>
  <c r="B1475" i="26"/>
  <c r="B1476" i="26"/>
  <c r="B1477" i="26"/>
  <c r="B1478" i="26"/>
  <c r="B1479" i="26"/>
  <c r="B1480" i="26"/>
  <c r="B1481" i="26"/>
  <c r="B1482" i="26"/>
  <c r="B1483" i="26"/>
  <c r="B1484" i="26"/>
  <c r="B1485" i="26"/>
  <c r="B1486" i="26"/>
  <c r="B1487" i="26"/>
  <c r="B1488" i="26"/>
  <c r="B1489" i="26"/>
  <c r="B1490" i="26"/>
  <c r="B1491" i="26"/>
  <c r="B1492" i="26"/>
  <c r="B1493" i="26"/>
  <c r="B1494" i="26"/>
  <c r="B1495" i="26"/>
  <c r="B1496" i="26"/>
  <c r="B1497" i="26"/>
  <c r="B1498" i="26"/>
  <c r="B1499" i="26"/>
  <c r="B1500" i="26"/>
  <c r="B1501" i="26"/>
  <c r="B1502" i="26"/>
  <c r="B1503" i="26"/>
  <c r="B1504" i="26"/>
  <c r="B1505" i="26"/>
  <c r="B1506" i="26"/>
  <c r="B1507" i="26"/>
  <c r="B1508" i="26"/>
  <c r="B1509" i="26"/>
  <c r="B1510" i="26"/>
  <c r="B1511" i="26"/>
  <c r="B1512" i="26"/>
  <c r="B1513" i="26"/>
  <c r="B1514" i="26"/>
  <c r="B1515" i="26"/>
  <c r="B1516" i="26"/>
  <c r="B1517" i="26"/>
  <c r="B1518" i="26"/>
  <c r="B1519" i="26"/>
  <c r="B1520" i="26"/>
  <c r="B1521" i="26"/>
  <c r="B1522" i="26"/>
  <c r="B1523" i="26"/>
  <c r="B1524" i="26"/>
  <c r="B1525" i="26"/>
  <c r="B1526" i="26"/>
  <c r="B1527" i="26"/>
  <c r="B1528" i="26"/>
  <c r="B1529" i="26"/>
  <c r="B1530" i="26"/>
  <c r="B1531" i="26"/>
  <c r="B1532" i="26"/>
  <c r="B1533" i="26"/>
  <c r="B1534" i="26"/>
  <c r="B1535" i="26"/>
  <c r="B1536" i="26"/>
  <c r="B1537" i="26"/>
  <c r="B1538" i="26"/>
  <c r="B1539" i="26"/>
  <c r="B1540" i="26"/>
  <c r="B1541" i="26"/>
  <c r="B1542" i="26"/>
  <c r="B1543" i="26"/>
  <c r="B1544" i="26"/>
  <c r="B1545" i="26"/>
  <c r="B1546" i="26"/>
  <c r="B1547" i="26"/>
  <c r="B1548" i="26"/>
  <c r="B1549" i="26"/>
  <c r="B1550" i="26"/>
  <c r="B1551" i="26"/>
  <c r="B1552" i="26"/>
  <c r="B1553" i="26"/>
  <c r="B1554" i="26"/>
  <c r="B1555" i="26"/>
  <c r="B1556" i="26"/>
  <c r="B1557" i="26"/>
  <c r="B1558" i="26"/>
  <c r="B1559" i="26"/>
  <c r="B1560" i="26"/>
  <c r="B1561" i="26"/>
  <c r="B1562" i="26"/>
  <c r="B1563" i="26"/>
  <c r="B1564" i="26"/>
  <c r="B1565" i="26"/>
  <c r="B1566" i="26"/>
  <c r="B1567" i="26"/>
  <c r="B1568" i="26"/>
  <c r="B1569" i="26"/>
  <c r="B1570" i="26"/>
  <c r="B1571" i="26"/>
  <c r="B1572" i="26"/>
  <c r="B1573" i="26"/>
  <c r="B1574" i="26"/>
  <c r="B1575" i="26"/>
  <c r="B1576" i="26"/>
  <c r="B1577" i="26"/>
  <c r="B1578" i="26"/>
  <c r="B1579" i="26"/>
  <c r="B1580" i="26"/>
  <c r="B1581" i="26"/>
  <c r="B1582" i="26"/>
  <c r="B1583" i="26"/>
  <c r="B1584" i="26"/>
  <c r="B1585" i="26"/>
  <c r="B1586" i="26"/>
  <c r="B1587" i="26"/>
  <c r="B1588" i="26"/>
  <c r="B1589" i="26"/>
  <c r="B1590" i="26"/>
  <c r="B1591" i="26"/>
  <c r="B1592" i="26"/>
  <c r="B1593" i="26"/>
  <c r="B1594" i="26"/>
  <c r="B1595" i="26"/>
  <c r="B1596" i="26"/>
  <c r="B1597" i="26"/>
  <c r="B1598" i="26"/>
  <c r="B1599" i="26"/>
  <c r="B1600" i="26"/>
  <c r="B1601" i="26"/>
  <c r="B1602" i="26"/>
  <c r="B1603" i="26"/>
  <c r="B1604" i="26"/>
  <c r="B1605" i="26"/>
  <c r="B1606" i="26"/>
  <c r="B1607" i="26"/>
  <c r="B1608" i="26"/>
  <c r="B1609" i="26"/>
  <c r="B1610" i="26"/>
  <c r="B1611" i="26"/>
  <c r="B1612" i="26"/>
  <c r="B1613" i="26"/>
  <c r="B1614" i="26"/>
  <c r="B1615" i="26"/>
  <c r="B1616" i="26"/>
  <c r="B1617" i="26"/>
  <c r="B1618" i="26"/>
  <c r="B1619" i="26"/>
  <c r="B1620" i="26"/>
  <c r="B1621" i="26"/>
  <c r="B1622" i="26"/>
  <c r="B1623" i="26"/>
  <c r="B1624" i="26"/>
  <c r="B1625" i="26"/>
  <c r="B1626" i="26"/>
  <c r="B1627" i="26"/>
  <c r="B1628" i="26"/>
  <c r="B1629" i="26"/>
  <c r="B1630" i="26"/>
  <c r="B1631" i="26"/>
  <c r="B1632" i="26"/>
  <c r="B1633" i="26"/>
  <c r="B1634" i="26"/>
  <c r="B1635" i="26"/>
  <c r="B1636" i="26"/>
  <c r="B1637" i="26"/>
  <c r="B1638" i="26"/>
  <c r="B1639" i="26"/>
  <c r="B1640" i="26"/>
  <c r="B1641" i="26"/>
  <c r="B1642" i="26"/>
  <c r="B1643" i="26"/>
  <c r="B1644" i="26"/>
  <c r="B1645" i="26"/>
  <c r="B1646" i="26"/>
  <c r="B1647" i="26"/>
  <c r="B1648" i="26"/>
  <c r="B1649" i="26"/>
  <c r="B1650" i="26"/>
  <c r="B1651" i="26"/>
  <c r="B1652" i="26"/>
  <c r="B1653" i="26"/>
  <c r="B1654" i="26"/>
  <c r="B1655" i="26"/>
  <c r="B1656" i="26"/>
  <c r="B1657" i="26"/>
  <c r="B1658" i="26"/>
  <c r="B1659" i="26"/>
  <c r="B1660" i="26"/>
  <c r="B1661" i="26"/>
  <c r="B1662" i="26"/>
  <c r="B1663" i="26"/>
  <c r="B1664" i="26"/>
  <c r="B1665" i="26"/>
  <c r="B1666" i="26"/>
  <c r="B1667" i="26"/>
  <c r="B1668" i="26"/>
  <c r="B1669" i="26"/>
  <c r="B1670" i="26"/>
  <c r="B1671" i="26"/>
  <c r="B1672" i="26"/>
  <c r="B1673" i="26"/>
  <c r="B1674" i="26"/>
  <c r="B1675" i="26"/>
  <c r="B1676" i="26"/>
  <c r="B1677" i="26"/>
  <c r="B1678" i="26"/>
  <c r="B1679" i="26"/>
  <c r="B1680" i="26"/>
  <c r="B1681" i="26"/>
  <c r="B1682" i="26"/>
  <c r="B1683" i="26"/>
  <c r="B1684" i="26"/>
  <c r="B1685" i="26"/>
  <c r="B1686" i="26"/>
  <c r="B1687" i="26"/>
  <c r="B1688" i="26"/>
  <c r="B1689" i="26"/>
  <c r="B1690" i="26"/>
  <c r="B1691" i="26"/>
  <c r="B1692" i="26"/>
  <c r="B1693" i="26"/>
  <c r="B1694" i="26"/>
  <c r="B1695" i="26"/>
  <c r="B1696" i="26"/>
  <c r="B1697" i="26"/>
  <c r="B1698" i="26"/>
  <c r="B1699" i="26"/>
  <c r="B1700" i="26"/>
  <c r="B1701" i="26"/>
  <c r="B1702" i="26"/>
  <c r="B1703" i="26"/>
  <c r="B1704" i="26"/>
  <c r="B1705" i="26"/>
  <c r="B1706" i="26"/>
  <c r="B1707" i="26"/>
  <c r="B1708" i="26"/>
  <c r="B1709" i="26"/>
  <c r="B1710" i="26"/>
  <c r="B1711" i="26"/>
  <c r="B1712" i="26"/>
  <c r="B1713" i="26"/>
  <c r="B1714" i="26"/>
  <c r="B1715" i="26"/>
  <c r="B1716" i="26"/>
  <c r="B1717" i="26"/>
  <c r="B1718" i="26"/>
  <c r="B1719" i="26"/>
  <c r="B1720" i="26"/>
  <c r="B1721" i="26"/>
  <c r="B1722" i="26"/>
  <c r="B1723" i="26"/>
  <c r="B1724" i="26"/>
  <c r="B1725" i="26"/>
  <c r="B1726" i="26"/>
  <c r="B1727" i="26"/>
  <c r="B1728" i="26"/>
  <c r="B1729" i="26"/>
  <c r="B1730" i="26"/>
  <c r="B1731" i="26"/>
  <c r="B1732" i="26"/>
  <c r="B1733" i="26"/>
  <c r="B1734" i="26"/>
  <c r="B1735" i="26"/>
  <c r="B1736" i="26"/>
  <c r="B1737" i="26"/>
  <c r="B1738" i="26"/>
  <c r="B1739" i="26"/>
  <c r="B1740" i="26"/>
  <c r="B1741" i="26"/>
  <c r="B1742" i="26"/>
  <c r="B1743" i="26"/>
  <c r="B1744" i="26"/>
  <c r="B1745" i="26"/>
  <c r="B1746" i="26"/>
  <c r="B1747" i="26"/>
  <c r="B1748" i="26"/>
  <c r="B1749" i="26"/>
  <c r="B1750" i="26"/>
  <c r="B1751" i="26"/>
  <c r="B914" i="26"/>
  <c r="B915" i="26"/>
  <c r="B916" i="26"/>
  <c r="B917" i="26"/>
  <c r="B918" i="26"/>
  <c r="B919" i="26"/>
  <c r="B920" i="26"/>
  <c r="B921" i="26"/>
  <c r="B922" i="26"/>
  <c r="B923" i="26"/>
  <c r="B924" i="26"/>
  <c r="B925" i="26"/>
  <c r="B926" i="26"/>
  <c r="B927" i="26"/>
  <c r="B928" i="26"/>
  <c r="B929" i="26"/>
  <c r="B930" i="26"/>
  <c r="B931" i="26"/>
  <c r="B932" i="26"/>
  <c r="B933" i="26"/>
  <c r="B934" i="26"/>
  <c r="B935" i="26"/>
  <c r="B936" i="26"/>
  <c r="B937" i="26"/>
  <c r="B938" i="26"/>
  <c r="B939" i="26"/>
  <c r="B940" i="26"/>
  <c r="B941" i="26"/>
  <c r="B942" i="26"/>
  <c r="B943" i="26"/>
  <c r="B944" i="26"/>
  <c r="B945" i="26"/>
  <c r="B946" i="26"/>
  <c r="B947" i="26"/>
  <c r="B948" i="26"/>
  <c r="B949" i="26"/>
  <c r="B950" i="26"/>
  <c r="B951" i="26"/>
  <c r="B952" i="26"/>
  <c r="B953" i="26"/>
  <c r="B954" i="26"/>
  <c r="B955" i="26"/>
  <c r="B956" i="26"/>
  <c r="B957" i="26"/>
  <c r="B958" i="26"/>
  <c r="B959" i="26"/>
  <c r="B960" i="26"/>
  <c r="B961" i="26"/>
  <c r="B962" i="26"/>
  <c r="B963" i="26"/>
  <c r="B964" i="26"/>
  <c r="B965" i="26"/>
  <c r="B966" i="26"/>
  <c r="B967" i="26"/>
  <c r="B968" i="26"/>
  <c r="B969" i="26"/>
  <c r="B970" i="26"/>
  <c r="B971" i="26"/>
  <c r="B972" i="26"/>
  <c r="B973" i="26"/>
  <c r="B974" i="26"/>
  <c r="B975" i="26"/>
  <c r="B976" i="26"/>
  <c r="B977" i="26"/>
  <c r="B978" i="26"/>
  <c r="B979" i="26"/>
  <c r="B980" i="26"/>
  <c r="B981" i="26"/>
  <c r="B982" i="26"/>
  <c r="B983" i="26"/>
  <c r="B984" i="26"/>
  <c r="B985" i="26"/>
  <c r="B986" i="26"/>
  <c r="B987" i="26"/>
  <c r="B988" i="26"/>
  <c r="B989" i="26"/>
  <c r="B990" i="26"/>
  <c r="B991" i="26"/>
  <c r="B992" i="26"/>
  <c r="B993" i="26"/>
  <c r="B994" i="26"/>
  <c r="B995" i="26"/>
  <c r="B996" i="26"/>
  <c r="B997" i="26"/>
  <c r="B998" i="26"/>
  <c r="B999" i="26"/>
  <c r="B1000" i="26"/>
  <c r="B1001" i="26"/>
  <c r="B1002" i="26"/>
  <c r="B1003" i="26"/>
  <c r="B1004" i="26"/>
  <c r="B1005" i="26"/>
  <c r="B1006" i="26"/>
  <c r="B1007" i="26"/>
  <c r="B1008" i="26"/>
  <c r="B1009" i="26"/>
  <c r="B1010" i="26"/>
  <c r="B1011" i="26"/>
  <c r="B1012" i="26"/>
  <c r="B1013" i="26"/>
  <c r="B1014" i="26"/>
  <c r="B1015" i="26"/>
  <c r="B1016" i="26"/>
  <c r="B1017" i="26"/>
  <c r="B1018" i="26"/>
  <c r="B1019" i="26"/>
  <c r="B1020" i="26"/>
  <c r="B1021" i="26"/>
  <c r="B1022" i="26"/>
  <c r="B1023" i="26"/>
  <c r="B1024" i="26"/>
  <c r="B1025" i="26"/>
  <c r="B1026" i="26"/>
  <c r="B1027" i="26"/>
  <c r="B1028" i="26"/>
  <c r="B1029" i="26"/>
  <c r="B1030" i="26"/>
  <c r="B1031" i="26"/>
  <c r="B1032" i="26"/>
  <c r="B1033" i="26"/>
  <c r="B1034" i="26"/>
  <c r="B1035" i="26"/>
  <c r="B1036" i="26"/>
  <c r="B1037" i="26"/>
  <c r="B1038" i="26"/>
  <c r="B1039" i="26"/>
  <c r="B1040" i="26"/>
  <c r="B1041" i="26"/>
  <c r="B1042" i="26"/>
  <c r="B1043" i="26"/>
  <c r="B1044" i="26"/>
  <c r="B1045" i="26"/>
  <c r="B1046" i="26"/>
  <c r="B1047" i="26"/>
  <c r="B1048" i="26"/>
  <c r="B1049" i="26"/>
  <c r="B1050" i="26"/>
  <c r="B1051" i="26"/>
  <c r="B1052" i="26"/>
  <c r="B1053" i="26"/>
  <c r="B1054" i="26"/>
  <c r="B1055" i="26"/>
  <c r="B1056" i="26"/>
  <c r="B1057" i="26"/>
  <c r="B1058" i="26"/>
  <c r="B1059" i="26"/>
  <c r="B1060" i="26"/>
  <c r="B1061" i="26"/>
  <c r="B1062" i="26"/>
  <c r="B1063" i="26"/>
  <c r="B1064" i="26"/>
  <c r="B1065" i="26"/>
  <c r="B1066" i="26"/>
  <c r="B1067" i="26"/>
  <c r="B1068" i="26"/>
  <c r="B1069" i="26"/>
  <c r="B1070" i="26"/>
  <c r="B1071" i="26"/>
  <c r="B1072" i="26"/>
  <c r="B1073" i="26"/>
  <c r="B1074" i="26"/>
  <c r="B1075" i="26"/>
  <c r="B1076" i="26"/>
  <c r="B1077" i="26"/>
  <c r="B1078" i="26"/>
  <c r="B1079" i="26"/>
  <c r="B1080" i="26"/>
  <c r="B1081" i="26"/>
  <c r="B1082" i="26"/>
  <c r="B1083" i="26"/>
  <c r="B1084" i="26"/>
  <c r="B1085" i="26"/>
  <c r="B1086" i="26"/>
  <c r="B1087" i="26"/>
  <c r="B1088" i="26"/>
  <c r="B1089" i="26"/>
  <c r="B1090" i="26"/>
  <c r="B1091" i="26"/>
  <c r="B1092" i="26"/>
  <c r="B1093" i="26"/>
  <c r="B1094" i="26"/>
  <c r="B1095" i="26"/>
  <c r="B1096" i="26"/>
  <c r="B1097" i="26"/>
  <c r="B1098" i="26"/>
  <c r="B1099" i="26"/>
  <c r="B1100" i="26"/>
  <c r="B1101" i="26"/>
  <c r="B1102" i="26"/>
  <c r="B1103" i="26"/>
  <c r="B1104" i="26"/>
  <c r="B1105" i="26"/>
  <c r="B1106" i="26"/>
  <c r="B1107" i="26"/>
  <c r="B1108" i="26"/>
  <c r="B1109" i="26"/>
  <c r="B1110" i="26"/>
  <c r="B1111" i="26"/>
  <c r="B1112" i="26"/>
  <c r="B1113" i="26"/>
  <c r="B1114" i="26"/>
  <c r="B1115" i="26"/>
  <c r="B1116" i="26"/>
  <c r="B1117" i="26"/>
  <c r="B1118" i="26"/>
  <c r="B1119" i="26"/>
  <c r="B1120" i="26"/>
  <c r="B1121" i="26"/>
  <c r="B1122" i="26"/>
  <c r="B1123" i="26"/>
  <c r="B1124" i="26"/>
  <c r="B1125" i="26"/>
  <c r="B1126" i="26"/>
  <c r="B1127" i="26"/>
  <c r="B1128" i="26"/>
  <c r="B1129" i="26"/>
  <c r="B1130" i="26"/>
  <c r="B614" i="26"/>
  <c r="B615" i="26"/>
  <c r="B616" i="26"/>
  <c r="B617" i="26"/>
  <c r="B618" i="26"/>
  <c r="B619" i="26"/>
  <c r="B620" i="26"/>
  <c r="B621" i="26"/>
  <c r="B622" i="26"/>
  <c r="B623" i="26"/>
  <c r="B624" i="26"/>
  <c r="B625" i="26"/>
  <c r="B626" i="26"/>
  <c r="B627" i="26"/>
  <c r="B628" i="26"/>
  <c r="B629" i="26"/>
  <c r="B630" i="26"/>
  <c r="B631" i="26"/>
  <c r="B632" i="26"/>
  <c r="B633" i="26"/>
  <c r="B634" i="26"/>
  <c r="B635" i="26"/>
  <c r="B636" i="26"/>
  <c r="B637" i="26"/>
  <c r="B638" i="26"/>
  <c r="B639" i="26"/>
  <c r="B640" i="26"/>
  <c r="B641" i="26"/>
  <c r="B642" i="26"/>
  <c r="B643" i="26"/>
  <c r="B644" i="26"/>
  <c r="B645" i="26"/>
  <c r="B646" i="26"/>
  <c r="B647" i="26"/>
  <c r="B648" i="26"/>
  <c r="B649" i="26"/>
  <c r="B650" i="26"/>
  <c r="B651" i="26"/>
  <c r="B652" i="26"/>
  <c r="B653" i="26"/>
  <c r="B654" i="26"/>
  <c r="B655" i="26"/>
  <c r="B656" i="26"/>
  <c r="B657" i="26"/>
  <c r="B658" i="26"/>
  <c r="B659" i="26"/>
  <c r="B660" i="26"/>
  <c r="B661" i="26"/>
  <c r="B662" i="26"/>
  <c r="B663" i="26"/>
  <c r="B664" i="26"/>
  <c r="B665" i="26"/>
  <c r="B666" i="26"/>
  <c r="B667" i="26"/>
  <c r="B668" i="26"/>
  <c r="B669" i="26"/>
  <c r="B670" i="26"/>
  <c r="B671" i="26"/>
  <c r="B672" i="26"/>
  <c r="B673" i="26"/>
  <c r="B674" i="26"/>
  <c r="B675" i="26"/>
  <c r="B676" i="26"/>
  <c r="B677" i="26"/>
  <c r="B678" i="26"/>
  <c r="B679" i="26"/>
  <c r="B680" i="26"/>
  <c r="B681" i="26"/>
  <c r="B682" i="26"/>
  <c r="B683" i="26"/>
  <c r="B684" i="26"/>
  <c r="B685" i="26"/>
  <c r="B686" i="26"/>
  <c r="B687" i="26"/>
  <c r="B688" i="26"/>
  <c r="B689" i="26"/>
  <c r="B690" i="26"/>
  <c r="B691" i="26"/>
  <c r="B692" i="26"/>
  <c r="B693" i="26"/>
  <c r="B694" i="26"/>
  <c r="B695" i="26"/>
  <c r="B696" i="26"/>
  <c r="B697" i="26"/>
  <c r="B698" i="26"/>
  <c r="B699" i="26"/>
  <c r="B700" i="26"/>
  <c r="B701" i="26"/>
  <c r="B702" i="26"/>
  <c r="B703" i="26"/>
  <c r="B704" i="26"/>
  <c r="B705" i="26"/>
  <c r="B706" i="26"/>
  <c r="B707" i="26"/>
  <c r="B708" i="26"/>
  <c r="B709" i="26"/>
  <c r="B710" i="26"/>
  <c r="B711" i="26"/>
  <c r="B712" i="26"/>
  <c r="B713" i="26"/>
  <c r="B714" i="26"/>
  <c r="B715" i="26"/>
  <c r="B716" i="26"/>
  <c r="B717" i="26"/>
  <c r="B718" i="26"/>
  <c r="B719" i="26"/>
  <c r="B720" i="26"/>
  <c r="B721" i="26"/>
  <c r="B722" i="26"/>
  <c r="B723" i="26"/>
  <c r="B724" i="26"/>
  <c r="B725" i="26"/>
  <c r="B726" i="26"/>
  <c r="B727" i="26"/>
  <c r="B728" i="26"/>
  <c r="B729" i="26"/>
  <c r="B730" i="26"/>
  <c r="B731" i="26"/>
  <c r="B732" i="26"/>
  <c r="B733" i="26"/>
  <c r="B734" i="26"/>
  <c r="B735" i="26"/>
  <c r="B736" i="26"/>
  <c r="B737" i="26"/>
  <c r="B738" i="26"/>
  <c r="B739" i="26"/>
  <c r="B740" i="26"/>
  <c r="B741" i="26"/>
  <c r="B742" i="26"/>
  <c r="B743" i="26"/>
  <c r="B744" i="26"/>
  <c r="B745" i="26"/>
  <c r="B746" i="26"/>
  <c r="B747" i="26"/>
  <c r="B748" i="26"/>
  <c r="B749" i="26"/>
  <c r="B750" i="26"/>
  <c r="B751" i="26"/>
  <c r="B752" i="26"/>
  <c r="B753" i="26"/>
  <c r="B754" i="26"/>
  <c r="B755" i="26"/>
  <c r="B756" i="26"/>
  <c r="B757" i="26"/>
  <c r="B758" i="26"/>
  <c r="B759" i="26"/>
  <c r="B760" i="26"/>
  <c r="B761" i="26"/>
  <c r="B762" i="26"/>
  <c r="B763" i="26"/>
  <c r="B764" i="26"/>
  <c r="B765" i="26"/>
  <c r="B766" i="26"/>
  <c r="B767" i="26"/>
  <c r="B768" i="26"/>
  <c r="B769" i="26"/>
  <c r="B770" i="26"/>
  <c r="B771" i="26"/>
  <c r="B772" i="26"/>
  <c r="B773" i="26"/>
  <c r="B774" i="26"/>
  <c r="B775" i="26"/>
  <c r="B776" i="26"/>
  <c r="B777" i="26"/>
  <c r="B778" i="26"/>
  <c r="B779" i="26"/>
  <c r="B780" i="26"/>
  <c r="B781" i="26"/>
  <c r="B782" i="26"/>
  <c r="B783" i="26"/>
  <c r="B784" i="26"/>
  <c r="B785" i="26"/>
  <c r="B786" i="26"/>
  <c r="B787" i="26"/>
  <c r="B788" i="26"/>
  <c r="B789" i="26"/>
  <c r="B790" i="26"/>
  <c r="B791" i="26"/>
  <c r="B792" i="26"/>
  <c r="B793" i="26"/>
  <c r="B794" i="26"/>
  <c r="B795" i="26"/>
  <c r="B796" i="26"/>
  <c r="B797" i="26"/>
  <c r="B798" i="26"/>
  <c r="B799" i="26"/>
  <c r="B800" i="26"/>
  <c r="B801" i="26"/>
  <c r="B802" i="26"/>
  <c r="B803" i="26"/>
  <c r="B804" i="26"/>
  <c r="B805" i="26"/>
  <c r="B806" i="26"/>
  <c r="B807" i="26"/>
  <c r="B808" i="26"/>
  <c r="B809" i="26"/>
  <c r="B810" i="26"/>
  <c r="B811" i="26"/>
  <c r="B812" i="26"/>
  <c r="B813" i="26"/>
  <c r="B814" i="26"/>
  <c r="B815" i="26"/>
  <c r="B816" i="26"/>
  <c r="B817" i="26"/>
  <c r="B818" i="26"/>
  <c r="B819" i="26"/>
  <c r="B820" i="26"/>
  <c r="B821" i="26"/>
  <c r="B822" i="26"/>
  <c r="B823" i="26"/>
  <c r="B824" i="26"/>
  <c r="B825" i="26"/>
  <c r="B826" i="26"/>
  <c r="B827" i="26"/>
  <c r="B828" i="26"/>
  <c r="B829" i="26"/>
  <c r="B830" i="26"/>
  <c r="B831" i="26"/>
  <c r="B832" i="26"/>
  <c r="B833" i="26"/>
  <c r="B834" i="26"/>
  <c r="B835" i="26"/>
  <c r="B836" i="26"/>
  <c r="B837" i="26"/>
  <c r="B838" i="26"/>
  <c r="B839" i="26"/>
  <c r="B840" i="26"/>
  <c r="B841" i="26"/>
  <c r="B842" i="26"/>
  <c r="B843" i="26"/>
  <c r="B844" i="26"/>
  <c r="B845" i="26"/>
  <c r="B846" i="26"/>
  <c r="B847" i="26"/>
  <c r="B848" i="26"/>
  <c r="B849" i="26"/>
  <c r="B850" i="26"/>
  <c r="B851" i="26"/>
  <c r="B852" i="26"/>
  <c r="B853" i="26"/>
  <c r="B854" i="26"/>
  <c r="B855" i="26"/>
  <c r="B856" i="26"/>
  <c r="B857" i="26"/>
  <c r="B858" i="26"/>
  <c r="B859" i="26"/>
  <c r="B860" i="26"/>
  <c r="B861" i="26"/>
  <c r="B862" i="26"/>
  <c r="B863" i="26"/>
  <c r="B864" i="26"/>
  <c r="B865" i="26"/>
  <c r="B866" i="26"/>
  <c r="B867" i="26"/>
  <c r="B868" i="26"/>
  <c r="B869" i="26"/>
  <c r="B870" i="26"/>
  <c r="B871" i="26"/>
  <c r="B872" i="26"/>
  <c r="B873" i="26"/>
  <c r="B874" i="26"/>
  <c r="B875" i="26"/>
  <c r="B876" i="26"/>
  <c r="B877" i="26"/>
  <c r="B878" i="26"/>
  <c r="B879" i="26"/>
  <c r="B880" i="26"/>
  <c r="B881" i="26"/>
  <c r="B882" i="26"/>
  <c r="B883" i="26"/>
  <c r="B884" i="26"/>
  <c r="B885" i="26"/>
  <c r="B886" i="26"/>
  <c r="B887" i="26"/>
  <c r="B888" i="26"/>
  <c r="B889" i="26"/>
  <c r="B890" i="26"/>
  <c r="B891" i="26"/>
  <c r="B892" i="26"/>
  <c r="B893" i="26"/>
  <c r="B894" i="26"/>
  <c r="B895" i="26"/>
  <c r="B896" i="26"/>
  <c r="B897" i="26"/>
  <c r="B898" i="26"/>
  <c r="B899" i="26"/>
  <c r="B900" i="26"/>
  <c r="B901" i="26"/>
  <c r="B902" i="26"/>
  <c r="B903" i="26"/>
  <c r="B904" i="26"/>
  <c r="B905" i="26"/>
  <c r="B906" i="26"/>
  <c r="B907" i="26"/>
  <c r="B908" i="26"/>
  <c r="B909" i="26"/>
  <c r="B910" i="26"/>
  <c r="B911" i="26"/>
  <c r="B912" i="26"/>
  <c r="B913" i="26"/>
  <c r="B416" i="26"/>
  <c r="B417" i="26"/>
  <c r="B418" i="26"/>
  <c r="B419" i="26"/>
  <c r="B420" i="26"/>
  <c r="B421" i="26"/>
  <c r="B422" i="26"/>
  <c r="B42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B544" i="26"/>
  <c r="B545" i="26"/>
  <c r="B546" i="26"/>
  <c r="B547" i="26"/>
  <c r="B548" i="26"/>
  <c r="B549" i="26"/>
  <c r="B550" i="26"/>
  <c r="B551" i="26"/>
  <c r="B552" i="26"/>
  <c r="B553" i="26"/>
  <c r="B554" i="26"/>
  <c r="B555" i="26"/>
  <c r="B556" i="26"/>
  <c r="B557" i="26"/>
  <c r="B558" i="26"/>
  <c r="B559" i="26"/>
  <c r="B560" i="26"/>
  <c r="B561" i="26"/>
  <c r="B562" i="26"/>
  <c r="B563" i="26"/>
  <c r="B564" i="26"/>
  <c r="B565" i="26"/>
  <c r="B566" i="26"/>
  <c r="B567" i="26"/>
  <c r="B568" i="26"/>
  <c r="B569" i="26"/>
  <c r="B570" i="26"/>
  <c r="B571" i="26"/>
  <c r="B572" i="26"/>
  <c r="B573" i="26"/>
  <c r="B574" i="26"/>
  <c r="B575" i="26"/>
  <c r="B576" i="26"/>
  <c r="B577" i="26"/>
  <c r="B578" i="26"/>
  <c r="B579" i="26"/>
  <c r="B580" i="26"/>
  <c r="B581" i="26"/>
  <c r="B582" i="26"/>
  <c r="B583" i="26"/>
  <c r="B584" i="26"/>
  <c r="B585" i="26"/>
  <c r="B586" i="26"/>
  <c r="B587" i="26"/>
  <c r="B588" i="26"/>
  <c r="B589" i="26"/>
  <c r="B590" i="26"/>
  <c r="B591" i="26"/>
  <c r="B592" i="26"/>
  <c r="B593" i="26"/>
  <c r="B594" i="26"/>
  <c r="B595" i="26"/>
  <c r="B596" i="26"/>
  <c r="B597" i="26"/>
  <c r="B598" i="26"/>
  <c r="B599" i="26"/>
  <c r="B600" i="26"/>
  <c r="B601" i="26"/>
  <c r="B602" i="26"/>
  <c r="B603" i="26"/>
  <c r="B604" i="26"/>
  <c r="B605" i="26"/>
  <c r="B606" i="26"/>
  <c r="B607" i="26"/>
  <c r="B608" i="26"/>
  <c r="B609" i="26"/>
  <c r="B610" i="26"/>
  <c r="B611" i="26"/>
  <c r="B612" i="26"/>
  <c r="B613" i="26"/>
  <c r="B364" i="26"/>
  <c r="B365" i="26"/>
  <c r="B366" i="26"/>
  <c r="B367" i="26"/>
  <c r="B368" i="26"/>
  <c r="B369" i="26"/>
  <c r="B370" i="26"/>
  <c r="B371" i="26"/>
  <c r="B372" i="26"/>
  <c r="B373" i="26"/>
  <c r="B374" i="26"/>
  <c r="B375" i="26"/>
  <c r="B376" i="26"/>
  <c r="B377" i="26"/>
  <c r="B378" i="26"/>
  <c r="B379" i="26"/>
  <c r="B380" i="26"/>
  <c r="B381" i="26"/>
  <c r="B382" i="26"/>
  <c r="B383" i="26"/>
  <c r="B384" i="26"/>
  <c r="B385" i="26"/>
  <c r="B386" i="26"/>
  <c r="B387" i="26"/>
  <c r="B388" i="26"/>
  <c r="B389" i="26"/>
  <c r="B390" i="26"/>
  <c r="B391" i="26"/>
  <c r="B392" i="26"/>
  <c r="B393" i="26"/>
  <c r="B394" i="26"/>
  <c r="B395" i="26"/>
  <c r="B396" i="26"/>
  <c r="B397" i="26"/>
  <c r="B398" i="26"/>
  <c r="B399" i="26"/>
  <c r="B400" i="26"/>
  <c r="B401" i="26"/>
  <c r="B402" i="26"/>
  <c r="B403" i="26"/>
  <c r="B404" i="26"/>
  <c r="B405" i="26"/>
  <c r="B406" i="26"/>
  <c r="B407" i="26"/>
  <c r="B408" i="26"/>
  <c r="B409" i="26"/>
  <c r="B410" i="26"/>
  <c r="B411" i="26"/>
  <c r="B412" i="26"/>
  <c r="B413" i="26"/>
  <c r="B414" i="26"/>
  <c r="B415" i="26"/>
  <c r="B193" i="26"/>
  <c r="B194" i="26"/>
  <c r="B195" i="26"/>
  <c r="B196" i="26"/>
  <c r="B197" i="26"/>
  <c r="B198" i="26"/>
  <c r="B199" i="26"/>
  <c r="B200" i="26"/>
  <c r="B201" i="26"/>
  <c r="B202" i="26"/>
  <c r="B203" i="26"/>
  <c r="B204" i="26"/>
  <c r="B205" i="26"/>
  <c r="B206" i="26"/>
  <c r="B207" i="26"/>
  <c r="B208" i="26"/>
  <c r="B209" i="26"/>
  <c r="B210" i="26"/>
  <c r="B211" i="26"/>
  <c r="B212" i="26"/>
  <c r="B213" i="26"/>
  <c r="B214" i="26"/>
  <c r="B215" i="26"/>
  <c r="B216" i="26"/>
  <c r="B217" i="26"/>
  <c r="B218" i="26"/>
  <c r="B219" i="26"/>
  <c r="B220" i="26"/>
  <c r="B221" i="26"/>
  <c r="B222" i="26"/>
  <c r="B223" i="26"/>
  <c r="B224" i="26"/>
  <c r="B225" i="26"/>
  <c r="B226" i="26"/>
  <c r="B227" i="26"/>
  <c r="B228" i="26"/>
  <c r="B229" i="26"/>
  <c r="B230" i="26"/>
  <c r="B231" i="26"/>
  <c r="B232" i="26"/>
  <c r="B233" i="26"/>
  <c r="B234" i="26"/>
  <c r="B235" i="26"/>
  <c r="B236" i="26"/>
  <c r="B237" i="26"/>
  <c r="B238" i="26"/>
  <c r="B239" i="26"/>
  <c r="B240" i="26"/>
  <c r="B241" i="26"/>
  <c r="B242" i="26"/>
  <c r="B243" i="26"/>
  <c r="B244" i="26"/>
  <c r="B245" i="26"/>
  <c r="B246" i="26"/>
  <c r="B247" i="26"/>
  <c r="B248" i="26"/>
  <c r="B249" i="26"/>
  <c r="B250" i="26"/>
  <c r="B251" i="26"/>
  <c r="B252" i="26"/>
  <c r="B253" i="26"/>
  <c r="B254" i="26"/>
  <c r="B255" i="26"/>
  <c r="B256" i="26"/>
  <c r="B257" i="26"/>
  <c r="B258" i="26"/>
  <c r="B259" i="26"/>
  <c r="B260" i="26"/>
  <c r="B261" i="26"/>
  <c r="B262" i="26"/>
  <c r="B263" i="26"/>
  <c r="B264" i="26"/>
  <c r="B265" i="26"/>
  <c r="B266" i="26"/>
  <c r="B267" i="26"/>
  <c r="B268" i="26"/>
  <c r="B269" i="26"/>
  <c r="B270" i="26"/>
  <c r="B271" i="26"/>
  <c r="B272" i="26"/>
  <c r="B273" i="26"/>
  <c r="B274" i="26"/>
  <c r="B275" i="26"/>
  <c r="B276" i="26"/>
  <c r="B277" i="26"/>
  <c r="B278" i="26"/>
  <c r="B279" i="26"/>
  <c r="B280" i="26"/>
  <c r="B281" i="26"/>
  <c r="B282" i="26"/>
  <c r="B283" i="26"/>
  <c r="B284" i="26"/>
  <c r="B285" i="26"/>
  <c r="B286" i="26"/>
  <c r="B287" i="26"/>
  <c r="B288" i="26"/>
  <c r="B289" i="26"/>
  <c r="B290" i="26"/>
  <c r="B291" i="26"/>
  <c r="B292" i="26"/>
  <c r="B293" i="26"/>
  <c r="B294" i="26"/>
  <c r="B295" i="26"/>
  <c r="B296" i="26"/>
  <c r="B297" i="26"/>
  <c r="B298" i="26"/>
  <c r="B299" i="26"/>
  <c r="B300" i="26"/>
  <c r="B301" i="26"/>
  <c r="B302" i="26"/>
  <c r="B303" i="26"/>
  <c r="B304" i="26"/>
  <c r="B305" i="26"/>
  <c r="B306" i="26"/>
  <c r="B307" i="26"/>
  <c r="B308" i="26"/>
  <c r="B309" i="26"/>
  <c r="B310" i="26"/>
  <c r="B311" i="26"/>
  <c r="B312" i="26"/>
  <c r="B313" i="26"/>
  <c r="B314" i="26"/>
  <c r="B315" i="26"/>
  <c r="B316" i="26"/>
  <c r="B317" i="26"/>
  <c r="B318" i="26"/>
  <c r="B319" i="26"/>
  <c r="B320" i="26"/>
  <c r="B321" i="26"/>
  <c r="B322" i="26"/>
  <c r="B323" i="26"/>
  <c r="B324" i="26"/>
  <c r="B325" i="26"/>
  <c r="B326" i="26"/>
  <c r="B327" i="26"/>
  <c r="B328" i="26"/>
  <c r="B329" i="26"/>
  <c r="B330" i="26"/>
  <c r="B331" i="26"/>
  <c r="B332" i="26"/>
  <c r="B333" i="26"/>
  <c r="B334" i="26"/>
  <c r="B335" i="26"/>
  <c r="B336" i="26"/>
  <c r="B337" i="26"/>
  <c r="B338" i="26"/>
  <c r="B339" i="26"/>
  <c r="B340" i="26"/>
  <c r="B341" i="26"/>
  <c r="B342" i="26"/>
  <c r="B343" i="26"/>
  <c r="B344" i="26"/>
  <c r="B345" i="26"/>
  <c r="B346" i="26"/>
  <c r="B347" i="26"/>
  <c r="B348" i="26"/>
  <c r="B349" i="26"/>
  <c r="B350" i="26"/>
  <c r="B351" i="26"/>
  <c r="B352" i="26"/>
  <c r="B353" i="26"/>
  <c r="B354" i="26"/>
  <c r="B355" i="26"/>
  <c r="B356" i="26"/>
  <c r="B357" i="26"/>
  <c r="B358" i="26"/>
  <c r="B359" i="26"/>
  <c r="B360" i="26"/>
  <c r="B361" i="26"/>
  <c r="B362" i="26"/>
  <c r="B363" i="26"/>
  <c r="B184" i="26"/>
  <c r="B185" i="26"/>
  <c r="B186" i="26"/>
  <c r="B187" i="26"/>
  <c r="B188" i="26"/>
  <c r="B189" i="26"/>
  <c r="B190" i="26"/>
  <c r="B191" i="26"/>
  <c r="B192" i="26"/>
  <c r="B176" i="26"/>
  <c r="B177" i="26"/>
  <c r="B178" i="26"/>
  <c r="B179" i="26"/>
  <c r="B180" i="26"/>
  <c r="B181" i="26"/>
  <c r="B182" i="26"/>
  <c r="B183" i="26"/>
  <c r="B165" i="26"/>
  <c r="B166" i="26"/>
  <c r="B167" i="26"/>
  <c r="B168" i="26"/>
  <c r="B169" i="26"/>
  <c r="B170" i="26"/>
  <c r="B171" i="26"/>
  <c r="B172" i="26"/>
  <c r="B173" i="26"/>
  <c r="B174" i="26"/>
  <c r="B175" i="26"/>
  <c r="B161" i="26"/>
  <c r="B162" i="26"/>
  <c r="B163" i="26"/>
  <c r="B164"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14" i="26"/>
  <c r="B115" i="26"/>
  <c r="B116" i="26"/>
  <c r="B117" i="26"/>
  <c r="B118" i="26"/>
  <c r="B119" i="26"/>
  <c r="B120" i="26"/>
  <c r="B121" i="26"/>
  <c r="B122" i="26"/>
  <c r="B123" i="26"/>
  <c r="B105" i="26"/>
  <c r="B106" i="26"/>
  <c r="B107" i="26"/>
  <c r="B108" i="26"/>
  <c r="B109" i="26"/>
  <c r="B110" i="26"/>
  <c r="B111" i="26"/>
  <c r="B112" i="26"/>
  <c r="B113" i="26"/>
  <c r="B80" i="26"/>
  <c r="B81" i="26"/>
  <c r="B82" i="26"/>
  <c r="B83" i="26"/>
  <c r="B84" i="26"/>
  <c r="B85" i="26"/>
  <c r="B86" i="26"/>
  <c r="B87" i="26"/>
  <c r="B88" i="26"/>
  <c r="B89" i="26"/>
  <c r="B74" i="26"/>
  <c r="B75" i="26"/>
  <c r="B76" i="26"/>
  <c r="B77" i="26"/>
  <c r="B78" i="26"/>
  <c r="B79" i="2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42" i="16"/>
  <c r="Z143" i="16"/>
  <c r="Z144" i="16"/>
  <c r="Z145" i="16"/>
  <c r="Z146" i="16"/>
  <c r="Z147" i="16"/>
  <c r="Z131" i="16"/>
  <c r="Z132" i="16"/>
  <c r="Z133" i="16"/>
  <c r="Z134" i="16"/>
  <c r="Z135" i="16"/>
  <c r="Z136" i="16"/>
  <c r="Z137" i="16"/>
  <c r="Z138" i="16"/>
  <c r="Z139" i="16"/>
  <c r="Z140" i="16"/>
  <c r="Z141" i="16"/>
  <c r="AG104" i="26"/>
  <c r="AJ104" i="26"/>
  <c r="AG105" i="26"/>
  <c r="AJ105" i="26"/>
  <c r="AG106" i="26"/>
  <c r="AH106" i="26"/>
  <c r="AI106" i="26" s="1"/>
  <c r="AJ106" i="26"/>
  <c r="AG107" i="26"/>
  <c r="AH107" i="26"/>
  <c r="AI107" i="26"/>
  <c r="AJ107" i="26"/>
  <c r="AG108" i="26"/>
  <c r="AH108" i="26"/>
  <c r="AI108" i="26" s="1"/>
  <c r="AJ108" i="26"/>
  <c r="AG109" i="26"/>
  <c r="AH109" i="26"/>
  <c r="AI109" i="26"/>
  <c r="AJ109" i="26"/>
  <c r="AG110" i="26"/>
  <c r="AH110" i="26"/>
  <c r="AI110" i="26"/>
  <c r="AJ110" i="26"/>
  <c r="AG111" i="26"/>
  <c r="AH111" i="26"/>
  <c r="AI111" i="26"/>
  <c r="AJ111" i="26"/>
  <c r="AG112" i="26"/>
  <c r="AH112" i="26"/>
  <c r="AI112" i="26"/>
  <c r="AJ112" i="26"/>
  <c r="AG113" i="26"/>
  <c r="AH113" i="26"/>
  <c r="AI113" i="26"/>
  <c r="AJ113" i="26"/>
  <c r="AG114" i="26"/>
  <c r="AH114" i="26"/>
  <c r="AI114" i="26"/>
  <c r="AJ114" i="26"/>
  <c r="AG115" i="26"/>
  <c r="AJ115" i="26"/>
  <c r="AG116" i="26"/>
  <c r="AH116" i="26"/>
  <c r="AI116" i="26"/>
  <c r="AJ116" i="26"/>
  <c r="AG117" i="26"/>
  <c r="AH117" i="26"/>
  <c r="AI117" i="26"/>
  <c r="AJ117" i="26"/>
  <c r="AG118" i="26"/>
  <c r="AH118" i="26"/>
  <c r="AI118" i="26"/>
  <c r="AJ118" i="26"/>
  <c r="AG119" i="26"/>
  <c r="AH119" i="26"/>
  <c r="AI119" i="26"/>
  <c r="AJ119" i="26"/>
  <c r="AG120" i="26"/>
  <c r="AH120" i="26"/>
  <c r="AI120" i="26"/>
  <c r="AJ120" i="26"/>
  <c r="AG121" i="26"/>
  <c r="AH121" i="26"/>
  <c r="AI121" i="26"/>
  <c r="AJ121" i="26"/>
  <c r="AG122" i="26"/>
  <c r="AH122" i="26"/>
  <c r="AI122" i="26"/>
  <c r="AJ122" i="26"/>
  <c r="AG123" i="26"/>
  <c r="AH123" i="26"/>
  <c r="AI123" i="26"/>
  <c r="AJ123" i="26"/>
  <c r="AG124" i="26"/>
  <c r="AH124" i="26"/>
  <c r="AI124" i="26"/>
  <c r="AJ124" i="26"/>
  <c r="AG125" i="26"/>
  <c r="AH125" i="26"/>
  <c r="AI125" i="26"/>
  <c r="AJ125" i="26"/>
  <c r="AG126" i="26"/>
  <c r="AH126" i="26"/>
  <c r="AI126" i="26"/>
  <c r="AJ126" i="26"/>
  <c r="AG127" i="26"/>
  <c r="AH127" i="26"/>
  <c r="AI127" i="26"/>
  <c r="AJ127" i="26"/>
  <c r="AG128" i="26"/>
  <c r="AH128" i="26"/>
  <c r="AI128" i="26"/>
  <c r="AJ128" i="26"/>
  <c r="AG129" i="26"/>
  <c r="AH129" i="26"/>
  <c r="AI129" i="26"/>
  <c r="AJ129" i="26"/>
  <c r="AG130" i="26"/>
  <c r="AH130" i="26"/>
  <c r="AI130" i="26"/>
  <c r="AJ130" i="26"/>
  <c r="AG131" i="26"/>
  <c r="AH131" i="26"/>
  <c r="AI131" i="26"/>
  <c r="AJ131" i="26"/>
  <c r="AG132" i="26"/>
  <c r="AH132" i="26"/>
  <c r="AI132" i="26" s="1"/>
  <c r="AJ132" i="26"/>
  <c r="AG133" i="26"/>
  <c r="AH133" i="26"/>
  <c r="AI133" i="26"/>
  <c r="AJ133" i="26"/>
  <c r="AG134" i="26"/>
  <c r="AH134" i="26"/>
  <c r="AI134" i="26"/>
  <c r="AJ134" i="26"/>
  <c r="AG135" i="26"/>
  <c r="AH135" i="26"/>
  <c r="AI135" i="26" s="1"/>
  <c r="AJ135" i="26"/>
  <c r="AG136" i="26"/>
  <c r="AH136" i="26"/>
  <c r="AI136" i="26" s="1"/>
  <c r="AJ136" i="26"/>
  <c r="AG137" i="26"/>
  <c r="AH137" i="26"/>
  <c r="AI137" i="26"/>
  <c r="AJ137" i="26"/>
  <c r="AG138" i="26"/>
  <c r="AH138" i="26"/>
  <c r="AI138" i="26" s="1"/>
  <c r="AJ138" i="26"/>
  <c r="AG139" i="26"/>
  <c r="AH139" i="26"/>
  <c r="AI139" i="26" s="1"/>
  <c r="AJ139" i="26"/>
  <c r="AG140" i="26"/>
  <c r="AH140" i="26"/>
  <c r="AI140" i="26" s="1"/>
  <c r="AJ140" i="26"/>
  <c r="AG141" i="26"/>
  <c r="AH141" i="26"/>
  <c r="AI141" i="26" s="1"/>
  <c r="AJ141" i="26"/>
  <c r="AG142" i="26"/>
  <c r="AH142" i="26"/>
  <c r="AI142" i="26"/>
  <c r="AJ142" i="26"/>
  <c r="AG143" i="26"/>
  <c r="AH143" i="26"/>
  <c r="AI143" i="26"/>
  <c r="AJ143" i="26"/>
  <c r="AG144" i="26"/>
  <c r="AH144" i="26"/>
  <c r="AI144" i="26" s="1"/>
  <c r="AJ144" i="26"/>
  <c r="AG145" i="26"/>
  <c r="AH145" i="26"/>
  <c r="AI145" i="26"/>
  <c r="AJ145" i="26"/>
  <c r="AG146" i="26"/>
  <c r="AH146" i="26"/>
  <c r="AI146" i="26"/>
  <c r="AJ146" i="26"/>
  <c r="AG147" i="26"/>
  <c r="AH147" i="26"/>
  <c r="AI147" i="26" s="1"/>
  <c r="AJ147" i="26"/>
  <c r="AG148" i="26"/>
  <c r="AH148" i="26"/>
  <c r="AI148" i="26"/>
  <c r="AJ148" i="26"/>
  <c r="AG149" i="26"/>
  <c r="AJ149" i="26"/>
  <c r="AG150" i="26"/>
  <c r="AJ150" i="26"/>
  <c r="AG151" i="26"/>
  <c r="AJ151" i="26"/>
  <c r="AG152" i="26"/>
  <c r="AJ152" i="26"/>
  <c r="AG153" i="26"/>
  <c r="AJ153" i="26"/>
  <c r="AG154" i="26"/>
  <c r="AJ154" i="26"/>
  <c r="AG155" i="26"/>
  <c r="AJ155" i="26"/>
  <c r="AG156" i="26"/>
  <c r="AJ156" i="26"/>
  <c r="AG157" i="26"/>
  <c r="AJ157" i="26"/>
  <c r="AG158" i="26"/>
  <c r="AJ158" i="26"/>
  <c r="AG159" i="26"/>
  <c r="AJ159" i="26"/>
  <c r="AG160" i="26"/>
  <c r="AJ160" i="26"/>
  <c r="AG161" i="26"/>
  <c r="AJ161" i="26"/>
  <c r="AG162" i="26"/>
  <c r="AJ162" i="26"/>
  <c r="AG163" i="26"/>
  <c r="AJ163" i="26"/>
  <c r="AG164" i="26"/>
  <c r="AJ164" i="26"/>
  <c r="AG165" i="26"/>
  <c r="AJ165" i="26"/>
  <c r="AG166" i="26"/>
  <c r="AJ166" i="26"/>
  <c r="AG167" i="26"/>
  <c r="AJ167" i="26"/>
  <c r="AG168" i="26"/>
  <c r="AJ168" i="26"/>
  <c r="AG169" i="26"/>
  <c r="AJ169" i="26"/>
  <c r="AG170" i="26"/>
  <c r="AJ170" i="26"/>
  <c r="AG171" i="26"/>
  <c r="AJ171" i="26"/>
  <c r="AG172" i="26"/>
  <c r="AJ172" i="26"/>
  <c r="AG173" i="26"/>
  <c r="AJ173" i="26"/>
  <c r="AG174" i="26"/>
  <c r="AJ174" i="26"/>
  <c r="AG175" i="26"/>
  <c r="AJ175" i="26"/>
  <c r="AG176" i="26"/>
  <c r="AJ176" i="26"/>
  <c r="AG177" i="26"/>
  <c r="AJ177" i="26"/>
  <c r="AG178" i="26"/>
  <c r="AJ178" i="26"/>
  <c r="AG179" i="26"/>
  <c r="AJ179" i="26"/>
  <c r="AG180" i="26"/>
  <c r="AJ180" i="26"/>
  <c r="AG181" i="26"/>
  <c r="AJ181" i="26"/>
  <c r="AG182" i="26"/>
  <c r="AJ182" i="26"/>
  <c r="AG183" i="26"/>
  <c r="AJ183" i="26"/>
  <c r="AG184" i="26"/>
  <c r="AJ184" i="26"/>
  <c r="AG185" i="26"/>
  <c r="AJ185" i="26"/>
  <c r="AG186" i="26"/>
  <c r="AJ186" i="26"/>
  <c r="AG187" i="26"/>
  <c r="AJ187" i="26"/>
  <c r="AG188" i="26"/>
  <c r="AJ188" i="26"/>
  <c r="AG189" i="26"/>
  <c r="AJ189" i="26"/>
  <c r="AG190" i="26"/>
  <c r="AJ190" i="26"/>
  <c r="AG191" i="26"/>
  <c r="AJ191" i="26"/>
  <c r="AG192" i="26"/>
  <c r="AJ192" i="26"/>
  <c r="AG193" i="26"/>
  <c r="AJ193" i="26"/>
  <c r="AG194" i="26"/>
  <c r="AJ194" i="26"/>
  <c r="AG195" i="26"/>
  <c r="AJ195" i="26"/>
  <c r="AG196" i="26"/>
  <c r="AJ196" i="26"/>
  <c r="AG197" i="26"/>
  <c r="AJ197" i="26"/>
  <c r="AG198" i="26"/>
  <c r="AJ198" i="26"/>
  <c r="AG199" i="26"/>
  <c r="AJ199" i="26"/>
  <c r="AG200" i="26"/>
  <c r="AJ200" i="26"/>
  <c r="AG201" i="26"/>
  <c r="U201" i="26" s="1"/>
  <c r="AJ201" i="26"/>
  <c r="AG202" i="26"/>
  <c r="AJ202" i="26"/>
  <c r="AG203" i="26"/>
  <c r="AJ203" i="26"/>
  <c r="AG204" i="26"/>
  <c r="AJ204" i="26"/>
  <c r="AG205" i="26"/>
  <c r="AJ205" i="26"/>
  <c r="AG206" i="26"/>
  <c r="AJ206" i="26"/>
  <c r="AG207" i="26"/>
  <c r="AJ207" i="26"/>
  <c r="AG208" i="26"/>
  <c r="AJ208" i="26"/>
  <c r="AG209" i="26"/>
  <c r="AJ209" i="26"/>
  <c r="AG210" i="26"/>
  <c r="AJ210" i="26"/>
  <c r="AG211" i="26"/>
  <c r="AJ211" i="26"/>
  <c r="AG212" i="26"/>
  <c r="U212" i="26" s="1"/>
  <c r="AJ212" i="26"/>
  <c r="AG213" i="26"/>
  <c r="AJ213" i="26"/>
  <c r="AG214" i="26"/>
  <c r="AJ214" i="26"/>
  <c r="AG215" i="26"/>
  <c r="AJ215" i="26"/>
  <c r="AG216" i="26"/>
  <c r="AJ216" i="26"/>
  <c r="AG217" i="26"/>
  <c r="AJ217" i="26"/>
  <c r="AG218" i="26"/>
  <c r="AJ218" i="26"/>
  <c r="AG219" i="26"/>
  <c r="AJ219" i="26"/>
  <c r="AG220" i="26"/>
  <c r="AJ220" i="26"/>
  <c r="AG221" i="26"/>
  <c r="AJ221" i="26"/>
  <c r="AG222" i="26"/>
  <c r="AJ222" i="26"/>
  <c r="AG223" i="26"/>
  <c r="AJ223" i="26"/>
  <c r="AG224" i="26"/>
  <c r="AJ224" i="26"/>
  <c r="AG225" i="26"/>
  <c r="AJ225" i="26"/>
  <c r="AG226" i="26"/>
  <c r="AJ226" i="26"/>
  <c r="AG227" i="26"/>
  <c r="AJ227" i="26"/>
  <c r="AG228" i="26"/>
  <c r="AJ228" i="26"/>
  <c r="AG229" i="26"/>
  <c r="AJ229" i="26"/>
  <c r="AG230" i="26"/>
  <c r="AJ230" i="26"/>
  <c r="AG231" i="26"/>
  <c r="AJ231" i="26"/>
  <c r="AG232" i="26"/>
  <c r="AJ232" i="26"/>
  <c r="AG233" i="26"/>
  <c r="AJ233" i="26"/>
  <c r="AG234" i="26"/>
  <c r="AJ234" i="26"/>
  <c r="AG235" i="26"/>
  <c r="AJ235" i="26"/>
  <c r="AG236" i="26"/>
  <c r="AJ236" i="26"/>
  <c r="AG237" i="26"/>
  <c r="AJ237" i="26"/>
  <c r="AG238" i="26"/>
  <c r="AJ238" i="26"/>
  <c r="AG239" i="26"/>
  <c r="AJ239" i="26"/>
  <c r="AG240" i="26"/>
  <c r="AJ240" i="26"/>
  <c r="AG241" i="26"/>
  <c r="AJ241" i="26"/>
  <c r="AG242" i="26"/>
  <c r="AJ242" i="26"/>
  <c r="AG243" i="26"/>
  <c r="AJ243" i="26"/>
  <c r="AG244" i="26"/>
  <c r="AJ244" i="26"/>
  <c r="AG245" i="26"/>
  <c r="AJ245" i="26"/>
  <c r="AG246" i="26"/>
  <c r="AJ246" i="26"/>
  <c r="AG247" i="26"/>
  <c r="AJ247" i="26"/>
  <c r="AG248" i="26"/>
  <c r="AJ248" i="26"/>
  <c r="AG249" i="26"/>
  <c r="AJ249" i="26"/>
  <c r="AG250" i="26"/>
  <c r="AJ250" i="26"/>
  <c r="AG251" i="26"/>
  <c r="AJ251" i="26"/>
  <c r="AG252" i="26"/>
  <c r="AJ252" i="26"/>
  <c r="AG253" i="26"/>
  <c r="AJ253" i="26"/>
  <c r="AG254" i="26"/>
  <c r="AJ254" i="26"/>
  <c r="AG255" i="26"/>
  <c r="AJ255" i="26"/>
  <c r="AG256" i="26"/>
  <c r="AJ256" i="26"/>
  <c r="AG257" i="26"/>
  <c r="AJ257" i="26"/>
  <c r="AG258" i="26"/>
  <c r="AJ258" i="26"/>
  <c r="AG259" i="26"/>
  <c r="AJ259" i="26"/>
  <c r="AG260" i="26"/>
  <c r="U260" i="26" s="1"/>
  <c r="AJ260" i="26"/>
  <c r="AG261" i="26"/>
  <c r="AJ261" i="26"/>
  <c r="AG262" i="26"/>
  <c r="AJ262" i="26"/>
  <c r="AG263" i="26"/>
  <c r="AJ263" i="26"/>
  <c r="AG264" i="26"/>
  <c r="AJ264" i="26"/>
  <c r="AG265" i="26"/>
  <c r="AJ265" i="26"/>
  <c r="AG266" i="26"/>
  <c r="AJ266" i="26"/>
  <c r="AG267" i="26"/>
  <c r="AJ267" i="26"/>
  <c r="AG268" i="26"/>
  <c r="AJ268" i="26"/>
  <c r="AG269" i="26"/>
  <c r="AJ269" i="26"/>
  <c r="AG270" i="26"/>
  <c r="AJ270" i="26"/>
  <c r="AG271" i="26"/>
  <c r="AJ271" i="26"/>
  <c r="AG272" i="26"/>
  <c r="AJ272" i="26"/>
  <c r="AG273" i="26"/>
  <c r="AJ273" i="26"/>
  <c r="AG274" i="26"/>
  <c r="AJ274" i="26"/>
  <c r="AG275" i="26"/>
  <c r="AJ275" i="26"/>
  <c r="AG276" i="26"/>
  <c r="AJ276" i="26"/>
  <c r="AG277" i="26"/>
  <c r="AJ277" i="26"/>
  <c r="AG278" i="26"/>
  <c r="AC278" i="26" s="1"/>
  <c r="AJ278" i="26"/>
  <c r="AG279" i="26"/>
  <c r="AJ279" i="26"/>
  <c r="AG280" i="26"/>
  <c r="AJ280" i="26"/>
  <c r="AG281" i="26"/>
  <c r="AJ281" i="26"/>
  <c r="AG282" i="26"/>
  <c r="AJ282" i="26"/>
  <c r="AG283" i="26"/>
  <c r="AJ283" i="26"/>
  <c r="AG284" i="26"/>
  <c r="AJ284" i="26"/>
  <c r="AG285" i="26"/>
  <c r="AJ285" i="26"/>
  <c r="AG286" i="26"/>
  <c r="AJ286" i="26"/>
  <c r="AG287" i="26"/>
  <c r="AJ287" i="26"/>
  <c r="AG288" i="26"/>
  <c r="AJ288" i="26"/>
  <c r="AG289" i="26"/>
  <c r="AJ289" i="26"/>
  <c r="AG290" i="26"/>
  <c r="AJ290" i="26"/>
  <c r="AG291" i="26"/>
  <c r="AJ291" i="26"/>
  <c r="AG292" i="26"/>
  <c r="AJ292" i="26"/>
  <c r="AG293" i="26"/>
  <c r="AJ293" i="26"/>
  <c r="AG294" i="26"/>
  <c r="AJ294" i="26"/>
  <c r="AG295" i="26"/>
  <c r="AJ295" i="26"/>
  <c r="AG296" i="26"/>
  <c r="AJ296" i="26"/>
  <c r="AG297" i="26"/>
  <c r="AJ297" i="26"/>
  <c r="AG298" i="26"/>
  <c r="AJ298" i="26"/>
  <c r="AG299" i="26"/>
  <c r="AJ299" i="26"/>
  <c r="AG300" i="26"/>
  <c r="AJ300" i="26"/>
  <c r="AG301" i="26"/>
  <c r="AJ301" i="26"/>
  <c r="AG302" i="26"/>
  <c r="AJ302" i="26"/>
  <c r="AG303" i="26"/>
  <c r="AJ303" i="26"/>
  <c r="AG304" i="26"/>
  <c r="AJ304" i="26"/>
  <c r="AG305" i="26"/>
  <c r="AJ305" i="26"/>
  <c r="AG306" i="26"/>
  <c r="AJ306" i="26"/>
  <c r="AG307" i="26"/>
  <c r="AJ307" i="26"/>
  <c r="AG308" i="26"/>
  <c r="AJ308" i="26"/>
  <c r="AG309" i="26"/>
  <c r="AJ309" i="26"/>
  <c r="AG310" i="26"/>
  <c r="AJ310" i="26"/>
  <c r="AG311" i="26"/>
  <c r="AJ311" i="26"/>
  <c r="AG312" i="26"/>
  <c r="AJ312" i="26"/>
  <c r="AG313" i="26"/>
  <c r="AJ313" i="26"/>
  <c r="AG314" i="26"/>
  <c r="AJ314" i="26"/>
  <c r="AG315" i="26"/>
  <c r="AJ315" i="26"/>
  <c r="AG316" i="26"/>
  <c r="AJ316" i="26"/>
  <c r="AG317" i="26"/>
  <c r="AJ317" i="26"/>
  <c r="AG318" i="26"/>
  <c r="AJ318" i="26"/>
  <c r="AG319" i="26"/>
  <c r="AJ319" i="26"/>
  <c r="AG320" i="26"/>
  <c r="U320" i="26" s="1"/>
  <c r="AJ320" i="26"/>
  <c r="AG321" i="26"/>
  <c r="AJ321" i="26"/>
  <c r="AG322" i="26"/>
  <c r="AJ322" i="26"/>
  <c r="AG323" i="26"/>
  <c r="AJ323" i="26"/>
  <c r="AG324" i="26"/>
  <c r="AJ324" i="26"/>
  <c r="AG325" i="26"/>
  <c r="AJ325" i="26"/>
  <c r="AG326" i="26"/>
  <c r="AJ326" i="26"/>
  <c r="AG327" i="26"/>
  <c r="AJ327" i="26"/>
  <c r="AG328" i="26"/>
  <c r="AJ328" i="26"/>
  <c r="AG329" i="26"/>
  <c r="AJ329" i="26"/>
  <c r="AG330" i="26"/>
  <c r="AJ330" i="26"/>
  <c r="AG331" i="26"/>
  <c r="AJ331" i="26"/>
  <c r="AG332" i="26"/>
  <c r="AJ332" i="26"/>
  <c r="AG333" i="26"/>
  <c r="AJ333" i="26"/>
  <c r="AG334" i="26"/>
  <c r="AJ334" i="26"/>
  <c r="AG335" i="26"/>
  <c r="AJ335" i="26"/>
  <c r="AG336" i="26"/>
  <c r="AJ336" i="26"/>
  <c r="AG337" i="26"/>
  <c r="AJ337" i="26"/>
  <c r="AG338" i="26"/>
  <c r="AJ338" i="26"/>
  <c r="AG339" i="26"/>
  <c r="AJ339" i="26"/>
  <c r="AG340" i="26"/>
  <c r="AJ340" i="26"/>
  <c r="AG341" i="26"/>
  <c r="AJ341" i="26"/>
  <c r="AG342" i="26"/>
  <c r="AJ342" i="26"/>
  <c r="AG343" i="26"/>
  <c r="AJ343" i="26"/>
  <c r="AG344" i="26"/>
  <c r="AJ344" i="26"/>
  <c r="AG345" i="26"/>
  <c r="AJ345" i="26"/>
  <c r="AG346" i="26"/>
  <c r="AJ346" i="26"/>
  <c r="AG347" i="26"/>
  <c r="AJ347" i="26"/>
  <c r="AG348" i="26"/>
  <c r="AJ348" i="26"/>
  <c r="AG349" i="26"/>
  <c r="AJ349" i="26"/>
  <c r="AG350" i="26"/>
  <c r="AJ350" i="26"/>
  <c r="AG351" i="26"/>
  <c r="AJ351" i="26"/>
  <c r="AG352" i="26"/>
  <c r="AJ352" i="26"/>
  <c r="AG353" i="26"/>
  <c r="AJ353" i="26"/>
  <c r="AG354" i="26"/>
  <c r="AJ354" i="26"/>
  <c r="AG355" i="26"/>
  <c r="AJ355" i="26"/>
  <c r="AG356" i="26"/>
  <c r="U356" i="26" s="1"/>
  <c r="AJ356" i="26"/>
  <c r="AG357" i="26"/>
  <c r="AJ357" i="26"/>
  <c r="AG358" i="26"/>
  <c r="AJ358" i="26"/>
  <c r="AG359" i="26"/>
  <c r="AJ359" i="26"/>
  <c r="AG360" i="26"/>
  <c r="AJ360" i="26"/>
  <c r="AG361" i="26"/>
  <c r="AJ361" i="26"/>
  <c r="AG362" i="26"/>
  <c r="AJ362" i="26"/>
  <c r="AG363" i="26"/>
  <c r="AJ363" i="26"/>
  <c r="AG364" i="26"/>
  <c r="AJ364" i="26"/>
  <c r="AG365" i="26"/>
  <c r="AJ365" i="26"/>
  <c r="AG366" i="26"/>
  <c r="AJ366" i="26"/>
  <c r="AG367" i="26"/>
  <c r="AJ367" i="26"/>
  <c r="AG368" i="26"/>
  <c r="AJ368" i="26"/>
  <c r="AG369" i="26"/>
  <c r="AJ369" i="26"/>
  <c r="AG370" i="26"/>
  <c r="AJ370" i="26"/>
  <c r="AG371" i="26"/>
  <c r="AJ371" i="26"/>
  <c r="AG372" i="26"/>
  <c r="AJ372" i="26"/>
  <c r="AG373" i="26"/>
  <c r="AJ373" i="26"/>
  <c r="AG374" i="26"/>
  <c r="AJ374" i="26"/>
  <c r="AG375" i="26"/>
  <c r="AJ375" i="26"/>
  <c r="AG376" i="26"/>
  <c r="AJ376" i="26"/>
  <c r="AG377" i="26"/>
  <c r="AJ377" i="26"/>
  <c r="AG378" i="26"/>
  <c r="AJ378" i="26"/>
  <c r="AG379" i="26"/>
  <c r="AJ379" i="26"/>
  <c r="AG380" i="26"/>
  <c r="AJ380" i="26"/>
  <c r="AG381" i="26"/>
  <c r="AJ381" i="26"/>
  <c r="AG382" i="26"/>
  <c r="AJ382" i="26"/>
  <c r="AG383" i="26"/>
  <c r="AJ383" i="26"/>
  <c r="AG384" i="26"/>
  <c r="AJ384" i="26"/>
  <c r="AG385" i="26"/>
  <c r="AJ385" i="26"/>
  <c r="AG386" i="26"/>
  <c r="AJ386" i="26"/>
  <c r="AG387" i="26"/>
  <c r="AJ387" i="26"/>
  <c r="AG388" i="26"/>
  <c r="AJ388" i="26"/>
  <c r="AG389" i="26"/>
  <c r="AJ389" i="26"/>
  <c r="AG390" i="26"/>
  <c r="AJ390" i="26"/>
  <c r="AG391" i="26"/>
  <c r="AJ391" i="26"/>
  <c r="AG392" i="26"/>
  <c r="AJ392" i="26"/>
  <c r="AG393" i="26"/>
  <c r="AJ393" i="26"/>
  <c r="AG394" i="26"/>
  <c r="AJ394" i="26"/>
  <c r="AG395" i="26"/>
  <c r="AJ395" i="26"/>
  <c r="AG396" i="26"/>
  <c r="AJ396" i="26"/>
  <c r="AG397" i="26"/>
  <c r="AJ397" i="26"/>
  <c r="AG398" i="26"/>
  <c r="AJ398" i="26"/>
  <c r="AG399" i="26"/>
  <c r="AJ399" i="26"/>
  <c r="AG400" i="26"/>
  <c r="AJ400" i="26"/>
  <c r="AG401" i="26"/>
  <c r="AJ401" i="26"/>
  <c r="AG402" i="26"/>
  <c r="AJ402" i="26"/>
  <c r="AG403" i="26"/>
  <c r="AJ403" i="26"/>
  <c r="AG404" i="26"/>
  <c r="AJ404" i="26"/>
  <c r="AG405" i="26"/>
  <c r="AJ405" i="26"/>
  <c r="AG406" i="26"/>
  <c r="AJ406" i="26"/>
  <c r="AG407" i="26"/>
  <c r="AJ407" i="26"/>
  <c r="AG408" i="26"/>
  <c r="AJ408" i="26"/>
  <c r="AG409" i="26"/>
  <c r="AJ409" i="26"/>
  <c r="AG410" i="26"/>
  <c r="AJ410" i="26"/>
  <c r="AG411" i="26"/>
  <c r="AJ411" i="26"/>
  <c r="AG412" i="26"/>
  <c r="AJ412" i="26"/>
  <c r="AG413" i="26"/>
  <c r="AJ413" i="26"/>
  <c r="AG414" i="26"/>
  <c r="AJ414" i="26"/>
  <c r="AG415" i="26"/>
  <c r="AJ415" i="26"/>
  <c r="AG416" i="26"/>
  <c r="AJ416" i="26"/>
  <c r="AG417" i="26"/>
  <c r="AJ417" i="26"/>
  <c r="AG418" i="26"/>
  <c r="AJ418" i="26"/>
  <c r="AG419" i="26"/>
  <c r="AJ419" i="26"/>
  <c r="AG420" i="26"/>
  <c r="AJ420" i="26"/>
  <c r="AG421" i="26"/>
  <c r="AJ421" i="26"/>
  <c r="AG422" i="26"/>
  <c r="AJ422" i="26"/>
  <c r="AG423" i="26"/>
  <c r="AJ423" i="26"/>
  <c r="AG424" i="26"/>
  <c r="AJ424" i="26"/>
  <c r="AG425" i="26"/>
  <c r="AJ425" i="26"/>
  <c r="AG426" i="26"/>
  <c r="AJ426" i="26"/>
  <c r="AG427" i="26"/>
  <c r="AJ427" i="26"/>
  <c r="AG428" i="26"/>
  <c r="AJ428" i="26"/>
  <c r="AG429" i="26"/>
  <c r="AJ429" i="26"/>
  <c r="AG430" i="26"/>
  <c r="AJ430" i="26"/>
  <c r="AG431" i="26"/>
  <c r="AJ431" i="26"/>
  <c r="AG432" i="26"/>
  <c r="AJ432" i="26"/>
  <c r="AG433" i="26"/>
  <c r="AJ433" i="26"/>
  <c r="AG434" i="26"/>
  <c r="AJ434" i="26"/>
  <c r="AG435" i="26"/>
  <c r="AJ435" i="26"/>
  <c r="AG436" i="26"/>
  <c r="AJ436" i="26"/>
  <c r="AG437" i="26"/>
  <c r="AJ437" i="26"/>
  <c r="AG438" i="26"/>
  <c r="AJ438" i="26"/>
  <c r="AG439" i="26"/>
  <c r="AJ439" i="26"/>
  <c r="AG440" i="26"/>
  <c r="AJ440" i="26"/>
  <c r="AG441" i="26"/>
  <c r="AJ441" i="26"/>
  <c r="AG442" i="26"/>
  <c r="AJ442" i="26"/>
  <c r="AG443" i="26"/>
  <c r="AJ443" i="26"/>
  <c r="AG444" i="26"/>
  <c r="AJ444" i="26"/>
  <c r="AG445" i="26"/>
  <c r="AJ445" i="26"/>
  <c r="AG446" i="26"/>
  <c r="AJ446" i="26"/>
  <c r="AG447" i="26"/>
  <c r="AJ447" i="26"/>
  <c r="AG448" i="26"/>
  <c r="AJ448" i="26"/>
  <c r="AG449" i="26"/>
  <c r="AJ449" i="26"/>
  <c r="AG450" i="26"/>
  <c r="AJ450" i="26"/>
  <c r="AG451" i="26"/>
  <c r="AJ451" i="26"/>
  <c r="AG452" i="26"/>
  <c r="AJ452" i="26"/>
  <c r="AG453" i="26"/>
  <c r="AJ453" i="26"/>
  <c r="AG454" i="26"/>
  <c r="AJ454" i="26"/>
  <c r="AG455" i="26"/>
  <c r="AJ455" i="26"/>
  <c r="AG456" i="26"/>
  <c r="AJ456" i="26"/>
  <c r="AG457" i="26"/>
  <c r="AJ457" i="26"/>
  <c r="AG458" i="26"/>
  <c r="AJ458" i="26"/>
  <c r="AG459" i="26"/>
  <c r="AJ459" i="26"/>
  <c r="AG460" i="26"/>
  <c r="AJ460" i="26"/>
  <c r="AG461" i="26"/>
  <c r="AJ461" i="26"/>
  <c r="AG462" i="26"/>
  <c r="AJ462" i="26"/>
  <c r="AG463" i="26"/>
  <c r="AJ463" i="26"/>
  <c r="AG464" i="26"/>
  <c r="AJ464" i="26"/>
  <c r="AG465" i="26"/>
  <c r="AJ465" i="26"/>
  <c r="AG466" i="26"/>
  <c r="AJ466" i="26"/>
  <c r="AG467" i="26"/>
  <c r="AJ467" i="26"/>
  <c r="AG468" i="26"/>
  <c r="AJ468" i="26"/>
  <c r="AG469" i="26"/>
  <c r="AJ469" i="26"/>
  <c r="AG470" i="26"/>
  <c r="AJ470" i="26"/>
  <c r="AG471" i="26"/>
  <c r="AJ471" i="26"/>
  <c r="AG472" i="26"/>
  <c r="AJ472" i="26"/>
  <c r="AG473" i="26"/>
  <c r="AJ473" i="26"/>
  <c r="AG474" i="26"/>
  <c r="AJ474" i="26"/>
  <c r="AG475" i="26"/>
  <c r="AJ475" i="26"/>
  <c r="AG476" i="26"/>
  <c r="AJ476" i="26"/>
  <c r="AG477" i="26"/>
  <c r="AJ477" i="26"/>
  <c r="AG478" i="26"/>
  <c r="AJ478" i="26"/>
  <c r="AG479" i="26"/>
  <c r="AJ479" i="26"/>
  <c r="AG480" i="26"/>
  <c r="AJ480" i="26"/>
  <c r="AG481" i="26"/>
  <c r="AJ481" i="26"/>
  <c r="AG482" i="26"/>
  <c r="AJ482" i="26"/>
  <c r="AG483" i="26"/>
  <c r="AJ483" i="26"/>
  <c r="AG484" i="26"/>
  <c r="AJ484" i="26"/>
  <c r="AG485" i="26"/>
  <c r="AJ485" i="26"/>
  <c r="AG486" i="26"/>
  <c r="AJ486" i="26"/>
  <c r="AG487" i="26"/>
  <c r="AJ487" i="26"/>
  <c r="AG488" i="26"/>
  <c r="AJ488" i="26"/>
  <c r="AG489" i="26"/>
  <c r="AJ489" i="26"/>
  <c r="AG490" i="26"/>
  <c r="AJ490" i="26"/>
  <c r="AG491" i="26"/>
  <c r="AJ491" i="26"/>
  <c r="AG492" i="26"/>
  <c r="AJ492" i="26"/>
  <c r="AG493" i="26"/>
  <c r="AJ493" i="26"/>
  <c r="AG494" i="26"/>
  <c r="AJ494" i="26"/>
  <c r="AG495" i="26"/>
  <c r="AJ495" i="26"/>
  <c r="AG496" i="26"/>
  <c r="AJ496" i="26"/>
  <c r="AG497" i="26"/>
  <c r="AJ497" i="26"/>
  <c r="AG498" i="26"/>
  <c r="AJ498" i="26"/>
  <c r="AG499" i="26"/>
  <c r="AJ499" i="26"/>
  <c r="AG500" i="26"/>
  <c r="AJ500" i="26"/>
  <c r="AG501" i="26"/>
  <c r="AJ501" i="26"/>
  <c r="AG502" i="26"/>
  <c r="AJ502" i="26"/>
  <c r="AG503" i="26"/>
  <c r="AJ503" i="26"/>
  <c r="AG504" i="26"/>
  <c r="AJ504" i="26"/>
  <c r="AG505" i="26"/>
  <c r="AJ505" i="26"/>
  <c r="AG506" i="26"/>
  <c r="AJ506" i="26"/>
  <c r="AG507" i="26"/>
  <c r="AJ507" i="26"/>
  <c r="AG508" i="26"/>
  <c r="AJ508" i="26"/>
  <c r="AG509" i="26"/>
  <c r="AJ509" i="26"/>
  <c r="AG510" i="26"/>
  <c r="AJ510" i="26"/>
  <c r="AG511" i="26"/>
  <c r="AJ511" i="26"/>
  <c r="AG512" i="26"/>
  <c r="AJ512" i="26"/>
  <c r="AG513" i="26"/>
  <c r="AJ513" i="26"/>
  <c r="AG514" i="26"/>
  <c r="AJ514" i="26"/>
  <c r="AG515" i="26"/>
  <c r="AJ515" i="26"/>
  <c r="AG516" i="26"/>
  <c r="AJ516" i="26"/>
  <c r="AG517" i="26"/>
  <c r="AJ517" i="26"/>
  <c r="AG518" i="26"/>
  <c r="AJ518" i="26"/>
  <c r="AG519" i="26"/>
  <c r="AJ519" i="26"/>
  <c r="AG520" i="26"/>
  <c r="AJ520" i="26"/>
  <c r="AG521" i="26"/>
  <c r="AJ521" i="26"/>
  <c r="AG522" i="26"/>
  <c r="AJ522" i="26"/>
  <c r="AG523" i="26"/>
  <c r="AJ523" i="26"/>
  <c r="AG524" i="26"/>
  <c r="AJ524" i="26"/>
  <c r="AG525" i="26"/>
  <c r="AJ525" i="26"/>
  <c r="AG526" i="26"/>
  <c r="AJ526" i="26"/>
  <c r="AG527" i="26"/>
  <c r="AJ527" i="26"/>
  <c r="AG528" i="26"/>
  <c r="AJ528" i="26"/>
  <c r="AG529" i="26"/>
  <c r="AJ529" i="26"/>
  <c r="AG530" i="26"/>
  <c r="AJ530" i="26"/>
  <c r="AG531" i="26"/>
  <c r="AJ531" i="26"/>
  <c r="AG532" i="26"/>
  <c r="AJ532" i="26"/>
  <c r="AG533" i="26"/>
  <c r="AJ533" i="26"/>
  <c r="AG534" i="26"/>
  <c r="AJ534" i="26"/>
  <c r="AG535" i="26"/>
  <c r="AJ535" i="26"/>
  <c r="AG536" i="26"/>
  <c r="AJ536" i="26"/>
  <c r="AG537" i="26"/>
  <c r="AJ537" i="26"/>
  <c r="AG538" i="26"/>
  <c r="AJ538" i="26"/>
  <c r="AG539" i="26"/>
  <c r="AJ539" i="26"/>
  <c r="AG540" i="26"/>
  <c r="AJ540" i="26"/>
  <c r="AG541" i="26"/>
  <c r="AJ541" i="26"/>
  <c r="AG542" i="26"/>
  <c r="AJ542" i="26"/>
  <c r="AG543" i="26"/>
  <c r="AJ543" i="26"/>
  <c r="AG544" i="26"/>
  <c r="AJ544" i="26"/>
  <c r="AG545" i="26"/>
  <c r="AJ545" i="26"/>
  <c r="AG546" i="26"/>
  <c r="AJ546" i="26"/>
  <c r="AG547" i="26"/>
  <c r="AJ547" i="26"/>
  <c r="AG548" i="26"/>
  <c r="AJ548" i="26"/>
  <c r="AG549" i="26"/>
  <c r="AJ549" i="26"/>
  <c r="AG550" i="26"/>
  <c r="AJ550" i="26"/>
  <c r="AG551" i="26"/>
  <c r="AJ551" i="26"/>
  <c r="AG552" i="26"/>
  <c r="AJ552" i="26"/>
  <c r="AG553" i="26"/>
  <c r="AJ553" i="26"/>
  <c r="AG554" i="26"/>
  <c r="AJ554" i="26"/>
  <c r="AG555" i="26"/>
  <c r="AJ555" i="26"/>
  <c r="AG556" i="26"/>
  <c r="AJ556" i="26"/>
  <c r="AG557" i="26"/>
  <c r="AJ557" i="26"/>
  <c r="AG558" i="26"/>
  <c r="AJ558" i="26"/>
  <c r="AG559" i="26"/>
  <c r="AJ559" i="26"/>
  <c r="AG560" i="26"/>
  <c r="AJ560" i="26"/>
  <c r="AG561" i="26"/>
  <c r="AJ561" i="26"/>
  <c r="AG562" i="26"/>
  <c r="AJ562" i="26"/>
  <c r="AG563" i="26"/>
  <c r="AJ563" i="26"/>
  <c r="AG564" i="26"/>
  <c r="AJ564" i="26"/>
  <c r="AG565" i="26"/>
  <c r="AJ565" i="26"/>
  <c r="AG566" i="26"/>
  <c r="AJ566" i="26"/>
  <c r="AG567" i="26"/>
  <c r="AJ567" i="26"/>
  <c r="AG568" i="26"/>
  <c r="AJ568" i="26"/>
  <c r="AG569" i="26"/>
  <c r="AJ569" i="26"/>
  <c r="AG570" i="26"/>
  <c r="AJ570" i="26"/>
  <c r="AG571" i="26"/>
  <c r="AJ571" i="26"/>
  <c r="AG572" i="26"/>
  <c r="AJ572" i="26"/>
  <c r="AG573" i="26"/>
  <c r="AJ573" i="26"/>
  <c r="AG574" i="26"/>
  <c r="AJ574" i="26"/>
  <c r="AG575" i="26"/>
  <c r="AJ575" i="26"/>
  <c r="AG576" i="26"/>
  <c r="AJ576" i="26"/>
  <c r="AG577" i="26"/>
  <c r="AJ577" i="26"/>
  <c r="AG578" i="26"/>
  <c r="AJ578" i="26"/>
  <c r="AG579" i="26"/>
  <c r="AJ579" i="26"/>
  <c r="AG580" i="26"/>
  <c r="AJ580" i="26"/>
  <c r="AG581" i="26"/>
  <c r="AJ581" i="26"/>
  <c r="AG582" i="26"/>
  <c r="AJ582" i="26"/>
  <c r="AG583" i="26"/>
  <c r="AJ583" i="26"/>
  <c r="AG584" i="26"/>
  <c r="AJ584" i="26"/>
  <c r="AG585" i="26"/>
  <c r="AJ585" i="26"/>
  <c r="AG586" i="26"/>
  <c r="AJ586" i="26"/>
  <c r="AG587" i="26"/>
  <c r="AJ587" i="26"/>
  <c r="AG588" i="26"/>
  <c r="AJ588" i="26"/>
  <c r="AG589" i="26"/>
  <c r="AJ589" i="26"/>
  <c r="AG590" i="26"/>
  <c r="AJ590" i="26"/>
  <c r="AG591" i="26"/>
  <c r="AJ591" i="26"/>
  <c r="AG592" i="26"/>
  <c r="AJ592" i="26"/>
  <c r="AG593" i="26"/>
  <c r="AJ593" i="26"/>
  <c r="AG594" i="26"/>
  <c r="AJ594" i="26"/>
  <c r="AG595" i="26"/>
  <c r="AJ595" i="26"/>
  <c r="AG596" i="26"/>
  <c r="AJ596" i="26"/>
  <c r="AG597" i="26"/>
  <c r="AJ597" i="26"/>
  <c r="AG598" i="26"/>
  <c r="AJ598" i="26"/>
  <c r="AG599" i="26"/>
  <c r="AJ599" i="26"/>
  <c r="AG600" i="26"/>
  <c r="AJ600" i="26"/>
  <c r="AG601" i="26"/>
  <c r="AJ601" i="26"/>
  <c r="AG602" i="26"/>
  <c r="AJ602" i="26"/>
  <c r="AG603" i="26"/>
  <c r="AJ603" i="26"/>
  <c r="AG604" i="26"/>
  <c r="AJ604" i="26"/>
  <c r="AG605" i="26"/>
  <c r="AJ605" i="26"/>
  <c r="AG606" i="26"/>
  <c r="AJ606" i="26"/>
  <c r="AG607" i="26"/>
  <c r="AJ607" i="26"/>
  <c r="AG608" i="26"/>
  <c r="AJ608" i="26"/>
  <c r="AG609" i="26"/>
  <c r="AJ609" i="26"/>
  <c r="AG610" i="26"/>
  <c r="AJ610" i="26"/>
  <c r="AG611" i="26"/>
  <c r="AJ611" i="26"/>
  <c r="AG612" i="26"/>
  <c r="AJ612" i="26"/>
  <c r="AG613" i="26"/>
  <c r="AJ613" i="26"/>
  <c r="AG614" i="26"/>
  <c r="AJ614" i="26"/>
  <c r="AG615" i="26"/>
  <c r="AJ615" i="26"/>
  <c r="AG616" i="26"/>
  <c r="AJ616" i="26"/>
  <c r="AG617" i="26"/>
  <c r="AJ617" i="26"/>
  <c r="AG618" i="26"/>
  <c r="AJ618" i="26"/>
  <c r="AG619" i="26"/>
  <c r="AJ619" i="26"/>
  <c r="AG620" i="26"/>
  <c r="AJ620" i="26"/>
  <c r="AG621" i="26"/>
  <c r="AJ621" i="26"/>
  <c r="AG622" i="26"/>
  <c r="AJ622" i="26"/>
  <c r="AG623" i="26"/>
  <c r="AJ623" i="26"/>
  <c r="AG624" i="26"/>
  <c r="AJ624" i="26"/>
  <c r="AG625" i="26"/>
  <c r="AJ625" i="26"/>
  <c r="AG626" i="26"/>
  <c r="AJ626" i="26"/>
  <c r="AG627" i="26"/>
  <c r="AJ627" i="26"/>
  <c r="AG628" i="26"/>
  <c r="AJ628" i="26"/>
  <c r="AG629" i="26"/>
  <c r="AJ629" i="26"/>
  <c r="AG630" i="26"/>
  <c r="AJ630" i="26"/>
  <c r="AG631" i="26"/>
  <c r="AJ631" i="26"/>
  <c r="AG632" i="26"/>
  <c r="AJ632" i="26"/>
  <c r="AG633" i="26"/>
  <c r="AJ633" i="26"/>
  <c r="AG634" i="26"/>
  <c r="AJ634" i="26"/>
  <c r="AG635" i="26"/>
  <c r="AJ635" i="26"/>
  <c r="AG636" i="26"/>
  <c r="AJ636" i="26"/>
  <c r="AG637" i="26"/>
  <c r="AJ637" i="26"/>
  <c r="AG638" i="26"/>
  <c r="AJ638" i="26"/>
  <c r="AG639" i="26"/>
  <c r="AJ639" i="26"/>
  <c r="AG640" i="26"/>
  <c r="AJ640" i="26"/>
  <c r="AG641" i="26"/>
  <c r="AJ641" i="26"/>
  <c r="AG642" i="26"/>
  <c r="AJ642" i="26"/>
  <c r="AG643" i="26"/>
  <c r="AJ643" i="26"/>
  <c r="AG644" i="26"/>
  <c r="AJ644" i="26"/>
  <c r="AG645" i="26"/>
  <c r="AJ645" i="26"/>
  <c r="AG646" i="26"/>
  <c r="AJ646" i="26"/>
  <c r="AG647" i="26"/>
  <c r="AJ647" i="26"/>
  <c r="AG648" i="26"/>
  <c r="AJ648" i="26"/>
  <c r="AG649" i="26"/>
  <c r="AJ649" i="26"/>
  <c r="AG650" i="26"/>
  <c r="AJ650" i="26"/>
  <c r="AG651" i="26"/>
  <c r="AJ651" i="26"/>
  <c r="AG652" i="26"/>
  <c r="AJ652" i="26"/>
  <c r="AG653" i="26"/>
  <c r="AJ653" i="26"/>
  <c r="AG654" i="26"/>
  <c r="AJ654" i="26"/>
  <c r="AG655" i="26"/>
  <c r="AJ655" i="26"/>
  <c r="AG656" i="26"/>
  <c r="AJ656" i="26"/>
  <c r="AG657" i="26"/>
  <c r="AJ657" i="26"/>
  <c r="AG658" i="26"/>
  <c r="AJ658" i="26"/>
  <c r="AG659" i="26"/>
  <c r="AJ659" i="26"/>
  <c r="AG660" i="26"/>
  <c r="AJ660" i="26"/>
  <c r="AG661" i="26"/>
  <c r="AJ661" i="26"/>
  <c r="AG662" i="26"/>
  <c r="AJ662" i="26"/>
  <c r="AG663" i="26"/>
  <c r="AJ663" i="26"/>
  <c r="AG664" i="26"/>
  <c r="AJ664" i="26"/>
  <c r="AG665" i="26"/>
  <c r="AJ665" i="26"/>
  <c r="AG666" i="26"/>
  <c r="AJ666" i="26"/>
  <c r="AG667" i="26"/>
  <c r="AJ667" i="26"/>
  <c r="AG668" i="26"/>
  <c r="AJ668" i="26"/>
  <c r="AG669" i="26"/>
  <c r="AJ669" i="26"/>
  <c r="AG670" i="26"/>
  <c r="AJ670" i="26"/>
  <c r="AG671" i="26"/>
  <c r="AJ671" i="26"/>
  <c r="AG672" i="26"/>
  <c r="AJ672" i="26"/>
  <c r="AG673" i="26"/>
  <c r="AJ673" i="26"/>
  <c r="AG674" i="26"/>
  <c r="AJ674" i="26"/>
  <c r="AG675" i="26"/>
  <c r="AJ675" i="26"/>
  <c r="AG676" i="26"/>
  <c r="AJ676" i="26"/>
  <c r="AG677" i="26"/>
  <c r="AJ677" i="26"/>
  <c r="AG678" i="26"/>
  <c r="AJ678" i="26"/>
  <c r="AG679" i="26"/>
  <c r="AJ679" i="26"/>
  <c r="AG680" i="26"/>
  <c r="AJ680" i="26"/>
  <c r="AG681" i="26"/>
  <c r="AJ681" i="26"/>
  <c r="AG682" i="26"/>
  <c r="AJ682" i="26"/>
  <c r="AG683" i="26"/>
  <c r="AJ683" i="26"/>
  <c r="AG684" i="26"/>
  <c r="AJ684" i="26"/>
  <c r="AG685" i="26"/>
  <c r="AJ685" i="26"/>
  <c r="AG686" i="26"/>
  <c r="AJ686" i="26"/>
  <c r="AG687" i="26"/>
  <c r="AJ687" i="26"/>
  <c r="AG688" i="26"/>
  <c r="AJ688" i="26"/>
  <c r="AG689" i="26"/>
  <c r="AJ689" i="26"/>
  <c r="AG690" i="26"/>
  <c r="AJ690" i="26"/>
  <c r="AG691" i="26"/>
  <c r="AJ691" i="26"/>
  <c r="AG692" i="26"/>
  <c r="AJ692" i="26"/>
  <c r="AG693" i="26"/>
  <c r="AJ693" i="26"/>
  <c r="AG694" i="26"/>
  <c r="AJ694" i="26"/>
  <c r="AG695" i="26"/>
  <c r="AJ695" i="26"/>
  <c r="AG696" i="26"/>
  <c r="AJ696" i="26"/>
  <c r="AG697" i="26"/>
  <c r="AJ697" i="26"/>
  <c r="AG698" i="26"/>
  <c r="AJ698" i="26"/>
  <c r="AG699" i="26"/>
  <c r="AJ699" i="26"/>
  <c r="AG700" i="26"/>
  <c r="AJ700" i="26"/>
  <c r="AG701" i="26"/>
  <c r="AJ701" i="26"/>
  <c r="AG702" i="26"/>
  <c r="AJ702" i="26"/>
  <c r="AG703" i="26"/>
  <c r="AJ703" i="26"/>
  <c r="AG704" i="26"/>
  <c r="AJ704" i="26"/>
  <c r="AG705" i="26"/>
  <c r="AJ705" i="26"/>
  <c r="AG706" i="26"/>
  <c r="AJ706" i="26"/>
  <c r="AG707" i="26"/>
  <c r="AJ707" i="26"/>
  <c r="AG708" i="26"/>
  <c r="AJ708" i="26"/>
  <c r="AG709" i="26"/>
  <c r="AJ709" i="26"/>
  <c r="AG710" i="26"/>
  <c r="AJ710" i="26"/>
  <c r="AG711" i="26"/>
  <c r="AJ711" i="26"/>
  <c r="AG712" i="26"/>
  <c r="AJ712" i="26"/>
  <c r="AG713" i="26"/>
  <c r="AJ713" i="26"/>
  <c r="AG714" i="26"/>
  <c r="AJ714" i="26"/>
  <c r="AG715" i="26"/>
  <c r="AJ715" i="26"/>
  <c r="AG716" i="26"/>
  <c r="AJ716" i="26"/>
  <c r="AG717" i="26"/>
  <c r="AJ717" i="26"/>
  <c r="AG718" i="26"/>
  <c r="AJ718" i="26"/>
  <c r="AG719" i="26"/>
  <c r="AJ719" i="26"/>
  <c r="AG720" i="26"/>
  <c r="AJ720" i="26"/>
  <c r="AG721" i="26"/>
  <c r="AJ721" i="26"/>
  <c r="AG722" i="26"/>
  <c r="AJ722" i="26"/>
  <c r="AG723" i="26"/>
  <c r="AJ723" i="26"/>
  <c r="AG724" i="26"/>
  <c r="AJ724" i="26"/>
  <c r="AG725" i="26"/>
  <c r="AJ725" i="26"/>
  <c r="AG726" i="26"/>
  <c r="AJ726" i="26"/>
  <c r="AG727" i="26"/>
  <c r="AJ727" i="26"/>
  <c r="AG728" i="26"/>
  <c r="AJ728" i="26"/>
  <c r="AG729" i="26"/>
  <c r="AJ729" i="26"/>
  <c r="AG730" i="26"/>
  <c r="AJ730" i="26"/>
  <c r="AG731" i="26"/>
  <c r="AJ731" i="26"/>
  <c r="AG732" i="26"/>
  <c r="AJ732" i="26"/>
  <c r="AG733" i="26"/>
  <c r="AJ733" i="26"/>
  <c r="AG734" i="26"/>
  <c r="AJ734" i="26"/>
  <c r="AG735" i="26"/>
  <c r="AJ735" i="26"/>
  <c r="AG736" i="26"/>
  <c r="AJ736" i="26"/>
  <c r="AG737" i="26"/>
  <c r="AJ737" i="26"/>
  <c r="AG738" i="26"/>
  <c r="AJ738" i="26"/>
  <c r="AG739" i="26"/>
  <c r="AJ739" i="26"/>
  <c r="AG740" i="26"/>
  <c r="AJ740" i="26"/>
  <c r="AG741" i="26"/>
  <c r="AJ741" i="26"/>
  <c r="AG742" i="26"/>
  <c r="AJ742" i="26"/>
  <c r="AG743" i="26"/>
  <c r="AJ743" i="26"/>
  <c r="AG744" i="26"/>
  <c r="AJ744" i="26"/>
  <c r="AG745" i="26"/>
  <c r="AJ745" i="26"/>
  <c r="AG746" i="26"/>
  <c r="AJ746" i="26"/>
  <c r="AG747" i="26"/>
  <c r="AJ747" i="26"/>
  <c r="AG748" i="26"/>
  <c r="AJ748" i="26"/>
  <c r="AG749" i="26"/>
  <c r="AJ749" i="26"/>
  <c r="AG750" i="26"/>
  <c r="AJ750" i="26"/>
  <c r="AG751" i="26"/>
  <c r="AJ751" i="26"/>
  <c r="AG752" i="26"/>
  <c r="AJ752" i="26"/>
  <c r="AG753" i="26"/>
  <c r="AJ753" i="26"/>
  <c r="AG754" i="26"/>
  <c r="AJ754" i="26"/>
  <c r="AG755" i="26"/>
  <c r="AJ755" i="26"/>
  <c r="AG756" i="26"/>
  <c r="AJ756" i="26"/>
  <c r="AG757" i="26"/>
  <c r="AJ757" i="26"/>
  <c r="AG758" i="26"/>
  <c r="AJ758" i="26"/>
  <c r="AG759" i="26"/>
  <c r="AJ759" i="26"/>
  <c r="AG760" i="26"/>
  <c r="AJ760" i="26"/>
  <c r="AG761" i="26"/>
  <c r="AJ761" i="26"/>
  <c r="AG762" i="26"/>
  <c r="AJ762" i="26"/>
  <c r="AG763" i="26"/>
  <c r="AJ763" i="26"/>
  <c r="AG764" i="26"/>
  <c r="AJ764" i="26"/>
  <c r="AG765" i="26"/>
  <c r="AJ765" i="26"/>
  <c r="AG766" i="26"/>
  <c r="AJ766" i="26"/>
  <c r="AG767" i="26"/>
  <c r="AJ767" i="26"/>
  <c r="AG768" i="26"/>
  <c r="AJ768" i="26"/>
  <c r="AG769" i="26"/>
  <c r="AJ769" i="26"/>
  <c r="AG770" i="26"/>
  <c r="AJ770" i="26"/>
  <c r="AG771" i="26"/>
  <c r="AJ771" i="26"/>
  <c r="AG772" i="26"/>
  <c r="AJ772" i="26"/>
  <c r="AG773" i="26"/>
  <c r="AJ773" i="26"/>
  <c r="AG774" i="26"/>
  <c r="AJ774" i="26"/>
  <c r="AG775" i="26"/>
  <c r="AJ775" i="26"/>
  <c r="AG776" i="26"/>
  <c r="AJ776" i="26"/>
  <c r="AG777" i="26"/>
  <c r="AJ777" i="26"/>
  <c r="AG778" i="26"/>
  <c r="AJ778" i="26"/>
  <c r="AG779" i="26"/>
  <c r="AJ779" i="26"/>
  <c r="AG780" i="26"/>
  <c r="AJ780" i="26"/>
  <c r="AG781" i="26"/>
  <c r="AJ781" i="26"/>
  <c r="AG782" i="26"/>
  <c r="AJ782" i="26"/>
  <c r="AG783" i="26"/>
  <c r="AJ783" i="26"/>
  <c r="AG784" i="26"/>
  <c r="AJ784" i="26"/>
  <c r="AG785" i="26"/>
  <c r="AJ785" i="26"/>
  <c r="AG786" i="26"/>
  <c r="AJ786" i="26"/>
  <c r="AG787" i="26"/>
  <c r="AJ787" i="26"/>
  <c r="AG788" i="26"/>
  <c r="AJ788" i="26"/>
  <c r="AG789" i="26"/>
  <c r="AJ789" i="26"/>
  <c r="AG790" i="26"/>
  <c r="AJ790" i="26"/>
  <c r="AG791" i="26"/>
  <c r="AJ791" i="26"/>
  <c r="AG792" i="26"/>
  <c r="AJ792" i="26"/>
  <c r="AG793" i="26"/>
  <c r="AJ793" i="26"/>
  <c r="AG794" i="26"/>
  <c r="AJ794" i="26"/>
  <c r="AG795" i="26"/>
  <c r="AJ795" i="26"/>
  <c r="AG796" i="26"/>
  <c r="AJ796" i="26"/>
  <c r="AG797" i="26"/>
  <c r="AJ797" i="26"/>
  <c r="AG798" i="26"/>
  <c r="AJ798" i="26"/>
  <c r="AG799" i="26"/>
  <c r="AJ799" i="26"/>
  <c r="AG800" i="26"/>
  <c r="AC800" i="26" s="1"/>
  <c r="AJ800" i="26"/>
  <c r="AG801" i="26"/>
  <c r="AJ801" i="26"/>
  <c r="AG802" i="26"/>
  <c r="AJ802" i="26"/>
  <c r="AG803" i="26"/>
  <c r="AJ803" i="26"/>
  <c r="AG804" i="26"/>
  <c r="AJ804" i="26"/>
  <c r="AG805" i="26"/>
  <c r="AJ805" i="26"/>
  <c r="AG806" i="26"/>
  <c r="AJ806" i="26"/>
  <c r="AG807" i="26"/>
  <c r="AJ807" i="26"/>
  <c r="AG808" i="26"/>
  <c r="AJ808" i="26"/>
  <c r="AG809" i="26"/>
  <c r="AJ809" i="26"/>
  <c r="AG810" i="26"/>
  <c r="AJ810" i="26"/>
  <c r="AG811" i="26"/>
  <c r="AJ811" i="26"/>
  <c r="AG812" i="26"/>
  <c r="AJ812" i="26"/>
  <c r="AG813" i="26"/>
  <c r="AJ813" i="26"/>
  <c r="AG814" i="26"/>
  <c r="AJ814" i="26"/>
  <c r="AG815" i="26"/>
  <c r="AJ815" i="26"/>
  <c r="AG816" i="26"/>
  <c r="AJ816" i="26"/>
  <c r="AG817" i="26"/>
  <c r="AJ817" i="26"/>
  <c r="AG818" i="26"/>
  <c r="AJ818" i="26"/>
  <c r="AG819" i="26"/>
  <c r="AJ819" i="26"/>
  <c r="AG820" i="26"/>
  <c r="AJ820" i="26"/>
  <c r="AG821" i="26"/>
  <c r="AJ821" i="26"/>
  <c r="AG822" i="26"/>
  <c r="AJ822" i="26"/>
  <c r="AG823" i="26"/>
  <c r="AJ823" i="26"/>
  <c r="AG824" i="26"/>
  <c r="AJ824" i="26"/>
  <c r="AG825" i="26"/>
  <c r="AJ825" i="26"/>
  <c r="AG826" i="26"/>
  <c r="AJ826" i="26"/>
  <c r="AG827" i="26"/>
  <c r="AJ827" i="26"/>
  <c r="AG828" i="26"/>
  <c r="AJ828" i="26"/>
  <c r="AG829" i="26"/>
  <c r="AJ829" i="26"/>
  <c r="AG830" i="26"/>
  <c r="AC830" i="26" s="1"/>
  <c r="AJ830" i="26"/>
  <c r="AG831" i="26"/>
  <c r="AJ831" i="26"/>
  <c r="AG832" i="26"/>
  <c r="AJ832" i="26"/>
  <c r="AG833" i="26"/>
  <c r="AJ833" i="26"/>
  <c r="AG834" i="26"/>
  <c r="AJ834" i="26"/>
  <c r="AG835" i="26"/>
  <c r="AJ835" i="26"/>
  <c r="AG836" i="26"/>
  <c r="AJ836" i="26"/>
  <c r="AG837" i="26"/>
  <c r="AJ837" i="26"/>
  <c r="AG838" i="26"/>
  <c r="AJ838" i="26"/>
  <c r="AG839" i="26"/>
  <c r="AJ839" i="26"/>
  <c r="AG840" i="26"/>
  <c r="AJ840" i="26"/>
  <c r="AG841" i="26"/>
  <c r="AJ841" i="26"/>
  <c r="AG842" i="26"/>
  <c r="AJ842" i="26"/>
  <c r="AG843" i="26"/>
  <c r="AJ843" i="26"/>
  <c r="AG844" i="26"/>
  <c r="AJ844" i="26"/>
  <c r="AG845" i="26"/>
  <c r="AJ845" i="26"/>
  <c r="AG846" i="26"/>
  <c r="AJ846" i="26"/>
  <c r="AG847" i="26"/>
  <c r="AJ847" i="26"/>
  <c r="AG848" i="26"/>
  <c r="AJ848" i="26"/>
  <c r="AG849" i="26"/>
  <c r="AJ849" i="26"/>
  <c r="AG850" i="26"/>
  <c r="AJ850" i="26"/>
  <c r="AG851" i="26"/>
  <c r="AJ851" i="26"/>
  <c r="AG852" i="26"/>
  <c r="AJ852" i="26"/>
  <c r="AG853" i="26"/>
  <c r="AJ853" i="26"/>
  <c r="AG854" i="26"/>
  <c r="AJ854" i="26"/>
  <c r="AG855" i="26"/>
  <c r="AJ855" i="26"/>
  <c r="AG856" i="26"/>
  <c r="AJ856" i="26"/>
  <c r="AG857" i="26"/>
  <c r="AJ857" i="26"/>
  <c r="AG858" i="26"/>
  <c r="AJ858" i="26"/>
  <c r="AG859" i="26"/>
  <c r="AJ859" i="26"/>
  <c r="AG860" i="26"/>
  <c r="AJ860" i="26"/>
  <c r="AG861" i="26"/>
  <c r="AJ861" i="26"/>
  <c r="AG862" i="26"/>
  <c r="AJ862" i="26"/>
  <c r="AG863" i="26"/>
  <c r="AJ863" i="26"/>
  <c r="AG864" i="26"/>
  <c r="AJ864" i="26"/>
  <c r="AG865" i="26"/>
  <c r="AJ865" i="26"/>
  <c r="AG866" i="26"/>
  <c r="AJ866" i="26"/>
  <c r="AG867" i="26"/>
  <c r="AJ867" i="26"/>
  <c r="AG868" i="26"/>
  <c r="AJ868" i="26"/>
  <c r="AG869" i="26"/>
  <c r="AJ869" i="26"/>
  <c r="AG870" i="26"/>
  <c r="AJ870" i="26"/>
  <c r="AG871" i="26"/>
  <c r="AJ871" i="26"/>
  <c r="AG872" i="26"/>
  <c r="AJ872" i="26"/>
  <c r="AG873" i="26"/>
  <c r="AJ873" i="26"/>
  <c r="AG874" i="26"/>
  <c r="AJ874" i="26"/>
  <c r="AG875" i="26"/>
  <c r="AJ875" i="26"/>
  <c r="AG876" i="26"/>
  <c r="AJ876" i="26"/>
  <c r="AG877" i="26"/>
  <c r="AJ877" i="26"/>
  <c r="AG878" i="26"/>
  <c r="AJ878" i="26"/>
  <c r="AG879" i="26"/>
  <c r="AJ879" i="26"/>
  <c r="AG880" i="26"/>
  <c r="AJ880" i="26"/>
  <c r="AG881" i="26"/>
  <c r="AJ881" i="26"/>
  <c r="AG882" i="26"/>
  <c r="AJ882" i="26"/>
  <c r="AG883" i="26"/>
  <c r="AJ883" i="26"/>
  <c r="AG884" i="26"/>
  <c r="AJ884" i="26"/>
  <c r="AG885" i="26"/>
  <c r="AJ885" i="26"/>
  <c r="AG886" i="26"/>
  <c r="AJ886" i="26"/>
  <c r="AG887" i="26"/>
  <c r="AJ887" i="26"/>
  <c r="AG888" i="26"/>
  <c r="AJ888" i="26"/>
  <c r="AG889" i="26"/>
  <c r="AJ889" i="26"/>
  <c r="AG890" i="26"/>
  <c r="AJ890" i="26"/>
  <c r="AG891" i="26"/>
  <c r="AJ891" i="26"/>
  <c r="AG892" i="26"/>
  <c r="AJ892" i="26"/>
  <c r="AG893" i="26"/>
  <c r="AJ893" i="26"/>
  <c r="AG894" i="26"/>
  <c r="AJ894" i="26"/>
  <c r="AG895" i="26"/>
  <c r="AJ895" i="26"/>
  <c r="AG896" i="26"/>
  <c r="AJ896" i="26"/>
  <c r="AG897" i="26"/>
  <c r="AJ897" i="26"/>
  <c r="AG898" i="26"/>
  <c r="AJ898" i="26"/>
  <c r="AG899" i="26"/>
  <c r="AJ899" i="26"/>
  <c r="AG900" i="26"/>
  <c r="AJ900" i="26"/>
  <c r="AG901" i="26"/>
  <c r="AJ901" i="26"/>
  <c r="AG902" i="26"/>
  <c r="AJ902" i="26"/>
  <c r="AG903" i="26"/>
  <c r="AJ903" i="26"/>
  <c r="AG904" i="26"/>
  <c r="AJ904" i="26"/>
  <c r="AG905" i="26"/>
  <c r="AJ905" i="26"/>
  <c r="AG906" i="26"/>
  <c r="AJ906" i="26"/>
  <c r="AG907" i="26"/>
  <c r="AJ907" i="26"/>
  <c r="AG908" i="26"/>
  <c r="AJ908" i="26"/>
  <c r="AG909" i="26"/>
  <c r="AJ909" i="26"/>
  <c r="AG910" i="26"/>
  <c r="AJ910" i="26"/>
  <c r="AG911" i="26"/>
  <c r="AJ911" i="26"/>
  <c r="AG912" i="26"/>
  <c r="AJ912" i="26"/>
  <c r="AG913" i="26"/>
  <c r="AJ913" i="26"/>
  <c r="AG914" i="26"/>
  <c r="AJ914" i="26"/>
  <c r="AG915" i="26"/>
  <c r="AJ915" i="26"/>
  <c r="AG916" i="26"/>
  <c r="AJ916" i="26"/>
  <c r="AG917" i="26"/>
  <c r="AJ917" i="26"/>
  <c r="AG918" i="26"/>
  <c r="AJ918" i="26"/>
  <c r="AG919" i="26"/>
  <c r="AJ919" i="26"/>
  <c r="AG920" i="26"/>
  <c r="AJ920" i="26"/>
  <c r="AG921" i="26"/>
  <c r="AJ921" i="26"/>
  <c r="AG922" i="26"/>
  <c r="AJ922" i="26"/>
  <c r="AG923" i="26"/>
  <c r="AJ923" i="26"/>
  <c r="AG924" i="26"/>
  <c r="AJ924" i="26"/>
  <c r="AG925" i="26"/>
  <c r="AJ925" i="26"/>
  <c r="AG926" i="26"/>
  <c r="AJ926" i="26"/>
  <c r="AG927" i="26"/>
  <c r="AJ927" i="26"/>
  <c r="AG928" i="26"/>
  <c r="AJ928" i="26"/>
  <c r="AG929" i="26"/>
  <c r="AJ929" i="26"/>
  <c r="AG930" i="26"/>
  <c r="AJ930" i="26"/>
  <c r="AG931" i="26"/>
  <c r="AJ931" i="26"/>
  <c r="AG932" i="26"/>
  <c r="AJ932" i="26"/>
  <c r="AG933" i="26"/>
  <c r="AJ933" i="26"/>
  <c r="AG934" i="26"/>
  <c r="AJ934" i="26"/>
  <c r="AG935" i="26"/>
  <c r="AJ935" i="26"/>
  <c r="AG936" i="26"/>
  <c r="AJ936" i="26"/>
  <c r="AG937" i="26"/>
  <c r="AJ937" i="26"/>
  <c r="AG938" i="26"/>
  <c r="AJ938" i="26"/>
  <c r="AG939" i="26"/>
  <c r="AJ939" i="26"/>
  <c r="AG940" i="26"/>
  <c r="AJ940" i="26"/>
  <c r="AG941" i="26"/>
  <c r="AJ941" i="26"/>
  <c r="AG942" i="26"/>
  <c r="AJ942" i="26"/>
  <c r="AG943" i="26"/>
  <c r="AJ943" i="26"/>
  <c r="AG944" i="26"/>
  <c r="AJ944" i="26"/>
  <c r="AG945" i="26"/>
  <c r="AJ945" i="26"/>
  <c r="AG946" i="26"/>
  <c r="AJ946" i="26"/>
  <c r="AG947" i="26"/>
  <c r="AJ947" i="26"/>
  <c r="AG948" i="26"/>
  <c r="AJ948" i="26"/>
  <c r="AG949" i="26"/>
  <c r="AJ949" i="26"/>
  <c r="AG950" i="26"/>
  <c r="AJ950" i="26"/>
  <c r="AG951" i="26"/>
  <c r="AJ951" i="26"/>
  <c r="AG952" i="26"/>
  <c r="AJ952" i="26"/>
  <c r="AG953" i="26"/>
  <c r="AJ953" i="26"/>
  <c r="AG954" i="26"/>
  <c r="AJ954" i="26"/>
  <c r="AG955" i="26"/>
  <c r="AJ955" i="26"/>
  <c r="AG956" i="26"/>
  <c r="AJ956" i="26"/>
  <c r="AG957" i="26"/>
  <c r="AJ957" i="26"/>
  <c r="AG958" i="26"/>
  <c r="AJ958" i="26"/>
  <c r="AG959" i="26"/>
  <c r="AJ959" i="26"/>
  <c r="AG960" i="26"/>
  <c r="AJ960" i="26"/>
  <c r="AG961" i="26"/>
  <c r="AJ961" i="26"/>
  <c r="AG962" i="26"/>
  <c r="AJ962" i="26"/>
  <c r="AG963" i="26"/>
  <c r="AJ963" i="26"/>
  <c r="AG964" i="26"/>
  <c r="AJ964" i="26"/>
  <c r="AG965" i="26"/>
  <c r="AJ965" i="26"/>
  <c r="AG966" i="26"/>
  <c r="AJ966" i="26"/>
  <c r="AG967" i="26"/>
  <c r="AH967" i="26"/>
  <c r="AI967" i="26" s="1"/>
  <c r="AJ967" i="26"/>
  <c r="AG968" i="26"/>
  <c r="AJ968" i="26"/>
  <c r="AG969" i="26"/>
  <c r="AJ969" i="26"/>
  <c r="AG970" i="26"/>
  <c r="AJ970" i="26"/>
  <c r="AG971" i="26"/>
  <c r="AJ971" i="26"/>
  <c r="AG972" i="26"/>
  <c r="AJ972" i="26"/>
  <c r="AG973" i="26"/>
  <c r="AJ973" i="26"/>
  <c r="AG974" i="26"/>
  <c r="AJ974" i="26"/>
  <c r="AG975" i="26"/>
  <c r="AJ975" i="26"/>
  <c r="AG976" i="26"/>
  <c r="AJ976" i="26"/>
  <c r="AG977" i="26"/>
  <c r="AJ977" i="26"/>
  <c r="AG978" i="26"/>
  <c r="AJ978" i="26"/>
  <c r="AG979" i="26"/>
  <c r="AJ979" i="26"/>
  <c r="AG980" i="26"/>
  <c r="AJ980" i="26"/>
  <c r="AG981" i="26"/>
  <c r="AJ981" i="26"/>
  <c r="AG982" i="26"/>
  <c r="AJ982" i="26"/>
  <c r="AG983" i="26"/>
  <c r="AJ983" i="26"/>
  <c r="AG984" i="26"/>
  <c r="AJ984" i="26"/>
  <c r="AG985" i="26"/>
  <c r="AJ985" i="26"/>
  <c r="AG986" i="26"/>
  <c r="AJ986" i="26"/>
  <c r="AG987" i="26"/>
  <c r="AJ987" i="26"/>
  <c r="AG988" i="26"/>
  <c r="AJ988" i="26"/>
  <c r="AG989" i="26"/>
  <c r="AJ989" i="26"/>
  <c r="AG990" i="26"/>
  <c r="AJ990" i="26"/>
  <c r="AG991" i="26"/>
  <c r="AJ991" i="26"/>
  <c r="AG992" i="26"/>
  <c r="AJ992" i="26"/>
  <c r="AG993" i="26"/>
  <c r="AJ993" i="26"/>
  <c r="AG994" i="26"/>
  <c r="AJ994" i="26"/>
  <c r="AG995" i="26"/>
  <c r="AJ995" i="26"/>
  <c r="AG996" i="26"/>
  <c r="AJ996" i="26"/>
  <c r="AG997" i="26"/>
  <c r="AJ997" i="26"/>
  <c r="AG998" i="26"/>
  <c r="AJ998" i="26"/>
  <c r="AG999" i="26"/>
  <c r="AJ999" i="26"/>
  <c r="AG1000" i="26"/>
  <c r="AJ1000" i="26"/>
  <c r="AG1001" i="26"/>
  <c r="AJ1001" i="26"/>
  <c r="AG1002" i="26"/>
  <c r="AJ1002" i="26"/>
  <c r="AG1003" i="26"/>
  <c r="AJ1003" i="26"/>
  <c r="AG1004" i="26"/>
  <c r="AJ1004" i="26"/>
  <c r="AG1005" i="26"/>
  <c r="AJ1005" i="26"/>
  <c r="AG1006" i="26"/>
  <c r="AJ1006" i="26"/>
  <c r="AG1007" i="26"/>
  <c r="AJ1007" i="26"/>
  <c r="AG1008" i="26"/>
  <c r="AJ1008" i="26"/>
  <c r="AG1009" i="26"/>
  <c r="AJ1009" i="26"/>
  <c r="AG1010" i="26"/>
  <c r="AJ1010" i="26"/>
  <c r="AG1011" i="26"/>
  <c r="AJ1011" i="26"/>
  <c r="AG1012" i="26"/>
  <c r="AJ1012" i="26"/>
  <c r="AG1013" i="26"/>
  <c r="AJ1013" i="26"/>
  <c r="AG1014" i="26"/>
  <c r="AJ1014" i="26"/>
  <c r="AG1015" i="26"/>
  <c r="AJ1015" i="26"/>
  <c r="AG1016" i="26"/>
  <c r="AJ1016" i="26"/>
  <c r="AG1017" i="26"/>
  <c r="AJ1017" i="26"/>
  <c r="AG1018" i="26"/>
  <c r="AJ1018" i="26"/>
  <c r="AG1019" i="26"/>
  <c r="AJ1019" i="26"/>
  <c r="AG1020" i="26"/>
  <c r="AJ1020" i="26"/>
  <c r="AG1021" i="26"/>
  <c r="AJ1021" i="26"/>
  <c r="AG1022" i="26"/>
  <c r="AJ1022" i="26"/>
  <c r="AG1023" i="26"/>
  <c r="AJ1023" i="26"/>
  <c r="AG1024" i="26"/>
  <c r="AJ1024" i="26"/>
  <c r="AG1025" i="26"/>
  <c r="AJ1025" i="26"/>
  <c r="AG1026" i="26"/>
  <c r="AJ1026" i="26"/>
  <c r="AG1027" i="26"/>
  <c r="AJ1027" i="26"/>
  <c r="AG1028" i="26"/>
  <c r="AJ1028" i="26"/>
  <c r="AG1029" i="26"/>
  <c r="AJ1029" i="26"/>
  <c r="AG1030" i="26"/>
  <c r="AJ1030" i="26"/>
  <c r="AG1031" i="26"/>
  <c r="AJ1031" i="26"/>
  <c r="AG1032" i="26"/>
  <c r="AJ1032" i="26"/>
  <c r="AG1033" i="26"/>
  <c r="AJ1033" i="26"/>
  <c r="AG1034" i="26"/>
  <c r="AJ1034" i="26"/>
  <c r="AG1035" i="26"/>
  <c r="AJ1035" i="26"/>
  <c r="AG1036" i="26"/>
  <c r="AJ1036" i="26"/>
  <c r="AG1037" i="26"/>
  <c r="AJ1037" i="26"/>
  <c r="AG1038" i="26"/>
  <c r="AJ1038" i="26"/>
  <c r="AG1039" i="26"/>
  <c r="AJ1039" i="26"/>
  <c r="AG1040" i="26"/>
  <c r="AJ1040" i="26"/>
  <c r="AG1041" i="26"/>
  <c r="AJ1041" i="26"/>
  <c r="AG1042" i="26"/>
  <c r="AJ1042" i="26"/>
  <c r="AG1043" i="26"/>
  <c r="AJ1043" i="26"/>
  <c r="AG1044" i="26"/>
  <c r="AJ1044" i="26"/>
  <c r="AG1045" i="26"/>
  <c r="AJ1045" i="26"/>
  <c r="AG1046" i="26"/>
  <c r="AJ1046" i="26"/>
  <c r="AG1047" i="26"/>
  <c r="AJ1047" i="26"/>
  <c r="AG1048" i="26"/>
  <c r="AJ1048" i="26"/>
  <c r="AG1049" i="26"/>
  <c r="AJ1049" i="26"/>
  <c r="AG1050" i="26"/>
  <c r="AJ1050" i="26"/>
  <c r="AG1051" i="26"/>
  <c r="AJ1051" i="26"/>
  <c r="AG1052" i="26"/>
  <c r="AJ1052" i="26"/>
  <c r="AG1053" i="26"/>
  <c r="AJ1053" i="26"/>
  <c r="AG1054" i="26"/>
  <c r="AJ1054" i="26"/>
  <c r="AG1055" i="26"/>
  <c r="AJ1055" i="26"/>
  <c r="AG1056" i="26"/>
  <c r="AJ1056" i="26"/>
  <c r="AG1057" i="26"/>
  <c r="AJ1057" i="26"/>
  <c r="AG1058" i="26"/>
  <c r="AJ1058" i="26"/>
  <c r="AG1059" i="26"/>
  <c r="AJ1059" i="26"/>
  <c r="AG1060" i="26"/>
  <c r="AJ1060" i="26"/>
  <c r="AG1061" i="26"/>
  <c r="AJ1061" i="26"/>
  <c r="AG1062" i="26"/>
  <c r="AJ1062" i="26"/>
  <c r="AG1063" i="26"/>
  <c r="AJ1063" i="26"/>
  <c r="AG1064" i="26"/>
  <c r="AJ1064" i="26"/>
  <c r="AG1065" i="26"/>
  <c r="AJ1065" i="26"/>
  <c r="AG1066" i="26"/>
  <c r="AJ1066" i="26"/>
  <c r="AG1067" i="26"/>
  <c r="AJ1067" i="26"/>
  <c r="AG1068" i="26"/>
  <c r="AJ1068" i="26"/>
  <c r="AG1069" i="26"/>
  <c r="AJ1069" i="26"/>
  <c r="AG1070" i="26"/>
  <c r="AJ1070" i="26"/>
  <c r="AG1071" i="26"/>
  <c r="AJ1071" i="26"/>
  <c r="AG1072" i="26"/>
  <c r="AJ1072" i="26"/>
  <c r="AG1073" i="26"/>
  <c r="AJ1073" i="26"/>
  <c r="AG1074" i="26"/>
  <c r="AJ1074" i="26"/>
  <c r="AG1075" i="26"/>
  <c r="AJ1075" i="26"/>
  <c r="AG1076" i="26"/>
  <c r="AJ1076" i="26"/>
  <c r="AG1077" i="26"/>
  <c r="AJ1077" i="26"/>
  <c r="AG1078" i="26"/>
  <c r="AJ1078" i="26"/>
  <c r="AG1079" i="26"/>
  <c r="AJ1079" i="26"/>
  <c r="AG1080" i="26"/>
  <c r="AJ1080" i="26"/>
  <c r="AG1081" i="26"/>
  <c r="AJ1081" i="26"/>
  <c r="AG1082" i="26"/>
  <c r="AJ1082" i="26"/>
  <c r="AG1083" i="26"/>
  <c r="AJ1083" i="26"/>
  <c r="AG1084" i="26"/>
  <c r="AJ1084" i="26"/>
  <c r="AG1085" i="26"/>
  <c r="AJ1085" i="26"/>
  <c r="AG1086" i="26"/>
  <c r="AJ1086" i="26"/>
  <c r="AG1087" i="26"/>
  <c r="AJ1087" i="26"/>
  <c r="AG1088" i="26"/>
  <c r="AJ1088" i="26"/>
  <c r="AG1089" i="26"/>
  <c r="AJ1089" i="26"/>
  <c r="AG1090" i="26"/>
  <c r="AJ1090" i="26"/>
  <c r="AG1091" i="26"/>
  <c r="AJ1091" i="26"/>
  <c r="AG1092" i="26"/>
  <c r="AJ1092" i="26"/>
  <c r="AG1093" i="26"/>
  <c r="AJ1093" i="26"/>
  <c r="AG1094" i="26"/>
  <c r="AJ1094" i="26"/>
  <c r="AG1095" i="26"/>
  <c r="AJ1095" i="26"/>
  <c r="AG1096" i="26"/>
  <c r="AJ1096" i="26"/>
  <c r="AG1097" i="26"/>
  <c r="AJ1097" i="26"/>
  <c r="AG1098" i="26"/>
  <c r="AJ1098" i="26"/>
  <c r="AG1099" i="26"/>
  <c r="AJ1099" i="26"/>
  <c r="AG1100" i="26"/>
  <c r="AJ1100" i="26"/>
  <c r="AG1101" i="26"/>
  <c r="AJ1101" i="26"/>
  <c r="AG1102" i="26"/>
  <c r="AJ1102" i="26"/>
  <c r="AG1103" i="26"/>
  <c r="AJ1103" i="26"/>
  <c r="AG1104" i="26"/>
  <c r="AJ1104" i="26"/>
  <c r="AG1105" i="26"/>
  <c r="AJ1105" i="26"/>
  <c r="AG1106" i="26"/>
  <c r="AJ1106" i="26"/>
  <c r="AG1107" i="26"/>
  <c r="AJ1107" i="26"/>
  <c r="AG1108" i="26"/>
  <c r="AJ1108" i="26"/>
  <c r="AG1109" i="26"/>
  <c r="AJ1109" i="26"/>
  <c r="AG1110" i="26"/>
  <c r="AJ1110" i="26"/>
  <c r="AG1111" i="26"/>
  <c r="AJ1111" i="26"/>
  <c r="AG1112" i="26"/>
  <c r="AJ1112" i="26"/>
  <c r="AG1113" i="26"/>
  <c r="AJ1113" i="26"/>
  <c r="AG1114" i="26"/>
  <c r="AJ1114" i="26"/>
  <c r="AG1115" i="26"/>
  <c r="AJ1115" i="26"/>
  <c r="AG1116" i="26"/>
  <c r="AJ1116" i="26"/>
  <c r="AG1117" i="26"/>
  <c r="AJ1117" i="26"/>
  <c r="AG1118" i="26"/>
  <c r="AJ1118" i="26"/>
  <c r="AG1119" i="26"/>
  <c r="AJ1119" i="26"/>
  <c r="AG1120" i="26"/>
  <c r="AJ1120" i="26"/>
  <c r="AG1121" i="26"/>
  <c r="AJ1121" i="26"/>
  <c r="AG1122" i="26"/>
  <c r="AJ1122" i="26"/>
  <c r="AG1123" i="26"/>
  <c r="AJ1123" i="26"/>
  <c r="AG1124" i="26"/>
  <c r="AJ1124" i="26"/>
  <c r="AG1125" i="26"/>
  <c r="AJ1125" i="26"/>
  <c r="AG1126" i="26"/>
  <c r="AJ1126" i="26"/>
  <c r="AG1127" i="26"/>
  <c r="AJ1127" i="26"/>
  <c r="AG1128" i="26"/>
  <c r="AJ1128" i="26"/>
  <c r="AG1129" i="26"/>
  <c r="AJ1129" i="26"/>
  <c r="AG1130" i="26"/>
  <c r="AJ1130" i="26"/>
  <c r="AG1131" i="26"/>
  <c r="AJ1131" i="26"/>
  <c r="AG1132" i="26"/>
  <c r="AJ1132" i="26"/>
  <c r="AG1133" i="26"/>
  <c r="AJ1133" i="26"/>
  <c r="AG1134" i="26"/>
  <c r="AJ1134" i="26"/>
  <c r="AG1135" i="26"/>
  <c r="AJ1135" i="26"/>
  <c r="AG1136" i="26"/>
  <c r="AJ1136" i="26"/>
  <c r="AG1137" i="26"/>
  <c r="AJ1137" i="26"/>
  <c r="AG1138" i="26"/>
  <c r="AJ1138" i="26"/>
  <c r="AG1139" i="26"/>
  <c r="AJ1139" i="26"/>
  <c r="AG1140" i="26"/>
  <c r="AJ1140" i="26"/>
  <c r="AG1141" i="26"/>
  <c r="AJ1141" i="26"/>
  <c r="AG1142" i="26"/>
  <c r="AJ1142" i="26"/>
  <c r="AG1143" i="26"/>
  <c r="AJ1143" i="26"/>
  <c r="AG1144" i="26"/>
  <c r="AJ1144" i="26"/>
  <c r="AG1145" i="26"/>
  <c r="AJ1145" i="26"/>
  <c r="AG1146" i="26"/>
  <c r="AJ1146" i="26"/>
  <c r="AG1147" i="26"/>
  <c r="AJ1147" i="26"/>
  <c r="AG1148" i="26"/>
  <c r="AJ1148" i="26"/>
  <c r="AG1149" i="26"/>
  <c r="AJ1149" i="26"/>
  <c r="AG1150" i="26"/>
  <c r="AJ1150" i="26"/>
  <c r="AG1151" i="26"/>
  <c r="AJ1151" i="26"/>
  <c r="AG1152" i="26"/>
  <c r="AJ1152" i="26"/>
  <c r="AG1153" i="26"/>
  <c r="AJ1153" i="26"/>
  <c r="AG1154" i="26"/>
  <c r="AJ1154" i="26"/>
  <c r="AG1155" i="26"/>
  <c r="AJ1155" i="26"/>
  <c r="AG1156" i="26"/>
  <c r="AJ1156" i="26"/>
  <c r="AG1157" i="26"/>
  <c r="AJ1157" i="26"/>
  <c r="AG1158" i="26"/>
  <c r="AJ1158" i="26"/>
  <c r="AG1159" i="26"/>
  <c r="AJ1159" i="26"/>
  <c r="AG1160" i="26"/>
  <c r="AJ1160" i="26"/>
  <c r="AG1161" i="26"/>
  <c r="AJ1161" i="26"/>
  <c r="AG1162" i="26"/>
  <c r="AJ1162" i="26"/>
  <c r="AG1163" i="26"/>
  <c r="AJ1163" i="26"/>
  <c r="AG1164" i="26"/>
  <c r="AJ1164" i="26"/>
  <c r="AG1165" i="26"/>
  <c r="AJ1165" i="26"/>
  <c r="AG1166" i="26"/>
  <c r="AJ1166" i="26"/>
  <c r="AG1167" i="26"/>
  <c r="AJ1167" i="26"/>
  <c r="AG1168" i="26"/>
  <c r="AJ1168" i="26"/>
  <c r="AG1169" i="26"/>
  <c r="AJ1169" i="26"/>
  <c r="AG1170" i="26"/>
  <c r="AJ1170" i="26"/>
  <c r="AG1171" i="26"/>
  <c r="AJ1171" i="26"/>
  <c r="AG1172" i="26"/>
  <c r="AJ1172" i="26"/>
  <c r="AG1173" i="26"/>
  <c r="AJ1173" i="26"/>
  <c r="AG1174" i="26"/>
  <c r="AJ1174" i="26"/>
  <c r="AG1175" i="26"/>
  <c r="AJ1175" i="26"/>
  <c r="AG1176" i="26"/>
  <c r="AJ1176" i="26"/>
  <c r="AG1177" i="26"/>
  <c r="AJ1177" i="26"/>
  <c r="AG1178" i="26"/>
  <c r="AJ1178" i="26"/>
  <c r="AG1179" i="26"/>
  <c r="AJ1179" i="26"/>
  <c r="AG1180" i="26"/>
  <c r="AJ1180" i="26"/>
  <c r="AG1181" i="26"/>
  <c r="AJ1181" i="26"/>
  <c r="AG1182" i="26"/>
  <c r="AJ1182" i="26"/>
  <c r="AG1183" i="26"/>
  <c r="AJ1183" i="26"/>
  <c r="AG1184" i="26"/>
  <c r="AJ1184" i="26"/>
  <c r="AG1185" i="26"/>
  <c r="AJ1185" i="26"/>
  <c r="AG1186" i="26"/>
  <c r="AJ1186" i="26"/>
  <c r="AG1187" i="26"/>
  <c r="AJ1187" i="26"/>
  <c r="AG1188" i="26"/>
  <c r="AJ1188" i="26"/>
  <c r="AG1189" i="26"/>
  <c r="AJ1189" i="26"/>
  <c r="AG1190" i="26"/>
  <c r="AJ1190" i="26"/>
  <c r="AG1191" i="26"/>
  <c r="AJ1191" i="26"/>
  <c r="AG1192" i="26"/>
  <c r="AJ1192" i="26"/>
  <c r="AG1193" i="26"/>
  <c r="AJ1193" i="26"/>
  <c r="AG1194" i="26"/>
  <c r="AJ1194" i="26"/>
  <c r="AG1195" i="26"/>
  <c r="AJ1195" i="26"/>
  <c r="AG1196" i="26"/>
  <c r="AJ1196" i="26"/>
  <c r="AG1197" i="26"/>
  <c r="AJ1197" i="26"/>
  <c r="AG1198" i="26"/>
  <c r="AJ1198" i="26"/>
  <c r="AG1199" i="26"/>
  <c r="AJ1199" i="26"/>
  <c r="AG1200" i="26"/>
  <c r="AJ1200" i="26"/>
  <c r="AG1201" i="26"/>
  <c r="AJ1201" i="26"/>
  <c r="AG1202" i="26"/>
  <c r="AJ1202" i="26"/>
  <c r="AG1203" i="26"/>
  <c r="AJ1203" i="26"/>
  <c r="AG1204" i="26"/>
  <c r="AJ1204" i="26"/>
  <c r="AG1205" i="26"/>
  <c r="AJ1205" i="26"/>
  <c r="AG1206" i="26"/>
  <c r="AJ1206" i="26"/>
  <c r="AG1207" i="26"/>
  <c r="AJ1207" i="26"/>
  <c r="AG1208" i="26"/>
  <c r="AJ1208" i="26"/>
  <c r="AG1209" i="26"/>
  <c r="AJ1209" i="26"/>
  <c r="AG1210" i="26"/>
  <c r="AJ1210" i="26"/>
  <c r="AG1211" i="26"/>
  <c r="AJ1211" i="26"/>
  <c r="AG1212" i="26"/>
  <c r="AJ1212" i="26"/>
  <c r="AG1213" i="26"/>
  <c r="AJ1213" i="26"/>
  <c r="AG1214" i="26"/>
  <c r="AJ1214" i="26"/>
  <c r="AG1215" i="26"/>
  <c r="AJ1215" i="26"/>
  <c r="AG1216" i="26"/>
  <c r="AJ1216" i="26"/>
  <c r="AG1217" i="26"/>
  <c r="AJ1217" i="26"/>
  <c r="AG1218" i="26"/>
  <c r="AJ1218" i="26"/>
  <c r="AG1219" i="26"/>
  <c r="AJ1219" i="26"/>
  <c r="AG1220" i="26"/>
  <c r="AJ1220" i="26"/>
  <c r="AG1221" i="26"/>
  <c r="AJ1221" i="26"/>
  <c r="AG1222" i="26"/>
  <c r="AJ1222" i="26"/>
  <c r="AG1223" i="26"/>
  <c r="AJ1223" i="26"/>
  <c r="AG1224" i="26"/>
  <c r="AJ1224" i="26"/>
  <c r="AG1225" i="26"/>
  <c r="AJ1225" i="26"/>
  <c r="AG1226" i="26"/>
  <c r="AJ1226" i="26"/>
  <c r="AG1227" i="26"/>
  <c r="AJ1227" i="26"/>
  <c r="AG1228" i="26"/>
  <c r="AJ1228" i="26"/>
  <c r="AG1229" i="26"/>
  <c r="AJ1229" i="26"/>
  <c r="AG1230" i="26"/>
  <c r="AJ1230" i="26"/>
  <c r="AG1231" i="26"/>
  <c r="AJ1231" i="26"/>
  <c r="AG1232" i="26"/>
  <c r="AJ1232" i="26"/>
  <c r="AG1233" i="26"/>
  <c r="AJ1233" i="26"/>
  <c r="AG1234" i="26"/>
  <c r="AJ1234" i="26"/>
  <c r="AG1235" i="26"/>
  <c r="AJ1235" i="26"/>
  <c r="AG1236" i="26"/>
  <c r="AJ1236" i="26"/>
  <c r="AG1237" i="26"/>
  <c r="AJ1237" i="26"/>
  <c r="AG1238" i="26"/>
  <c r="AJ1238" i="26"/>
  <c r="AG1239" i="26"/>
  <c r="AJ1239" i="26"/>
  <c r="AG1240" i="26"/>
  <c r="AJ1240" i="26"/>
  <c r="AG1241" i="26"/>
  <c r="AJ1241" i="26"/>
  <c r="AG1242" i="26"/>
  <c r="AJ1242" i="26"/>
  <c r="AG1243" i="26"/>
  <c r="AJ1243" i="26"/>
  <c r="AG1244" i="26"/>
  <c r="AJ1244" i="26"/>
  <c r="AG1245" i="26"/>
  <c r="AJ1245" i="26"/>
  <c r="AG1246" i="26"/>
  <c r="AJ1246" i="26"/>
  <c r="AG1247" i="26"/>
  <c r="AJ1247" i="26"/>
  <c r="AG1248" i="26"/>
  <c r="AJ1248" i="26"/>
  <c r="AG1249" i="26"/>
  <c r="AJ1249" i="26"/>
  <c r="AG1250" i="26"/>
  <c r="AJ1250" i="26"/>
  <c r="AG1251" i="26"/>
  <c r="AJ1251" i="26"/>
  <c r="AG1252" i="26"/>
  <c r="AJ1252" i="26"/>
  <c r="AG1253" i="26"/>
  <c r="AJ1253" i="26"/>
  <c r="AG1254" i="26"/>
  <c r="AJ1254" i="26"/>
  <c r="AG1255" i="26"/>
  <c r="AJ1255" i="26"/>
  <c r="AG1256" i="26"/>
  <c r="AJ1256" i="26"/>
  <c r="AG1257" i="26"/>
  <c r="AJ1257" i="26"/>
  <c r="AG1258" i="26"/>
  <c r="AJ1258" i="26"/>
  <c r="AG1259" i="26"/>
  <c r="AJ1259" i="26"/>
  <c r="AG1260" i="26"/>
  <c r="AJ1260" i="26"/>
  <c r="AG1261" i="26"/>
  <c r="AJ1261" i="26"/>
  <c r="AG1262" i="26"/>
  <c r="AJ1262" i="26"/>
  <c r="AG1263" i="26"/>
  <c r="AJ1263" i="26"/>
  <c r="AG1264" i="26"/>
  <c r="AJ1264" i="26"/>
  <c r="AG1265" i="26"/>
  <c r="AJ1265" i="26"/>
  <c r="AG1266" i="26"/>
  <c r="AJ1266" i="26"/>
  <c r="AG1267" i="26"/>
  <c r="AJ1267" i="26"/>
  <c r="AG1268" i="26"/>
  <c r="AJ1268" i="26"/>
  <c r="AG1269" i="26"/>
  <c r="AJ1269" i="26"/>
  <c r="AG1270" i="26"/>
  <c r="AJ1270" i="26"/>
  <c r="AG1271" i="26"/>
  <c r="AJ1271" i="26"/>
  <c r="AG1272" i="26"/>
  <c r="AJ1272" i="26"/>
  <c r="AG1273" i="26"/>
  <c r="AJ1273" i="26"/>
  <c r="AG1274" i="26"/>
  <c r="AJ1274" i="26"/>
  <c r="AG1275" i="26"/>
  <c r="AJ1275" i="26"/>
  <c r="AG1276" i="26"/>
  <c r="AJ1276" i="26"/>
  <c r="AG1277" i="26"/>
  <c r="AJ1277" i="26"/>
  <c r="AG1278" i="26"/>
  <c r="AJ1278" i="26"/>
  <c r="AG1279" i="26"/>
  <c r="AJ1279" i="26"/>
  <c r="AG1280" i="26"/>
  <c r="AJ1280" i="26"/>
  <c r="AG1281" i="26"/>
  <c r="AJ1281" i="26"/>
  <c r="AG1282" i="26"/>
  <c r="AJ1282" i="26"/>
  <c r="AG1283" i="26"/>
  <c r="AJ1283" i="26"/>
  <c r="AG1284" i="26"/>
  <c r="AJ1284" i="26"/>
  <c r="AG1285" i="26"/>
  <c r="AJ1285" i="26"/>
  <c r="AG1286" i="26"/>
  <c r="AJ1286" i="26"/>
  <c r="AG1287" i="26"/>
  <c r="AJ1287" i="26"/>
  <c r="AG1288" i="26"/>
  <c r="AJ1288" i="26"/>
  <c r="AG1289" i="26"/>
  <c r="AJ1289" i="26"/>
  <c r="AG1290" i="26"/>
  <c r="AJ1290" i="26"/>
  <c r="AG1291" i="26"/>
  <c r="AJ1291" i="26"/>
  <c r="AG1292" i="26"/>
  <c r="AJ1292" i="26"/>
  <c r="AG1293" i="26"/>
  <c r="AJ1293" i="26"/>
  <c r="AG1294" i="26"/>
  <c r="AJ1294" i="26"/>
  <c r="AG1295" i="26"/>
  <c r="AJ1295" i="26"/>
  <c r="AG1296" i="26"/>
  <c r="AJ1296" i="26"/>
  <c r="AG1297" i="26"/>
  <c r="AJ1297" i="26"/>
  <c r="AG1298" i="26"/>
  <c r="AJ1298" i="26"/>
  <c r="AG1299" i="26"/>
  <c r="AJ1299" i="26"/>
  <c r="AG1300" i="26"/>
  <c r="AJ1300" i="26"/>
  <c r="AG1301" i="26"/>
  <c r="AJ1301" i="26"/>
  <c r="AG1302" i="26"/>
  <c r="AJ1302" i="26"/>
  <c r="AG1303" i="26"/>
  <c r="AJ1303" i="26"/>
  <c r="AG1304" i="26"/>
  <c r="AJ1304" i="26"/>
  <c r="AG1305" i="26"/>
  <c r="AJ1305" i="26"/>
  <c r="AG1306" i="26"/>
  <c r="AJ1306" i="26"/>
  <c r="AG1307" i="26"/>
  <c r="AJ1307" i="26"/>
  <c r="AG1308" i="26"/>
  <c r="AJ1308" i="26"/>
  <c r="AG1309" i="26"/>
  <c r="AJ1309" i="26"/>
  <c r="AG1310" i="26"/>
  <c r="AJ1310" i="26"/>
  <c r="AG1311" i="26"/>
  <c r="AJ1311" i="26"/>
  <c r="AG1312" i="26"/>
  <c r="AJ1312" i="26"/>
  <c r="AG1313" i="26"/>
  <c r="AJ1313" i="26"/>
  <c r="AG1314" i="26"/>
  <c r="AJ1314" i="26"/>
  <c r="AG1315" i="26"/>
  <c r="AJ1315" i="26"/>
  <c r="AG1316" i="26"/>
  <c r="AJ1316" i="26"/>
  <c r="AG1317" i="26"/>
  <c r="AJ1317" i="26"/>
  <c r="AG1318" i="26"/>
  <c r="AJ1318" i="26"/>
  <c r="AG1319" i="26"/>
  <c r="AJ1319" i="26"/>
  <c r="AG1320" i="26"/>
  <c r="AJ1320" i="26"/>
  <c r="AG1321" i="26"/>
  <c r="AJ1321" i="26"/>
  <c r="AG1322" i="26"/>
  <c r="AJ1322" i="26"/>
  <c r="AG1323" i="26"/>
  <c r="AJ1323" i="26"/>
  <c r="AG1324" i="26"/>
  <c r="AJ1324" i="26"/>
  <c r="AG1325" i="26"/>
  <c r="AJ1325" i="26"/>
  <c r="AG1326" i="26"/>
  <c r="AJ1326" i="26"/>
  <c r="AG1327" i="26"/>
  <c r="AJ1327" i="26"/>
  <c r="AG1328" i="26"/>
  <c r="AJ1328" i="26"/>
  <c r="AG1329" i="26"/>
  <c r="AJ1329" i="26"/>
  <c r="AG1330" i="26"/>
  <c r="AJ1330" i="26"/>
  <c r="AG1331" i="26"/>
  <c r="AJ1331" i="26"/>
  <c r="AG1332" i="26"/>
  <c r="AJ1332" i="26"/>
  <c r="AG1333" i="26"/>
  <c r="AJ1333" i="26"/>
  <c r="AG1334" i="26"/>
  <c r="AJ1334" i="26"/>
  <c r="AG1335" i="26"/>
  <c r="AJ1335" i="26"/>
  <c r="AG1336" i="26"/>
  <c r="AJ1336" i="26"/>
  <c r="AG1337" i="26"/>
  <c r="AJ1337" i="26"/>
  <c r="AG1338" i="26"/>
  <c r="AJ1338" i="26"/>
  <c r="AG1339" i="26"/>
  <c r="AJ1339" i="26"/>
  <c r="AG1340" i="26"/>
  <c r="AJ1340" i="26"/>
  <c r="AG1341" i="26"/>
  <c r="AJ1341" i="26"/>
  <c r="AG1342" i="26"/>
  <c r="AJ1342" i="26"/>
  <c r="AG1343" i="26"/>
  <c r="AJ1343" i="26"/>
  <c r="AG1344" i="26"/>
  <c r="AJ1344" i="26"/>
  <c r="AG1345" i="26"/>
  <c r="AJ1345" i="26"/>
  <c r="AG1346" i="26"/>
  <c r="AJ1346" i="26"/>
  <c r="AG1347" i="26"/>
  <c r="AJ1347" i="26"/>
  <c r="AG1348" i="26"/>
  <c r="AJ1348" i="26"/>
  <c r="AG1349" i="26"/>
  <c r="AJ1349" i="26"/>
  <c r="AG1350" i="26"/>
  <c r="AJ1350" i="26"/>
  <c r="AG1351" i="26"/>
  <c r="AJ1351" i="26"/>
  <c r="AG1352" i="26"/>
  <c r="AJ1352" i="26"/>
  <c r="AG1353" i="26"/>
  <c r="AJ1353" i="26"/>
  <c r="AG1354" i="26"/>
  <c r="AJ1354" i="26"/>
  <c r="AG1355" i="26"/>
  <c r="AJ1355" i="26"/>
  <c r="AG1356" i="26"/>
  <c r="AJ1356" i="26"/>
  <c r="AG1357" i="26"/>
  <c r="AJ1357" i="26"/>
  <c r="AG1358" i="26"/>
  <c r="AJ1358" i="26"/>
  <c r="AG1359" i="26"/>
  <c r="AJ1359" i="26"/>
  <c r="AG1360" i="26"/>
  <c r="AJ1360" i="26"/>
  <c r="AG1361" i="26"/>
  <c r="AJ1361" i="26"/>
  <c r="AG1362" i="26"/>
  <c r="AJ1362" i="26"/>
  <c r="AG1363" i="26"/>
  <c r="AJ1363" i="26"/>
  <c r="AG1364" i="26"/>
  <c r="AJ1364" i="26"/>
  <c r="AG1365" i="26"/>
  <c r="AJ1365" i="26"/>
  <c r="AG1366" i="26"/>
  <c r="AJ1366" i="26"/>
  <c r="AG1367" i="26"/>
  <c r="AJ1367" i="26"/>
  <c r="AG1368" i="26"/>
  <c r="AJ1368" i="26"/>
  <c r="AG1369" i="26"/>
  <c r="AJ1369" i="26"/>
  <c r="AG1370" i="26"/>
  <c r="AJ1370" i="26"/>
  <c r="AG1371" i="26"/>
  <c r="AJ1371" i="26"/>
  <c r="AG1372" i="26"/>
  <c r="AJ1372" i="26"/>
  <c r="AG1373" i="26"/>
  <c r="AJ1373" i="26"/>
  <c r="AG1374" i="26"/>
  <c r="AJ1374" i="26"/>
  <c r="AG1375" i="26"/>
  <c r="AJ1375" i="26"/>
  <c r="AG1376" i="26"/>
  <c r="AJ1376" i="26"/>
  <c r="AG1377" i="26"/>
  <c r="AJ1377" i="26"/>
  <c r="AG1378" i="26"/>
  <c r="AJ1378" i="26"/>
  <c r="AG1379" i="26"/>
  <c r="AJ1379" i="26"/>
  <c r="AG1380" i="26"/>
  <c r="AJ1380" i="26"/>
  <c r="AG1381" i="26"/>
  <c r="AJ1381" i="26"/>
  <c r="AG1382" i="26"/>
  <c r="AJ1382" i="26"/>
  <c r="AG1383" i="26"/>
  <c r="AJ1383" i="26"/>
  <c r="AG1384" i="26"/>
  <c r="AJ1384" i="26"/>
  <c r="AG1385" i="26"/>
  <c r="AJ1385" i="26"/>
  <c r="AG1386" i="26"/>
  <c r="AJ1386" i="26"/>
  <c r="AG1387" i="26"/>
  <c r="AJ1387" i="26"/>
  <c r="AG1388" i="26"/>
  <c r="AJ1388" i="26"/>
  <c r="AG1389" i="26"/>
  <c r="AJ1389" i="26"/>
  <c r="AG1390" i="26"/>
  <c r="AJ1390" i="26"/>
  <c r="AG1391" i="26"/>
  <c r="AJ1391" i="26"/>
  <c r="AG1392" i="26"/>
  <c r="AJ1392" i="26"/>
  <c r="AG1393" i="26"/>
  <c r="AJ1393" i="26"/>
  <c r="AG1394" i="26"/>
  <c r="AJ1394" i="26"/>
  <c r="AG1395" i="26"/>
  <c r="AJ1395" i="26"/>
  <c r="AG1396" i="26"/>
  <c r="AJ1396" i="26"/>
  <c r="AG1397" i="26"/>
  <c r="AJ1397" i="26"/>
  <c r="AG1398" i="26"/>
  <c r="AJ1398" i="26"/>
  <c r="AG1399" i="26"/>
  <c r="AJ1399" i="26"/>
  <c r="AG1400" i="26"/>
  <c r="AJ1400" i="26"/>
  <c r="AG1401" i="26"/>
  <c r="AJ1401" i="26"/>
  <c r="AG1402" i="26"/>
  <c r="AJ1402" i="26"/>
  <c r="AG1403" i="26"/>
  <c r="AJ1403" i="26"/>
  <c r="AG1404" i="26"/>
  <c r="AJ1404" i="26"/>
  <c r="AG1405" i="26"/>
  <c r="AJ1405" i="26"/>
  <c r="AG1406" i="26"/>
  <c r="AJ1406" i="26"/>
  <c r="AG1407" i="26"/>
  <c r="AJ1407" i="26"/>
  <c r="AG1408" i="26"/>
  <c r="AJ1408" i="26"/>
  <c r="AG1409" i="26"/>
  <c r="AJ1409" i="26"/>
  <c r="AG1410" i="26"/>
  <c r="AJ1410" i="26"/>
  <c r="AG1411" i="26"/>
  <c r="AJ1411" i="26"/>
  <c r="AG1412" i="26"/>
  <c r="AJ1412" i="26"/>
  <c r="AG1413" i="26"/>
  <c r="AJ1413" i="26"/>
  <c r="AG1414" i="26"/>
  <c r="AJ1414" i="26"/>
  <c r="AG1415" i="26"/>
  <c r="AJ1415" i="26"/>
  <c r="AG1416" i="26"/>
  <c r="AJ1416" i="26"/>
  <c r="AG1417" i="26"/>
  <c r="AJ1417" i="26"/>
  <c r="AG1418" i="26"/>
  <c r="AJ1418" i="26"/>
  <c r="AG1419" i="26"/>
  <c r="AJ1419" i="26"/>
  <c r="AG1420" i="26"/>
  <c r="AJ1420" i="26"/>
  <c r="AG1421" i="26"/>
  <c r="AJ1421" i="26"/>
  <c r="AG1422" i="26"/>
  <c r="AJ1422" i="26"/>
  <c r="AG1423" i="26"/>
  <c r="AJ1423" i="26"/>
  <c r="AG1424" i="26"/>
  <c r="AJ1424" i="26"/>
  <c r="AG1425" i="26"/>
  <c r="AJ1425" i="26"/>
  <c r="AG1426" i="26"/>
  <c r="AJ1426" i="26"/>
  <c r="AG1427" i="26"/>
  <c r="AJ1427" i="26"/>
  <c r="AG1428" i="26"/>
  <c r="AJ1428" i="26"/>
  <c r="AG1429" i="26"/>
  <c r="AJ1429" i="26"/>
  <c r="AG1430" i="26"/>
  <c r="AJ1430" i="26"/>
  <c r="AG1431" i="26"/>
  <c r="AJ1431" i="26"/>
  <c r="AG1432" i="26"/>
  <c r="AJ1432" i="26"/>
  <c r="AG1433" i="26"/>
  <c r="AJ1433" i="26"/>
  <c r="AG1434" i="26"/>
  <c r="AJ1434" i="26"/>
  <c r="AG1435" i="26"/>
  <c r="AJ1435" i="26"/>
  <c r="AG1436" i="26"/>
  <c r="AJ1436" i="26"/>
  <c r="AG1437" i="26"/>
  <c r="AJ1437" i="26"/>
  <c r="AG1438" i="26"/>
  <c r="AJ1438" i="26"/>
  <c r="AG1439" i="26"/>
  <c r="AJ1439" i="26"/>
  <c r="AG1440" i="26"/>
  <c r="AJ1440" i="26"/>
  <c r="AG1441" i="26"/>
  <c r="AJ1441" i="26"/>
  <c r="AG1442" i="26"/>
  <c r="AJ1442" i="26"/>
  <c r="AG1443" i="26"/>
  <c r="AJ1443" i="26"/>
  <c r="AG1444" i="26"/>
  <c r="AJ1444" i="26"/>
  <c r="AG1445" i="26"/>
  <c r="AJ1445" i="26"/>
  <c r="AG1446" i="26"/>
  <c r="AJ1446" i="26"/>
  <c r="AG1447" i="26"/>
  <c r="AJ1447" i="26"/>
  <c r="AG1448" i="26"/>
  <c r="AJ1448" i="26"/>
  <c r="AG1449" i="26"/>
  <c r="AJ1449" i="26"/>
  <c r="AG1450" i="26"/>
  <c r="AJ1450" i="26"/>
  <c r="AG1451" i="26"/>
  <c r="AJ1451" i="26"/>
  <c r="AG1452" i="26"/>
  <c r="AJ1452" i="26"/>
  <c r="AG1453" i="26"/>
  <c r="AJ1453" i="26"/>
  <c r="AG1454" i="26"/>
  <c r="AJ1454" i="26"/>
  <c r="AG1455" i="26"/>
  <c r="AJ1455" i="26"/>
  <c r="AG1456" i="26"/>
  <c r="AJ1456" i="26"/>
  <c r="AG1457" i="26"/>
  <c r="AJ1457" i="26"/>
  <c r="AG1458" i="26"/>
  <c r="AJ1458" i="26"/>
  <c r="AG1459" i="26"/>
  <c r="AJ1459" i="26"/>
  <c r="AG1460" i="26"/>
  <c r="AJ1460" i="26"/>
  <c r="AG1461" i="26"/>
  <c r="AJ1461" i="26"/>
  <c r="AG1462" i="26"/>
  <c r="AJ1462" i="26"/>
  <c r="AG1463" i="26"/>
  <c r="AJ1463" i="26"/>
  <c r="AG1464" i="26"/>
  <c r="AJ1464" i="26"/>
  <c r="AG1465" i="26"/>
  <c r="AJ1465" i="26"/>
  <c r="AG1466" i="26"/>
  <c r="AJ1466" i="26"/>
  <c r="AG1467" i="26"/>
  <c r="AJ1467" i="26"/>
  <c r="AG1468" i="26"/>
  <c r="AJ1468" i="26"/>
  <c r="AG1469" i="26"/>
  <c r="AJ1469" i="26"/>
  <c r="AG1470" i="26"/>
  <c r="AJ1470" i="26"/>
  <c r="AG1471" i="26"/>
  <c r="AJ1471" i="26"/>
  <c r="AG1472" i="26"/>
  <c r="AJ1472" i="26"/>
  <c r="AG1473" i="26"/>
  <c r="AJ1473" i="26"/>
  <c r="AG1474" i="26"/>
  <c r="AJ1474" i="26"/>
  <c r="AG1475" i="26"/>
  <c r="AJ1475" i="26"/>
  <c r="AG1476" i="26"/>
  <c r="AJ1476" i="26"/>
  <c r="AG1477" i="26"/>
  <c r="AJ1477" i="26"/>
  <c r="AG1478" i="26"/>
  <c r="AJ1478" i="26"/>
  <c r="AG1479" i="26"/>
  <c r="AJ1479" i="26"/>
  <c r="AG1480" i="26"/>
  <c r="AJ1480" i="26"/>
  <c r="AG1481" i="26"/>
  <c r="AJ1481" i="26"/>
  <c r="AG1482" i="26"/>
  <c r="AH1482" i="26"/>
  <c r="AI1482" i="26" s="1"/>
  <c r="AJ1482" i="26"/>
  <c r="AG1483" i="26"/>
  <c r="AJ1483" i="26"/>
  <c r="AG1484" i="26"/>
  <c r="AJ1484" i="26"/>
  <c r="AG1485" i="26"/>
  <c r="AJ1485" i="26"/>
  <c r="AG1486" i="26"/>
  <c r="AJ1486" i="26"/>
  <c r="AG1487" i="26"/>
  <c r="AJ1487" i="26"/>
  <c r="AG1488" i="26"/>
  <c r="AJ1488" i="26"/>
  <c r="AG1489" i="26"/>
  <c r="AJ1489" i="26"/>
  <c r="AG1490" i="26"/>
  <c r="AJ1490" i="26"/>
  <c r="AG1491" i="26"/>
  <c r="AJ1491" i="26"/>
  <c r="AG1492" i="26"/>
  <c r="AJ1492" i="26"/>
  <c r="AG1493" i="26"/>
  <c r="AJ1493" i="26"/>
  <c r="AG1494" i="26"/>
  <c r="AJ1494" i="26"/>
  <c r="AG1495" i="26"/>
  <c r="AJ1495" i="26"/>
  <c r="AG1496" i="26"/>
  <c r="AJ1496" i="26"/>
  <c r="AG1497" i="26"/>
  <c r="AJ1497" i="26"/>
  <c r="AG1498" i="26"/>
  <c r="AJ1498" i="26"/>
  <c r="AG1499" i="26"/>
  <c r="AJ1499" i="26"/>
  <c r="AG1500" i="26"/>
  <c r="AJ1500" i="26"/>
  <c r="AG1501" i="26"/>
  <c r="AJ1501" i="26"/>
  <c r="AG1502" i="26"/>
  <c r="AJ1502" i="26"/>
  <c r="AG1503" i="26"/>
  <c r="AJ1503" i="26"/>
  <c r="AG1504" i="26"/>
  <c r="AJ1504" i="26"/>
  <c r="AG1505" i="26"/>
  <c r="AJ1505" i="26"/>
  <c r="AG1506" i="26"/>
  <c r="AJ1506" i="26"/>
  <c r="AG1507" i="26"/>
  <c r="AJ1507" i="26"/>
  <c r="AG1508" i="26"/>
  <c r="AJ1508" i="26"/>
  <c r="AG1509" i="26"/>
  <c r="AJ1509" i="26"/>
  <c r="AG1510" i="26"/>
  <c r="AJ1510" i="26"/>
  <c r="AG1511" i="26"/>
  <c r="AJ1511" i="26"/>
  <c r="AG1512" i="26"/>
  <c r="AJ1512" i="26"/>
  <c r="AG1513" i="26"/>
  <c r="AJ1513" i="26"/>
  <c r="AG1514" i="26"/>
  <c r="AJ1514" i="26"/>
  <c r="AG1515" i="26"/>
  <c r="AJ1515" i="26"/>
  <c r="AG1516" i="26"/>
  <c r="AJ1516" i="26"/>
  <c r="AG1517" i="26"/>
  <c r="AJ1517" i="26"/>
  <c r="AG1518" i="26"/>
  <c r="AJ1518" i="26"/>
  <c r="AG1519" i="26"/>
  <c r="AJ1519" i="26"/>
  <c r="AG1520" i="26"/>
  <c r="AJ1520" i="26"/>
  <c r="AG1521" i="26"/>
  <c r="AJ1521" i="26"/>
  <c r="AG1522" i="26"/>
  <c r="AJ1522" i="26"/>
  <c r="AG1523" i="26"/>
  <c r="AJ1523" i="26"/>
  <c r="AG1524" i="26"/>
  <c r="AJ1524" i="26"/>
  <c r="AG1525" i="26"/>
  <c r="AJ1525" i="26"/>
  <c r="AG1526" i="26"/>
  <c r="AJ1526" i="26"/>
  <c r="AG1527" i="26"/>
  <c r="AJ1527" i="26"/>
  <c r="AG1528" i="26"/>
  <c r="AJ1528" i="26"/>
  <c r="AG1529" i="26"/>
  <c r="AJ1529" i="26"/>
  <c r="AG1530" i="26"/>
  <c r="AJ1530" i="26"/>
  <c r="AG1531" i="26"/>
  <c r="AJ1531" i="26"/>
  <c r="AG1532" i="26"/>
  <c r="AJ1532" i="26"/>
  <c r="AG1533" i="26"/>
  <c r="AJ1533" i="26"/>
  <c r="AG1534" i="26"/>
  <c r="AJ1534" i="26"/>
  <c r="AG1535" i="26"/>
  <c r="AJ1535" i="26"/>
  <c r="AG1536" i="26"/>
  <c r="AJ1536" i="26"/>
  <c r="AG1537" i="26"/>
  <c r="AJ1537" i="26"/>
  <c r="AG1538" i="26"/>
  <c r="AJ1538" i="26"/>
  <c r="AG1539" i="26"/>
  <c r="AJ1539" i="26"/>
  <c r="AG1540" i="26"/>
  <c r="AJ1540" i="26"/>
  <c r="AG1541" i="26"/>
  <c r="AJ1541" i="26"/>
  <c r="AG1542" i="26"/>
  <c r="AJ1542" i="26"/>
  <c r="AG1543" i="26"/>
  <c r="AJ1543" i="26"/>
  <c r="AG1544" i="26"/>
  <c r="AJ1544" i="26"/>
  <c r="AG1545" i="26"/>
  <c r="AJ1545" i="26"/>
  <c r="AG1546" i="26"/>
  <c r="AJ1546" i="26"/>
  <c r="AG1547" i="26"/>
  <c r="AJ1547" i="26"/>
  <c r="AG1548" i="26"/>
  <c r="AJ1548" i="26"/>
  <c r="AG1549" i="26"/>
  <c r="AJ1549" i="26"/>
  <c r="AG1550" i="26"/>
  <c r="AJ1550" i="26"/>
  <c r="AG1551" i="26"/>
  <c r="AJ1551" i="26"/>
  <c r="AG1552" i="26"/>
  <c r="AJ1552" i="26"/>
  <c r="AG1553" i="26"/>
  <c r="AJ1553" i="26"/>
  <c r="AG1554" i="26"/>
  <c r="AJ1554" i="26"/>
  <c r="AG1555" i="26"/>
  <c r="AJ1555" i="26"/>
  <c r="AG1556" i="26"/>
  <c r="AJ1556" i="26"/>
  <c r="AG1557" i="26"/>
  <c r="AJ1557" i="26"/>
  <c r="AG1558" i="26"/>
  <c r="AJ1558" i="26"/>
  <c r="AG1559" i="26"/>
  <c r="AJ1559" i="26"/>
  <c r="AG1560" i="26"/>
  <c r="AJ1560" i="26"/>
  <c r="AG1561" i="26"/>
  <c r="AJ1561" i="26"/>
  <c r="AG1562" i="26"/>
  <c r="AJ1562" i="26"/>
  <c r="AG1563" i="26"/>
  <c r="AJ1563" i="26"/>
  <c r="AG1564" i="26"/>
  <c r="AJ1564" i="26"/>
  <c r="AG1565" i="26"/>
  <c r="AJ1565" i="26"/>
  <c r="AG1566" i="26"/>
  <c r="AJ1566" i="26"/>
  <c r="AG1567" i="26"/>
  <c r="AJ1567" i="26"/>
  <c r="AG1568" i="26"/>
  <c r="AJ1568" i="26"/>
  <c r="AG1569" i="26"/>
  <c r="AJ1569" i="26"/>
  <c r="AG1570" i="26"/>
  <c r="AJ1570" i="26"/>
  <c r="AG1571" i="26"/>
  <c r="AJ1571" i="26"/>
  <c r="AG1572" i="26"/>
  <c r="AJ1572" i="26"/>
  <c r="AG1573" i="26"/>
  <c r="AJ1573" i="26"/>
  <c r="AG1574" i="26"/>
  <c r="AJ1574" i="26"/>
  <c r="AG1575" i="26"/>
  <c r="AJ1575" i="26"/>
  <c r="AG1576" i="26"/>
  <c r="AJ1576" i="26"/>
  <c r="AG1577" i="26"/>
  <c r="AJ1577" i="26"/>
  <c r="AG1578" i="26"/>
  <c r="AJ1578" i="26"/>
  <c r="AG1579" i="26"/>
  <c r="AJ1579" i="26"/>
  <c r="AG1580" i="26"/>
  <c r="AJ1580" i="26"/>
  <c r="AG1581" i="26"/>
  <c r="AJ1581" i="26"/>
  <c r="AG1582" i="26"/>
  <c r="AJ1582" i="26"/>
  <c r="AG1583" i="26"/>
  <c r="AJ1583" i="26"/>
  <c r="AG1584" i="26"/>
  <c r="AJ1584" i="26"/>
  <c r="AG1585" i="26"/>
  <c r="AJ1585" i="26"/>
  <c r="AG1586" i="26"/>
  <c r="AJ1586" i="26"/>
  <c r="AG1587" i="26"/>
  <c r="AJ1587" i="26"/>
  <c r="AG1588" i="26"/>
  <c r="AJ1588" i="26"/>
  <c r="AG1589" i="26"/>
  <c r="AJ1589" i="26"/>
  <c r="AG1590" i="26"/>
  <c r="AJ1590" i="26"/>
  <c r="AG1591" i="26"/>
  <c r="AJ1591" i="26"/>
  <c r="AG1592" i="26"/>
  <c r="AJ1592" i="26"/>
  <c r="AG1593" i="26"/>
  <c r="AJ1593" i="26"/>
  <c r="AG1594" i="26"/>
  <c r="AJ1594" i="26"/>
  <c r="AG1595" i="26"/>
  <c r="AJ1595" i="26"/>
  <c r="AG1596" i="26"/>
  <c r="AJ1596" i="26"/>
  <c r="AG1597" i="26"/>
  <c r="AJ1597" i="26"/>
  <c r="AG1598" i="26"/>
  <c r="AJ1598" i="26"/>
  <c r="AG1599" i="26"/>
  <c r="AJ1599" i="26"/>
  <c r="AG1600" i="26"/>
  <c r="AJ1600" i="26"/>
  <c r="AG1601" i="26"/>
  <c r="AJ1601" i="26"/>
  <c r="AG1602" i="26"/>
  <c r="AJ1602" i="26"/>
  <c r="AG1603" i="26"/>
  <c r="AJ1603" i="26"/>
  <c r="AG1604" i="26"/>
  <c r="AJ1604" i="26"/>
  <c r="AG1605" i="26"/>
  <c r="AJ1605" i="26"/>
  <c r="AG1606" i="26"/>
  <c r="AJ1606" i="26"/>
  <c r="AG1607" i="26"/>
  <c r="AJ1607" i="26"/>
  <c r="AG1608" i="26"/>
  <c r="AJ1608" i="26"/>
  <c r="AG1609" i="26"/>
  <c r="AJ1609" i="26"/>
  <c r="AG1610" i="26"/>
  <c r="AJ1610" i="26"/>
  <c r="AG1611" i="26"/>
  <c r="AJ1611" i="26"/>
  <c r="AG1612" i="26"/>
  <c r="AJ1612" i="26"/>
  <c r="AG1613" i="26"/>
  <c r="AJ1613" i="26"/>
  <c r="AG1614" i="26"/>
  <c r="AJ1614" i="26"/>
  <c r="AG1615" i="26"/>
  <c r="AJ1615" i="26"/>
  <c r="AG1616" i="26"/>
  <c r="AJ1616" i="26"/>
  <c r="AG1617" i="26"/>
  <c r="AJ1617" i="26"/>
  <c r="AG1618" i="26"/>
  <c r="AJ1618" i="26"/>
  <c r="AG1619" i="26"/>
  <c r="AJ1619" i="26"/>
  <c r="AG1620" i="26"/>
  <c r="AJ1620" i="26"/>
  <c r="AG1621" i="26"/>
  <c r="AJ1621" i="26"/>
  <c r="AG1622" i="26"/>
  <c r="AJ1622" i="26"/>
  <c r="AG1623" i="26"/>
  <c r="AJ1623" i="26"/>
  <c r="AG1624" i="26"/>
  <c r="AJ1624" i="26"/>
  <c r="AG1625" i="26"/>
  <c r="AJ1625" i="26"/>
  <c r="AG1626" i="26"/>
  <c r="AJ1626" i="26"/>
  <c r="AG1627" i="26"/>
  <c r="AJ1627" i="26"/>
  <c r="AG1628" i="26"/>
  <c r="AJ1628" i="26"/>
  <c r="AG1629" i="26"/>
  <c r="AJ1629" i="26"/>
  <c r="AG1630" i="26"/>
  <c r="AJ1630" i="26"/>
  <c r="AG1631" i="26"/>
  <c r="AJ1631" i="26"/>
  <c r="AG1632" i="26"/>
  <c r="AJ1632" i="26"/>
  <c r="AG1633" i="26"/>
  <c r="AJ1633" i="26"/>
  <c r="AG1634" i="26"/>
  <c r="AJ1634" i="26"/>
  <c r="AG1635" i="26"/>
  <c r="AJ1635" i="26"/>
  <c r="AG1636" i="26"/>
  <c r="AJ1636" i="26"/>
  <c r="AG1637" i="26"/>
  <c r="AJ1637" i="26"/>
  <c r="AG1638" i="26"/>
  <c r="AJ1638" i="26"/>
  <c r="AG1639" i="26"/>
  <c r="AJ1639" i="26"/>
  <c r="AG1640" i="26"/>
  <c r="AJ1640" i="26"/>
  <c r="AG1641" i="26"/>
  <c r="AJ1641" i="26"/>
  <c r="AG1642" i="26"/>
  <c r="AJ1642" i="26"/>
  <c r="AG1643" i="26"/>
  <c r="AJ1643" i="26"/>
  <c r="AG1644" i="26"/>
  <c r="AJ1644" i="26"/>
  <c r="AG1645" i="26"/>
  <c r="AJ1645" i="26"/>
  <c r="AG1646" i="26"/>
  <c r="AJ1646" i="26"/>
  <c r="AG1647" i="26"/>
  <c r="AJ1647" i="26"/>
  <c r="AG1648" i="26"/>
  <c r="AJ1648" i="26"/>
  <c r="AG1649" i="26"/>
  <c r="AJ1649" i="26"/>
  <c r="AG1650" i="26"/>
  <c r="AJ1650" i="26"/>
  <c r="AG1651" i="26"/>
  <c r="AJ1651" i="26"/>
  <c r="AG1652" i="26"/>
  <c r="AJ1652" i="26"/>
  <c r="AG1653" i="26"/>
  <c r="AJ1653" i="26"/>
  <c r="AG1654" i="26"/>
  <c r="AJ1654" i="26"/>
  <c r="AG1655" i="26"/>
  <c r="AJ1655" i="26"/>
  <c r="AG1656" i="26"/>
  <c r="AJ1656" i="26"/>
  <c r="AG1657" i="26"/>
  <c r="AJ1657" i="26"/>
  <c r="AG1658" i="26"/>
  <c r="AJ1658" i="26"/>
  <c r="AG1659" i="26"/>
  <c r="AJ1659" i="26"/>
  <c r="AG1660" i="26"/>
  <c r="AJ1660" i="26"/>
  <c r="AG1661" i="26"/>
  <c r="AJ1661" i="26"/>
  <c r="AG1662" i="26"/>
  <c r="AJ1662" i="26"/>
  <c r="AG1663" i="26"/>
  <c r="AJ1663" i="26"/>
  <c r="AG1664" i="26"/>
  <c r="AJ1664" i="26"/>
  <c r="AG1665" i="26"/>
  <c r="AJ1665" i="26"/>
  <c r="AG1666" i="26"/>
  <c r="AJ1666" i="26"/>
  <c r="AG1667" i="26"/>
  <c r="AJ1667" i="26"/>
  <c r="AG1668" i="26"/>
  <c r="AJ1668" i="26"/>
  <c r="AG1669" i="26"/>
  <c r="AJ1669" i="26"/>
  <c r="AG1670" i="26"/>
  <c r="AJ1670" i="26"/>
  <c r="AG1671" i="26"/>
  <c r="AJ1671" i="26"/>
  <c r="AG1672" i="26"/>
  <c r="AJ1672" i="26"/>
  <c r="AG1673" i="26"/>
  <c r="AJ1673" i="26"/>
  <c r="AG1674" i="26"/>
  <c r="AJ1674" i="26"/>
  <c r="AG1675" i="26"/>
  <c r="AJ1675" i="26"/>
  <c r="AG1676" i="26"/>
  <c r="AJ1676" i="26"/>
  <c r="AG1677" i="26"/>
  <c r="AJ1677" i="26"/>
  <c r="AG1678" i="26"/>
  <c r="AJ1678" i="26"/>
  <c r="AG1679" i="26"/>
  <c r="AJ1679" i="26"/>
  <c r="AG1680" i="26"/>
  <c r="AJ1680" i="26"/>
  <c r="AG1681" i="26"/>
  <c r="AJ1681" i="26"/>
  <c r="AG1682" i="26"/>
  <c r="AJ1682" i="26"/>
  <c r="AG1683" i="26"/>
  <c r="AJ1683" i="26"/>
  <c r="AG1684" i="26"/>
  <c r="AJ1684" i="26"/>
  <c r="AG1685" i="26"/>
  <c r="AJ1685" i="26"/>
  <c r="AG1686" i="26"/>
  <c r="AJ1686" i="26"/>
  <c r="AG1687" i="26"/>
  <c r="AJ1687" i="26"/>
  <c r="AG1688" i="26"/>
  <c r="AJ1688" i="26"/>
  <c r="AG1689" i="26"/>
  <c r="AJ1689" i="26"/>
  <c r="AG1690" i="26"/>
  <c r="AJ1690" i="26"/>
  <c r="AG1691" i="26"/>
  <c r="AJ1691" i="26"/>
  <c r="AG1692" i="26"/>
  <c r="AJ1692" i="26"/>
  <c r="AG1693" i="26"/>
  <c r="AJ1693" i="26"/>
  <c r="AG1694" i="26"/>
  <c r="AJ1694" i="26"/>
  <c r="AG1695" i="26"/>
  <c r="AJ1695" i="26"/>
  <c r="AG1696" i="26"/>
  <c r="AJ1696" i="26"/>
  <c r="AG1697" i="26"/>
  <c r="AJ1697" i="26"/>
  <c r="AG1698" i="26"/>
  <c r="AJ1698" i="26"/>
  <c r="AG1699" i="26"/>
  <c r="AJ1699" i="26"/>
  <c r="AG1700" i="26"/>
  <c r="AJ1700" i="26"/>
  <c r="AG1701" i="26"/>
  <c r="AJ1701" i="26"/>
  <c r="AG1702" i="26"/>
  <c r="AJ1702" i="26"/>
  <c r="AG1703" i="26"/>
  <c r="AJ1703" i="26"/>
  <c r="AG1704" i="26"/>
  <c r="AJ1704" i="26"/>
  <c r="AG1705" i="26"/>
  <c r="AJ1705" i="26"/>
  <c r="AG1706" i="26"/>
  <c r="AJ1706" i="26"/>
  <c r="AG1707" i="26"/>
  <c r="AJ1707" i="26"/>
  <c r="AG1708" i="26"/>
  <c r="AJ1708" i="26"/>
  <c r="AG1709" i="26"/>
  <c r="AJ1709" i="26"/>
  <c r="AG1710" i="26"/>
  <c r="AJ1710" i="26"/>
  <c r="AG1711" i="26"/>
  <c r="AJ1711" i="26"/>
  <c r="AG1712" i="26"/>
  <c r="AJ1712" i="26"/>
  <c r="AG1713" i="26"/>
  <c r="AJ1713" i="26"/>
  <c r="AG1714" i="26"/>
  <c r="AJ1714" i="26"/>
  <c r="AG1715" i="26"/>
  <c r="AJ1715" i="26"/>
  <c r="AG1716" i="26"/>
  <c r="AJ1716" i="26"/>
  <c r="AG1717" i="26"/>
  <c r="AJ1717" i="26"/>
  <c r="AG1718" i="26"/>
  <c r="AJ1718" i="26"/>
  <c r="AG1719" i="26"/>
  <c r="AJ1719" i="26"/>
  <c r="AG1720" i="26"/>
  <c r="AJ1720" i="26"/>
  <c r="AG1721" i="26"/>
  <c r="AJ1721" i="26"/>
  <c r="AG1722" i="26"/>
  <c r="AJ1722" i="26"/>
  <c r="AG1723" i="26"/>
  <c r="AJ1723" i="26"/>
  <c r="AG1724" i="26"/>
  <c r="AJ1724" i="26"/>
  <c r="AG1725" i="26"/>
  <c r="AJ1725" i="26"/>
  <c r="AG1726" i="26"/>
  <c r="AJ1726" i="26"/>
  <c r="AG1727" i="26"/>
  <c r="AJ1727" i="26"/>
  <c r="AG1728" i="26"/>
  <c r="AJ1728" i="26"/>
  <c r="AG1729" i="26"/>
  <c r="AJ1729" i="26"/>
  <c r="AG1730" i="26"/>
  <c r="AJ1730" i="26"/>
  <c r="AG1731" i="26"/>
  <c r="AJ1731" i="26"/>
  <c r="AG1732" i="26"/>
  <c r="AJ1732" i="26"/>
  <c r="AG1733" i="26"/>
  <c r="AJ1733" i="26"/>
  <c r="AG1734" i="26"/>
  <c r="AJ1734" i="26"/>
  <c r="AG1735" i="26"/>
  <c r="AJ1735" i="26"/>
  <c r="AG1736" i="26"/>
  <c r="AJ1736" i="26"/>
  <c r="AG1737" i="26"/>
  <c r="AJ1737" i="26"/>
  <c r="AG1738" i="26"/>
  <c r="AJ1738" i="26"/>
  <c r="AG1739" i="26"/>
  <c r="AJ1739" i="26"/>
  <c r="AG1740" i="26"/>
  <c r="AJ1740" i="26"/>
  <c r="AG1741" i="26"/>
  <c r="AJ1741" i="26"/>
  <c r="AG1742" i="26"/>
  <c r="AJ1742" i="26"/>
  <c r="AG1743" i="26"/>
  <c r="AJ1743" i="26"/>
  <c r="AG1744" i="26"/>
  <c r="AJ1744" i="26"/>
  <c r="AG1745" i="26"/>
  <c r="AJ1745" i="26"/>
  <c r="AG1746" i="26"/>
  <c r="AJ1746" i="26"/>
  <c r="AG1747" i="26"/>
  <c r="AJ1747" i="26"/>
  <c r="AG1748" i="26"/>
  <c r="AJ1748" i="26"/>
  <c r="AG1749" i="26"/>
  <c r="AJ1749" i="26"/>
  <c r="AG1750" i="26"/>
  <c r="AJ1750" i="26"/>
  <c r="AG1751" i="26"/>
  <c r="AJ1751" i="26"/>
  <c r="AG1752" i="26"/>
  <c r="AJ1752" i="26"/>
  <c r="AG1753" i="26"/>
  <c r="AJ1753" i="26"/>
  <c r="AG1754" i="26"/>
  <c r="AJ1754" i="26"/>
  <c r="AG1755" i="26"/>
  <c r="AJ1755" i="26"/>
  <c r="AG1756" i="26"/>
  <c r="AJ1756" i="26"/>
  <c r="AG1757" i="26"/>
  <c r="AJ1757" i="26"/>
  <c r="AG1758" i="26"/>
  <c r="AJ1758" i="26"/>
  <c r="AG1759" i="26"/>
  <c r="AJ1759" i="26"/>
  <c r="AG1760" i="26"/>
  <c r="AJ1760" i="26"/>
  <c r="AG1761" i="26"/>
  <c r="AJ1761" i="26"/>
  <c r="AG1762" i="26"/>
  <c r="AJ1762" i="26"/>
  <c r="AG1763" i="26"/>
  <c r="AJ1763" i="26"/>
  <c r="AG1764" i="26"/>
  <c r="AJ1764" i="26"/>
  <c r="AG1765" i="26"/>
  <c r="AJ1765" i="26"/>
  <c r="AG1766" i="26"/>
  <c r="AJ1766" i="26"/>
  <c r="AG1767" i="26"/>
  <c r="AJ1767" i="26"/>
  <c r="AG1768" i="26"/>
  <c r="AJ1768" i="26"/>
  <c r="AG1769" i="26"/>
  <c r="AJ1769" i="26"/>
  <c r="AG1770" i="26"/>
  <c r="AJ1770" i="26"/>
  <c r="AG1771" i="26"/>
  <c r="AJ1771" i="26"/>
  <c r="AG1772" i="26"/>
  <c r="AJ1772" i="26"/>
  <c r="AG1773" i="26"/>
  <c r="AJ1773" i="26"/>
  <c r="AG1774" i="26"/>
  <c r="AJ1774" i="26"/>
  <c r="AG1775" i="26"/>
  <c r="AJ1775" i="26"/>
  <c r="AG1776" i="26"/>
  <c r="AJ1776" i="26"/>
  <c r="AG1777" i="26"/>
  <c r="AJ1777" i="26"/>
  <c r="AG1778" i="26"/>
  <c r="AJ1778" i="26"/>
  <c r="AG1779" i="26"/>
  <c r="AJ1779" i="26"/>
  <c r="AG1780" i="26"/>
  <c r="AJ1780" i="26"/>
  <c r="AG1781" i="26"/>
  <c r="AJ1781" i="26"/>
  <c r="AG1782" i="26"/>
  <c r="AJ1782" i="26"/>
  <c r="AG1783" i="26"/>
  <c r="AJ1783" i="26"/>
  <c r="AG1784" i="26"/>
  <c r="AJ1784" i="26"/>
  <c r="AG1785" i="26"/>
  <c r="AJ1785" i="26"/>
  <c r="AG1786" i="26"/>
  <c r="AJ1786" i="26"/>
  <c r="AG1787" i="26"/>
  <c r="AJ1787" i="26"/>
  <c r="AG1788" i="26"/>
  <c r="AJ1788" i="26"/>
  <c r="AG1789" i="26"/>
  <c r="AH1789" i="26"/>
  <c r="AI1789" i="26" s="1"/>
  <c r="AJ1789" i="26"/>
  <c r="AG1790" i="26"/>
  <c r="AJ1790" i="26"/>
  <c r="AG1791" i="26"/>
  <c r="AJ1791" i="26"/>
  <c r="AG1792" i="26"/>
  <c r="AJ1792" i="26"/>
  <c r="AG1793" i="26"/>
  <c r="AJ1793" i="26"/>
  <c r="AG1794" i="26"/>
  <c r="AJ1794" i="26"/>
  <c r="AG1795" i="26"/>
  <c r="AJ1795" i="26"/>
  <c r="AG1796" i="26"/>
  <c r="AJ1796" i="26"/>
  <c r="AG1797" i="26"/>
  <c r="AJ1797" i="26"/>
  <c r="AG1798" i="26"/>
  <c r="AJ1798" i="26"/>
  <c r="AG1799" i="26"/>
  <c r="AJ1799" i="26"/>
  <c r="AG1800" i="26"/>
  <c r="AJ1800" i="26"/>
  <c r="AG1801" i="26"/>
  <c r="AJ1801" i="26"/>
  <c r="AG1802" i="26"/>
  <c r="AJ1802" i="26"/>
  <c r="AG1803" i="26"/>
  <c r="AJ1803" i="26"/>
  <c r="AG1804" i="26"/>
  <c r="AJ1804" i="26"/>
  <c r="AG1805" i="26"/>
  <c r="AJ1805" i="26"/>
  <c r="AG1806" i="26"/>
  <c r="AJ1806" i="26"/>
  <c r="AG1807" i="26"/>
  <c r="AJ1807" i="26"/>
  <c r="AG1808" i="26"/>
  <c r="AJ1808" i="26"/>
  <c r="AG1809" i="26"/>
  <c r="AJ1809" i="26"/>
  <c r="AG1810" i="26"/>
  <c r="AJ1810" i="26"/>
  <c r="AG1811" i="26"/>
  <c r="AJ1811" i="26"/>
  <c r="AG1812" i="26"/>
  <c r="AJ1812" i="26"/>
  <c r="AG1813" i="26"/>
  <c r="AJ1813" i="26"/>
  <c r="AG1814" i="26"/>
  <c r="AJ1814" i="26"/>
  <c r="AG1815" i="26"/>
  <c r="AJ1815" i="26"/>
  <c r="AG1816" i="26"/>
  <c r="AJ1816" i="26"/>
  <c r="AG1817" i="26"/>
  <c r="AJ1817" i="26"/>
  <c r="AG1818" i="26"/>
  <c r="AJ1818" i="26"/>
  <c r="AG1819" i="26"/>
  <c r="AJ1819" i="26"/>
  <c r="AG1820" i="26"/>
  <c r="AJ1820" i="26"/>
  <c r="AG1821" i="26"/>
  <c r="AJ1821" i="26"/>
  <c r="AG1822" i="26"/>
  <c r="AJ1822" i="26"/>
  <c r="AG1823" i="26"/>
  <c r="AJ1823" i="26"/>
  <c r="AG1824" i="26"/>
  <c r="AJ1824" i="26"/>
  <c r="AG1825" i="26"/>
  <c r="AH1825" i="26"/>
  <c r="AI1825" i="26" s="1"/>
  <c r="AJ1825" i="26"/>
  <c r="AG1826" i="26"/>
  <c r="AJ1826" i="26"/>
  <c r="AG1827" i="26"/>
  <c r="AJ1827" i="26"/>
  <c r="AG1828" i="26"/>
  <c r="AJ1828" i="26"/>
  <c r="AG1829" i="26"/>
  <c r="AJ1829" i="26"/>
  <c r="AG1830" i="26"/>
  <c r="AJ1830" i="26"/>
  <c r="AG1831" i="26"/>
  <c r="AJ1831" i="26"/>
  <c r="AG1832" i="26"/>
  <c r="AJ1832" i="26"/>
  <c r="AG1833" i="26"/>
  <c r="AJ1833" i="26"/>
  <c r="AG1834" i="26"/>
  <c r="AJ1834" i="26"/>
  <c r="AG1835" i="26"/>
  <c r="AJ1835" i="26"/>
  <c r="AG1836" i="26"/>
  <c r="AJ1836" i="26"/>
  <c r="AG1837" i="26"/>
  <c r="AJ1837" i="26"/>
  <c r="AG1838" i="26"/>
  <c r="AJ1838" i="26"/>
  <c r="AG1839" i="26"/>
  <c r="AJ1839" i="26"/>
  <c r="AG1840" i="26"/>
  <c r="AJ1840" i="26"/>
  <c r="AG1841" i="26"/>
  <c r="AJ1841" i="26"/>
  <c r="AG1842" i="26"/>
  <c r="AJ1842" i="26"/>
  <c r="AG1843" i="26"/>
  <c r="AJ1843" i="26"/>
  <c r="AG1844" i="26"/>
  <c r="AJ1844" i="26"/>
  <c r="AG1845" i="26"/>
  <c r="AJ1845" i="26"/>
  <c r="AG1846" i="26"/>
  <c r="AJ1846" i="26"/>
  <c r="AG1847" i="26"/>
  <c r="AJ1847" i="26"/>
  <c r="AG1848" i="26"/>
  <c r="AJ1848" i="26"/>
  <c r="AG1849" i="26"/>
  <c r="AJ1849" i="26"/>
  <c r="AG1850" i="26"/>
  <c r="AJ1850" i="26"/>
  <c r="AG1851" i="26"/>
  <c r="AJ1851" i="26"/>
  <c r="AG1852" i="26"/>
  <c r="AJ1852" i="26"/>
  <c r="AG1853" i="26"/>
  <c r="AJ1853" i="26"/>
  <c r="AG1854" i="26"/>
  <c r="AJ1854" i="26"/>
  <c r="AG1855" i="26"/>
  <c r="AJ1855" i="26"/>
  <c r="AG1856" i="26"/>
  <c r="AJ1856" i="26"/>
  <c r="AG1857" i="26"/>
  <c r="AJ1857" i="26"/>
  <c r="AG1858" i="26"/>
  <c r="AJ1858" i="26"/>
  <c r="AG1859" i="26"/>
  <c r="AJ1859" i="26"/>
  <c r="AG1860" i="26"/>
  <c r="AJ1860" i="26"/>
  <c r="AG1861" i="26"/>
  <c r="AJ1861" i="26"/>
  <c r="AG1862" i="26"/>
  <c r="AJ1862" i="26"/>
  <c r="AG1863" i="26"/>
  <c r="AJ1863" i="26"/>
  <c r="AG1864" i="26"/>
  <c r="AJ1864" i="26"/>
  <c r="AG1865" i="26"/>
  <c r="AJ1865" i="26"/>
  <c r="AG1866" i="26"/>
  <c r="AJ1866" i="26"/>
  <c r="AG1867" i="26"/>
  <c r="AJ1867" i="26"/>
  <c r="AG1868" i="26"/>
  <c r="AJ1868" i="26"/>
  <c r="AG1869" i="26"/>
  <c r="AJ1869" i="26"/>
  <c r="AG1870" i="26"/>
  <c r="AJ1870" i="26"/>
  <c r="AG1871" i="26"/>
  <c r="AJ1871" i="26"/>
  <c r="AG1872" i="26"/>
  <c r="AJ1872" i="26"/>
  <c r="AG1873" i="26"/>
  <c r="AJ1873" i="26"/>
  <c r="AG1874" i="26"/>
  <c r="AJ1874" i="26"/>
  <c r="AG1875" i="26"/>
  <c r="AJ1875" i="26"/>
  <c r="AG1876" i="26"/>
  <c r="AJ1876" i="26"/>
  <c r="AG1877" i="26"/>
  <c r="AJ1877" i="26"/>
  <c r="AG1878" i="26"/>
  <c r="AJ1878" i="26"/>
  <c r="AG1879" i="26"/>
  <c r="AJ1879" i="26"/>
  <c r="AG1880" i="26"/>
  <c r="AJ1880" i="26"/>
  <c r="AG1881" i="26"/>
  <c r="AJ1881" i="26"/>
  <c r="AG1882" i="26"/>
  <c r="AJ1882" i="26"/>
  <c r="AG1883" i="26"/>
  <c r="AJ1883" i="26"/>
  <c r="AG1884" i="26"/>
  <c r="AJ1884" i="26"/>
  <c r="AG1885" i="26"/>
  <c r="AJ1885" i="26"/>
  <c r="AG1886" i="26"/>
  <c r="AJ1886" i="26"/>
  <c r="AG1887" i="26"/>
  <c r="AJ1887" i="26"/>
  <c r="AG1888" i="26"/>
  <c r="AJ1888" i="26"/>
  <c r="AG1889" i="26"/>
  <c r="AJ1889" i="26"/>
  <c r="AG1890" i="26"/>
  <c r="AJ1890" i="26"/>
  <c r="AG1891" i="26"/>
  <c r="AJ1891" i="26"/>
  <c r="AG1892" i="26"/>
  <c r="AJ1892" i="26"/>
  <c r="AG1893" i="26"/>
  <c r="AJ1893" i="26"/>
  <c r="AG1894" i="26"/>
  <c r="AJ1894" i="26"/>
  <c r="AG1895" i="26"/>
  <c r="AJ1895" i="26"/>
  <c r="AG1896" i="26"/>
  <c r="AJ1896" i="26"/>
  <c r="AG1897" i="26"/>
  <c r="AJ1897" i="26"/>
  <c r="AG1898" i="26"/>
  <c r="U1898" i="26" s="1"/>
  <c r="AJ1898" i="26"/>
  <c r="AG1899" i="26"/>
  <c r="AJ1899" i="26"/>
  <c r="AG1900" i="26"/>
  <c r="AJ1900" i="26"/>
  <c r="AG1901" i="26"/>
  <c r="AJ1901" i="26"/>
  <c r="AG1902" i="26"/>
  <c r="AJ1902" i="26"/>
  <c r="AG1903" i="26"/>
  <c r="AJ1903" i="26"/>
  <c r="AG1904" i="26"/>
  <c r="AJ1904" i="26"/>
  <c r="AG1905" i="26"/>
  <c r="AJ1905" i="26"/>
  <c r="AG1906" i="26"/>
  <c r="AJ1906" i="26"/>
  <c r="AG1907" i="26"/>
  <c r="AJ1907" i="26"/>
  <c r="AG1908" i="26"/>
  <c r="AJ1908" i="26"/>
  <c r="AG1909" i="26"/>
  <c r="AJ1909" i="26"/>
  <c r="AG1910" i="26"/>
  <c r="AJ1910" i="26"/>
  <c r="AG1911" i="26"/>
  <c r="AJ1911" i="26"/>
  <c r="AG1912" i="26"/>
  <c r="AJ1912" i="26"/>
  <c r="AG1913" i="26"/>
  <c r="AJ1913" i="26"/>
  <c r="AG1914" i="26"/>
  <c r="AJ1914" i="26"/>
  <c r="AG1915" i="26"/>
  <c r="AJ1915" i="26"/>
  <c r="AG1916" i="26"/>
  <c r="AJ1916" i="26"/>
  <c r="AG1917" i="26"/>
  <c r="AJ1917" i="26"/>
  <c r="AG1918" i="26"/>
  <c r="AJ1918" i="26"/>
  <c r="AG1919" i="26"/>
  <c r="AJ1919" i="26"/>
  <c r="AG1920" i="26"/>
  <c r="AJ1920" i="26"/>
  <c r="AG1921" i="26"/>
  <c r="AJ1921" i="26"/>
  <c r="AG1922" i="26"/>
  <c r="AJ1922" i="26"/>
  <c r="AG1923" i="26"/>
  <c r="AJ1923" i="26"/>
  <c r="AG1924" i="26"/>
  <c r="AJ1924" i="26"/>
  <c r="AG1925" i="26"/>
  <c r="AJ1925" i="26"/>
  <c r="AG1926" i="26"/>
  <c r="AJ1926" i="26"/>
  <c r="AG1927" i="26"/>
  <c r="AJ1927" i="26"/>
  <c r="AG1928" i="26"/>
  <c r="AJ1928" i="26"/>
  <c r="AG1929" i="26"/>
  <c r="AJ1929" i="26"/>
  <c r="AG1930" i="26"/>
  <c r="AJ1930" i="26"/>
  <c r="AG1931" i="26"/>
  <c r="AJ1931" i="26"/>
  <c r="AG1932" i="26"/>
  <c r="AJ1932" i="26"/>
  <c r="AG1933" i="26"/>
  <c r="AJ1933" i="26"/>
  <c r="AG1934" i="26"/>
  <c r="AJ1934" i="26"/>
  <c r="AG1935" i="26"/>
  <c r="AJ1935" i="26"/>
  <c r="AG1936" i="26"/>
  <c r="AJ1936" i="26"/>
  <c r="AG1937" i="26"/>
  <c r="AJ1937" i="26"/>
  <c r="AG1938" i="26"/>
  <c r="AJ1938" i="26"/>
  <c r="AG1939" i="26"/>
  <c r="AJ1939" i="26"/>
  <c r="AG1940" i="26"/>
  <c r="AJ1940" i="26"/>
  <c r="AG1941" i="26"/>
  <c r="AJ1941" i="26"/>
  <c r="AG1942" i="26"/>
  <c r="AJ1942" i="26"/>
  <c r="AG1943" i="26"/>
  <c r="AJ1943" i="26"/>
  <c r="AG1944" i="26"/>
  <c r="AJ1944" i="26"/>
  <c r="AG1945" i="26"/>
  <c r="AJ1945" i="26"/>
  <c r="AG1946" i="26"/>
  <c r="AJ1946" i="26"/>
  <c r="AG1947" i="26"/>
  <c r="AJ1947" i="26"/>
  <c r="AG1948" i="26"/>
  <c r="AJ1948" i="26"/>
  <c r="AG1949" i="26"/>
  <c r="AJ1949" i="26"/>
  <c r="AG1950" i="26"/>
  <c r="AJ1950" i="26"/>
  <c r="AG1951" i="26"/>
  <c r="AJ1951" i="26"/>
  <c r="AG1952" i="26"/>
  <c r="AJ1952" i="26"/>
  <c r="AG1953" i="26"/>
  <c r="AJ1953" i="26"/>
  <c r="AG1954" i="26"/>
  <c r="AJ1954" i="26"/>
  <c r="AG1955" i="26"/>
  <c r="AJ1955" i="26"/>
  <c r="AG1956" i="26"/>
  <c r="AJ1956" i="26"/>
  <c r="AG1957" i="26"/>
  <c r="AJ1957" i="26"/>
  <c r="AG1958" i="26"/>
  <c r="AJ1958" i="26"/>
  <c r="AG1959" i="26"/>
  <c r="AJ1959" i="26"/>
  <c r="AG1960" i="26"/>
  <c r="AJ1960" i="26"/>
  <c r="AG1961" i="26"/>
  <c r="AJ1961" i="26"/>
  <c r="AG1962" i="26"/>
  <c r="AJ1962" i="26"/>
  <c r="AG1963" i="26"/>
  <c r="AJ1963" i="26"/>
  <c r="AG1964" i="26"/>
  <c r="AJ1964" i="26"/>
  <c r="AG1965" i="26"/>
  <c r="AJ1965" i="26"/>
  <c r="AG1966" i="26"/>
  <c r="AJ1966" i="26"/>
  <c r="AG1967" i="26"/>
  <c r="AJ1967" i="26"/>
  <c r="AG1968" i="26"/>
  <c r="AJ1968" i="26"/>
  <c r="AG1969" i="26"/>
  <c r="AJ1969" i="26"/>
  <c r="AG1970" i="26"/>
  <c r="AJ1970" i="26"/>
  <c r="AG1971" i="26"/>
  <c r="AJ1971" i="26"/>
  <c r="AG1972" i="26"/>
  <c r="AJ1972" i="26"/>
  <c r="AG1973" i="26"/>
  <c r="AJ1973" i="26"/>
  <c r="AG1974" i="26"/>
  <c r="AJ1974" i="26"/>
  <c r="AG1975" i="26"/>
  <c r="AJ1975" i="26"/>
  <c r="AG1976" i="26"/>
  <c r="AJ1976" i="26"/>
  <c r="AG1977" i="26"/>
  <c r="AC1977" i="26" s="1"/>
  <c r="AJ1977" i="26"/>
  <c r="AG1978" i="26"/>
  <c r="AJ1978" i="26"/>
  <c r="AG1979" i="26"/>
  <c r="AJ1979" i="26"/>
  <c r="AG1980" i="26"/>
  <c r="AJ1980" i="26"/>
  <c r="AG1981" i="26"/>
  <c r="AJ1981" i="26"/>
  <c r="AG1982" i="26"/>
  <c r="AJ1982" i="26"/>
  <c r="AG1983" i="26"/>
  <c r="AJ1983" i="26"/>
  <c r="AG1984" i="26"/>
  <c r="AJ1984" i="26"/>
  <c r="AG1985" i="26"/>
  <c r="AJ1985" i="26"/>
  <c r="AG1986" i="26"/>
  <c r="AJ1986" i="26"/>
  <c r="AG1987" i="26"/>
  <c r="AJ1987" i="26"/>
  <c r="AG1988" i="26"/>
  <c r="AJ1988" i="26"/>
  <c r="AG1989" i="26"/>
  <c r="AJ1989" i="26"/>
  <c r="AG1990" i="26"/>
  <c r="AJ1990" i="26"/>
  <c r="AG1991" i="26"/>
  <c r="AJ1991" i="26"/>
  <c r="AG1992" i="26"/>
  <c r="AJ1992" i="26"/>
  <c r="AG1993" i="26"/>
  <c r="AJ1993" i="26"/>
  <c r="AG1994" i="26"/>
  <c r="AJ1994" i="26"/>
  <c r="AG1995" i="26"/>
  <c r="AJ1995" i="26"/>
  <c r="AG1996" i="26"/>
  <c r="AJ1996" i="26"/>
  <c r="AG1997" i="26"/>
  <c r="AJ1997" i="26"/>
  <c r="AG1998" i="26"/>
  <c r="AJ1998" i="26"/>
  <c r="AG1999" i="26"/>
  <c r="AJ1999" i="26"/>
  <c r="AG2000" i="26"/>
  <c r="AJ2000" i="26"/>
  <c r="AG2001" i="26"/>
  <c r="AJ2001" i="26"/>
  <c r="AG2002" i="26"/>
  <c r="AJ2002" i="26"/>
  <c r="AG2003" i="26"/>
  <c r="AJ2003" i="26"/>
  <c r="AG2004" i="26"/>
  <c r="AJ2004" i="26"/>
  <c r="AG2005" i="26"/>
  <c r="AJ2005" i="26"/>
  <c r="AG2006" i="26"/>
  <c r="AJ2006" i="26"/>
  <c r="AG2007" i="26"/>
  <c r="AJ2007" i="26"/>
  <c r="AG2008" i="26"/>
  <c r="AJ2008" i="26"/>
  <c r="AG2009" i="26"/>
  <c r="AJ2009" i="26"/>
  <c r="AG2010" i="26"/>
  <c r="AJ2010" i="26"/>
  <c r="AG2011" i="26"/>
  <c r="AJ2011" i="26"/>
  <c r="AG2012" i="26"/>
  <c r="AJ2012" i="26"/>
  <c r="AG2013" i="26"/>
  <c r="AJ2013" i="26"/>
  <c r="U106" i="26"/>
  <c r="U107" i="26"/>
  <c r="U108" i="26"/>
  <c r="U109" i="26"/>
  <c r="U110" i="26"/>
  <c r="U111" i="26"/>
  <c r="U112" i="26"/>
  <c r="U113" i="26"/>
  <c r="U114" i="26"/>
  <c r="U115" i="26"/>
  <c r="U116" i="26"/>
  <c r="U117" i="26"/>
  <c r="U118" i="26"/>
  <c r="U119" i="26"/>
  <c r="U120" i="26"/>
  <c r="U121" i="26"/>
  <c r="U122" i="26"/>
  <c r="U123" i="26"/>
  <c r="U124" i="26"/>
  <c r="U125" i="26"/>
  <c r="U126" i="26"/>
  <c r="U127" i="26"/>
  <c r="U128" i="26"/>
  <c r="U129" i="26"/>
  <c r="U130" i="26"/>
  <c r="U131" i="26"/>
  <c r="U132" i="26"/>
  <c r="U133" i="26"/>
  <c r="U134" i="26"/>
  <c r="U135" i="26"/>
  <c r="U136" i="26"/>
  <c r="U137" i="26"/>
  <c r="U138" i="26"/>
  <c r="U139" i="26"/>
  <c r="U140" i="26"/>
  <c r="U141" i="26"/>
  <c r="U142" i="26"/>
  <c r="U143" i="26"/>
  <c r="U144" i="26"/>
  <c r="U145" i="26"/>
  <c r="U146" i="26"/>
  <c r="U147" i="26"/>
  <c r="U148" i="26"/>
  <c r="U1548" i="26"/>
  <c r="U1551" i="26"/>
  <c r="U1900" i="26"/>
  <c r="S106" i="26"/>
  <c r="S107" i="26"/>
  <c r="S108" i="26"/>
  <c r="S109" i="26"/>
  <c r="S110" i="26"/>
  <c r="S111" i="26"/>
  <c r="S112" i="26"/>
  <c r="S113" i="26"/>
  <c r="S114" i="26"/>
  <c r="S115" i="26"/>
  <c r="S116" i="26"/>
  <c r="S117" i="26"/>
  <c r="S118" i="26"/>
  <c r="S119" i="26"/>
  <c r="S120" i="26"/>
  <c r="S121" i="26"/>
  <c r="S122" i="26"/>
  <c r="S123" i="26"/>
  <c r="S124" i="26"/>
  <c r="S125" i="26"/>
  <c r="S126" i="26"/>
  <c r="S127" i="26"/>
  <c r="S128" i="26"/>
  <c r="S129" i="26"/>
  <c r="S130" i="26"/>
  <c r="S131" i="26"/>
  <c r="S132" i="26"/>
  <c r="S133" i="26"/>
  <c r="S134" i="26"/>
  <c r="S135" i="26"/>
  <c r="S136" i="26"/>
  <c r="S137" i="26"/>
  <c r="S138" i="26"/>
  <c r="S139" i="26"/>
  <c r="S140" i="26"/>
  <c r="S141" i="26"/>
  <c r="S142" i="26"/>
  <c r="S143" i="26"/>
  <c r="S144" i="26"/>
  <c r="S145" i="26"/>
  <c r="S146" i="26"/>
  <c r="S147" i="26"/>
  <c r="S148" i="26"/>
  <c r="S399" i="26"/>
  <c r="S1267" i="26"/>
  <c r="S1453" i="26"/>
  <c r="AH366" i="26"/>
  <c r="AI366" i="26" s="1"/>
  <c r="AH372" i="26"/>
  <c r="AI372" i="26" s="1"/>
  <c r="AH375" i="26"/>
  <c r="AI375" i="26" s="1"/>
  <c r="AH378" i="26"/>
  <c r="AI378" i="26" s="1"/>
  <c r="AH390" i="26"/>
  <c r="AI390" i="26" s="1"/>
  <c r="AH393" i="26"/>
  <c r="AI393" i="26" s="1"/>
  <c r="AH399" i="26"/>
  <c r="AI399" i="26" s="1"/>
  <c r="AH402" i="26"/>
  <c r="AI402" i="26" s="1"/>
  <c r="AH420" i="26"/>
  <c r="AI420" i="26" s="1"/>
  <c r="AH426" i="26"/>
  <c r="AI426" i="26" s="1"/>
  <c r="AH429" i="26"/>
  <c r="AI429" i="26" s="1"/>
  <c r="AH492" i="26"/>
  <c r="AI492" i="26" s="1"/>
  <c r="AH501" i="26"/>
  <c r="AI501" i="26" s="1"/>
  <c r="AH507" i="26"/>
  <c r="AI507" i="26" s="1"/>
  <c r="AH519" i="26"/>
  <c r="AI519" i="26" s="1"/>
  <c r="AH525" i="26"/>
  <c r="AI525" i="26" s="1"/>
  <c r="AH537" i="26"/>
  <c r="AI537" i="26" s="1"/>
  <c r="AH543" i="26"/>
  <c r="AI543" i="26" s="1"/>
  <c r="AH546" i="26"/>
  <c r="AI546" i="26" s="1"/>
  <c r="AH557" i="26"/>
  <c r="AI557" i="26" s="1"/>
  <c r="AH564" i="26"/>
  <c r="AI564" i="26" s="1"/>
  <c r="AH567" i="26"/>
  <c r="AI567" i="26" s="1"/>
  <c r="AH570" i="26"/>
  <c r="AI570" i="26" s="1"/>
  <c r="AH582" i="26"/>
  <c r="AI582" i="26" s="1"/>
  <c r="AH585" i="26"/>
  <c r="AI585" i="26" s="1"/>
  <c r="AH588" i="26"/>
  <c r="AI588" i="26" s="1"/>
  <c r="AH591" i="26"/>
  <c r="AI591" i="26" s="1"/>
  <c r="AH600" i="26"/>
  <c r="AI600" i="26" s="1"/>
  <c r="AH609" i="26"/>
  <c r="AI609" i="26" s="1"/>
  <c r="AH615" i="26"/>
  <c r="AI615" i="26" s="1"/>
  <c r="AH633" i="26"/>
  <c r="AI633" i="26" s="1"/>
  <c r="AH636" i="26"/>
  <c r="AI636" i="26" s="1"/>
  <c r="AH639" i="26"/>
  <c r="AI639" i="26" s="1"/>
  <c r="AH654" i="26"/>
  <c r="AI654" i="26" s="1"/>
  <c r="AH657" i="26"/>
  <c r="AI657" i="26" s="1"/>
  <c r="AH660" i="26"/>
  <c r="AI660" i="26" s="1"/>
  <c r="AH663" i="26"/>
  <c r="AI663" i="26" s="1"/>
  <c r="AH675" i="26"/>
  <c r="AI675" i="26" s="1"/>
  <c r="AH681" i="26"/>
  <c r="AI681" i="26" s="1"/>
  <c r="AH684" i="26"/>
  <c r="AI684" i="26" s="1"/>
  <c r="AH687" i="26"/>
  <c r="AI687" i="26" s="1"/>
  <c r="AH699" i="26"/>
  <c r="AI699" i="26" s="1"/>
  <c r="AH711" i="26"/>
  <c r="AI711" i="26" s="1"/>
  <c r="AH738" i="26"/>
  <c r="AI738" i="26" s="1"/>
  <c r="AH765" i="26"/>
  <c r="AI765" i="26" s="1"/>
  <c r="AH771" i="26"/>
  <c r="AI771" i="26" s="1"/>
  <c r="AH777" i="26"/>
  <c r="AI777" i="26" s="1"/>
  <c r="AH888" i="26"/>
  <c r="AI888" i="26" s="1"/>
  <c r="AH889" i="26"/>
  <c r="AI889" i="26" s="1"/>
  <c r="AH891" i="26"/>
  <c r="AI891" i="26" s="1"/>
  <c r="AH915" i="26"/>
  <c r="AI915" i="26" s="1"/>
  <c r="AH924" i="26"/>
  <c r="AI924" i="26" s="1"/>
  <c r="AH928" i="26"/>
  <c r="AI928" i="26" s="1"/>
  <c r="AH936" i="26"/>
  <c r="AI936" i="26" s="1"/>
  <c r="AH963" i="26"/>
  <c r="AI963" i="26" s="1"/>
  <c r="S967" i="26"/>
  <c r="AH986" i="26"/>
  <c r="AI986" i="26" s="1"/>
  <c r="AH987" i="26"/>
  <c r="AI987" i="26" s="1"/>
  <c r="AH992" i="26"/>
  <c r="AI992" i="26" s="1"/>
  <c r="AH1008" i="26"/>
  <c r="AI1008" i="26" s="1"/>
  <c r="AH1017" i="26"/>
  <c r="AI1017" i="26" s="1"/>
  <c r="AH1025" i="26"/>
  <c r="AI1025" i="26" s="1"/>
  <c r="AH1028" i="26"/>
  <c r="AI1028" i="26" s="1"/>
  <c r="AH1029" i="26"/>
  <c r="AI1029" i="26" s="1"/>
  <c r="AH1035" i="26"/>
  <c r="AI1035" i="26" s="1"/>
  <c r="AH1098" i="26"/>
  <c r="AI1098" i="26" s="1"/>
  <c r="AH1101" i="26"/>
  <c r="AI1101" i="26" s="1"/>
  <c r="AH1116" i="26"/>
  <c r="AI1116" i="26" s="1"/>
  <c r="AH1125" i="26"/>
  <c r="AI1125" i="26" s="1"/>
  <c r="AH1134" i="26"/>
  <c r="AI1134" i="26" s="1"/>
  <c r="AH1170" i="26"/>
  <c r="AI1170" i="26" s="1"/>
  <c r="AH1173" i="26"/>
  <c r="AI1173" i="26" s="1"/>
  <c r="AH1176" i="26"/>
  <c r="AI1176" i="26" s="1"/>
  <c r="AH1185" i="26"/>
  <c r="AI1185" i="26" s="1"/>
  <c r="AH1197" i="26"/>
  <c r="AI1197" i="26" s="1"/>
  <c r="AH1209" i="26"/>
  <c r="AI1209" i="26" s="1"/>
  <c r="AH1215" i="26"/>
  <c r="AI1215" i="26" s="1"/>
  <c r="AH1221" i="26"/>
  <c r="AI1221" i="26" s="1"/>
  <c r="S1261" i="26"/>
  <c r="AH1267" i="26"/>
  <c r="AI1267" i="26" s="1"/>
  <c r="AH1269" i="26"/>
  <c r="AI1269" i="26" s="1"/>
  <c r="AH1335" i="26"/>
  <c r="AI1335" i="26" s="1"/>
  <c r="AH1347" i="26"/>
  <c r="AI1347" i="26" s="1"/>
  <c r="AH1353" i="26"/>
  <c r="AI1353" i="26" s="1"/>
  <c r="AH1368" i="26"/>
  <c r="AI1368" i="26" s="1"/>
  <c r="AH1401" i="26"/>
  <c r="AI1401" i="26" s="1"/>
  <c r="AH1413" i="26"/>
  <c r="AI1413" i="26" s="1"/>
  <c r="AH1419" i="26"/>
  <c r="AI1419" i="26" s="1"/>
  <c r="AH1422" i="26"/>
  <c r="AI1422" i="26" s="1"/>
  <c r="AH1425" i="26"/>
  <c r="AI1425" i="26" s="1"/>
  <c r="AH1431" i="26"/>
  <c r="AI1431" i="26" s="1"/>
  <c r="AH1449" i="26"/>
  <c r="AI1449" i="26" s="1"/>
  <c r="AH1453" i="26"/>
  <c r="AI1453" i="26" s="1"/>
  <c r="AH1476" i="26"/>
  <c r="AI1476" i="26" s="1"/>
  <c r="S1482" i="26"/>
  <c r="AH1539" i="26"/>
  <c r="AI1539" i="26" s="1"/>
  <c r="AH1557" i="26"/>
  <c r="AI1557" i="26" s="1"/>
  <c r="AH1617" i="26"/>
  <c r="AI1617" i="26" s="1"/>
  <c r="AH1629" i="26"/>
  <c r="AI1629" i="26" s="1"/>
  <c r="AH1734" i="26"/>
  <c r="AI1734" i="26" s="1"/>
  <c r="AH1740" i="26"/>
  <c r="AI1740" i="26" s="1"/>
  <c r="AH1743" i="26"/>
  <c r="AI1743" i="26" s="1"/>
  <c r="S1760" i="26"/>
  <c r="AH1764" i="26"/>
  <c r="AI1764" i="26" s="1"/>
  <c r="S1789" i="26"/>
  <c r="S1795" i="26"/>
  <c r="AH1812" i="26"/>
  <c r="AI1812" i="26" s="1"/>
  <c r="AH1824" i="26"/>
  <c r="AI1824" i="26" s="1"/>
  <c r="S1825" i="26"/>
  <c r="AH1830" i="26"/>
  <c r="AI1830" i="26" s="1"/>
  <c r="S1831" i="26"/>
  <c r="AH1836" i="26"/>
  <c r="AI1836" i="26" s="1"/>
  <c r="AH1860" i="26"/>
  <c r="AI1860" i="26" s="1"/>
  <c r="AH1864" i="26"/>
  <c r="AI1864" i="26" s="1"/>
  <c r="AH1875" i="26"/>
  <c r="AI1875" i="26" s="1"/>
  <c r="AC311" i="26"/>
  <c r="AC315" i="26"/>
  <c r="AC318" i="26"/>
  <c r="AC319" i="26"/>
  <c r="AC174" i="26"/>
  <c r="AC175" i="26"/>
  <c r="AC246" i="26"/>
  <c r="U363" i="26"/>
  <c r="U361" i="26"/>
  <c r="U360" i="26"/>
  <c r="U359" i="26"/>
  <c r="AH354" i="26"/>
  <c r="AI354" i="26" s="1"/>
  <c r="AH353" i="26"/>
  <c r="AI353" i="26" s="1"/>
  <c r="U350" i="26"/>
  <c r="AH349" i="26"/>
  <c r="AI349" i="26" s="1"/>
  <c r="U348" i="26"/>
  <c r="AH348" i="26"/>
  <c r="AI348" i="26" s="1"/>
  <c r="AH347" i="26"/>
  <c r="AI347" i="26" s="1"/>
  <c r="U345" i="26"/>
  <c r="AC345" i="26"/>
  <c r="AH345" i="26"/>
  <c r="AI345" i="26" s="1"/>
  <c r="U344" i="26"/>
  <c r="U343" i="26"/>
  <c r="AH342" i="26"/>
  <c r="AI342" i="26" s="1"/>
  <c r="AH341" i="26"/>
  <c r="AI341" i="26" s="1"/>
  <c r="U339" i="26"/>
  <c r="AC339" i="26"/>
  <c r="U338" i="26"/>
  <c r="AC338" i="26"/>
  <c r="U336" i="26"/>
  <c r="AH336" i="26"/>
  <c r="AI336" i="26" s="1"/>
  <c r="U334" i="26"/>
  <c r="AH334" i="26"/>
  <c r="AI334" i="26" s="1"/>
  <c r="U332" i="26"/>
  <c r="AH330" i="26"/>
  <c r="AI330" i="26" s="1"/>
  <c r="U329" i="26"/>
  <c r="U328" i="26"/>
  <c r="AC328" i="26"/>
  <c r="AH328" i="26"/>
  <c r="AI328" i="26" s="1"/>
  <c r="U326" i="26"/>
  <c r="U324" i="26"/>
  <c r="AH324" i="26"/>
  <c r="AI324" i="26" s="1"/>
  <c r="AH323" i="26"/>
  <c r="AI323" i="26" s="1"/>
  <c r="U322" i="26"/>
  <c r="U319" i="26"/>
  <c r="U318" i="26"/>
  <c r="U317" i="26"/>
  <c r="AH317" i="26"/>
  <c r="AI317" i="26" s="1"/>
  <c r="U316" i="26"/>
  <c r="U315" i="26"/>
  <c r="AH315" i="26"/>
  <c r="AI315" i="26" s="1"/>
  <c r="U314" i="26"/>
  <c r="U313" i="26"/>
  <c r="U311" i="26"/>
  <c r="AH311" i="26"/>
  <c r="AI311" i="26" s="1"/>
  <c r="U310" i="26"/>
  <c r="AH309" i="26"/>
  <c r="AI309" i="26" s="1"/>
  <c r="U307" i="26"/>
  <c r="AC307" i="26"/>
  <c r="U306" i="26"/>
  <c r="AH305" i="26"/>
  <c r="AI305" i="26" s="1"/>
  <c r="U304" i="26"/>
  <c r="AH304" i="26"/>
  <c r="AI304" i="26" s="1"/>
  <c r="AH303" i="26"/>
  <c r="AI303" i="26" s="1"/>
  <c r="U301" i="26"/>
  <c r="AC301" i="26"/>
  <c r="AH301" i="26"/>
  <c r="AI301" i="26" s="1"/>
  <c r="U300" i="26"/>
  <c r="U299" i="26"/>
  <c r="AH298" i="26"/>
  <c r="AI298" i="26" s="1"/>
  <c r="AH297" i="26"/>
  <c r="AI297" i="26" s="1"/>
  <c r="U295" i="26"/>
  <c r="AH293" i="26"/>
  <c r="AI293" i="26" s="1"/>
  <c r="AH292" i="26"/>
  <c r="AI292" i="26" s="1"/>
  <c r="U291" i="26"/>
  <c r="AH291" i="26"/>
  <c r="AI291" i="26" s="1"/>
  <c r="U288" i="26"/>
  <c r="AH287" i="26"/>
  <c r="AI287" i="26" s="1"/>
  <c r="AH286" i="26"/>
  <c r="AI286" i="26" s="1"/>
  <c r="U285" i="26"/>
  <c r="AH285" i="26"/>
  <c r="AI285" i="26" s="1"/>
  <c r="U283" i="26"/>
  <c r="AH282" i="26"/>
  <c r="AI282" i="26" s="1"/>
  <c r="AH281" i="26"/>
  <c r="AI281" i="26" s="1"/>
  <c r="AH280" i="26"/>
  <c r="AI280" i="26" s="1"/>
  <c r="U279" i="26"/>
  <c r="AH279" i="26"/>
  <c r="AI279" i="26" s="1"/>
  <c r="U278" i="26"/>
  <c r="AH276" i="26"/>
  <c r="AI276" i="26" s="1"/>
  <c r="AH275" i="26"/>
  <c r="AI275" i="26" s="1"/>
  <c r="U274" i="26"/>
  <c r="AH274" i="26"/>
  <c r="AI274" i="26" s="1"/>
  <c r="AH270" i="26"/>
  <c r="AI270" i="26" s="1"/>
  <c r="AH269" i="26"/>
  <c r="AI269" i="26" s="1"/>
  <c r="U268" i="26"/>
  <c r="AC268" i="26"/>
  <c r="AH268" i="26"/>
  <c r="AI268" i="26" s="1"/>
  <c r="U267" i="26"/>
  <c r="AC267" i="26"/>
  <c r="U266" i="26"/>
  <c r="AH266" i="26"/>
  <c r="AI266" i="26" s="1"/>
  <c r="U263" i="26"/>
  <c r="AC263" i="26"/>
  <c r="AH263" i="26"/>
  <c r="AI263" i="26" s="1"/>
  <c r="AH261" i="26"/>
  <c r="AI261" i="26" s="1"/>
  <c r="AH260" i="26"/>
  <c r="AI260" i="26" s="1"/>
  <c r="U257" i="26"/>
  <c r="AH256" i="26"/>
  <c r="AI256" i="26" s="1"/>
  <c r="AH255" i="26"/>
  <c r="AI255" i="26" s="1"/>
  <c r="U254" i="26"/>
  <c r="AH254" i="26"/>
  <c r="AI254" i="26" s="1"/>
  <c r="U251" i="26"/>
  <c r="AH249" i="26"/>
  <c r="AI249" i="26" s="1"/>
  <c r="U247" i="26"/>
  <c r="AH247" i="26"/>
  <c r="AI247" i="26" s="1"/>
  <c r="U246" i="26"/>
  <c r="U245" i="26"/>
  <c r="U244" i="26"/>
  <c r="AH243" i="26"/>
  <c r="AI243" i="26" s="1"/>
  <c r="AH242" i="26"/>
  <c r="AI242" i="26" s="1"/>
  <c r="U241" i="26"/>
  <c r="AH241" i="26"/>
  <c r="AI241" i="26" s="1"/>
  <c r="U238" i="26"/>
  <c r="AH237" i="26"/>
  <c r="AI237" i="26" s="1"/>
  <c r="U236" i="26"/>
  <c r="AH236" i="26"/>
  <c r="AI236" i="26" s="1"/>
  <c r="U235" i="26"/>
  <c r="U234" i="26"/>
  <c r="AH234" i="26"/>
  <c r="AI234" i="26" s="1"/>
  <c r="U233" i="26"/>
  <c r="AH232" i="26"/>
  <c r="AI232" i="26" s="1"/>
  <c r="AH231" i="26"/>
  <c r="AI231" i="26" s="1"/>
  <c r="U230" i="26"/>
  <c r="AH230" i="26"/>
  <c r="AI230" i="26" s="1"/>
  <c r="U227" i="26"/>
  <c r="AH226" i="26"/>
  <c r="AI226" i="26" s="1"/>
  <c r="AH225" i="26"/>
  <c r="AI225" i="26" s="1"/>
  <c r="AH224" i="26"/>
  <c r="AI224" i="26" s="1"/>
  <c r="U223" i="26"/>
  <c r="AC223" i="26"/>
  <c r="AH223" i="26"/>
  <c r="AI223" i="26" s="1"/>
  <c r="U222" i="26"/>
  <c r="U157" i="26"/>
  <c r="AH158" i="26"/>
  <c r="AI158" i="26" s="1"/>
  <c r="AC158" i="26"/>
  <c r="U158" i="26"/>
  <c r="U160" i="26"/>
  <c r="U161" i="26"/>
  <c r="U162" i="26"/>
  <c r="U163" i="26"/>
  <c r="AH164" i="26"/>
  <c r="AI164" i="26" s="1"/>
  <c r="U164" i="26"/>
  <c r="AH165" i="26"/>
  <c r="AI165" i="26" s="1"/>
  <c r="U165" i="26"/>
  <c r="U166" i="26"/>
  <c r="U168" i="26"/>
  <c r="U169" i="26"/>
  <c r="AH170" i="26"/>
  <c r="AI170" i="26" s="1"/>
  <c r="U170" i="26"/>
  <c r="AH171" i="26"/>
  <c r="AI171" i="26" s="1"/>
  <c r="U172" i="26"/>
  <c r="U173" i="26"/>
  <c r="U174" i="26"/>
  <c r="U175" i="26"/>
  <c r="AH221" i="26"/>
  <c r="AI221" i="26" s="1"/>
  <c r="U220" i="26"/>
  <c r="U219" i="26"/>
  <c r="AH219" i="26"/>
  <c r="AI219" i="26" s="1"/>
  <c r="U218" i="26"/>
  <c r="AH216" i="26"/>
  <c r="AI216" i="26" s="1"/>
  <c r="AH215" i="26"/>
  <c r="AI215" i="26" s="1"/>
  <c r="AH212" i="26"/>
  <c r="AI212" i="26" s="1"/>
  <c r="AH211" i="26"/>
  <c r="AI211" i="26" s="1"/>
  <c r="U210" i="26"/>
  <c r="AH210" i="26"/>
  <c r="AI210" i="26" s="1"/>
  <c r="U209" i="26"/>
  <c r="AH209" i="26"/>
  <c r="AI209" i="26" s="1"/>
  <c r="U208" i="26"/>
  <c r="AC208" i="26"/>
  <c r="AH208" i="26"/>
  <c r="AI208" i="26" s="1"/>
  <c r="U206" i="26"/>
  <c r="AH205" i="26"/>
  <c r="AI205" i="26" s="1"/>
  <c r="AC204" i="26"/>
  <c r="AH204" i="26"/>
  <c r="AI204" i="26" s="1"/>
  <c r="U203" i="26"/>
  <c r="AC203" i="26"/>
  <c r="AH203" i="26"/>
  <c r="AI203" i="26" s="1"/>
  <c r="U202" i="26"/>
  <c r="U200" i="26"/>
  <c r="AH198" i="26"/>
  <c r="AI198" i="26" s="1"/>
  <c r="AH197" i="26"/>
  <c r="AI197" i="26" s="1"/>
  <c r="U195" i="26"/>
  <c r="AC195" i="26"/>
  <c r="U194" i="26"/>
  <c r="AH191" i="26"/>
  <c r="AI191" i="26" s="1"/>
  <c r="AH190" i="26"/>
  <c r="AI190" i="26" s="1"/>
  <c r="AH189" i="26"/>
  <c r="AI189" i="26" s="1"/>
  <c r="U188" i="26"/>
  <c r="AH186" i="26"/>
  <c r="AI186" i="26" s="1"/>
  <c r="AH185" i="26"/>
  <c r="AI185" i="26" s="1"/>
  <c r="AH184" i="26"/>
  <c r="AI184" i="26" s="1"/>
  <c r="AH183" i="26"/>
  <c r="AI183" i="26" s="1"/>
  <c r="U182" i="26"/>
  <c r="AH179" i="26"/>
  <c r="AI179" i="26" s="1"/>
  <c r="AH178" i="26"/>
  <c r="AI178" i="26" s="1"/>
  <c r="U177" i="26"/>
  <c r="AH177" i="26"/>
  <c r="AI177" i="26" s="1"/>
  <c r="U176" i="26"/>
  <c r="AC176" i="26"/>
  <c r="U156" i="26"/>
  <c r="AC561" i="26"/>
  <c r="AC604" i="26"/>
  <c r="AC1147" i="26"/>
  <c r="AC1166" i="26"/>
  <c r="AC1260" i="26"/>
  <c r="AC1276" i="26"/>
  <c r="AC1368" i="26"/>
  <c r="AC1371" i="26"/>
  <c r="AC1459" i="26"/>
  <c r="AC1461" i="26"/>
  <c r="AC1548" i="26"/>
  <c r="AC1551" i="26"/>
  <c r="AC1631" i="26"/>
  <c r="AC1634" i="26"/>
  <c r="AC1697" i="26"/>
  <c r="AC1757" i="26"/>
  <c r="AC1809" i="26"/>
  <c r="AC1811" i="26"/>
  <c r="AC1853" i="26"/>
  <c r="AC1898" i="26"/>
  <c r="AC1900" i="26"/>
  <c r="AC1937" i="26"/>
  <c r="AC1979" i="26"/>
  <c r="AC106" i="26"/>
  <c r="AC107" i="26"/>
  <c r="AC108" i="26"/>
  <c r="AC109" i="26"/>
  <c r="AC110" i="26"/>
  <c r="AC111" i="26"/>
  <c r="AC112" i="26"/>
  <c r="AC113" i="26"/>
  <c r="AC114" i="26"/>
  <c r="AC115" i="26"/>
  <c r="AC116" i="26"/>
  <c r="AC117" i="26"/>
  <c r="AC118" i="26"/>
  <c r="AC119" i="26"/>
  <c r="AC120" i="26"/>
  <c r="AC121" i="26"/>
  <c r="AC122" i="26"/>
  <c r="AC123" i="26"/>
  <c r="AC124" i="26"/>
  <c r="AC125" i="26"/>
  <c r="AC126" i="26"/>
  <c r="AC127" i="26"/>
  <c r="AC128" i="26"/>
  <c r="AC129" i="26"/>
  <c r="AC130" i="26"/>
  <c r="AC141" i="26"/>
  <c r="AC142" i="26"/>
  <c r="AC143" i="26"/>
  <c r="AC144" i="26"/>
  <c r="AC145" i="26"/>
  <c r="AC146" i="26"/>
  <c r="AC147" i="26"/>
  <c r="AC148" i="26"/>
  <c r="AC131" i="26"/>
  <c r="AC132" i="26"/>
  <c r="AC133" i="26"/>
  <c r="AC134" i="26"/>
  <c r="AC135" i="26"/>
  <c r="AC136" i="26"/>
  <c r="AC137" i="26"/>
  <c r="AC138" i="26"/>
  <c r="AC139" i="26"/>
  <c r="AC140"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U830" i="26" l="1"/>
  <c r="U800" i="26"/>
  <c r="S239" i="26"/>
  <c r="AH239" i="26"/>
  <c r="AI239" i="26" s="1"/>
  <c r="S267" i="26"/>
  <c r="AH267" i="26"/>
  <c r="AI267" i="26" s="1"/>
  <c r="S299" i="26"/>
  <c r="AH299" i="26"/>
  <c r="AI299" i="26" s="1"/>
  <c r="S326" i="26"/>
  <c r="AH326" i="26"/>
  <c r="AI326" i="26" s="1"/>
  <c r="S2006" i="26"/>
  <c r="AH2006" i="26"/>
  <c r="AI2006" i="26" s="1"/>
  <c r="S2000" i="26"/>
  <c r="AH2000" i="26"/>
  <c r="AI2000" i="26" s="1"/>
  <c r="S1994" i="26"/>
  <c r="AH1994" i="26"/>
  <c r="AI1994" i="26" s="1"/>
  <c r="S1988" i="26"/>
  <c r="AH1988" i="26"/>
  <c r="AI1988" i="26" s="1"/>
  <c r="S1982" i="26"/>
  <c r="AH1982" i="26"/>
  <c r="AI1982" i="26" s="1"/>
  <c r="S1976" i="26"/>
  <c r="AH1976" i="26"/>
  <c r="AI1976" i="26" s="1"/>
  <c r="S1973" i="26"/>
  <c r="AH1973" i="26"/>
  <c r="AI1973" i="26" s="1"/>
  <c r="S1967" i="26"/>
  <c r="AH1967" i="26"/>
  <c r="AI1967" i="26" s="1"/>
  <c r="S1961" i="26"/>
  <c r="AH1961" i="26"/>
  <c r="AI1961" i="26" s="1"/>
  <c r="S1955" i="26"/>
  <c r="AH1955" i="26"/>
  <c r="AI1955" i="26" s="1"/>
  <c r="S1949" i="26"/>
  <c r="AH1949" i="26"/>
  <c r="AI1949" i="26" s="1"/>
  <c r="S1943" i="26"/>
  <c r="AH1943" i="26"/>
  <c r="AI1943" i="26" s="1"/>
  <c r="S1937" i="26"/>
  <c r="AH1937" i="26"/>
  <c r="AI1937" i="26" s="1"/>
  <c r="S1931" i="26"/>
  <c r="AH1931" i="26"/>
  <c r="AI1931" i="26" s="1"/>
  <c r="S1925" i="26"/>
  <c r="AH1925" i="26"/>
  <c r="AI1925" i="26" s="1"/>
  <c r="S1919" i="26"/>
  <c r="AH1919" i="26"/>
  <c r="AI1919" i="26" s="1"/>
  <c r="S1913" i="26"/>
  <c r="AH1913" i="26"/>
  <c r="AI1913" i="26" s="1"/>
  <c r="S1904" i="26"/>
  <c r="AH1904" i="26"/>
  <c r="AI1904" i="26" s="1"/>
  <c r="S1898" i="26"/>
  <c r="AH1898" i="26"/>
  <c r="AI1898" i="26" s="1"/>
  <c r="S1889" i="26"/>
  <c r="AH1889" i="26"/>
  <c r="AI1889" i="26" s="1"/>
  <c r="S1886" i="26"/>
  <c r="AH1886" i="26"/>
  <c r="AI1886" i="26" s="1"/>
  <c r="S1880" i="26"/>
  <c r="AH1880" i="26"/>
  <c r="AI1880" i="26" s="1"/>
  <c r="S1871" i="26"/>
  <c r="AH1871" i="26"/>
  <c r="AI1871" i="26" s="1"/>
  <c r="S1865" i="26"/>
  <c r="AH1865" i="26"/>
  <c r="AI1865" i="26" s="1"/>
  <c r="S1859" i="26"/>
  <c r="AH1859" i="26"/>
  <c r="AI1859" i="26" s="1"/>
  <c r="S1853" i="26"/>
  <c r="AH1853" i="26"/>
  <c r="AI1853" i="26" s="1"/>
  <c r="S1847" i="26"/>
  <c r="AH1847" i="26"/>
  <c r="AI1847" i="26" s="1"/>
  <c r="S1838" i="26"/>
  <c r="AH1838" i="26"/>
  <c r="AI1838" i="26" s="1"/>
  <c r="S1832" i="26"/>
  <c r="AH1832" i="26"/>
  <c r="AI1832" i="26" s="1"/>
  <c r="S1826" i="26"/>
  <c r="AH1826" i="26"/>
  <c r="AI1826" i="26" s="1"/>
  <c r="S1820" i="26"/>
  <c r="AH1820" i="26"/>
  <c r="AI1820" i="26" s="1"/>
  <c r="S1814" i="26"/>
  <c r="AH1814" i="26"/>
  <c r="AI1814" i="26" s="1"/>
  <c r="S1808" i="26"/>
  <c r="AH1808" i="26"/>
  <c r="AI1808" i="26" s="1"/>
  <c r="S1802" i="26"/>
  <c r="AH1802" i="26"/>
  <c r="AI1802" i="26" s="1"/>
  <c r="S1793" i="26"/>
  <c r="AH1793" i="26"/>
  <c r="AI1793" i="26" s="1"/>
  <c r="S1754" i="26"/>
  <c r="AH1754" i="26"/>
  <c r="AI1754" i="26" s="1"/>
  <c r="S1751" i="26"/>
  <c r="AH1751" i="26"/>
  <c r="AI1751" i="26" s="1"/>
  <c r="S1745" i="26"/>
  <c r="AH1745" i="26"/>
  <c r="AI1745" i="26" s="1"/>
  <c r="S1739" i="26"/>
  <c r="AH1739" i="26"/>
  <c r="AI1739" i="26" s="1"/>
  <c r="S1733" i="26"/>
  <c r="AH1733" i="26"/>
  <c r="AI1733" i="26" s="1"/>
  <c r="S1727" i="26"/>
  <c r="AH1727" i="26"/>
  <c r="AI1727" i="26" s="1"/>
  <c r="S1721" i="26"/>
  <c r="AH1721" i="26"/>
  <c r="AI1721" i="26" s="1"/>
  <c r="S1715" i="26"/>
  <c r="AH1715" i="26"/>
  <c r="AI1715" i="26" s="1"/>
  <c r="S1709" i="26"/>
  <c r="AH1709" i="26"/>
  <c r="AI1709" i="26" s="1"/>
  <c r="S1703" i="26"/>
  <c r="AH1703" i="26"/>
  <c r="AI1703" i="26" s="1"/>
  <c r="S1697" i="26"/>
  <c r="AH1697" i="26"/>
  <c r="AI1697" i="26" s="1"/>
  <c r="S1691" i="26"/>
  <c r="AH1691" i="26"/>
  <c r="AI1691" i="26" s="1"/>
  <c r="S1685" i="26"/>
  <c r="AH1685" i="26"/>
  <c r="AI1685" i="26" s="1"/>
  <c r="S1676" i="26"/>
  <c r="AH1676" i="26"/>
  <c r="AI1676" i="26" s="1"/>
  <c r="S1670" i="26"/>
  <c r="AH1670" i="26"/>
  <c r="AI1670" i="26" s="1"/>
  <c r="S1664" i="26"/>
  <c r="AH1664" i="26"/>
  <c r="AI1664" i="26" s="1"/>
  <c r="S1658" i="26"/>
  <c r="AH1658" i="26"/>
  <c r="AI1658" i="26" s="1"/>
  <c r="S1652" i="26"/>
  <c r="AH1652" i="26"/>
  <c r="AI1652" i="26" s="1"/>
  <c r="S1649" i="26"/>
  <c r="AH1649" i="26"/>
  <c r="AI1649" i="26" s="1"/>
  <c r="S1640" i="26"/>
  <c r="AH1640" i="26"/>
  <c r="AI1640" i="26" s="1"/>
  <c r="S1634" i="26"/>
  <c r="AH1634" i="26"/>
  <c r="AI1634" i="26" s="1"/>
  <c r="S1631" i="26"/>
  <c r="AH1631" i="26"/>
  <c r="AI1631" i="26" s="1"/>
  <c r="S1625" i="26"/>
  <c r="AH1625" i="26"/>
  <c r="AI1625" i="26" s="1"/>
  <c r="S1619" i="26"/>
  <c r="AH1619" i="26"/>
  <c r="AI1619" i="26" s="1"/>
  <c r="S1613" i="26"/>
  <c r="AH1613" i="26"/>
  <c r="AI1613" i="26" s="1"/>
  <c r="S1607" i="26"/>
  <c r="AH1607" i="26"/>
  <c r="AI1607" i="26" s="1"/>
  <c r="S1601" i="26"/>
  <c r="AH1601" i="26"/>
  <c r="AI1601" i="26" s="1"/>
  <c r="S1595" i="26"/>
  <c r="AH1595" i="26"/>
  <c r="AI1595" i="26" s="1"/>
  <c r="S1589" i="26"/>
  <c r="AH1589" i="26"/>
  <c r="AI1589" i="26" s="1"/>
  <c r="S1583" i="26"/>
  <c r="AH1583" i="26"/>
  <c r="AI1583" i="26" s="1"/>
  <c r="S1577" i="26"/>
  <c r="AH1577" i="26"/>
  <c r="AI1577" i="26" s="1"/>
  <c r="S1571" i="26"/>
  <c r="AH1571" i="26"/>
  <c r="AI1571" i="26" s="1"/>
  <c r="S1565" i="26"/>
  <c r="AH1565" i="26"/>
  <c r="AI1565" i="26" s="1"/>
  <c r="S1556" i="26"/>
  <c r="AH1556" i="26"/>
  <c r="AI1556" i="26" s="1"/>
  <c r="S1550" i="26"/>
  <c r="AH1550" i="26"/>
  <c r="AI1550" i="26" s="1"/>
  <c r="S1544" i="26"/>
  <c r="AH1544" i="26"/>
  <c r="AI1544" i="26" s="1"/>
  <c r="S1538" i="26"/>
  <c r="AH1538" i="26"/>
  <c r="AI1538" i="26" s="1"/>
  <c r="S1532" i="26"/>
  <c r="AH1532" i="26"/>
  <c r="AI1532" i="26" s="1"/>
  <c r="S1526" i="26"/>
  <c r="AH1526" i="26"/>
  <c r="AI1526" i="26" s="1"/>
  <c r="S1520" i="26"/>
  <c r="AH1520" i="26"/>
  <c r="AI1520" i="26" s="1"/>
  <c r="S1514" i="26"/>
  <c r="AH1514" i="26"/>
  <c r="AI1514" i="26" s="1"/>
  <c r="S1505" i="26"/>
  <c r="AH1505" i="26"/>
  <c r="AI1505" i="26" s="1"/>
  <c r="S1499" i="26"/>
  <c r="AH1499" i="26"/>
  <c r="AI1499" i="26" s="1"/>
  <c r="S1493" i="26"/>
  <c r="AH1493" i="26"/>
  <c r="AI1493" i="26" s="1"/>
  <c r="S1487" i="26"/>
  <c r="AH1487" i="26"/>
  <c r="AI1487" i="26" s="1"/>
  <c r="S1481" i="26"/>
  <c r="AH1481" i="26"/>
  <c r="AI1481" i="26" s="1"/>
  <c r="S1475" i="26"/>
  <c r="AH1475" i="26"/>
  <c r="AI1475" i="26" s="1"/>
  <c r="S1469" i="26"/>
  <c r="AH1469" i="26"/>
  <c r="AI1469" i="26" s="1"/>
  <c r="S1454" i="26"/>
  <c r="AH1454" i="26"/>
  <c r="AI1454" i="26" s="1"/>
  <c r="S1445" i="26"/>
  <c r="AH1445" i="26"/>
  <c r="AI1445" i="26" s="1"/>
  <c r="S1439" i="26"/>
  <c r="AH1439" i="26"/>
  <c r="AI1439" i="26" s="1"/>
  <c r="S1433" i="26"/>
  <c r="AH1433" i="26"/>
  <c r="AI1433" i="26" s="1"/>
  <c r="S1415" i="26"/>
  <c r="AH1415" i="26"/>
  <c r="AI1415" i="26" s="1"/>
  <c r="AH1760" i="26"/>
  <c r="AI1760" i="26" s="1"/>
  <c r="S157" i="26"/>
  <c r="AH157" i="26"/>
  <c r="AI157" i="26" s="1"/>
  <c r="S235" i="26"/>
  <c r="AH235" i="26"/>
  <c r="AI235" i="26" s="1"/>
  <c r="S250" i="26"/>
  <c r="AH250" i="26"/>
  <c r="AI250" i="26" s="1"/>
  <c r="S265" i="26"/>
  <c r="AH265" i="26"/>
  <c r="AI265" i="26" s="1"/>
  <c r="AH310" i="26"/>
  <c r="AI310" i="26" s="1"/>
  <c r="S310" i="26"/>
  <c r="S312" i="26"/>
  <c r="AH312" i="26"/>
  <c r="AI312" i="26" s="1"/>
  <c r="S335" i="26"/>
  <c r="AH335" i="26"/>
  <c r="AI335" i="26" s="1"/>
  <c r="S2012" i="26"/>
  <c r="AH2012" i="26"/>
  <c r="AI2012" i="26" s="1"/>
  <c r="S2009" i="26"/>
  <c r="AH2009" i="26"/>
  <c r="AI2009" i="26" s="1"/>
  <c r="S2003" i="26"/>
  <c r="AH2003" i="26"/>
  <c r="AI2003" i="26" s="1"/>
  <c r="S1997" i="26"/>
  <c r="AH1997" i="26"/>
  <c r="AI1997" i="26" s="1"/>
  <c r="S1991" i="26"/>
  <c r="AH1991" i="26"/>
  <c r="AI1991" i="26" s="1"/>
  <c r="S1985" i="26"/>
  <c r="AH1985" i="26"/>
  <c r="AI1985" i="26" s="1"/>
  <c r="S1979" i="26"/>
  <c r="AH1979" i="26"/>
  <c r="AI1979" i="26" s="1"/>
  <c r="S1970" i="26"/>
  <c r="AH1970" i="26"/>
  <c r="AI1970" i="26" s="1"/>
  <c r="S1964" i="26"/>
  <c r="AH1964" i="26"/>
  <c r="AI1964" i="26" s="1"/>
  <c r="S1958" i="26"/>
  <c r="AH1958" i="26"/>
  <c r="AI1958" i="26" s="1"/>
  <c r="S1952" i="26"/>
  <c r="AH1952" i="26"/>
  <c r="AI1952" i="26" s="1"/>
  <c r="S1946" i="26"/>
  <c r="AH1946" i="26"/>
  <c r="AI1946" i="26" s="1"/>
  <c r="S1940" i="26"/>
  <c r="AH1940" i="26"/>
  <c r="AI1940" i="26" s="1"/>
  <c r="S1934" i="26"/>
  <c r="AH1934" i="26"/>
  <c r="AI1934" i="26" s="1"/>
  <c r="S1928" i="26"/>
  <c r="AH1928" i="26"/>
  <c r="AI1928" i="26" s="1"/>
  <c r="S1922" i="26"/>
  <c r="AH1922" i="26"/>
  <c r="AI1922" i="26" s="1"/>
  <c r="S1916" i="26"/>
  <c r="AH1916" i="26"/>
  <c r="AI1916" i="26" s="1"/>
  <c r="S1910" i="26"/>
  <c r="AH1910" i="26"/>
  <c r="AI1910" i="26" s="1"/>
  <c r="S1907" i="26"/>
  <c r="AH1907" i="26"/>
  <c r="AI1907" i="26" s="1"/>
  <c r="S1901" i="26"/>
  <c r="AH1901" i="26"/>
  <c r="AI1901" i="26" s="1"/>
  <c r="S1895" i="26"/>
  <c r="AH1895" i="26"/>
  <c r="AI1895" i="26" s="1"/>
  <c r="S1892" i="26"/>
  <c r="AH1892" i="26"/>
  <c r="AI1892" i="26" s="1"/>
  <c r="S1883" i="26"/>
  <c r="AH1883" i="26"/>
  <c r="AI1883" i="26" s="1"/>
  <c r="S1877" i="26"/>
  <c r="AH1877" i="26"/>
  <c r="AI1877" i="26" s="1"/>
  <c r="S1874" i="26"/>
  <c r="AH1874" i="26"/>
  <c r="AI1874" i="26" s="1"/>
  <c r="S1868" i="26"/>
  <c r="AH1868" i="26"/>
  <c r="AI1868" i="26" s="1"/>
  <c r="S1862" i="26"/>
  <c r="AH1862" i="26"/>
  <c r="AI1862" i="26" s="1"/>
  <c r="S1856" i="26"/>
  <c r="AH1856" i="26"/>
  <c r="AI1856" i="26" s="1"/>
  <c r="S1850" i="26"/>
  <c r="AH1850" i="26"/>
  <c r="AI1850" i="26" s="1"/>
  <c r="S1844" i="26"/>
  <c r="AH1844" i="26"/>
  <c r="AI1844" i="26" s="1"/>
  <c r="S1841" i="26"/>
  <c r="AH1841" i="26"/>
  <c r="AI1841" i="26" s="1"/>
  <c r="S1835" i="26"/>
  <c r="AH1835" i="26"/>
  <c r="AI1835" i="26" s="1"/>
  <c r="S1829" i="26"/>
  <c r="AH1829" i="26"/>
  <c r="AI1829" i="26" s="1"/>
  <c r="S1823" i="26"/>
  <c r="AH1823" i="26"/>
  <c r="AI1823" i="26" s="1"/>
  <c r="S1817" i="26"/>
  <c r="AH1817" i="26"/>
  <c r="AI1817" i="26" s="1"/>
  <c r="S1811" i="26"/>
  <c r="AH1811" i="26"/>
  <c r="AI1811" i="26" s="1"/>
  <c r="S1805" i="26"/>
  <c r="AH1805" i="26"/>
  <c r="AI1805" i="26" s="1"/>
  <c r="S1799" i="26"/>
  <c r="AH1799" i="26"/>
  <c r="AI1799" i="26" s="1"/>
  <c r="S1796" i="26"/>
  <c r="AH1796" i="26"/>
  <c r="AI1796" i="26" s="1"/>
  <c r="S1790" i="26"/>
  <c r="AH1790" i="26"/>
  <c r="AI1790" i="26" s="1"/>
  <c r="S1787" i="26"/>
  <c r="AH1787" i="26"/>
  <c r="AI1787" i="26" s="1"/>
  <c r="S1784" i="26"/>
  <c r="AH1784" i="26"/>
  <c r="AI1784" i="26" s="1"/>
  <c r="S1781" i="26"/>
  <c r="AH1781" i="26"/>
  <c r="AI1781" i="26" s="1"/>
  <c r="S1778" i="26"/>
  <c r="AH1778" i="26"/>
  <c r="AI1778" i="26" s="1"/>
  <c r="S1775" i="26"/>
  <c r="AH1775" i="26"/>
  <c r="AI1775" i="26" s="1"/>
  <c r="S1772" i="26"/>
  <c r="AH1772" i="26"/>
  <c r="AI1772" i="26" s="1"/>
  <c r="S1769" i="26"/>
  <c r="AH1769" i="26"/>
  <c r="AI1769" i="26" s="1"/>
  <c r="S1766" i="26"/>
  <c r="AH1766" i="26"/>
  <c r="AI1766" i="26" s="1"/>
  <c r="S1763" i="26"/>
  <c r="AH1763" i="26"/>
  <c r="AI1763" i="26" s="1"/>
  <c r="S1757" i="26"/>
  <c r="AH1757" i="26"/>
  <c r="AI1757" i="26" s="1"/>
  <c r="S1748" i="26"/>
  <c r="AH1748" i="26"/>
  <c r="AI1748" i="26" s="1"/>
  <c r="S1742" i="26"/>
  <c r="AH1742" i="26"/>
  <c r="AI1742" i="26" s="1"/>
  <c r="S1736" i="26"/>
  <c r="AH1736" i="26"/>
  <c r="AI1736" i="26" s="1"/>
  <c r="S1730" i="26"/>
  <c r="AH1730" i="26"/>
  <c r="AI1730" i="26" s="1"/>
  <c r="S1724" i="26"/>
  <c r="AH1724" i="26"/>
  <c r="AI1724" i="26" s="1"/>
  <c r="S1718" i="26"/>
  <c r="AH1718" i="26"/>
  <c r="AI1718" i="26" s="1"/>
  <c r="S1712" i="26"/>
  <c r="AH1712" i="26"/>
  <c r="AI1712" i="26" s="1"/>
  <c r="S1706" i="26"/>
  <c r="AH1706" i="26"/>
  <c r="AI1706" i="26" s="1"/>
  <c r="S1700" i="26"/>
  <c r="AH1700" i="26"/>
  <c r="AI1700" i="26" s="1"/>
  <c r="S1694" i="26"/>
  <c r="AH1694" i="26"/>
  <c r="AI1694" i="26" s="1"/>
  <c r="S1688" i="26"/>
  <c r="AH1688" i="26"/>
  <c r="AI1688" i="26" s="1"/>
  <c r="S1682" i="26"/>
  <c r="AH1682" i="26"/>
  <c r="AI1682" i="26" s="1"/>
  <c r="S1679" i="26"/>
  <c r="AH1679" i="26"/>
  <c r="AI1679" i="26" s="1"/>
  <c r="S1673" i="26"/>
  <c r="AH1673" i="26"/>
  <c r="AI1673" i="26" s="1"/>
  <c r="S1667" i="26"/>
  <c r="AH1667" i="26"/>
  <c r="AI1667" i="26" s="1"/>
  <c r="S1661" i="26"/>
  <c r="AH1661" i="26"/>
  <c r="AI1661" i="26" s="1"/>
  <c r="S1655" i="26"/>
  <c r="AH1655" i="26"/>
  <c r="AI1655" i="26" s="1"/>
  <c r="S1646" i="26"/>
  <c r="AH1646" i="26"/>
  <c r="AI1646" i="26" s="1"/>
  <c r="S1643" i="26"/>
  <c r="AH1643" i="26"/>
  <c r="AI1643" i="26" s="1"/>
  <c r="S1637" i="26"/>
  <c r="AH1637" i="26"/>
  <c r="AI1637" i="26" s="1"/>
  <c r="S1628" i="26"/>
  <c r="AH1628" i="26"/>
  <c r="AI1628" i="26" s="1"/>
  <c r="S1622" i="26"/>
  <c r="AH1622" i="26"/>
  <c r="AI1622" i="26" s="1"/>
  <c r="S1616" i="26"/>
  <c r="AH1616" i="26"/>
  <c r="AI1616" i="26" s="1"/>
  <c r="S1610" i="26"/>
  <c r="AH1610" i="26"/>
  <c r="AI1610" i="26" s="1"/>
  <c r="S1604" i="26"/>
  <c r="AH1604" i="26"/>
  <c r="AI1604" i="26" s="1"/>
  <c r="S1598" i="26"/>
  <c r="AH1598" i="26"/>
  <c r="AI1598" i="26" s="1"/>
  <c r="S1592" i="26"/>
  <c r="AH1592" i="26"/>
  <c r="AI1592" i="26" s="1"/>
  <c r="S1586" i="26"/>
  <c r="AH1586" i="26"/>
  <c r="AI1586" i="26" s="1"/>
  <c r="S1580" i="26"/>
  <c r="AH1580" i="26"/>
  <c r="AI1580" i="26" s="1"/>
  <c r="S1574" i="26"/>
  <c r="AH1574" i="26"/>
  <c r="AI1574" i="26" s="1"/>
  <c r="S1568" i="26"/>
  <c r="AH1568" i="26"/>
  <c r="AI1568" i="26" s="1"/>
  <c r="S1562" i="26"/>
  <c r="AH1562" i="26"/>
  <c r="AI1562" i="26" s="1"/>
  <c r="S1559" i="26"/>
  <c r="AH1559" i="26"/>
  <c r="AI1559" i="26" s="1"/>
  <c r="S1553" i="26"/>
  <c r="AH1553" i="26"/>
  <c r="AI1553" i="26" s="1"/>
  <c r="S1547" i="26"/>
  <c r="AH1547" i="26"/>
  <c r="AI1547" i="26" s="1"/>
  <c r="S1541" i="26"/>
  <c r="AH1541" i="26"/>
  <c r="AI1541" i="26" s="1"/>
  <c r="S1535" i="26"/>
  <c r="AH1535" i="26"/>
  <c r="AI1535" i="26" s="1"/>
  <c r="S1529" i="26"/>
  <c r="AH1529" i="26"/>
  <c r="AI1529" i="26" s="1"/>
  <c r="S1523" i="26"/>
  <c r="AH1523" i="26"/>
  <c r="AI1523" i="26" s="1"/>
  <c r="S1517" i="26"/>
  <c r="AH1517" i="26"/>
  <c r="AI1517" i="26" s="1"/>
  <c r="S1511" i="26"/>
  <c r="AH1511" i="26"/>
  <c r="AI1511" i="26" s="1"/>
  <c r="S1508" i="26"/>
  <c r="AH1508" i="26"/>
  <c r="AI1508" i="26" s="1"/>
  <c r="S1502" i="26"/>
  <c r="AH1502" i="26"/>
  <c r="AI1502" i="26" s="1"/>
  <c r="S1496" i="26"/>
  <c r="AH1496" i="26"/>
  <c r="AI1496" i="26" s="1"/>
  <c r="S1490" i="26"/>
  <c r="AH1490" i="26"/>
  <c r="AI1490" i="26" s="1"/>
  <c r="S1484" i="26"/>
  <c r="AH1484" i="26"/>
  <c r="AI1484" i="26" s="1"/>
  <c r="S1478" i="26"/>
  <c r="AH1478" i="26"/>
  <c r="AI1478" i="26" s="1"/>
  <c r="S1472" i="26"/>
  <c r="AH1472" i="26"/>
  <c r="AI1472" i="26" s="1"/>
  <c r="S1466" i="26"/>
  <c r="AH1466" i="26"/>
  <c r="AI1466" i="26" s="1"/>
  <c r="S1463" i="26"/>
  <c r="AH1463" i="26"/>
  <c r="AI1463" i="26" s="1"/>
  <c r="S1460" i="26"/>
  <c r="AH1460" i="26"/>
  <c r="AI1460" i="26" s="1"/>
  <c r="S1457" i="26"/>
  <c r="AH1457" i="26"/>
  <c r="AI1457" i="26" s="1"/>
  <c r="S1451" i="26"/>
  <c r="AH1451" i="26"/>
  <c r="AI1451" i="26" s="1"/>
  <c r="S1448" i="26"/>
  <c r="AH1448" i="26"/>
  <c r="AI1448" i="26" s="1"/>
  <c r="S1442" i="26"/>
  <c r="AH1442" i="26"/>
  <c r="AI1442" i="26" s="1"/>
  <c r="S1436" i="26"/>
  <c r="AH1436" i="26"/>
  <c r="AI1436" i="26" s="1"/>
  <c r="S1430" i="26"/>
  <c r="AH1430" i="26"/>
  <c r="AI1430" i="26" s="1"/>
  <c r="S1427" i="26"/>
  <c r="AH1427" i="26"/>
  <c r="AI1427" i="26" s="1"/>
  <c r="S1424" i="26"/>
  <c r="AH1424" i="26"/>
  <c r="AI1424" i="26" s="1"/>
  <c r="S1421" i="26"/>
  <c r="AH1421" i="26"/>
  <c r="AI1421" i="26" s="1"/>
  <c r="S1418" i="26"/>
  <c r="AH1418" i="26"/>
  <c r="AI1418" i="26" s="1"/>
  <c r="S1412" i="26"/>
  <c r="AH1412" i="26"/>
  <c r="AI1412" i="26" s="1"/>
  <c r="S1409" i="26"/>
  <c r="AH1409" i="26"/>
  <c r="AI1409" i="26" s="1"/>
  <c r="S181" i="26"/>
  <c r="AH181" i="26"/>
  <c r="AI181" i="26" s="1"/>
  <c r="S167" i="26"/>
  <c r="AH167" i="26"/>
  <c r="AI167" i="26" s="1"/>
  <c r="S350" i="26"/>
  <c r="AH350" i="26"/>
  <c r="AI350" i="26" s="1"/>
  <c r="S172" i="26"/>
  <c r="AH172" i="26"/>
  <c r="AI172" i="26" s="1"/>
  <c r="S251" i="26"/>
  <c r="AH251" i="26"/>
  <c r="AI251" i="26" s="1"/>
  <c r="S264" i="26"/>
  <c r="AH264" i="26"/>
  <c r="AI264" i="26" s="1"/>
  <c r="S296" i="26"/>
  <c r="AH296" i="26"/>
  <c r="AI296" i="26" s="1"/>
  <c r="S307" i="26"/>
  <c r="AH307" i="26"/>
  <c r="AI307" i="26" s="1"/>
  <c r="S325" i="26"/>
  <c r="AH325" i="26"/>
  <c r="AI325" i="26" s="1"/>
  <c r="S163" i="26"/>
  <c r="AH163" i="26"/>
  <c r="AI163" i="26" s="1"/>
  <c r="S238" i="26"/>
  <c r="AH238" i="26"/>
  <c r="AI238" i="26" s="1"/>
  <c r="S284" i="26"/>
  <c r="AH284" i="26"/>
  <c r="AI284" i="26" s="1"/>
  <c r="S176" i="26"/>
  <c r="AH176" i="26"/>
  <c r="AI176" i="26" s="1"/>
  <c r="S206" i="26"/>
  <c r="AH206" i="26"/>
  <c r="AI206" i="26" s="1"/>
  <c r="S161" i="26"/>
  <c r="AH161" i="26"/>
  <c r="AI161" i="26" s="1"/>
  <c r="S2010" i="26"/>
  <c r="AH2010" i="26"/>
  <c r="AI2010" i="26" s="1"/>
  <c r="S2007" i="26"/>
  <c r="AH2007" i="26"/>
  <c r="AI2007" i="26" s="1"/>
  <c r="S2004" i="26"/>
  <c r="AH2004" i="26"/>
  <c r="AI2004" i="26" s="1"/>
  <c r="S2001" i="26"/>
  <c r="AH2001" i="26"/>
  <c r="AI2001" i="26" s="1"/>
  <c r="S1998" i="26"/>
  <c r="AH1998" i="26"/>
  <c r="AI1998" i="26" s="1"/>
  <c r="S1995" i="26"/>
  <c r="AH1995" i="26"/>
  <c r="AI1995" i="26" s="1"/>
  <c r="S228" i="26"/>
  <c r="AH228" i="26"/>
  <c r="AI228" i="26" s="1"/>
  <c r="S257" i="26"/>
  <c r="AH257" i="26"/>
  <c r="AI257" i="26" s="1"/>
  <c r="S160" i="26"/>
  <c r="AH160" i="26"/>
  <c r="AI160" i="26" s="1"/>
  <c r="S258" i="26"/>
  <c r="AH258" i="26"/>
  <c r="AI258" i="26" s="1"/>
  <c r="S201" i="26"/>
  <c r="AH201" i="26"/>
  <c r="AI201" i="26" s="1"/>
  <c r="S227" i="26"/>
  <c r="AH227" i="26"/>
  <c r="AI227" i="26" s="1"/>
  <c r="S288" i="26"/>
  <c r="AH288" i="26"/>
  <c r="AI288" i="26" s="1"/>
  <c r="S245" i="26"/>
  <c r="AH245" i="26"/>
  <c r="AI245" i="26" s="1"/>
  <c r="S283" i="26"/>
  <c r="AH283" i="26"/>
  <c r="AI283" i="26" s="1"/>
  <c r="S2013" i="26"/>
  <c r="N6" i="26" s="1"/>
  <c r="AH2013" i="26"/>
  <c r="AI2013" i="26" s="1"/>
  <c r="AB6" i="26" s="1"/>
  <c r="S1989" i="26"/>
  <c r="AH1989" i="26"/>
  <c r="AI1989" i="26" s="1"/>
  <c r="S1974" i="26"/>
  <c r="AH1974" i="26"/>
  <c r="AI1974" i="26" s="1"/>
  <c r="S1962" i="26"/>
  <c r="AH1962" i="26"/>
  <c r="AI1962" i="26" s="1"/>
  <c r="S1950" i="26"/>
  <c r="AH1950" i="26"/>
  <c r="AI1950" i="26" s="1"/>
  <c r="S1935" i="26"/>
  <c r="AH1935" i="26"/>
  <c r="AI1935" i="26" s="1"/>
  <c r="S1914" i="26"/>
  <c r="AH1914" i="26"/>
  <c r="AI1914" i="26" s="1"/>
  <c r="S1863" i="26"/>
  <c r="AH1863" i="26"/>
  <c r="AI1863" i="26" s="1"/>
  <c r="S1851" i="26"/>
  <c r="AH1851" i="26"/>
  <c r="AI1851" i="26" s="1"/>
  <c r="S1827" i="26"/>
  <c r="AH1827" i="26"/>
  <c r="AI1827" i="26" s="1"/>
  <c r="S1818" i="26"/>
  <c r="AH1818" i="26"/>
  <c r="AI1818" i="26" s="1"/>
  <c r="S1815" i="26"/>
  <c r="AH1815" i="26"/>
  <c r="AI1815" i="26" s="1"/>
  <c r="S1809" i="26"/>
  <c r="AH1809" i="26"/>
  <c r="AI1809" i="26" s="1"/>
  <c r="S1806" i="26"/>
  <c r="AH1806" i="26"/>
  <c r="AI1806" i="26" s="1"/>
  <c r="S1797" i="26"/>
  <c r="AH1797" i="26"/>
  <c r="AI1797" i="26" s="1"/>
  <c r="S1794" i="26"/>
  <c r="AH1794" i="26"/>
  <c r="AI1794" i="26" s="1"/>
  <c r="S1785" i="26"/>
  <c r="AH1785" i="26"/>
  <c r="AI1785" i="26" s="1"/>
  <c r="S1779" i="26"/>
  <c r="AH1779" i="26"/>
  <c r="AI1779" i="26" s="1"/>
  <c r="S1770" i="26"/>
  <c r="AH1770" i="26"/>
  <c r="AI1770" i="26" s="1"/>
  <c r="S1761" i="26"/>
  <c r="AH1761" i="26"/>
  <c r="AI1761" i="26" s="1"/>
  <c r="S1728" i="26"/>
  <c r="AH1728" i="26"/>
  <c r="AI1728" i="26" s="1"/>
  <c r="S1722" i="26"/>
  <c r="AH1722" i="26"/>
  <c r="AI1722" i="26" s="1"/>
  <c r="S1710" i="26"/>
  <c r="AH1710" i="26"/>
  <c r="AI1710" i="26" s="1"/>
  <c r="S1698" i="26"/>
  <c r="AH1698" i="26"/>
  <c r="AI1698" i="26" s="1"/>
  <c r="S1677" i="26"/>
  <c r="AH1677" i="26"/>
  <c r="AI1677" i="26" s="1"/>
  <c r="S1623" i="26"/>
  <c r="AH1623" i="26"/>
  <c r="AI1623" i="26" s="1"/>
  <c r="S1614" i="26"/>
  <c r="AH1614" i="26"/>
  <c r="AI1614" i="26" s="1"/>
  <c r="S1602" i="26"/>
  <c r="AH1602" i="26"/>
  <c r="AI1602" i="26" s="1"/>
  <c r="S1590" i="26"/>
  <c r="AH1590" i="26"/>
  <c r="AI1590" i="26" s="1"/>
  <c r="S1551" i="26"/>
  <c r="AH1551" i="26"/>
  <c r="AI1551" i="26" s="1"/>
  <c r="S1545" i="26"/>
  <c r="AH1545" i="26"/>
  <c r="AI1545" i="26" s="1"/>
  <c r="S1986" i="26"/>
  <c r="AH1986" i="26"/>
  <c r="AI1986" i="26" s="1"/>
  <c r="S1977" i="26"/>
  <c r="AH1977" i="26"/>
  <c r="AI1977" i="26" s="1"/>
  <c r="S1968" i="26"/>
  <c r="AH1968" i="26"/>
  <c r="AI1968" i="26" s="1"/>
  <c r="S1959" i="26"/>
  <c r="AH1959" i="26"/>
  <c r="AI1959" i="26" s="1"/>
  <c r="S1944" i="26"/>
  <c r="AH1944" i="26"/>
  <c r="AI1944" i="26" s="1"/>
  <c r="S1932" i="26"/>
  <c r="AH1932" i="26"/>
  <c r="AI1932" i="26" s="1"/>
  <c r="S1923" i="26"/>
  <c r="AH1923" i="26"/>
  <c r="AI1923" i="26" s="1"/>
  <c r="S1917" i="26"/>
  <c r="AH1917" i="26"/>
  <c r="AI1917" i="26" s="1"/>
  <c r="S1908" i="26"/>
  <c r="AH1908" i="26"/>
  <c r="AI1908" i="26" s="1"/>
  <c r="S1902" i="26"/>
  <c r="AH1902" i="26"/>
  <c r="AI1902" i="26" s="1"/>
  <c r="S1890" i="26"/>
  <c r="AH1890" i="26"/>
  <c r="AI1890" i="26" s="1"/>
  <c r="S1854" i="26"/>
  <c r="AH1854" i="26"/>
  <c r="AI1854" i="26" s="1"/>
  <c r="S1848" i="26"/>
  <c r="AH1848" i="26"/>
  <c r="AI1848" i="26" s="1"/>
  <c r="S1845" i="26"/>
  <c r="AH1845" i="26"/>
  <c r="AI1845" i="26" s="1"/>
  <c r="S1842" i="26"/>
  <c r="AH1842" i="26"/>
  <c r="AI1842" i="26" s="1"/>
  <c r="S1839" i="26"/>
  <c r="AH1839" i="26"/>
  <c r="AI1839" i="26" s="1"/>
  <c r="S1821" i="26"/>
  <c r="AH1821" i="26"/>
  <c r="AI1821" i="26" s="1"/>
  <c r="S1782" i="26"/>
  <c r="AH1782" i="26"/>
  <c r="AI1782" i="26" s="1"/>
  <c r="S1776" i="26"/>
  <c r="AH1776" i="26"/>
  <c r="AI1776" i="26" s="1"/>
  <c r="S1773" i="26"/>
  <c r="AH1773" i="26"/>
  <c r="AI1773" i="26" s="1"/>
  <c r="S1767" i="26"/>
  <c r="AH1767" i="26"/>
  <c r="AI1767" i="26" s="1"/>
  <c r="S1758" i="26"/>
  <c r="AH1758" i="26"/>
  <c r="AI1758" i="26" s="1"/>
  <c r="S1752" i="26"/>
  <c r="AH1752" i="26"/>
  <c r="AI1752" i="26" s="1"/>
  <c r="S1746" i="26"/>
  <c r="AH1746" i="26"/>
  <c r="AI1746" i="26" s="1"/>
  <c r="S1725" i="26"/>
  <c r="AH1725" i="26"/>
  <c r="AI1725" i="26" s="1"/>
  <c r="S1716" i="26"/>
  <c r="AH1716" i="26"/>
  <c r="AI1716" i="26" s="1"/>
  <c r="S1707" i="26"/>
  <c r="AH1707" i="26"/>
  <c r="AI1707" i="26" s="1"/>
  <c r="S1701" i="26"/>
  <c r="AH1701" i="26"/>
  <c r="AI1701" i="26" s="1"/>
  <c r="S1692" i="26"/>
  <c r="AH1692" i="26"/>
  <c r="AI1692" i="26" s="1"/>
  <c r="S1686" i="26"/>
  <c r="AH1686" i="26"/>
  <c r="AI1686" i="26" s="1"/>
  <c r="S1680" i="26"/>
  <c r="AH1680" i="26"/>
  <c r="AI1680" i="26" s="1"/>
  <c r="S1671" i="26"/>
  <c r="AH1671" i="26"/>
  <c r="AI1671" i="26" s="1"/>
  <c r="S1665" i="26"/>
  <c r="AH1665" i="26"/>
  <c r="AI1665" i="26" s="1"/>
  <c r="S1656" i="26"/>
  <c r="AH1656" i="26"/>
  <c r="AI1656" i="26" s="1"/>
  <c r="S1608" i="26"/>
  <c r="AH1608" i="26"/>
  <c r="AI1608" i="26" s="1"/>
  <c r="S1599" i="26"/>
  <c r="AH1599" i="26"/>
  <c r="AI1599" i="26" s="1"/>
  <c r="AH1596" i="26"/>
  <c r="AI1596" i="26" s="1"/>
  <c r="S1596" i="26"/>
  <c r="S1587" i="26"/>
  <c r="AH1587" i="26"/>
  <c r="AI1587" i="26" s="1"/>
  <c r="S1581" i="26"/>
  <c r="AH1581" i="26"/>
  <c r="AI1581" i="26" s="1"/>
  <c r="S1575" i="26"/>
  <c r="AH1575" i="26"/>
  <c r="AI1575" i="26" s="1"/>
  <c r="S1566" i="26"/>
  <c r="AH1566" i="26"/>
  <c r="AI1566" i="26" s="1"/>
  <c r="S1563" i="26"/>
  <c r="AH1563" i="26"/>
  <c r="AI1563" i="26" s="1"/>
  <c r="S1554" i="26"/>
  <c r="AH1554" i="26"/>
  <c r="AI1554" i="26" s="1"/>
  <c r="S1992" i="26"/>
  <c r="AH1992" i="26"/>
  <c r="AI1992" i="26" s="1"/>
  <c r="S1980" i="26"/>
  <c r="AH1980" i="26"/>
  <c r="AI1980" i="26" s="1"/>
  <c r="S1965" i="26"/>
  <c r="AH1965" i="26"/>
  <c r="AI1965" i="26" s="1"/>
  <c r="S1956" i="26"/>
  <c r="AH1956" i="26"/>
  <c r="AI1956" i="26" s="1"/>
  <c r="S1947" i="26"/>
  <c r="AH1947" i="26"/>
  <c r="AI1947" i="26" s="1"/>
  <c r="S1938" i="26"/>
  <c r="AH1938" i="26"/>
  <c r="AI1938" i="26" s="1"/>
  <c r="S1929" i="26"/>
  <c r="AH1929" i="26"/>
  <c r="AI1929" i="26" s="1"/>
  <c r="S1920" i="26"/>
  <c r="AH1920" i="26"/>
  <c r="AI1920" i="26" s="1"/>
  <c r="S1905" i="26"/>
  <c r="AH1905" i="26"/>
  <c r="AI1905" i="26" s="1"/>
  <c r="S1899" i="26"/>
  <c r="AH1899" i="26"/>
  <c r="AI1899" i="26" s="1"/>
  <c r="S1893" i="26"/>
  <c r="AH1893" i="26"/>
  <c r="AI1893" i="26" s="1"/>
  <c r="S1887" i="26"/>
  <c r="AH1887" i="26"/>
  <c r="AI1887" i="26" s="1"/>
  <c r="S1884" i="26"/>
  <c r="AH1884" i="26"/>
  <c r="AI1884" i="26" s="1"/>
  <c r="S1881" i="26"/>
  <c r="AH1881" i="26"/>
  <c r="AI1881" i="26" s="1"/>
  <c r="S1878" i="26"/>
  <c r="AH1878" i="26"/>
  <c r="AI1878" i="26" s="1"/>
  <c r="S1872" i="26"/>
  <c r="AH1872" i="26"/>
  <c r="AI1872" i="26" s="1"/>
  <c r="S1866" i="26"/>
  <c r="AH1866" i="26"/>
  <c r="AI1866" i="26" s="1"/>
  <c r="S1857" i="26"/>
  <c r="AH1857" i="26"/>
  <c r="AI1857" i="26" s="1"/>
  <c r="S1833" i="26"/>
  <c r="AH1833" i="26"/>
  <c r="AI1833" i="26" s="1"/>
  <c r="S1803" i="26"/>
  <c r="AH1803" i="26"/>
  <c r="AI1803" i="26" s="1"/>
  <c r="S1800" i="26"/>
  <c r="AH1800" i="26"/>
  <c r="AI1800" i="26" s="1"/>
  <c r="S1791" i="26"/>
  <c r="AH1791" i="26"/>
  <c r="AI1791" i="26" s="1"/>
  <c r="S1755" i="26"/>
  <c r="AH1755" i="26"/>
  <c r="AI1755" i="26" s="1"/>
  <c r="S1737" i="26"/>
  <c r="AH1737" i="26"/>
  <c r="AI1737" i="26" s="1"/>
  <c r="S1731" i="26"/>
  <c r="AH1731" i="26"/>
  <c r="AI1731" i="26" s="1"/>
  <c r="S1719" i="26"/>
  <c r="AH1719" i="26"/>
  <c r="AI1719" i="26" s="1"/>
  <c r="S1713" i="26"/>
  <c r="AH1713" i="26"/>
  <c r="AI1713" i="26" s="1"/>
  <c r="S1704" i="26"/>
  <c r="AH1704" i="26"/>
  <c r="AI1704" i="26" s="1"/>
  <c r="S1695" i="26"/>
  <c r="AH1695" i="26"/>
  <c r="AI1695" i="26" s="1"/>
  <c r="S1689" i="26"/>
  <c r="AH1689" i="26"/>
  <c r="AI1689" i="26" s="1"/>
  <c r="S1683" i="26"/>
  <c r="AH1683" i="26"/>
  <c r="AI1683" i="26" s="1"/>
  <c r="S1674" i="26"/>
  <c r="AH1674" i="26"/>
  <c r="AI1674" i="26" s="1"/>
  <c r="S1668" i="26"/>
  <c r="AH1668" i="26"/>
  <c r="AI1668" i="26" s="1"/>
  <c r="S1662" i="26"/>
  <c r="AH1662" i="26"/>
  <c r="AI1662" i="26" s="1"/>
  <c r="S1659" i="26"/>
  <c r="AH1659" i="26"/>
  <c r="AI1659" i="26" s="1"/>
  <c r="S1653" i="26"/>
  <c r="AH1653" i="26"/>
  <c r="AI1653" i="26" s="1"/>
  <c r="S1650" i="26"/>
  <c r="AH1650" i="26"/>
  <c r="AI1650" i="26" s="1"/>
  <c r="S1647" i="26"/>
  <c r="AH1647" i="26"/>
  <c r="AI1647" i="26" s="1"/>
  <c r="S1644" i="26"/>
  <c r="AH1644" i="26"/>
  <c r="AI1644" i="26" s="1"/>
  <c r="S1641" i="26"/>
  <c r="AH1641" i="26"/>
  <c r="AI1641" i="26" s="1"/>
  <c r="S1638" i="26"/>
  <c r="AH1638" i="26"/>
  <c r="AI1638" i="26" s="1"/>
  <c r="S1635" i="26"/>
  <c r="AH1635" i="26"/>
  <c r="AI1635" i="26" s="1"/>
  <c r="S1632" i="26"/>
  <c r="AH1632" i="26"/>
  <c r="AI1632" i="26" s="1"/>
  <c r="S1626" i="26"/>
  <c r="AH1626" i="26"/>
  <c r="AI1626" i="26" s="1"/>
  <c r="S1620" i="26"/>
  <c r="AH1620" i="26"/>
  <c r="AI1620" i="26" s="1"/>
  <c r="S1611" i="26"/>
  <c r="AH1611" i="26"/>
  <c r="AI1611" i="26" s="1"/>
  <c r="S1605" i="26"/>
  <c r="AH1605" i="26"/>
  <c r="AI1605" i="26" s="1"/>
  <c r="S1593" i="26"/>
  <c r="AH1593" i="26"/>
  <c r="AI1593" i="26" s="1"/>
  <c r="S1584" i="26"/>
  <c r="AH1584" i="26"/>
  <c r="AI1584" i="26" s="1"/>
  <c r="S1578" i="26"/>
  <c r="AH1578" i="26"/>
  <c r="AI1578" i="26" s="1"/>
  <c r="S1572" i="26"/>
  <c r="AH1572" i="26"/>
  <c r="AI1572" i="26" s="1"/>
  <c r="S1569" i="26"/>
  <c r="AH1569" i="26"/>
  <c r="AI1569" i="26" s="1"/>
  <c r="S1560" i="26"/>
  <c r="AH1560" i="26"/>
  <c r="AI1560" i="26" s="1"/>
  <c r="S1548" i="26"/>
  <c r="AH1548" i="26"/>
  <c r="AI1548" i="26" s="1"/>
  <c r="S188" i="26"/>
  <c r="AH188" i="26"/>
  <c r="AI188" i="26" s="1"/>
  <c r="S194" i="26"/>
  <c r="AH194" i="26"/>
  <c r="AI194" i="26" s="1"/>
  <c r="S175" i="26"/>
  <c r="AH175" i="26"/>
  <c r="AI175" i="26" s="1"/>
  <c r="AH166" i="26"/>
  <c r="AI166" i="26" s="1"/>
  <c r="S166" i="26"/>
  <c r="S1983" i="26"/>
  <c r="AH1983" i="26"/>
  <c r="AI1983" i="26" s="1"/>
  <c r="S1971" i="26"/>
  <c r="AH1971" i="26"/>
  <c r="AI1971" i="26" s="1"/>
  <c r="S1953" i="26"/>
  <c r="AH1953" i="26"/>
  <c r="AI1953" i="26" s="1"/>
  <c r="S1941" i="26"/>
  <c r="AH1941" i="26"/>
  <c r="AI1941" i="26" s="1"/>
  <c r="S1926" i="26"/>
  <c r="AH1926" i="26"/>
  <c r="AI1926" i="26" s="1"/>
  <c r="S1911" i="26"/>
  <c r="AH1911" i="26"/>
  <c r="AI1911" i="26" s="1"/>
  <c r="S1896" i="26"/>
  <c r="AH1896" i="26"/>
  <c r="AI1896" i="26" s="1"/>
  <c r="S1869" i="26"/>
  <c r="AH1869" i="26"/>
  <c r="AI1869" i="26" s="1"/>
  <c r="S1749" i="26"/>
  <c r="AH1749" i="26"/>
  <c r="AI1749" i="26" s="1"/>
  <c r="S1406" i="26"/>
  <c r="AH1406" i="26"/>
  <c r="AI1406" i="26" s="1"/>
  <c r="S1403" i="26"/>
  <c r="AH1403" i="26"/>
  <c r="AI1403" i="26" s="1"/>
  <c r="S1400" i="26"/>
  <c r="AH1400" i="26"/>
  <c r="AI1400" i="26" s="1"/>
  <c r="S1397" i="26"/>
  <c r="AH1397" i="26"/>
  <c r="AI1397" i="26" s="1"/>
  <c r="S1394" i="26"/>
  <c r="AH1394" i="26"/>
  <c r="AI1394" i="26" s="1"/>
  <c r="S1391" i="26"/>
  <c r="AH1391" i="26"/>
  <c r="AI1391" i="26" s="1"/>
  <c r="S1388" i="26"/>
  <c r="AH1388" i="26"/>
  <c r="AI1388" i="26" s="1"/>
  <c r="S1385" i="26"/>
  <c r="AH1385" i="26"/>
  <c r="AI1385" i="26" s="1"/>
  <c r="S1382" i="26"/>
  <c r="AH1382" i="26"/>
  <c r="AI1382" i="26" s="1"/>
  <c r="S1379" i="26"/>
  <c r="AH1379" i="26"/>
  <c r="AI1379" i="26" s="1"/>
  <c r="S1376" i="26"/>
  <c r="AH1376" i="26"/>
  <c r="AI1376" i="26" s="1"/>
  <c r="S1373" i="26"/>
  <c r="AH1373" i="26"/>
  <c r="AI1373" i="26" s="1"/>
  <c r="S1370" i="26"/>
  <c r="AH1370" i="26"/>
  <c r="AI1370" i="26" s="1"/>
  <c r="S1367" i="26"/>
  <c r="AH1367" i="26"/>
  <c r="AI1367" i="26" s="1"/>
  <c r="S1364" i="26"/>
  <c r="AH1364" i="26"/>
  <c r="AI1364" i="26" s="1"/>
  <c r="S1361" i="26"/>
  <c r="AH1361" i="26"/>
  <c r="AI1361" i="26" s="1"/>
  <c r="S1358" i="26"/>
  <c r="AH1358" i="26"/>
  <c r="AI1358" i="26" s="1"/>
  <c r="S1355" i="26"/>
  <c r="AH1355" i="26"/>
  <c r="AI1355" i="26" s="1"/>
  <c r="S1352" i="26"/>
  <c r="AH1352" i="26"/>
  <c r="AI1352" i="26" s="1"/>
  <c r="S1349" i="26"/>
  <c r="AH1349" i="26"/>
  <c r="AI1349" i="26" s="1"/>
  <c r="S1346" i="26"/>
  <c r="AH1346" i="26"/>
  <c r="AI1346" i="26" s="1"/>
  <c r="S1343" i="26"/>
  <c r="AH1343" i="26"/>
  <c r="AI1343" i="26" s="1"/>
  <c r="S1340" i="26"/>
  <c r="AH1340" i="26"/>
  <c r="AI1340" i="26" s="1"/>
  <c r="S1337" i="26"/>
  <c r="AH1337" i="26"/>
  <c r="AI1337" i="26" s="1"/>
  <c r="S1334" i="26"/>
  <c r="AH1334" i="26"/>
  <c r="AI1334" i="26" s="1"/>
  <c r="S1331" i="26"/>
  <c r="AH1331" i="26"/>
  <c r="AI1331" i="26" s="1"/>
  <c r="S1328" i="26"/>
  <c r="AH1328" i="26"/>
  <c r="AI1328" i="26" s="1"/>
  <c r="S1325" i="26"/>
  <c r="AH1325" i="26"/>
  <c r="AI1325" i="26" s="1"/>
  <c r="S1322" i="26"/>
  <c r="AH1322" i="26"/>
  <c r="AI1322" i="26" s="1"/>
  <c r="S1319" i="26"/>
  <c r="AH1319" i="26"/>
  <c r="AI1319" i="26" s="1"/>
  <c r="S1316" i="26"/>
  <c r="AH1316" i="26"/>
  <c r="AI1316" i="26" s="1"/>
  <c r="S1313" i="26"/>
  <c r="AH1313" i="26"/>
  <c r="AI1313" i="26" s="1"/>
  <c r="S1310" i="26"/>
  <c r="AH1310" i="26"/>
  <c r="AI1310" i="26" s="1"/>
  <c r="S1307" i="26"/>
  <c r="AH1307" i="26"/>
  <c r="AI1307" i="26" s="1"/>
  <c r="S1304" i="26"/>
  <c r="AH1304" i="26"/>
  <c r="AI1304" i="26" s="1"/>
  <c r="S1301" i="26"/>
  <c r="AH1301" i="26"/>
  <c r="AI1301" i="26" s="1"/>
  <c r="S1298" i="26"/>
  <c r="AH1298" i="26"/>
  <c r="AI1298" i="26" s="1"/>
  <c r="S1295" i="26"/>
  <c r="AH1295" i="26"/>
  <c r="AI1295" i="26" s="1"/>
  <c r="S1292" i="26"/>
  <c r="AH1292" i="26"/>
  <c r="AI1292" i="26" s="1"/>
  <c r="S1289" i="26"/>
  <c r="AH1289" i="26"/>
  <c r="AI1289" i="26" s="1"/>
  <c r="S1286" i="26"/>
  <c r="AH1286" i="26"/>
  <c r="AI1286" i="26" s="1"/>
  <c r="S1283" i="26"/>
  <c r="AH1283" i="26"/>
  <c r="AI1283" i="26" s="1"/>
  <c r="S1280" i="26"/>
  <c r="AH1280" i="26"/>
  <c r="AI1280" i="26" s="1"/>
  <c r="S1277" i="26"/>
  <c r="AH1277" i="26"/>
  <c r="AI1277" i="26" s="1"/>
  <c r="S1274" i="26"/>
  <c r="AH1274" i="26"/>
  <c r="AI1274" i="26" s="1"/>
  <c r="S1271" i="26"/>
  <c r="AH1271" i="26"/>
  <c r="AI1271" i="26" s="1"/>
  <c r="S1268" i="26"/>
  <c r="AH1268" i="26"/>
  <c r="AI1268" i="26" s="1"/>
  <c r="S1265" i="26"/>
  <c r="AH1265" i="26"/>
  <c r="AI1265" i="26" s="1"/>
  <c r="S1262" i="26"/>
  <c r="AH1262" i="26"/>
  <c r="AI1262" i="26" s="1"/>
  <c r="S1259" i="26"/>
  <c r="AH1259" i="26"/>
  <c r="AI1259" i="26" s="1"/>
  <c r="S1256" i="26"/>
  <c r="AH1256" i="26"/>
  <c r="AI1256" i="26" s="1"/>
  <c r="S1253" i="26"/>
  <c r="AH1253" i="26"/>
  <c r="AI1253" i="26" s="1"/>
  <c r="S1250" i="26"/>
  <c r="AH1250" i="26"/>
  <c r="AI1250" i="26" s="1"/>
  <c r="S1247" i="26"/>
  <c r="AH1247" i="26"/>
  <c r="AI1247" i="26" s="1"/>
  <c r="S1244" i="26"/>
  <c r="AH1244" i="26"/>
  <c r="AI1244" i="26" s="1"/>
  <c r="S1241" i="26"/>
  <c r="AH1241" i="26"/>
  <c r="AI1241" i="26" s="1"/>
  <c r="S1238" i="26"/>
  <c r="AH1238" i="26"/>
  <c r="AI1238" i="26" s="1"/>
  <c r="S1235" i="26"/>
  <c r="AH1235" i="26"/>
  <c r="AI1235" i="26" s="1"/>
  <c r="S1232" i="26"/>
  <c r="AH1232" i="26"/>
  <c r="AI1232" i="26" s="1"/>
  <c r="S1229" i="26"/>
  <c r="AH1229" i="26"/>
  <c r="AI1229" i="26" s="1"/>
  <c r="S1226" i="26"/>
  <c r="AH1226" i="26"/>
  <c r="AI1226" i="26" s="1"/>
  <c r="S1223" i="26"/>
  <c r="AH1223" i="26"/>
  <c r="AI1223" i="26" s="1"/>
  <c r="S1220" i="26"/>
  <c r="AH1220" i="26"/>
  <c r="AI1220" i="26" s="1"/>
  <c r="S1217" i="26"/>
  <c r="AH1217" i="26"/>
  <c r="AI1217" i="26" s="1"/>
  <c r="S1214" i="26"/>
  <c r="AH1214" i="26"/>
  <c r="AI1214" i="26" s="1"/>
  <c r="S1211" i="26"/>
  <c r="AH1211" i="26"/>
  <c r="AI1211" i="26" s="1"/>
  <c r="S1208" i="26"/>
  <c r="AH1208" i="26"/>
  <c r="AI1208" i="26" s="1"/>
  <c r="S1205" i="26"/>
  <c r="AH1205" i="26"/>
  <c r="AI1205" i="26" s="1"/>
  <c r="S1202" i="26"/>
  <c r="AH1202" i="26"/>
  <c r="AI1202" i="26" s="1"/>
  <c r="S1199" i="26"/>
  <c r="AH1199" i="26"/>
  <c r="AI1199" i="26" s="1"/>
  <c r="S1196" i="26"/>
  <c r="AH1196" i="26"/>
  <c r="AI1196" i="26" s="1"/>
  <c r="S1193" i="26"/>
  <c r="AH1193" i="26"/>
  <c r="AI1193" i="26" s="1"/>
  <c r="S1190" i="26"/>
  <c r="AH1190" i="26"/>
  <c r="AI1190" i="26" s="1"/>
  <c r="S1187" i="26"/>
  <c r="AH1187" i="26"/>
  <c r="AI1187" i="26" s="1"/>
  <c r="S1184" i="26"/>
  <c r="AH1184" i="26"/>
  <c r="AI1184" i="26" s="1"/>
  <c r="S1181" i="26"/>
  <c r="AH1181" i="26"/>
  <c r="AI1181" i="26" s="1"/>
  <c r="S1178" i="26"/>
  <c r="AH1178" i="26"/>
  <c r="AI1178" i="26" s="1"/>
  <c r="S1175" i="26"/>
  <c r="AH1175" i="26"/>
  <c r="AI1175" i="26" s="1"/>
  <c r="S1172" i="26"/>
  <c r="AH1172" i="26"/>
  <c r="AI1172" i="26" s="1"/>
  <c r="S1169" i="26"/>
  <c r="AH1169" i="26"/>
  <c r="AI1169" i="26" s="1"/>
  <c r="S1166" i="26"/>
  <c r="AH1166" i="26"/>
  <c r="AI1166" i="26" s="1"/>
  <c r="S1163" i="26"/>
  <c r="AH1163" i="26"/>
  <c r="AI1163" i="26" s="1"/>
  <c r="S1160" i="26"/>
  <c r="AH1160" i="26"/>
  <c r="AI1160" i="26" s="1"/>
  <c r="S1157" i="26"/>
  <c r="AH1157" i="26"/>
  <c r="AI1157" i="26" s="1"/>
  <c r="S1154" i="26"/>
  <c r="AH1154" i="26"/>
  <c r="AI1154" i="26" s="1"/>
  <c r="S1151" i="26"/>
  <c r="AH1151" i="26"/>
  <c r="AI1151" i="26" s="1"/>
  <c r="S1148" i="26"/>
  <c r="AH1148" i="26"/>
  <c r="AI1148" i="26" s="1"/>
  <c r="S1145" i="26"/>
  <c r="AH1145" i="26"/>
  <c r="AI1145" i="26" s="1"/>
  <c r="S1142" i="26"/>
  <c r="AH1142" i="26"/>
  <c r="AI1142" i="26" s="1"/>
  <c r="S1139" i="26"/>
  <c r="AH1139" i="26"/>
  <c r="AI1139" i="26" s="1"/>
  <c r="S1136" i="26"/>
  <c r="AH1136" i="26"/>
  <c r="AI1136" i="26" s="1"/>
  <c r="S1133" i="26"/>
  <c r="AH1133" i="26"/>
  <c r="AI1133" i="26" s="1"/>
  <c r="S1130" i="26"/>
  <c r="AH1130" i="26"/>
  <c r="AI1130" i="26" s="1"/>
  <c r="S1127" i="26"/>
  <c r="AH1127" i="26"/>
  <c r="AI1127" i="26" s="1"/>
  <c r="S1124" i="26"/>
  <c r="AH1124" i="26"/>
  <c r="AI1124" i="26" s="1"/>
  <c r="S1121" i="26"/>
  <c r="AH1121" i="26"/>
  <c r="AI1121" i="26" s="1"/>
  <c r="S1118" i="26"/>
  <c r="AH1118" i="26"/>
  <c r="AI1118" i="26" s="1"/>
  <c r="S1115" i="26"/>
  <c r="AH1115" i="26"/>
  <c r="AI1115" i="26" s="1"/>
  <c r="S1112" i="26"/>
  <c r="AH1112" i="26"/>
  <c r="AI1112" i="26" s="1"/>
  <c r="S1109" i="26"/>
  <c r="AH1109" i="26"/>
  <c r="AI1109" i="26" s="1"/>
  <c r="S1106" i="26"/>
  <c r="AH1106" i="26"/>
  <c r="AI1106" i="26" s="1"/>
  <c r="S1103" i="26"/>
  <c r="AH1103" i="26"/>
  <c r="AI1103" i="26" s="1"/>
  <c r="S1100" i="26"/>
  <c r="AH1100" i="26"/>
  <c r="AI1100" i="26" s="1"/>
  <c r="S1097" i="26"/>
  <c r="AH1097" i="26"/>
  <c r="AI1097" i="26" s="1"/>
  <c r="S1094" i="26"/>
  <c r="AH1094" i="26"/>
  <c r="AI1094" i="26" s="1"/>
  <c r="S1091" i="26"/>
  <c r="AH1091" i="26"/>
  <c r="AI1091" i="26" s="1"/>
  <c r="S1088" i="26"/>
  <c r="AH1088" i="26"/>
  <c r="AI1088" i="26" s="1"/>
  <c r="S1085" i="26"/>
  <c r="AH1085" i="26"/>
  <c r="AI1085" i="26" s="1"/>
  <c r="S1082" i="26"/>
  <c r="AH1082" i="26"/>
  <c r="AI1082" i="26" s="1"/>
  <c r="S1079" i="26"/>
  <c r="AH1079" i="26"/>
  <c r="AI1079" i="26" s="1"/>
  <c r="S1076" i="26"/>
  <c r="AH1076" i="26"/>
  <c r="AI1076" i="26" s="1"/>
  <c r="S1073" i="26"/>
  <c r="AH1073" i="26"/>
  <c r="AI1073" i="26" s="1"/>
  <c r="S1070" i="26"/>
  <c r="AH1070" i="26"/>
  <c r="AI1070" i="26" s="1"/>
  <c r="S1067" i="26"/>
  <c r="AH1067" i="26"/>
  <c r="AI1067" i="26" s="1"/>
  <c r="S1064" i="26"/>
  <c r="AH1064" i="26"/>
  <c r="AI1064" i="26" s="1"/>
  <c r="S1061" i="26"/>
  <c r="AH1061" i="26"/>
  <c r="AI1061" i="26" s="1"/>
  <c r="S1058" i="26"/>
  <c r="AH1058" i="26"/>
  <c r="AI1058" i="26" s="1"/>
  <c r="S1055" i="26"/>
  <c r="AH1055" i="26"/>
  <c r="AI1055" i="26" s="1"/>
  <c r="S1052" i="26"/>
  <c r="AH1052" i="26"/>
  <c r="AI1052" i="26" s="1"/>
  <c r="S1049" i="26"/>
  <c r="AH1049" i="26"/>
  <c r="AI1049" i="26" s="1"/>
  <c r="S1046" i="26"/>
  <c r="AH1046" i="26"/>
  <c r="AI1046" i="26" s="1"/>
  <c r="S1043" i="26"/>
  <c r="AH1043" i="26"/>
  <c r="AI1043" i="26" s="1"/>
  <c r="S1040" i="26"/>
  <c r="AH1040" i="26"/>
  <c r="AI1040" i="26" s="1"/>
  <c r="S1037" i="26"/>
  <c r="AH1037" i="26"/>
  <c r="AI1037" i="26" s="1"/>
  <c r="S1034" i="26"/>
  <c r="AH1034" i="26"/>
  <c r="AI1034" i="26" s="1"/>
  <c r="S1031" i="26"/>
  <c r="AH1031" i="26"/>
  <c r="AI1031" i="26" s="1"/>
  <c r="S1022" i="26"/>
  <c r="AH1022" i="26"/>
  <c r="AI1022" i="26" s="1"/>
  <c r="S1019" i="26"/>
  <c r="AH1019" i="26"/>
  <c r="AI1019" i="26" s="1"/>
  <c r="S1016" i="26"/>
  <c r="AH1016" i="26"/>
  <c r="AI1016" i="26" s="1"/>
  <c r="S1013" i="26"/>
  <c r="AH1013" i="26"/>
  <c r="AI1013" i="26" s="1"/>
  <c r="S1010" i="26"/>
  <c r="AH1010" i="26"/>
  <c r="AI1010" i="26" s="1"/>
  <c r="S1007" i="26"/>
  <c r="AH1007" i="26"/>
  <c r="AI1007" i="26" s="1"/>
  <c r="S1004" i="26"/>
  <c r="AH1004" i="26"/>
  <c r="AI1004" i="26" s="1"/>
  <c r="S1001" i="26"/>
  <c r="AH1001" i="26"/>
  <c r="AI1001" i="26" s="1"/>
  <c r="S998" i="26"/>
  <c r="AH998" i="26"/>
  <c r="AI998" i="26" s="1"/>
  <c r="S995" i="26"/>
  <c r="AH995" i="26"/>
  <c r="AI995" i="26" s="1"/>
  <c r="S989" i="26"/>
  <c r="AH989" i="26"/>
  <c r="AI989" i="26" s="1"/>
  <c r="S983" i="26"/>
  <c r="AH983" i="26"/>
  <c r="AI983" i="26" s="1"/>
  <c r="S980" i="26"/>
  <c r="AH980" i="26"/>
  <c r="AI980" i="26" s="1"/>
  <c r="S977" i="26"/>
  <c r="AH977" i="26"/>
  <c r="AI977" i="26" s="1"/>
  <c r="S974" i="26"/>
  <c r="AH974" i="26"/>
  <c r="AI974" i="26" s="1"/>
  <c r="S971" i="26"/>
  <c r="AH971" i="26"/>
  <c r="AI971" i="26" s="1"/>
  <c r="S968" i="26"/>
  <c r="AH968" i="26"/>
  <c r="AI968" i="26" s="1"/>
  <c r="S965" i="26"/>
  <c r="AH965" i="26"/>
  <c r="AI965" i="26" s="1"/>
  <c r="S962" i="26"/>
  <c r="AH962" i="26"/>
  <c r="AI962" i="26" s="1"/>
  <c r="S959" i="26"/>
  <c r="AH959" i="26"/>
  <c r="AI959" i="26" s="1"/>
  <c r="S956" i="26"/>
  <c r="AH956" i="26"/>
  <c r="AI956" i="26" s="1"/>
  <c r="S953" i="26"/>
  <c r="AH953" i="26"/>
  <c r="AI953" i="26" s="1"/>
  <c r="S950" i="26"/>
  <c r="AH950" i="26"/>
  <c r="AI950" i="26" s="1"/>
  <c r="S947" i="26"/>
  <c r="AH947" i="26"/>
  <c r="AI947" i="26" s="1"/>
  <c r="S944" i="26"/>
  <c r="AH944" i="26"/>
  <c r="AI944" i="26" s="1"/>
  <c r="S941" i="26"/>
  <c r="AH941" i="26"/>
  <c r="AI941" i="26" s="1"/>
  <c r="S938" i="26"/>
  <c r="AH938" i="26"/>
  <c r="AI938" i="26" s="1"/>
  <c r="S935" i="26"/>
  <c r="AH935" i="26"/>
  <c r="AI935" i="26" s="1"/>
  <c r="S932" i="26"/>
  <c r="AH932" i="26"/>
  <c r="AI932" i="26" s="1"/>
  <c r="S929" i="26"/>
  <c r="AH929" i="26"/>
  <c r="AI929" i="26" s="1"/>
  <c r="S926" i="26"/>
  <c r="AH926" i="26"/>
  <c r="AI926" i="26" s="1"/>
  <c r="S923" i="26"/>
  <c r="AH923" i="26"/>
  <c r="AI923" i="26" s="1"/>
  <c r="S920" i="26"/>
  <c r="AH920" i="26"/>
  <c r="AI920" i="26" s="1"/>
  <c r="S917" i="26"/>
  <c r="AH917" i="26"/>
  <c r="AI917" i="26" s="1"/>
  <c r="S914" i="26"/>
  <c r="AH914" i="26"/>
  <c r="AI914" i="26" s="1"/>
  <c r="S911" i="26"/>
  <c r="AH911" i="26"/>
  <c r="AI911" i="26" s="1"/>
  <c r="S908" i="26"/>
  <c r="AH908" i="26"/>
  <c r="AI908" i="26" s="1"/>
  <c r="S905" i="26"/>
  <c r="AH905" i="26"/>
  <c r="AI905" i="26" s="1"/>
  <c r="S902" i="26"/>
  <c r="AH902" i="26"/>
  <c r="AI902" i="26" s="1"/>
  <c r="S899" i="26"/>
  <c r="AH899" i="26"/>
  <c r="AI899" i="26" s="1"/>
  <c r="S896" i="26"/>
  <c r="AH896" i="26"/>
  <c r="AI896" i="26" s="1"/>
  <c r="S893" i="26"/>
  <c r="AH893" i="26"/>
  <c r="AI893" i="26" s="1"/>
  <c r="S890" i="26"/>
  <c r="AH890" i="26"/>
  <c r="AI890" i="26" s="1"/>
  <c r="S887" i="26"/>
  <c r="AH887" i="26"/>
  <c r="AI887" i="26" s="1"/>
  <c r="S884" i="26"/>
  <c r="AH884" i="26"/>
  <c r="AI884" i="26" s="1"/>
  <c r="S881" i="26"/>
  <c r="AH881" i="26"/>
  <c r="AI881" i="26" s="1"/>
  <c r="S878" i="26"/>
  <c r="AH878" i="26"/>
  <c r="AI878" i="26" s="1"/>
  <c r="S875" i="26"/>
  <c r="AH875" i="26"/>
  <c r="AI875" i="26" s="1"/>
  <c r="S872" i="26"/>
  <c r="AH872" i="26"/>
  <c r="AI872" i="26" s="1"/>
  <c r="S869" i="26"/>
  <c r="AH869" i="26"/>
  <c r="AI869" i="26" s="1"/>
  <c r="S866" i="26"/>
  <c r="AH866" i="26"/>
  <c r="AI866" i="26" s="1"/>
  <c r="S863" i="26"/>
  <c r="AH863" i="26"/>
  <c r="AI863" i="26" s="1"/>
  <c r="S860" i="26"/>
  <c r="AH860" i="26"/>
  <c r="AI860" i="26" s="1"/>
  <c r="S857" i="26"/>
  <c r="AH857" i="26"/>
  <c r="AI857" i="26" s="1"/>
  <c r="S854" i="26"/>
  <c r="AH854" i="26"/>
  <c r="AI854" i="26" s="1"/>
  <c r="S851" i="26"/>
  <c r="AH851" i="26"/>
  <c r="AI851" i="26" s="1"/>
  <c r="S848" i="26"/>
  <c r="AH848" i="26"/>
  <c r="AI848" i="26" s="1"/>
  <c r="S845" i="26"/>
  <c r="AH845" i="26"/>
  <c r="AI845" i="26" s="1"/>
  <c r="S842" i="26"/>
  <c r="AH842" i="26"/>
  <c r="AI842" i="26" s="1"/>
  <c r="S839" i="26"/>
  <c r="AH839" i="26"/>
  <c r="AI839" i="26" s="1"/>
  <c r="S836" i="26"/>
  <c r="AH836" i="26"/>
  <c r="AI836" i="26" s="1"/>
  <c r="S833" i="26"/>
  <c r="AH833" i="26"/>
  <c r="AI833" i="26" s="1"/>
  <c r="S830" i="26"/>
  <c r="AH830" i="26"/>
  <c r="AI830" i="26" s="1"/>
  <c r="S827" i="26"/>
  <c r="AH827" i="26"/>
  <c r="AI827" i="26" s="1"/>
  <c r="S824" i="26"/>
  <c r="AH824" i="26"/>
  <c r="AI824" i="26" s="1"/>
  <c r="S821" i="26"/>
  <c r="AH821" i="26"/>
  <c r="AI821" i="26" s="1"/>
  <c r="S818" i="26"/>
  <c r="AH818" i="26"/>
  <c r="AI818" i="26" s="1"/>
  <c r="S815" i="26"/>
  <c r="AH815" i="26"/>
  <c r="AI815" i="26" s="1"/>
  <c r="S812" i="26"/>
  <c r="AH812" i="26"/>
  <c r="AI812" i="26" s="1"/>
  <c r="S809" i="26"/>
  <c r="AH809" i="26"/>
  <c r="AI809" i="26" s="1"/>
  <c r="S806" i="26"/>
  <c r="AH806" i="26"/>
  <c r="AI806" i="26" s="1"/>
  <c r="S803" i="26"/>
  <c r="AH803" i="26"/>
  <c r="AI803" i="26" s="1"/>
  <c r="S800" i="26"/>
  <c r="AH800" i="26"/>
  <c r="AI800" i="26" s="1"/>
  <c r="S797" i="26"/>
  <c r="AH797" i="26"/>
  <c r="AI797" i="26" s="1"/>
  <c r="S794" i="26"/>
  <c r="AH794" i="26"/>
  <c r="AI794" i="26" s="1"/>
  <c r="S791" i="26"/>
  <c r="AH791" i="26"/>
  <c r="AI791" i="26" s="1"/>
  <c r="S788" i="26"/>
  <c r="AH788" i="26"/>
  <c r="AI788" i="26" s="1"/>
  <c r="S785" i="26"/>
  <c r="AH785" i="26"/>
  <c r="AI785" i="26" s="1"/>
  <c r="S782" i="26"/>
  <c r="AH782" i="26"/>
  <c r="AI782" i="26" s="1"/>
  <c r="S779" i="26"/>
  <c r="AH779" i="26"/>
  <c r="AI779" i="26" s="1"/>
  <c r="S776" i="26"/>
  <c r="AH776" i="26"/>
  <c r="AI776" i="26" s="1"/>
  <c r="S773" i="26"/>
  <c r="AH773" i="26"/>
  <c r="AI773" i="26" s="1"/>
  <c r="S770" i="26"/>
  <c r="AH770" i="26"/>
  <c r="AI770" i="26" s="1"/>
  <c r="S767" i="26"/>
  <c r="AH767" i="26"/>
  <c r="AI767" i="26" s="1"/>
  <c r="S764" i="26"/>
  <c r="AH764" i="26"/>
  <c r="AI764" i="26" s="1"/>
  <c r="S761" i="26"/>
  <c r="AH761" i="26"/>
  <c r="AI761" i="26" s="1"/>
  <c r="S758" i="26"/>
  <c r="AH758" i="26"/>
  <c r="AI758" i="26" s="1"/>
  <c r="S755" i="26"/>
  <c r="AH755" i="26"/>
  <c r="AI755" i="26" s="1"/>
  <c r="AH752" i="26"/>
  <c r="AI752" i="26" s="1"/>
  <c r="S752" i="26"/>
  <c r="S749" i="26"/>
  <c r="AH749" i="26"/>
  <c r="AI749" i="26" s="1"/>
  <c r="S746" i="26"/>
  <c r="AH746" i="26"/>
  <c r="AI746" i="26" s="1"/>
  <c r="S743" i="26"/>
  <c r="AH743" i="26"/>
  <c r="AI743" i="26" s="1"/>
  <c r="S740" i="26"/>
  <c r="AH740" i="26"/>
  <c r="AI740" i="26" s="1"/>
  <c r="AH737" i="26"/>
  <c r="AI737" i="26" s="1"/>
  <c r="S737" i="26"/>
  <c r="S734" i="26"/>
  <c r="AH734" i="26"/>
  <c r="AI734" i="26" s="1"/>
  <c r="S731" i="26"/>
  <c r="AH731" i="26"/>
  <c r="AI731" i="26" s="1"/>
  <c r="S728" i="26"/>
  <c r="AH728" i="26"/>
  <c r="AI728" i="26" s="1"/>
  <c r="S725" i="26"/>
  <c r="AH725" i="26"/>
  <c r="AI725" i="26" s="1"/>
  <c r="S722" i="26"/>
  <c r="AH722" i="26"/>
  <c r="AI722" i="26" s="1"/>
  <c r="S719" i="26"/>
  <c r="AH719" i="26"/>
  <c r="AI719" i="26" s="1"/>
  <c r="S716" i="26"/>
  <c r="AH716" i="26"/>
  <c r="AI716" i="26" s="1"/>
  <c r="S713" i="26"/>
  <c r="AH713" i="26"/>
  <c r="AI713" i="26" s="1"/>
  <c r="S710" i="26"/>
  <c r="AH710" i="26"/>
  <c r="AI710" i="26" s="1"/>
  <c r="S707" i="26"/>
  <c r="AH707" i="26"/>
  <c r="AI707" i="26" s="1"/>
  <c r="S704" i="26"/>
  <c r="AH704" i="26"/>
  <c r="AI704" i="26" s="1"/>
  <c r="S701" i="26"/>
  <c r="AH701" i="26"/>
  <c r="AI701" i="26" s="1"/>
  <c r="S698" i="26"/>
  <c r="AH698" i="26"/>
  <c r="AI698" i="26" s="1"/>
  <c r="S695" i="26"/>
  <c r="AH695" i="26"/>
  <c r="AI695" i="26" s="1"/>
  <c r="S692" i="26"/>
  <c r="AH692" i="26"/>
  <c r="AI692" i="26" s="1"/>
  <c r="S689" i="26"/>
  <c r="AH689" i="26"/>
  <c r="AI689" i="26" s="1"/>
  <c r="S686" i="26"/>
  <c r="AH686" i="26"/>
  <c r="AI686" i="26" s="1"/>
  <c r="S683" i="26"/>
  <c r="AH683" i="26"/>
  <c r="AI683" i="26" s="1"/>
  <c r="S680" i="26"/>
  <c r="AH680" i="26"/>
  <c r="AI680" i="26" s="1"/>
  <c r="S677" i="26"/>
  <c r="AH677" i="26"/>
  <c r="AI677" i="26" s="1"/>
  <c r="S674" i="26"/>
  <c r="AH674" i="26"/>
  <c r="AI674" i="26" s="1"/>
  <c r="S671" i="26"/>
  <c r="AH671" i="26"/>
  <c r="AI671" i="26" s="1"/>
  <c r="S668" i="26"/>
  <c r="AH668" i="26"/>
  <c r="AI668" i="26" s="1"/>
  <c r="S665" i="26"/>
  <c r="AH665" i="26"/>
  <c r="AI665" i="26" s="1"/>
  <c r="S662" i="26"/>
  <c r="AH662" i="26"/>
  <c r="AI662" i="26" s="1"/>
  <c r="S659" i="26"/>
  <c r="AH659" i="26"/>
  <c r="AI659" i="26" s="1"/>
  <c r="AH656" i="26"/>
  <c r="AI656" i="26" s="1"/>
  <c r="S656" i="26"/>
  <c r="S653" i="26"/>
  <c r="AH653" i="26"/>
  <c r="AI653" i="26" s="1"/>
  <c r="S650" i="26"/>
  <c r="AH650" i="26"/>
  <c r="AI650" i="26" s="1"/>
  <c r="S647" i="26"/>
  <c r="AH647" i="26"/>
  <c r="AI647" i="26" s="1"/>
  <c r="S644" i="26"/>
  <c r="AH644" i="26"/>
  <c r="AI644" i="26" s="1"/>
  <c r="S196" i="26"/>
  <c r="AH196" i="26"/>
  <c r="AI196" i="26" s="1"/>
  <c r="S200" i="26"/>
  <c r="AH200" i="26"/>
  <c r="AI200" i="26" s="1"/>
  <c r="S207" i="26"/>
  <c r="AH207" i="26"/>
  <c r="AI207" i="26" s="1"/>
  <c r="S220" i="26"/>
  <c r="AH220" i="26"/>
  <c r="AI220" i="26" s="1"/>
  <c r="S162" i="26"/>
  <c r="AH162" i="26"/>
  <c r="AI162" i="26" s="1"/>
  <c r="S248" i="26"/>
  <c r="AH248" i="26"/>
  <c r="AI248" i="26" s="1"/>
  <c r="S252" i="26"/>
  <c r="AH252" i="26"/>
  <c r="AI252" i="26" s="1"/>
  <c r="S337" i="26"/>
  <c r="AH337" i="26"/>
  <c r="AI337" i="26" s="1"/>
  <c r="S187" i="26"/>
  <c r="AH187" i="26"/>
  <c r="AI187" i="26" s="1"/>
  <c r="S174" i="26"/>
  <c r="AH174" i="26"/>
  <c r="AI174" i="26" s="1"/>
  <c r="S262" i="26"/>
  <c r="AH262" i="26"/>
  <c r="AI262" i="26" s="1"/>
  <c r="S271" i="26"/>
  <c r="AH271" i="26"/>
  <c r="AI271" i="26" s="1"/>
  <c r="S273" i="26"/>
  <c r="AH273" i="26"/>
  <c r="AI273" i="26" s="1"/>
  <c r="S290" i="26"/>
  <c r="AH290" i="26"/>
  <c r="AI290" i="26" s="1"/>
  <c r="S321" i="26"/>
  <c r="AH321" i="26"/>
  <c r="AI321" i="26" s="1"/>
  <c r="AH332" i="26"/>
  <c r="AI332" i="26" s="1"/>
  <c r="S332" i="26"/>
  <c r="S343" i="26"/>
  <c r="AH343" i="26"/>
  <c r="AI343" i="26" s="1"/>
  <c r="S352" i="26"/>
  <c r="AH352" i="26"/>
  <c r="AI352" i="26" s="1"/>
  <c r="S356" i="26"/>
  <c r="AH356" i="26"/>
  <c r="AI356" i="26" s="1"/>
  <c r="S2011" i="26"/>
  <c r="AH2011" i="26"/>
  <c r="AI2011" i="26" s="1"/>
  <c r="S2008" i="26"/>
  <c r="AH2008" i="26"/>
  <c r="AI2008" i="26" s="1"/>
  <c r="S2005" i="26"/>
  <c r="AH2005" i="26"/>
  <c r="AI2005" i="26" s="1"/>
  <c r="S2002" i="26"/>
  <c r="AH2002" i="26"/>
  <c r="AI2002" i="26" s="1"/>
  <c r="S1999" i="26"/>
  <c r="AH1999" i="26"/>
  <c r="AI1999" i="26" s="1"/>
  <c r="S1996" i="26"/>
  <c r="AH1996" i="26"/>
  <c r="AI1996" i="26" s="1"/>
  <c r="S1993" i="26"/>
  <c r="AH1993" i="26"/>
  <c r="AI1993" i="26" s="1"/>
  <c r="S1990" i="26"/>
  <c r="AH1990" i="26"/>
  <c r="AI1990" i="26" s="1"/>
  <c r="S1987" i="26"/>
  <c r="AH1987" i="26"/>
  <c r="AI1987" i="26" s="1"/>
  <c r="S1984" i="26"/>
  <c r="AH1984" i="26"/>
  <c r="AI1984" i="26" s="1"/>
  <c r="S1981" i="26"/>
  <c r="AH1981" i="26"/>
  <c r="AI1981" i="26" s="1"/>
  <c r="S1978" i="26"/>
  <c r="AH1978" i="26"/>
  <c r="AI1978" i="26" s="1"/>
  <c r="S1975" i="26"/>
  <c r="AH1975" i="26"/>
  <c r="AI1975" i="26" s="1"/>
  <c r="S1972" i="26"/>
  <c r="AH1972" i="26"/>
  <c r="AI1972" i="26" s="1"/>
  <c r="S1969" i="26"/>
  <c r="AH1969" i="26"/>
  <c r="AI1969" i="26" s="1"/>
  <c r="S1966" i="26"/>
  <c r="AH1966" i="26"/>
  <c r="AI1966" i="26" s="1"/>
  <c r="S1963" i="26"/>
  <c r="AH1963" i="26"/>
  <c r="AI1963" i="26" s="1"/>
  <c r="S1960" i="26"/>
  <c r="AH1960" i="26"/>
  <c r="AI1960" i="26" s="1"/>
  <c r="S1957" i="26"/>
  <c r="AH1957" i="26"/>
  <c r="AI1957" i="26" s="1"/>
  <c r="S1954" i="26"/>
  <c r="AH1954" i="26"/>
  <c r="AI1954" i="26" s="1"/>
  <c r="S1951" i="26"/>
  <c r="AH1951" i="26"/>
  <c r="AI1951" i="26" s="1"/>
  <c r="AH1948" i="26"/>
  <c r="AI1948" i="26" s="1"/>
  <c r="S1948" i="26"/>
  <c r="AH1945" i="26"/>
  <c r="AI1945" i="26" s="1"/>
  <c r="S1945" i="26"/>
  <c r="S1942" i="26"/>
  <c r="AH1942" i="26"/>
  <c r="AI1942" i="26" s="1"/>
  <c r="S1939" i="26"/>
  <c r="AH1939" i="26"/>
  <c r="AI1939" i="26" s="1"/>
  <c r="S1936" i="26"/>
  <c r="AH1936" i="26"/>
  <c r="AI1936" i="26" s="1"/>
  <c r="S1933" i="26"/>
  <c r="AH1933" i="26"/>
  <c r="AI1933" i="26" s="1"/>
  <c r="S1930" i="26"/>
  <c r="AH1930" i="26"/>
  <c r="AI1930" i="26" s="1"/>
  <c r="AH1927" i="26"/>
  <c r="AI1927" i="26" s="1"/>
  <c r="S1927" i="26"/>
  <c r="S1924" i="26"/>
  <c r="AH1924" i="26"/>
  <c r="AI1924" i="26" s="1"/>
  <c r="S1921" i="26"/>
  <c r="AH1921" i="26"/>
  <c r="AI1921" i="26" s="1"/>
  <c r="S1918" i="26"/>
  <c r="AH1918" i="26"/>
  <c r="AI1918" i="26" s="1"/>
  <c r="S1915" i="26"/>
  <c r="AH1915" i="26"/>
  <c r="AI1915" i="26" s="1"/>
  <c r="S1912" i="26"/>
  <c r="AH1912" i="26"/>
  <c r="AI1912" i="26" s="1"/>
  <c r="S1909" i="26"/>
  <c r="AH1909" i="26"/>
  <c r="AI1909" i="26" s="1"/>
  <c r="S1906" i="26"/>
  <c r="AH1906" i="26"/>
  <c r="AI1906" i="26" s="1"/>
  <c r="S1903" i="26"/>
  <c r="AH1903" i="26"/>
  <c r="AI1903" i="26" s="1"/>
  <c r="S1900" i="26"/>
  <c r="AH1900" i="26"/>
  <c r="AI1900" i="26" s="1"/>
  <c r="S1897" i="26"/>
  <c r="AH1897" i="26"/>
  <c r="AI1897" i="26" s="1"/>
  <c r="S1894" i="26"/>
  <c r="AH1894" i="26"/>
  <c r="AI1894" i="26" s="1"/>
  <c r="S1891" i="26"/>
  <c r="AH1891" i="26"/>
  <c r="AI1891" i="26" s="1"/>
  <c r="S1888" i="26"/>
  <c r="AH1888" i="26"/>
  <c r="AI1888" i="26" s="1"/>
  <c r="S1885" i="26"/>
  <c r="AH1885" i="26"/>
  <c r="AI1885" i="26" s="1"/>
  <c r="S1882" i="26"/>
  <c r="AH1882" i="26"/>
  <c r="AI1882" i="26" s="1"/>
  <c r="S1879" i="26"/>
  <c r="AH1879" i="26"/>
  <c r="AI1879" i="26" s="1"/>
  <c r="S1876" i="26"/>
  <c r="AH1876" i="26"/>
  <c r="AI1876" i="26" s="1"/>
  <c r="S1873" i="26"/>
  <c r="AH1873" i="26"/>
  <c r="AI1873" i="26" s="1"/>
  <c r="S1870" i="26"/>
  <c r="AH1870" i="26"/>
  <c r="AI1870" i="26" s="1"/>
  <c r="S1867" i="26"/>
  <c r="AH1867" i="26"/>
  <c r="AI1867" i="26" s="1"/>
  <c r="S1861" i="26"/>
  <c r="AH1861" i="26"/>
  <c r="AI1861" i="26" s="1"/>
  <c r="S1858" i="26"/>
  <c r="AH1858" i="26"/>
  <c r="AI1858" i="26" s="1"/>
  <c r="S1855" i="26"/>
  <c r="AH1855" i="26"/>
  <c r="AI1855" i="26" s="1"/>
  <c r="S1852" i="26"/>
  <c r="AH1852" i="26"/>
  <c r="AI1852" i="26" s="1"/>
  <c r="S1849" i="26"/>
  <c r="AH1849" i="26"/>
  <c r="AI1849" i="26" s="1"/>
  <c r="S1846" i="26"/>
  <c r="AH1846" i="26"/>
  <c r="AI1846" i="26" s="1"/>
  <c r="AH1843" i="26"/>
  <c r="AI1843" i="26" s="1"/>
  <c r="S1843" i="26"/>
  <c r="S1840" i="26"/>
  <c r="AH1840" i="26"/>
  <c r="AI1840" i="26" s="1"/>
  <c r="S1837" i="26"/>
  <c r="AH1837" i="26"/>
  <c r="AI1837" i="26" s="1"/>
  <c r="S1834" i="26"/>
  <c r="AH1834" i="26"/>
  <c r="AI1834" i="26" s="1"/>
  <c r="S1828" i="26"/>
  <c r="AH1828" i="26"/>
  <c r="AI1828" i="26" s="1"/>
  <c r="AH1822" i="26"/>
  <c r="AI1822" i="26" s="1"/>
  <c r="S1822" i="26"/>
  <c r="S1819" i="26"/>
  <c r="AH1819" i="26"/>
  <c r="AI1819" i="26" s="1"/>
  <c r="S1816" i="26"/>
  <c r="AH1816" i="26"/>
  <c r="AI1816" i="26" s="1"/>
  <c r="S1813" i="26"/>
  <c r="AH1813" i="26"/>
  <c r="AI1813" i="26" s="1"/>
  <c r="S1810" i="26"/>
  <c r="AH1810" i="26"/>
  <c r="AI1810" i="26" s="1"/>
  <c r="S1807" i="26"/>
  <c r="AH1807" i="26"/>
  <c r="AI1807" i="26" s="1"/>
  <c r="AH1804" i="26"/>
  <c r="AI1804" i="26" s="1"/>
  <c r="S1804" i="26"/>
  <c r="S1801" i="26"/>
  <c r="AH1801" i="26"/>
  <c r="AI1801" i="26" s="1"/>
  <c r="S1798" i="26"/>
  <c r="AH1798" i="26"/>
  <c r="AI1798" i="26" s="1"/>
  <c r="S1792" i="26"/>
  <c r="AH1792" i="26"/>
  <c r="AI1792" i="26" s="1"/>
  <c r="S1786" i="26"/>
  <c r="AH1786" i="26"/>
  <c r="AI1786" i="26" s="1"/>
  <c r="AH1783" i="26"/>
  <c r="AI1783" i="26" s="1"/>
  <c r="S1783" i="26"/>
  <c r="S1780" i="26"/>
  <c r="AH1780" i="26"/>
  <c r="AI1780" i="26" s="1"/>
  <c r="S1777" i="26"/>
  <c r="AH1777" i="26"/>
  <c r="AI1777" i="26" s="1"/>
  <c r="S1774" i="26"/>
  <c r="AH1774" i="26"/>
  <c r="AI1774" i="26" s="1"/>
  <c r="S1771" i="26"/>
  <c r="AH1771" i="26"/>
  <c r="AI1771" i="26" s="1"/>
  <c r="S1768" i="26"/>
  <c r="AH1768" i="26"/>
  <c r="AI1768" i="26" s="1"/>
  <c r="S1765" i="26"/>
  <c r="AH1765" i="26"/>
  <c r="AI1765" i="26" s="1"/>
  <c r="AH1762" i="26"/>
  <c r="AI1762" i="26" s="1"/>
  <c r="S1762" i="26"/>
  <c r="S1759" i="26"/>
  <c r="AH1759" i="26"/>
  <c r="AI1759" i="26" s="1"/>
  <c r="S1756" i="26"/>
  <c r="AH1756" i="26"/>
  <c r="AI1756" i="26" s="1"/>
  <c r="S1753" i="26"/>
  <c r="AH1753" i="26"/>
  <c r="AI1753" i="26" s="1"/>
  <c r="S1750" i="26"/>
  <c r="AH1750" i="26"/>
  <c r="AI1750" i="26" s="1"/>
  <c r="S1747" i="26"/>
  <c r="AH1747" i="26"/>
  <c r="AI1747" i="26" s="1"/>
  <c r="S1744" i="26"/>
  <c r="AH1744" i="26"/>
  <c r="AI1744" i="26" s="1"/>
  <c r="AH1741" i="26"/>
  <c r="AI1741" i="26" s="1"/>
  <c r="S1741" i="26"/>
  <c r="S1738" i="26"/>
  <c r="AH1738" i="26"/>
  <c r="AI1738" i="26" s="1"/>
  <c r="S1735" i="26"/>
  <c r="AH1735" i="26"/>
  <c r="AI1735" i="26" s="1"/>
  <c r="S1732" i="26"/>
  <c r="AH1732" i="26"/>
  <c r="AI1732" i="26" s="1"/>
  <c r="S1729" i="26"/>
  <c r="AH1729" i="26"/>
  <c r="AI1729" i="26" s="1"/>
  <c r="S1726" i="26"/>
  <c r="AH1726" i="26"/>
  <c r="AI1726" i="26" s="1"/>
  <c r="S1723" i="26"/>
  <c r="AH1723" i="26"/>
  <c r="AI1723" i="26" s="1"/>
  <c r="AH1720" i="26"/>
  <c r="AI1720" i="26" s="1"/>
  <c r="S1720" i="26"/>
  <c r="S1717" i="26"/>
  <c r="AH1717" i="26"/>
  <c r="AI1717" i="26" s="1"/>
  <c r="S1714" i="26"/>
  <c r="AH1714" i="26"/>
  <c r="AI1714" i="26" s="1"/>
  <c r="S1711" i="26"/>
  <c r="AH1711" i="26"/>
  <c r="AI1711" i="26" s="1"/>
  <c r="S1708" i="26"/>
  <c r="AH1708" i="26"/>
  <c r="AI1708" i="26" s="1"/>
  <c r="S1705" i="26"/>
  <c r="AH1705" i="26"/>
  <c r="AI1705" i="26" s="1"/>
  <c r="S1702" i="26"/>
  <c r="AH1702" i="26"/>
  <c r="AI1702" i="26" s="1"/>
  <c r="AH1699" i="26"/>
  <c r="AI1699" i="26" s="1"/>
  <c r="S1699" i="26"/>
  <c r="S1696" i="26"/>
  <c r="AH1696" i="26"/>
  <c r="AI1696" i="26" s="1"/>
  <c r="S1693" i="26"/>
  <c r="AH1693" i="26"/>
  <c r="AI1693" i="26" s="1"/>
  <c r="S1690" i="26"/>
  <c r="AH1690" i="26"/>
  <c r="AI1690" i="26" s="1"/>
  <c r="S1687" i="26"/>
  <c r="AH1687" i="26"/>
  <c r="AI1687" i="26" s="1"/>
  <c r="S1684" i="26"/>
  <c r="AH1684" i="26"/>
  <c r="AI1684" i="26" s="1"/>
  <c r="S1681" i="26"/>
  <c r="AH1681" i="26"/>
  <c r="AI1681" i="26" s="1"/>
  <c r="AH1678" i="26"/>
  <c r="AI1678" i="26" s="1"/>
  <c r="S1678" i="26"/>
  <c r="S1675" i="26"/>
  <c r="AH1675" i="26"/>
  <c r="AI1675" i="26" s="1"/>
  <c r="S1672" i="26"/>
  <c r="AH1672" i="26"/>
  <c r="AI1672" i="26" s="1"/>
  <c r="S1669" i="26"/>
  <c r="AH1669" i="26"/>
  <c r="AI1669" i="26" s="1"/>
  <c r="S1666" i="26"/>
  <c r="AH1666" i="26"/>
  <c r="AI1666" i="26" s="1"/>
  <c r="S1663" i="26"/>
  <c r="AH1663" i="26"/>
  <c r="AI1663" i="26" s="1"/>
  <c r="AH1660" i="26"/>
  <c r="AI1660" i="26" s="1"/>
  <c r="S1660" i="26"/>
  <c r="AH1657" i="26"/>
  <c r="AI1657" i="26" s="1"/>
  <c r="S1657" i="26"/>
  <c r="S1654" i="26"/>
  <c r="AH1654" i="26"/>
  <c r="AI1654" i="26" s="1"/>
  <c r="S1651" i="26"/>
  <c r="AH1651" i="26"/>
  <c r="AI1651" i="26" s="1"/>
  <c r="S1648" i="26"/>
  <c r="AH1648" i="26"/>
  <c r="AI1648" i="26" s="1"/>
  <c r="S1645" i="26"/>
  <c r="AH1645" i="26"/>
  <c r="AI1645" i="26" s="1"/>
  <c r="S1642" i="26"/>
  <c r="AH1642" i="26"/>
  <c r="AI1642" i="26" s="1"/>
  <c r="AH1639" i="26"/>
  <c r="AI1639" i="26" s="1"/>
  <c r="S1639" i="26"/>
  <c r="S1636" i="26"/>
  <c r="AH1636" i="26"/>
  <c r="AI1636" i="26" s="1"/>
  <c r="S1633" i="26"/>
  <c r="AH1633" i="26"/>
  <c r="AI1633" i="26" s="1"/>
  <c r="S1630" i="26"/>
  <c r="AH1630" i="26"/>
  <c r="AI1630" i="26" s="1"/>
  <c r="S1627" i="26"/>
  <c r="AH1627" i="26"/>
  <c r="AI1627" i="26" s="1"/>
  <c r="S1624" i="26"/>
  <c r="AH1624" i="26"/>
  <c r="AI1624" i="26" s="1"/>
  <c r="S1621" i="26"/>
  <c r="AH1621" i="26"/>
  <c r="AI1621" i="26" s="1"/>
  <c r="AH1618" i="26"/>
  <c r="AI1618" i="26" s="1"/>
  <c r="S1618" i="26"/>
  <c r="S1615" i="26"/>
  <c r="AH1615" i="26"/>
  <c r="AI1615" i="26" s="1"/>
  <c r="S1612" i="26"/>
  <c r="AH1612" i="26"/>
  <c r="AI1612" i="26" s="1"/>
  <c r="S1609" i="26"/>
  <c r="AH1609" i="26"/>
  <c r="AI1609" i="26" s="1"/>
  <c r="S1606" i="26"/>
  <c r="AH1606" i="26"/>
  <c r="AI1606" i="26" s="1"/>
  <c r="S1603" i="26"/>
  <c r="AH1603" i="26"/>
  <c r="AI1603" i="26" s="1"/>
  <c r="S1600" i="26"/>
  <c r="AH1600" i="26"/>
  <c r="AI1600" i="26" s="1"/>
  <c r="AH1597" i="26"/>
  <c r="AI1597" i="26" s="1"/>
  <c r="S1597" i="26"/>
  <c r="S1594" i="26"/>
  <c r="AH1594" i="26"/>
  <c r="AI1594" i="26" s="1"/>
  <c r="S1591" i="26"/>
  <c r="AH1591" i="26"/>
  <c r="AI1591" i="26" s="1"/>
  <c r="S1588" i="26"/>
  <c r="AH1588" i="26"/>
  <c r="AI1588" i="26" s="1"/>
  <c r="S1585" i="26"/>
  <c r="AH1585" i="26"/>
  <c r="AI1585" i="26" s="1"/>
  <c r="S1582" i="26"/>
  <c r="AH1582" i="26"/>
  <c r="AI1582" i="26" s="1"/>
  <c r="S1579" i="26"/>
  <c r="AH1579" i="26"/>
  <c r="AI1579" i="26" s="1"/>
  <c r="AH1576" i="26"/>
  <c r="AI1576" i="26" s="1"/>
  <c r="S1576" i="26"/>
  <c r="S1573" i="26"/>
  <c r="AH1573" i="26"/>
  <c r="AI1573" i="26" s="1"/>
  <c r="S1570" i="26"/>
  <c r="AH1570" i="26"/>
  <c r="AI1570" i="26" s="1"/>
  <c r="S1567" i="26"/>
  <c r="AH1567" i="26"/>
  <c r="AI1567" i="26" s="1"/>
  <c r="S1564" i="26"/>
  <c r="AH1564" i="26"/>
  <c r="AI1564" i="26" s="1"/>
  <c r="S1561" i="26"/>
  <c r="AH1561" i="26"/>
  <c r="AI1561" i="26" s="1"/>
  <c r="S1558" i="26"/>
  <c r="AH1558" i="26"/>
  <c r="AI1558" i="26" s="1"/>
  <c r="S1555" i="26"/>
  <c r="AH1555" i="26"/>
  <c r="AI1555" i="26" s="1"/>
  <c r="S1552" i="26"/>
  <c r="AH1552" i="26"/>
  <c r="AI1552" i="26" s="1"/>
  <c r="S1549" i="26"/>
  <c r="AH1549" i="26"/>
  <c r="AI1549" i="26" s="1"/>
  <c r="S1546" i="26"/>
  <c r="AH1546" i="26"/>
  <c r="AI1546" i="26" s="1"/>
  <c r="S1543" i="26"/>
  <c r="AH1543" i="26"/>
  <c r="AI1543" i="26" s="1"/>
  <c r="S1540" i="26"/>
  <c r="AH1540" i="26"/>
  <c r="AI1540" i="26" s="1"/>
  <c r="S1537" i="26"/>
  <c r="AH1537" i="26"/>
  <c r="AI1537" i="26" s="1"/>
  <c r="AH1534" i="26"/>
  <c r="AI1534" i="26" s="1"/>
  <c r="S1534" i="26"/>
  <c r="S1531" i="26"/>
  <c r="AH1531" i="26"/>
  <c r="AI1531" i="26" s="1"/>
  <c r="S1528" i="26"/>
  <c r="AH1528" i="26"/>
  <c r="AI1528" i="26" s="1"/>
  <c r="S1525" i="26"/>
  <c r="AH1525" i="26"/>
  <c r="AI1525" i="26" s="1"/>
  <c r="S1522" i="26"/>
  <c r="AH1522" i="26"/>
  <c r="AI1522" i="26" s="1"/>
  <c r="S1519" i="26"/>
  <c r="AH1519" i="26"/>
  <c r="AI1519" i="26" s="1"/>
  <c r="AH1516" i="26"/>
  <c r="AI1516" i="26" s="1"/>
  <c r="S1516" i="26"/>
  <c r="AH1513" i="26"/>
  <c r="AI1513" i="26" s="1"/>
  <c r="S1513" i="26"/>
  <c r="S1510" i="26"/>
  <c r="AH1510" i="26"/>
  <c r="AI1510" i="26" s="1"/>
  <c r="S1507" i="26"/>
  <c r="AH1507" i="26"/>
  <c r="AI1507" i="26" s="1"/>
  <c r="S1504" i="26"/>
  <c r="AH1504" i="26"/>
  <c r="AI1504" i="26" s="1"/>
  <c r="S1501" i="26"/>
  <c r="AH1501" i="26"/>
  <c r="AI1501" i="26" s="1"/>
  <c r="S1498" i="26"/>
  <c r="AH1498" i="26"/>
  <c r="AI1498" i="26" s="1"/>
  <c r="AH1495" i="26"/>
  <c r="AI1495" i="26" s="1"/>
  <c r="S1495" i="26"/>
  <c r="S1492" i="26"/>
  <c r="AH1492" i="26"/>
  <c r="AI1492" i="26" s="1"/>
  <c r="S1489" i="26"/>
  <c r="AH1489" i="26"/>
  <c r="AI1489" i="26" s="1"/>
  <c r="S1486" i="26"/>
  <c r="AH1486" i="26"/>
  <c r="AI1486" i="26" s="1"/>
  <c r="S1483" i="26"/>
  <c r="AH1483" i="26"/>
  <c r="AI1483" i="26" s="1"/>
  <c r="S1480" i="26"/>
  <c r="AH1480" i="26"/>
  <c r="AI1480" i="26" s="1"/>
  <c r="S1477" i="26"/>
  <c r="AH1477" i="26"/>
  <c r="AI1477" i="26" s="1"/>
  <c r="AH1474" i="26"/>
  <c r="AI1474" i="26" s="1"/>
  <c r="S1474" i="26"/>
  <c r="S1471" i="26"/>
  <c r="AH1471" i="26"/>
  <c r="AI1471" i="26" s="1"/>
  <c r="S1468" i="26"/>
  <c r="AH1468" i="26"/>
  <c r="AI1468" i="26" s="1"/>
  <c r="S1465" i="26"/>
  <c r="AH1465" i="26"/>
  <c r="AI1465" i="26" s="1"/>
  <c r="S1462" i="26"/>
  <c r="AH1462" i="26"/>
  <c r="AI1462" i="26" s="1"/>
  <c r="S1459" i="26"/>
  <c r="AH1459" i="26"/>
  <c r="AI1459" i="26" s="1"/>
  <c r="S1456" i="26"/>
  <c r="AH1456" i="26"/>
  <c r="AI1456" i="26" s="1"/>
  <c r="S1450" i="26"/>
  <c r="AH1450" i="26"/>
  <c r="AI1450" i="26" s="1"/>
  <c r="S1447" i="26"/>
  <c r="AH1447" i="26"/>
  <c r="AI1447" i="26" s="1"/>
  <c r="S1444" i="26"/>
  <c r="AH1444" i="26"/>
  <c r="AI1444" i="26" s="1"/>
  <c r="S1441" i="26"/>
  <c r="AH1441" i="26"/>
  <c r="AI1441" i="26" s="1"/>
  <c r="S1438" i="26"/>
  <c r="AH1438" i="26"/>
  <c r="AI1438" i="26" s="1"/>
  <c r="S1435" i="26"/>
  <c r="AH1435" i="26"/>
  <c r="AI1435" i="26" s="1"/>
  <c r="AH1432" i="26"/>
  <c r="AI1432" i="26" s="1"/>
  <c r="S1432" i="26"/>
  <c r="S1429" i="26"/>
  <c r="AH1429" i="26"/>
  <c r="AI1429" i="26" s="1"/>
  <c r="S1426" i="26"/>
  <c r="AH1426" i="26"/>
  <c r="AI1426" i="26" s="1"/>
  <c r="S1423" i="26"/>
  <c r="AH1423" i="26"/>
  <c r="AI1423" i="26" s="1"/>
  <c r="S1420" i="26"/>
  <c r="AH1420" i="26"/>
  <c r="AI1420" i="26" s="1"/>
  <c r="S1417" i="26"/>
  <c r="AH1417" i="26"/>
  <c r="AI1417" i="26" s="1"/>
  <c r="S1414" i="26"/>
  <c r="AH1414" i="26"/>
  <c r="AI1414" i="26" s="1"/>
  <c r="S1411" i="26"/>
  <c r="AH1411" i="26"/>
  <c r="AI1411" i="26" s="1"/>
  <c r="S1408" i="26"/>
  <c r="AH1408" i="26"/>
  <c r="AI1408" i="26" s="1"/>
  <c r="S1405" i="26"/>
  <c r="AH1405" i="26"/>
  <c r="AI1405" i="26" s="1"/>
  <c r="S1402" i="26"/>
  <c r="AH1402" i="26"/>
  <c r="AI1402" i="26" s="1"/>
  <c r="S1399" i="26"/>
  <c r="AH1399" i="26"/>
  <c r="AI1399" i="26" s="1"/>
  <c r="S1396" i="26"/>
  <c r="AH1396" i="26"/>
  <c r="AI1396" i="26" s="1"/>
  <c r="S1393" i="26"/>
  <c r="AH1393" i="26"/>
  <c r="AI1393" i="26" s="1"/>
  <c r="AH1390" i="26"/>
  <c r="AI1390" i="26" s="1"/>
  <c r="S1390" i="26"/>
  <c r="S1387" i="26"/>
  <c r="AH1387" i="26"/>
  <c r="AI1387" i="26" s="1"/>
  <c r="S1384" i="26"/>
  <c r="AH1384" i="26"/>
  <c r="AI1384" i="26" s="1"/>
  <c r="S1381" i="26"/>
  <c r="AH1381" i="26"/>
  <c r="AI1381" i="26" s="1"/>
  <c r="S1378" i="26"/>
  <c r="AH1378" i="26"/>
  <c r="AI1378" i="26" s="1"/>
  <c r="S1375" i="26"/>
  <c r="AH1375" i="26"/>
  <c r="AI1375" i="26" s="1"/>
  <c r="AH1372" i="26"/>
  <c r="AI1372" i="26" s="1"/>
  <c r="S1372" i="26"/>
  <c r="AH1369" i="26"/>
  <c r="AI1369" i="26" s="1"/>
  <c r="S1369" i="26"/>
  <c r="S1366" i="26"/>
  <c r="AH1366" i="26"/>
  <c r="AI1366" i="26" s="1"/>
  <c r="S1363" i="26"/>
  <c r="AH1363" i="26"/>
  <c r="AI1363" i="26" s="1"/>
  <c r="S1360" i="26"/>
  <c r="AH1360" i="26"/>
  <c r="AI1360" i="26" s="1"/>
  <c r="S1357" i="26"/>
  <c r="AH1357" i="26"/>
  <c r="AI1357" i="26" s="1"/>
  <c r="S1354" i="26"/>
  <c r="AH1354" i="26"/>
  <c r="AI1354" i="26" s="1"/>
  <c r="AH1351" i="26"/>
  <c r="AI1351" i="26" s="1"/>
  <c r="S1351" i="26"/>
  <c r="S1348" i="26"/>
  <c r="AH1348" i="26"/>
  <c r="AI1348" i="26" s="1"/>
  <c r="S1345" i="26"/>
  <c r="AH1345" i="26"/>
  <c r="AI1345" i="26" s="1"/>
  <c r="S1342" i="26"/>
  <c r="AH1342" i="26"/>
  <c r="AI1342" i="26" s="1"/>
  <c r="S1339" i="26"/>
  <c r="AH1339" i="26"/>
  <c r="AI1339" i="26" s="1"/>
  <c r="S1336" i="26"/>
  <c r="AH1336" i="26"/>
  <c r="AI1336" i="26" s="1"/>
  <c r="S1333" i="26"/>
  <c r="AH1333" i="26"/>
  <c r="AI1333" i="26" s="1"/>
  <c r="AH1330" i="26"/>
  <c r="AI1330" i="26" s="1"/>
  <c r="S1330" i="26"/>
  <c r="S1327" i="26"/>
  <c r="AH1327" i="26"/>
  <c r="AI1327" i="26" s="1"/>
  <c r="S1324" i="26"/>
  <c r="AH1324" i="26"/>
  <c r="AI1324" i="26" s="1"/>
  <c r="S1321" i="26"/>
  <c r="AH1321" i="26"/>
  <c r="AI1321" i="26" s="1"/>
  <c r="S1318" i="26"/>
  <c r="AH1318" i="26"/>
  <c r="AI1318" i="26" s="1"/>
  <c r="S1315" i="26"/>
  <c r="AH1315" i="26"/>
  <c r="AI1315" i="26" s="1"/>
  <c r="S1312" i="26"/>
  <c r="AH1312" i="26"/>
  <c r="AI1312" i="26" s="1"/>
  <c r="AH1309" i="26"/>
  <c r="AI1309" i="26" s="1"/>
  <c r="S1309" i="26"/>
  <c r="S1306" i="26"/>
  <c r="AH1306" i="26"/>
  <c r="AI1306" i="26" s="1"/>
  <c r="S1303" i="26"/>
  <c r="AH1303" i="26"/>
  <c r="AI1303" i="26" s="1"/>
  <c r="S1300" i="26"/>
  <c r="AH1300" i="26"/>
  <c r="AI1300" i="26" s="1"/>
  <c r="S1297" i="26"/>
  <c r="AH1297" i="26"/>
  <c r="AI1297" i="26" s="1"/>
  <c r="S1294" i="26"/>
  <c r="AH1294" i="26"/>
  <c r="AI1294" i="26" s="1"/>
  <c r="S1291" i="26"/>
  <c r="AH1291" i="26"/>
  <c r="AI1291" i="26" s="1"/>
  <c r="AH1288" i="26"/>
  <c r="AI1288" i="26" s="1"/>
  <c r="S1288" i="26"/>
  <c r="S1285" i="26"/>
  <c r="AH1285" i="26"/>
  <c r="AI1285" i="26" s="1"/>
  <c r="S1282" i="26"/>
  <c r="AH1282" i="26"/>
  <c r="AI1282" i="26" s="1"/>
  <c r="S1279" i="26"/>
  <c r="AH1279" i="26"/>
  <c r="AI1279" i="26" s="1"/>
  <c r="S1276" i="26"/>
  <c r="AH1276" i="26"/>
  <c r="AI1276" i="26" s="1"/>
  <c r="S1273" i="26"/>
  <c r="AH1273" i="26"/>
  <c r="AI1273" i="26" s="1"/>
  <c r="S1270" i="26"/>
  <c r="AH1270" i="26"/>
  <c r="AI1270" i="26" s="1"/>
  <c r="S1264" i="26"/>
  <c r="AH1264" i="26"/>
  <c r="AI1264" i="26" s="1"/>
  <c r="S1258" i="26"/>
  <c r="AH1258" i="26"/>
  <c r="AI1258" i="26" s="1"/>
  <c r="S1255" i="26"/>
  <c r="AH1255" i="26"/>
  <c r="AI1255" i="26" s="1"/>
  <c r="S1252" i="26"/>
  <c r="AH1252" i="26"/>
  <c r="AI1252" i="26" s="1"/>
  <c r="S1249" i="26"/>
  <c r="AH1249" i="26"/>
  <c r="AI1249" i="26" s="1"/>
  <c r="AH1246" i="26"/>
  <c r="AI1246" i="26" s="1"/>
  <c r="S1246" i="26"/>
  <c r="S1243" i="26"/>
  <c r="AH1243" i="26"/>
  <c r="AI1243" i="26" s="1"/>
  <c r="S1240" i="26"/>
  <c r="AH1240" i="26"/>
  <c r="AI1240" i="26" s="1"/>
  <c r="S1237" i="26"/>
  <c r="AH1237" i="26"/>
  <c r="AI1237" i="26" s="1"/>
  <c r="S1234" i="26"/>
  <c r="AH1234" i="26"/>
  <c r="AI1234" i="26" s="1"/>
  <c r="S1231" i="26"/>
  <c r="AH1231" i="26"/>
  <c r="AI1231" i="26" s="1"/>
  <c r="S1228" i="26"/>
  <c r="AH1228" i="26"/>
  <c r="AI1228" i="26" s="1"/>
  <c r="S1225" i="26"/>
  <c r="AH1225" i="26"/>
  <c r="AI1225" i="26" s="1"/>
  <c r="AH1222" i="26"/>
  <c r="AI1222" i="26" s="1"/>
  <c r="S1222" i="26"/>
  <c r="S1219" i="26"/>
  <c r="AH1219" i="26"/>
  <c r="AI1219" i="26" s="1"/>
  <c r="S1216" i="26"/>
  <c r="AH1216" i="26"/>
  <c r="AI1216" i="26" s="1"/>
  <c r="S1213" i="26"/>
  <c r="AH1213" i="26"/>
  <c r="AI1213" i="26" s="1"/>
  <c r="S1210" i="26"/>
  <c r="AH1210" i="26"/>
  <c r="AI1210" i="26" s="1"/>
  <c r="S1207" i="26"/>
  <c r="AH1207" i="26"/>
  <c r="AI1207" i="26" s="1"/>
  <c r="S1204" i="26"/>
  <c r="AH1204" i="26"/>
  <c r="AI1204" i="26" s="1"/>
  <c r="S1201" i="26"/>
  <c r="AH1201" i="26"/>
  <c r="AI1201" i="26" s="1"/>
  <c r="S1198" i="26"/>
  <c r="AH1198" i="26"/>
  <c r="AI1198" i="26" s="1"/>
  <c r="S1195" i="26"/>
  <c r="AH1195" i="26"/>
  <c r="AI1195" i="26" s="1"/>
  <c r="S1192" i="26"/>
  <c r="AH1192" i="26"/>
  <c r="AI1192" i="26" s="1"/>
  <c r="S1189" i="26"/>
  <c r="AH1189" i="26"/>
  <c r="AI1189" i="26" s="1"/>
  <c r="S1186" i="26"/>
  <c r="AH1186" i="26"/>
  <c r="AI1186" i="26" s="1"/>
  <c r="S1183" i="26"/>
  <c r="AH1183" i="26"/>
  <c r="AI1183" i="26" s="1"/>
  <c r="S1180" i="26"/>
  <c r="AH1180" i="26"/>
  <c r="AI1180" i="26" s="1"/>
  <c r="S1177" i="26"/>
  <c r="AH1177" i="26"/>
  <c r="AI1177" i="26" s="1"/>
  <c r="S1174" i="26"/>
  <c r="AH1174" i="26"/>
  <c r="AI1174" i="26" s="1"/>
  <c r="S1171" i="26"/>
  <c r="AH1171" i="26"/>
  <c r="AI1171" i="26" s="1"/>
  <c r="S1168" i="26"/>
  <c r="AH1168" i="26"/>
  <c r="AI1168" i="26" s="1"/>
  <c r="AH1165" i="26"/>
  <c r="AI1165" i="26" s="1"/>
  <c r="S1165" i="26"/>
  <c r="S1162" i="26"/>
  <c r="AH1162" i="26"/>
  <c r="AI1162" i="26" s="1"/>
  <c r="S1159" i="26"/>
  <c r="AH1159" i="26"/>
  <c r="AI1159" i="26" s="1"/>
  <c r="S1156" i="26"/>
  <c r="AH1156" i="26"/>
  <c r="AI1156" i="26" s="1"/>
  <c r="S1153" i="26"/>
  <c r="AH1153" i="26"/>
  <c r="AI1153" i="26" s="1"/>
  <c r="S1150" i="26"/>
  <c r="AH1150" i="26"/>
  <c r="AI1150" i="26" s="1"/>
  <c r="S1147" i="26"/>
  <c r="AH1147" i="26"/>
  <c r="AI1147" i="26" s="1"/>
  <c r="S1144" i="26"/>
  <c r="AH1144" i="26"/>
  <c r="AI1144" i="26" s="1"/>
  <c r="S1141" i="26"/>
  <c r="AH1141" i="26"/>
  <c r="AI1141" i="26" s="1"/>
  <c r="S1138" i="26"/>
  <c r="AH1138" i="26"/>
  <c r="AI1138" i="26" s="1"/>
  <c r="S1135" i="26"/>
  <c r="AH1135" i="26"/>
  <c r="AI1135" i="26" s="1"/>
  <c r="S1132" i="26"/>
  <c r="AH1132" i="26"/>
  <c r="AI1132" i="26" s="1"/>
  <c r="S1129" i="26"/>
  <c r="AH1129" i="26"/>
  <c r="AI1129" i="26" s="1"/>
  <c r="S1126" i="26"/>
  <c r="AH1126" i="26"/>
  <c r="AI1126" i="26" s="1"/>
  <c r="S1123" i="26"/>
  <c r="AH1123" i="26"/>
  <c r="AI1123" i="26" s="1"/>
  <c r="S1120" i="26"/>
  <c r="AH1120" i="26"/>
  <c r="AI1120" i="26" s="1"/>
  <c r="S1117" i="26"/>
  <c r="AH1117" i="26"/>
  <c r="AI1117" i="26" s="1"/>
  <c r="S1114" i="26"/>
  <c r="AH1114" i="26"/>
  <c r="AI1114" i="26" s="1"/>
  <c r="S1111" i="26"/>
  <c r="AH1111" i="26"/>
  <c r="AI1111" i="26" s="1"/>
  <c r="S1108" i="26"/>
  <c r="AH1108" i="26"/>
  <c r="AI1108" i="26" s="1"/>
  <c r="AH1105" i="26"/>
  <c r="AI1105" i="26" s="1"/>
  <c r="S1105" i="26"/>
  <c r="S1102" i="26"/>
  <c r="AH1102" i="26"/>
  <c r="AI1102" i="26" s="1"/>
  <c r="S1099" i="26"/>
  <c r="AH1099" i="26"/>
  <c r="AI1099" i="26" s="1"/>
  <c r="S1096" i="26"/>
  <c r="AH1096" i="26"/>
  <c r="AI1096" i="26" s="1"/>
  <c r="S1093" i="26"/>
  <c r="AH1093" i="26"/>
  <c r="AI1093" i="26" s="1"/>
  <c r="S1090" i="26"/>
  <c r="AH1090" i="26"/>
  <c r="AI1090" i="26" s="1"/>
  <c r="S1087" i="26"/>
  <c r="AH1087" i="26"/>
  <c r="AI1087" i="26" s="1"/>
  <c r="S1084" i="26"/>
  <c r="AH1084" i="26"/>
  <c r="AI1084" i="26" s="1"/>
  <c r="S1081" i="26"/>
  <c r="AH1081" i="26"/>
  <c r="AI1081" i="26" s="1"/>
  <c r="AH1078" i="26"/>
  <c r="AI1078" i="26" s="1"/>
  <c r="S1078" i="26"/>
  <c r="S1075" i="26"/>
  <c r="AH1075" i="26"/>
  <c r="AI1075" i="26" s="1"/>
  <c r="S1072" i="26"/>
  <c r="AH1072" i="26"/>
  <c r="AI1072" i="26" s="1"/>
  <c r="S1069" i="26"/>
  <c r="AH1069" i="26"/>
  <c r="AI1069" i="26" s="1"/>
  <c r="S1066" i="26"/>
  <c r="AH1066" i="26"/>
  <c r="AI1066" i="26" s="1"/>
  <c r="S1063" i="26"/>
  <c r="AH1063" i="26"/>
  <c r="AI1063" i="26" s="1"/>
  <c r="S1060" i="26"/>
  <c r="AH1060" i="26"/>
  <c r="AI1060" i="26" s="1"/>
  <c r="S1057" i="26"/>
  <c r="AH1057" i="26"/>
  <c r="AI1057" i="26" s="1"/>
  <c r="S1054" i="26"/>
  <c r="AH1054" i="26"/>
  <c r="AI1054" i="26" s="1"/>
  <c r="S1051" i="26"/>
  <c r="AH1051" i="26"/>
  <c r="AI1051" i="26" s="1"/>
  <c r="S1048" i="26"/>
  <c r="AH1048" i="26"/>
  <c r="AI1048" i="26" s="1"/>
  <c r="AH1045" i="26"/>
  <c r="AI1045" i="26" s="1"/>
  <c r="S1045" i="26"/>
  <c r="S1042" i="26"/>
  <c r="AH1042" i="26"/>
  <c r="AI1042" i="26" s="1"/>
  <c r="S1039" i="26"/>
  <c r="AH1039" i="26"/>
  <c r="AI1039" i="26" s="1"/>
  <c r="S1036" i="26"/>
  <c r="AH1036" i="26"/>
  <c r="AI1036" i="26" s="1"/>
  <c r="S1033" i="26"/>
  <c r="AH1033" i="26"/>
  <c r="AI1033" i="26" s="1"/>
  <c r="S1030" i="26"/>
  <c r="AH1030" i="26"/>
  <c r="AI1030" i="26" s="1"/>
  <c r="S1027" i="26"/>
  <c r="AH1027" i="26"/>
  <c r="AI1027" i="26" s="1"/>
  <c r="S1024" i="26"/>
  <c r="AH1024" i="26"/>
  <c r="AI1024" i="26" s="1"/>
  <c r="S1021" i="26"/>
  <c r="AH1021" i="26"/>
  <c r="AI1021" i="26" s="1"/>
  <c r="S1018" i="26"/>
  <c r="AH1018" i="26"/>
  <c r="AI1018" i="26" s="1"/>
  <c r="S1015" i="26"/>
  <c r="AH1015" i="26"/>
  <c r="AI1015" i="26" s="1"/>
  <c r="AH1012" i="26"/>
  <c r="AI1012" i="26" s="1"/>
  <c r="S1012" i="26"/>
  <c r="S1009" i="26"/>
  <c r="AH1009" i="26"/>
  <c r="AI1009" i="26" s="1"/>
  <c r="AH1006" i="26"/>
  <c r="AI1006" i="26" s="1"/>
  <c r="S1006" i="26"/>
  <c r="S1003" i="26"/>
  <c r="AH1003" i="26"/>
  <c r="AI1003" i="26" s="1"/>
  <c r="S1000" i="26"/>
  <c r="AH1000" i="26"/>
  <c r="AI1000" i="26" s="1"/>
  <c r="S997" i="26"/>
  <c r="AH997" i="26"/>
  <c r="AI997" i="26" s="1"/>
  <c r="S994" i="26"/>
  <c r="AH994" i="26"/>
  <c r="AI994" i="26" s="1"/>
  <c r="S991" i="26"/>
  <c r="AH991" i="26"/>
  <c r="AI991" i="26" s="1"/>
  <c r="S988" i="26"/>
  <c r="AH988" i="26"/>
  <c r="AI988" i="26" s="1"/>
  <c r="S985" i="26"/>
  <c r="AH985" i="26"/>
  <c r="AI985" i="26" s="1"/>
  <c r="S982" i="26"/>
  <c r="AH982" i="26"/>
  <c r="AI982" i="26" s="1"/>
  <c r="S979" i="26"/>
  <c r="AH979" i="26"/>
  <c r="AI979" i="26" s="1"/>
  <c r="S976" i="26"/>
  <c r="AH976" i="26"/>
  <c r="AI976" i="26" s="1"/>
  <c r="S973" i="26"/>
  <c r="AH973" i="26"/>
  <c r="AI973" i="26" s="1"/>
  <c r="S970" i="26"/>
  <c r="AH970" i="26"/>
  <c r="AI970" i="26" s="1"/>
  <c r="S193" i="26"/>
  <c r="AH193" i="26"/>
  <c r="AI193" i="26" s="1"/>
  <c r="S195" i="26"/>
  <c r="AH195" i="26"/>
  <c r="AI195" i="26" s="1"/>
  <c r="S213" i="26"/>
  <c r="AH213" i="26"/>
  <c r="AI213" i="26" s="1"/>
  <c r="S217" i="26"/>
  <c r="AH217" i="26"/>
  <c r="AI217" i="26" s="1"/>
  <c r="S240" i="26"/>
  <c r="AH240" i="26"/>
  <c r="AI240" i="26" s="1"/>
  <c r="S277" i="26"/>
  <c r="AH277" i="26"/>
  <c r="AI277" i="26" s="1"/>
  <c r="S294" i="26"/>
  <c r="AH294" i="26"/>
  <c r="AI294" i="26" s="1"/>
  <c r="S313" i="26"/>
  <c r="AH313" i="26"/>
  <c r="AI313" i="26" s="1"/>
  <c r="S319" i="26"/>
  <c r="AH319" i="26"/>
  <c r="AI319" i="26" s="1"/>
  <c r="AH1795" i="26"/>
  <c r="AI1795" i="26" s="1"/>
  <c r="AH1261" i="26"/>
  <c r="AI1261" i="26" s="1"/>
  <c r="S199" i="26"/>
  <c r="AH199" i="26"/>
  <c r="AI199" i="26" s="1"/>
  <c r="S253" i="26"/>
  <c r="AH253" i="26"/>
  <c r="AI253" i="26" s="1"/>
  <c r="S300" i="26"/>
  <c r="AH300" i="26"/>
  <c r="AI300" i="26" s="1"/>
  <c r="S327" i="26"/>
  <c r="AH327" i="26"/>
  <c r="AI327" i="26" s="1"/>
  <c r="S338" i="26"/>
  <c r="AH338" i="26"/>
  <c r="AI338" i="26" s="1"/>
  <c r="S359" i="26"/>
  <c r="AH359" i="26"/>
  <c r="AI359" i="26" s="1"/>
  <c r="S1542" i="26"/>
  <c r="AH1542" i="26"/>
  <c r="AI1542" i="26" s="1"/>
  <c r="S1536" i="26"/>
  <c r="AH1536" i="26"/>
  <c r="AI1536" i="26" s="1"/>
  <c r="S1533" i="26"/>
  <c r="AH1533" i="26"/>
  <c r="AI1533" i="26" s="1"/>
  <c r="S1530" i="26"/>
  <c r="AH1530" i="26"/>
  <c r="AI1530" i="26" s="1"/>
  <c r="S1527" i="26"/>
  <c r="AH1527" i="26"/>
  <c r="AI1527" i="26" s="1"/>
  <c r="S1524" i="26"/>
  <c r="AH1524" i="26"/>
  <c r="AI1524" i="26" s="1"/>
  <c r="S1521" i="26"/>
  <c r="AH1521" i="26"/>
  <c r="AI1521" i="26" s="1"/>
  <c r="S1518" i="26"/>
  <c r="AH1518" i="26"/>
  <c r="AI1518" i="26" s="1"/>
  <c r="S1515" i="26"/>
  <c r="AH1515" i="26"/>
  <c r="AI1515" i="26" s="1"/>
  <c r="S1512" i="26"/>
  <c r="AH1512" i="26"/>
  <c r="AI1512" i="26" s="1"/>
  <c r="S1509" i="26"/>
  <c r="AH1509" i="26"/>
  <c r="AI1509" i="26" s="1"/>
  <c r="S1506" i="26"/>
  <c r="AH1506" i="26"/>
  <c r="AI1506" i="26" s="1"/>
  <c r="S1503" i="26"/>
  <c r="AH1503" i="26"/>
  <c r="AI1503" i="26" s="1"/>
  <c r="S1500" i="26"/>
  <c r="AH1500" i="26"/>
  <c r="AI1500" i="26" s="1"/>
  <c r="S1497" i="26"/>
  <c r="AH1497" i="26"/>
  <c r="AI1497" i="26" s="1"/>
  <c r="S1494" i="26"/>
  <c r="AH1494" i="26"/>
  <c r="AI1494" i="26" s="1"/>
  <c r="S1491" i="26"/>
  <c r="AH1491" i="26"/>
  <c r="AI1491" i="26" s="1"/>
  <c r="S1488" i="26"/>
  <c r="AH1488" i="26"/>
  <c r="AI1488" i="26" s="1"/>
  <c r="S1485" i="26"/>
  <c r="AH1485" i="26"/>
  <c r="AI1485" i="26" s="1"/>
  <c r="S1479" i="26"/>
  <c r="AH1479" i="26"/>
  <c r="AI1479" i="26" s="1"/>
  <c r="AH1473" i="26"/>
  <c r="AI1473" i="26" s="1"/>
  <c r="S1473" i="26"/>
  <c r="S1470" i="26"/>
  <c r="AH1470" i="26"/>
  <c r="AI1470" i="26" s="1"/>
  <c r="S1467" i="26"/>
  <c r="AH1467" i="26"/>
  <c r="AI1467" i="26" s="1"/>
  <c r="S1464" i="26"/>
  <c r="AH1464" i="26"/>
  <c r="AI1464" i="26" s="1"/>
  <c r="S1461" i="26"/>
  <c r="AH1461" i="26"/>
  <c r="AI1461" i="26" s="1"/>
  <c r="S1458" i="26"/>
  <c r="AH1458" i="26"/>
  <c r="AI1458" i="26" s="1"/>
  <c r="S1455" i="26"/>
  <c r="AH1455" i="26"/>
  <c r="AI1455" i="26" s="1"/>
  <c r="S1452" i="26"/>
  <c r="AH1452" i="26"/>
  <c r="AI1452" i="26" s="1"/>
  <c r="S1446" i="26"/>
  <c r="AH1446" i="26"/>
  <c r="AI1446" i="26" s="1"/>
  <c r="S1443" i="26"/>
  <c r="AH1443" i="26"/>
  <c r="AI1443" i="26" s="1"/>
  <c r="S1440" i="26"/>
  <c r="AH1440" i="26"/>
  <c r="AI1440" i="26" s="1"/>
  <c r="S1437" i="26"/>
  <c r="AH1437" i="26"/>
  <c r="AI1437" i="26" s="1"/>
  <c r="S1434" i="26"/>
  <c r="AH1434" i="26"/>
  <c r="AI1434" i="26" s="1"/>
  <c r="S1428" i="26"/>
  <c r="AH1428" i="26"/>
  <c r="AI1428" i="26" s="1"/>
  <c r="S1416" i="26"/>
  <c r="AH1416" i="26"/>
  <c r="AI1416" i="26" s="1"/>
  <c r="S1410" i="26"/>
  <c r="AH1410" i="26"/>
  <c r="AI1410" i="26" s="1"/>
  <c r="S1407" i="26"/>
  <c r="AH1407" i="26"/>
  <c r="AI1407" i="26" s="1"/>
  <c r="S1404" i="26"/>
  <c r="AH1404" i="26"/>
  <c r="AI1404" i="26" s="1"/>
  <c r="S1398" i="26"/>
  <c r="AH1398" i="26"/>
  <c r="AI1398" i="26" s="1"/>
  <c r="S1395" i="26"/>
  <c r="AH1395" i="26"/>
  <c r="AI1395" i="26" s="1"/>
  <c r="S1392" i="26"/>
  <c r="AH1392" i="26"/>
  <c r="AI1392" i="26" s="1"/>
  <c r="S1389" i="26"/>
  <c r="AH1389" i="26"/>
  <c r="AI1389" i="26" s="1"/>
  <c r="S1386" i="26"/>
  <c r="AH1386" i="26"/>
  <c r="AI1386" i="26" s="1"/>
  <c r="S1383" i="26"/>
  <c r="AH1383" i="26"/>
  <c r="AI1383" i="26" s="1"/>
  <c r="S1380" i="26"/>
  <c r="AH1380" i="26"/>
  <c r="AI1380" i="26" s="1"/>
  <c r="S1377" i="26"/>
  <c r="AH1377" i="26"/>
  <c r="AI1377" i="26" s="1"/>
  <c r="S1374" i="26"/>
  <c r="AH1374" i="26"/>
  <c r="AI1374" i="26" s="1"/>
  <c r="S1371" i="26"/>
  <c r="AH1371" i="26"/>
  <c r="AI1371" i="26" s="1"/>
  <c r="S1365" i="26"/>
  <c r="AH1365" i="26"/>
  <c r="AI1365" i="26" s="1"/>
  <c r="S1362" i="26"/>
  <c r="AH1362" i="26"/>
  <c r="AI1362" i="26" s="1"/>
  <c r="S1359" i="26"/>
  <c r="AH1359" i="26"/>
  <c r="AI1359" i="26" s="1"/>
  <c r="S1356" i="26"/>
  <c r="AH1356" i="26"/>
  <c r="AI1356" i="26" s="1"/>
  <c r="AH1350" i="26"/>
  <c r="AI1350" i="26" s="1"/>
  <c r="S1350" i="26"/>
  <c r="S1344" i="26"/>
  <c r="AH1344" i="26"/>
  <c r="AI1344" i="26" s="1"/>
  <c r="S1341" i="26"/>
  <c r="AH1341" i="26"/>
  <c r="AI1341" i="26" s="1"/>
  <c r="S1338" i="26"/>
  <c r="AH1338" i="26"/>
  <c r="AI1338" i="26" s="1"/>
  <c r="S1332" i="26"/>
  <c r="AH1332" i="26"/>
  <c r="AI1332" i="26" s="1"/>
  <c r="S1329" i="26"/>
  <c r="AH1329" i="26"/>
  <c r="AI1329" i="26" s="1"/>
  <c r="S1326" i="26"/>
  <c r="AH1326" i="26"/>
  <c r="AI1326" i="26" s="1"/>
  <c r="S1323" i="26"/>
  <c r="AH1323" i="26"/>
  <c r="AI1323" i="26" s="1"/>
  <c r="S1320" i="26"/>
  <c r="AH1320" i="26"/>
  <c r="AI1320" i="26" s="1"/>
  <c r="S1317" i="26"/>
  <c r="AH1317" i="26"/>
  <c r="AI1317" i="26" s="1"/>
  <c r="S1314" i="26"/>
  <c r="AH1314" i="26"/>
  <c r="AI1314" i="26" s="1"/>
  <c r="S1311" i="26"/>
  <c r="AH1311" i="26"/>
  <c r="AI1311" i="26" s="1"/>
  <c r="S1308" i="26"/>
  <c r="AH1308" i="26"/>
  <c r="AI1308" i="26" s="1"/>
  <c r="S1305" i="26"/>
  <c r="AH1305" i="26"/>
  <c r="AI1305" i="26" s="1"/>
  <c r="S1302" i="26"/>
  <c r="AH1302" i="26"/>
  <c r="AI1302" i="26" s="1"/>
  <c r="S1299" i="26"/>
  <c r="AH1299" i="26"/>
  <c r="AI1299" i="26" s="1"/>
  <c r="S1296" i="26"/>
  <c r="AH1296" i="26"/>
  <c r="AI1296" i="26" s="1"/>
  <c r="S1293" i="26"/>
  <c r="AH1293" i="26"/>
  <c r="AI1293" i="26" s="1"/>
  <c r="S1290" i="26"/>
  <c r="AH1290" i="26"/>
  <c r="AI1290" i="26" s="1"/>
  <c r="S1287" i="26"/>
  <c r="AH1287" i="26"/>
  <c r="AI1287" i="26" s="1"/>
  <c r="S1284" i="26"/>
  <c r="AH1284" i="26"/>
  <c r="AI1284" i="26" s="1"/>
  <c r="S1281" i="26"/>
  <c r="AH1281" i="26"/>
  <c r="AI1281" i="26" s="1"/>
  <c r="S1278" i="26"/>
  <c r="AH1278" i="26"/>
  <c r="AI1278" i="26" s="1"/>
  <c r="S1275" i="26"/>
  <c r="AH1275" i="26"/>
  <c r="AI1275" i="26" s="1"/>
  <c r="S1272" i="26"/>
  <c r="AH1272" i="26"/>
  <c r="AI1272" i="26" s="1"/>
  <c r="S1266" i="26"/>
  <c r="AH1266" i="26"/>
  <c r="AI1266" i="26" s="1"/>
  <c r="S1263" i="26"/>
  <c r="AH1263" i="26"/>
  <c r="AI1263" i="26" s="1"/>
  <c r="S1260" i="26"/>
  <c r="AH1260" i="26"/>
  <c r="AI1260" i="26" s="1"/>
  <c r="S1257" i="26"/>
  <c r="AH1257" i="26"/>
  <c r="AI1257" i="26" s="1"/>
  <c r="S1254" i="26"/>
  <c r="AH1254" i="26"/>
  <c r="AI1254" i="26" s="1"/>
  <c r="S1251" i="26"/>
  <c r="AH1251" i="26"/>
  <c r="AI1251" i="26" s="1"/>
  <c r="S1248" i="26"/>
  <c r="AH1248" i="26"/>
  <c r="AI1248" i="26" s="1"/>
  <c r="S1245" i="26"/>
  <c r="AH1245" i="26"/>
  <c r="AI1245" i="26" s="1"/>
  <c r="S1242" i="26"/>
  <c r="AH1242" i="26"/>
  <c r="AI1242" i="26" s="1"/>
  <c r="S1239" i="26"/>
  <c r="AH1239" i="26"/>
  <c r="AI1239" i="26" s="1"/>
  <c r="S1236" i="26"/>
  <c r="AH1236" i="26"/>
  <c r="AI1236" i="26" s="1"/>
  <c r="S1233" i="26"/>
  <c r="AH1233" i="26"/>
  <c r="AI1233" i="26" s="1"/>
  <c r="S1230" i="26"/>
  <c r="AH1230" i="26"/>
  <c r="AI1230" i="26" s="1"/>
  <c r="S1227" i="26"/>
  <c r="AH1227" i="26"/>
  <c r="AI1227" i="26" s="1"/>
  <c r="S1224" i="26"/>
  <c r="AH1224" i="26"/>
  <c r="AI1224" i="26" s="1"/>
  <c r="S1218" i="26"/>
  <c r="AH1218" i="26"/>
  <c r="AI1218" i="26" s="1"/>
  <c r="S1212" i="26"/>
  <c r="AH1212" i="26"/>
  <c r="AI1212" i="26" s="1"/>
  <c r="S1206" i="26"/>
  <c r="AH1206" i="26"/>
  <c r="AI1206" i="26" s="1"/>
  <c r="S1203" i="26"/>
  <c r="AH1203" i="26"/>
  <c r="AI1203" i="26" s="1"/>
  <c r="S1200" i="26"/>
  <c r="AH1200" i="26"/>
  <c r="AI1200" i="26" s="1"/>
  <c r="S1194" i="26"/>
  <c r="AH1194" i="26"/>
  <c r="AI1194" i="26" s="1"/>
  <c r="S1191" i="26"/>
  <c r="AH1191" i="26"/>
  <c r="AI1191" i="26" s="1"/>
  <c r="S1188" i="26"/>
  <c r="AH1188" i="26"/>
  <c r="AI1188" i="26" s="1"/>
  <c r="S1182" i="26"/>
  <c r="AH1182" i="26"/>
  <c r="AI1182" i="26" s="1"/>
  <c r="S1179" i="26"/>
  <c r="AH1179" i="26"/>
  <c r="AI1179" i="26" s="1"/>
  <c r="S1167" i="26"/>
  <c r="AH1167" i="26"/>
  <c r="AI1167" i="26" s="1"/>
  <c r="S1164" i="26"/>
  <c r="AH1164" i="26"/>
  <c r="AI1164" i="26" s="1"/>
  <c r="S1161" i="26"/>
  <c r="AH1161" i="26"/>
  <c r="AI1161" i="26" s="1"/>
  <c r="S1158" i="26"/>
  <c r="AH1158" i="26"/>
  <c r="AI1158" i="26" s="1"/>
  <c r="S1155" i="26"/>
  <c r="AH1155" i="26"/>
  <c r="AI1155" i="26" s="1"/>
  <c r="S1152" i="26"/>
  <c r="AH1152" i="26"/>
  <c r="AI1152" i="26" s="1"/>
  <c r="S1149" i="26"/>
  <c r="AH1149" i="26"/>
  <c r="AI1149" i="26" s="1"/>
  <c r="S1146" i="26"/>
  <c r="AH1146" i="26"/>
  <c r="AI1146" i="26" s="1"/>
  <c r="S1143" i="26"/>
  <c r="AH1143" i="26"/>
  <c r="AI1143" i="26" s="1"/>
  <c r="S1140" i="26"/>
  <c r="AH1140" i="26"/>
  <c r="AI1140" i="26" s="1"/>
  <c r="S1137" i="26"/>
  <c r="AH1137" i="26"/>
  <c r="AI1137" i="26" s="1"/>
  <c r="S1131" i="26"/>
  <c r="AH1131" i="26"/>
  <c r="AI1131" i="26" s="1"/>
  <c r="S1128" i="26"/>
  <c r="AH1128" i="26"/>
  <c r="AI1128" i="26" s="1"/>
  <c r="S1122" i="26"/>
  <c r="AH1122" i="26"/>
  <c r="AI1122" i="26" s="1"/>
  <c r="S1119" i="26"/>
  <c r="AH1119" i="26"/>
  <c r="AI1119" i="26" s="1"/>
  <c r="S1113" i="26"/>
  <c r="AH1113" i="26"/>
  <c r="AI1113" i="26" s="1"/>
  <c r="S1110" i="26"/>
  <c r="AH1110" i="26"/>
  <c r="AI1110" i="26" s="1"/>
  <c r="S1107" i="26"/>
  <c r="AH1107" i="26"/>
  <c r="AI1107" i="26" s="1"/>
  <c r="S1104" i="26"/>
  <c r="AH1104" i="26"/>
  <c r="AI1104" i="26" s="1"/>
  <c r="S1095" i="26"/>
  <c r="AH1095" i="26"/>
  <c r="AI1095" i="26" s="1"/>
  <c r="S1092" i="26"/>
  <c r="AH1092" i="26"/>
  <c r="AI1092" i="26" s="1"/>
  <c r="S1089" i="26"/>
  <c r="AH1089" i="26"/>
  <c r="AI1089" i="26" s="1"/>
  <c r="S1086" i="26"/>
  <c r="AH1086" i="26"/>
  <c r="AI1086" i="26" s="1"/>
  <c r="S1083" i="26"/>
  <c r="AH1083" i="26"/>
  <c r="AI1083" i="26" s="1"/>
  <c r="S1080" i="26"/>
  <c r="AH1080" i="26"/>
  <c r="AI1080" i="26" s="1"/>
  <c r="S1077" i="26"/>
  <c r="AH1077" i="26"/>
  <c r="AI1077" i="26" s="1"/>
  <c r="S1074" i="26"/>
  <c r="AH1074" i="26"/>
  <c r="AI1074" i="26" s="1"/>
  <c r="S1071" i="26"/>
  <c r="AH1071" i="26"/>
  <c r="AI1071" i="26" s="1"/>
  <c r="S1068" i="26"/>
  <c r="AH1068" i="26"/>
  <c r="AI1068" i="26" s="1"/>
  <c r="S1065" i="26"/>
  <c r="AH1065" i="26"/>
  <c r="AI1065" i="26" s="1"/>
  <c r="S1062" i="26"/>
  <c r="AH1062" i="26"/>
  <c r="AI1062" i="26" s="1"/>
  <c r="S1059" i="26"/>
  <c r="AH1059" i="26"/>
  <c r="AI1059" i="26" s="1"/>
  <c r="S1056" i="26"/>
  <c r="AH1056" i="26"/>
  <c r="AI1056" i="26" s="1"/>
  <c r="S1053" i="26"/>
  <c r="AH1053" i="26"/>
  <c r="AI1053" i="26" s="1"/>
  <c r="S1050" i="26"/>
  <c r="AH1050" i="26"/>
  <c r="AI1050" i="26" s="1"/>
  <c r="S1047" i="26"/>
  <c r="AH1047" i="26"/>
  <c r="AI1047" i="26" s="1"/>
  <c r="S1044" i="26"/>
  <c r="AH1044" i="26"/>
  <c r="AI1044" i="26" s="1"/>
  <c r="S1041" i="26"/>
  <c r="AH1041" i="26"/>
  <c r="AI1041" i="26" s="1"/>
  <c r="S1038" i="26"/>
  <c r="AH1038" i="26"/>
  <c r="AI1038" i="26" s="1"/>
  <c r="S1032" i="26"/>
  <c r="AH1032" i="26"/>
  <c r="AI1032" i="26" s="1"/>
  <c r="S1026" i="26"/>
  <c r="AH1026" i="26"/>
  <c r="AI1026" i="26" s="1"/>
  <c r="S1023" i="26"/>
  <c r="AH1023" i="26"/>
  <c r="AI1023" i="26" s="1"/>
  <c r="S1020" i="26"/>
  <c r="AH1020" i="26"/>
  <c r="AI1020" i="26" s="1"/>
  <c r="S1014" i="26"/>
  <c r="AH1014" i="26"/>
  <c r="AI1014" i="26" s="1"/>
  <c r="S1011" i="26"/>
  <c r="AH1011" i="26"/>
  <c r="AI1011" i="26" s="1"/>
  <c r="S1005" i="26"/>
  <c r="AH1005" i="26"/>
  <c r="AI1005" i="26" s="1"/>
  <c r="S1002" i="26"/>
  <c r="AH1002" i="26"/>
  <c r="AI1002" i="26" s="1"/>
  <c r="S999" i="26"/>
  <c r="AH999" i="26"/>
  <c r="AI999" i="26" s="1"/>
  <c r="S996" i="26"/>
  <c r="AH996" i="26"/>
  <c r="AI996" i="26" s="1"/>
  <c r="S993" i="26"/>
  <c r="AH993" i="26"/>
  <c r="AI993" i="26" s="1"/>
  <c r="S990" i="26"/>
  <c r="AH990" i="26"/>
  <c r="AI990" i="26" s="1"/>
  <c r="S984" i="26"/>
  <c r="AH984" i="26"/>
  <c r="AI984" i="26" s="1"/>
  <c r="S981" i="26"/>
  <c r="AH981" i="26"/>
  <c r="AI981" i="26" s="1"/>
  <c r="S978" i="26"/>
  <c r="AH978" i="26"/>
  <c r="AI978" i="26" s="1"/>
  <c r="S975" i="26"/>
  <c r="AH975" i="26"/>
  <c r="AI975" i="26" s="1"/>
  <c r="S972" i="26"/>
  <c r="AH972" i="26"/>
  <c r="AI972" i="26" s="1"/>
  <c r="S969" i="26"/>
  <c r="AH969" i="26"/>
  <c r="AI969" i="26" s="1"/>
  <c r="S966" i="26"/>
  <c r="AH966" i="26"/>
  <c r="AI966" i="26" s="1"/>
  <c r="S960" i="26"/>
  <c r="AH960" i="26"/>
  <c r="AI960" i="26" s="1"/>
  <c r="S957" i="26"/>
  <c r="AH957" i="26"/>
  <c r="AI957" i="26" s="1"/>
  <c r="S954" i="26"/>
  <c r="AH954" i="26"/>
  <c r="AI954" i="26" s="1"/>
  <c r="S951" i="26"/>
  <c r="AH951" i="26"/>
  <c r="AI951" i="26" s="1"/>
  <c r="S948" i="26"/>
  <c r="AH948" i="26"/>
  <c r="AI948" i="26" s="1"/>
  <c r="S945" i="26"/>
  <c r="AH945" i="26"/>
  <c r="AI945" i="26" s="1"/>
  <c r="S942" i="26"/>
  <c r="AH942" i="26"/>
  <c r="AI942" i="26" s="1"/>
  <c r="S939" i="26"/>
  <c r="AH939" i="26"/>
  <c r="AI939" i="26" s="1"/>
  <c r="S933" i="26"/>
  <c r="AH933" i="26"/>
  <c r="AI933" i="26" s="1"/>
  <c r="S930" i="26"/>
  <c r="AH930" i="26"/>
  <c r="AI930" i="26" s="1"/>
  <c r="S927" i="26"/>
  <c r="AH927" i="26"/>
  <c r="AI927" i="26" s="1"/>
  <c r="S921" i="26"/>
  <c r="AH921" i="26"/>
  <c r="AI921" i="26" s="1"/>
  <c r="S918" i="26"/>
  <c r="AH918" i="26"/>
  <c r="AI918" i="26" s="1"/>
  <c r="S912" i="26"/>
  <c r="AH912" i="26"/>
  <c r="AI912" i="26" s="1"/>
  <c r="S909" i="26"/>
  <c r="AH909" i="26"/>
  <c r="AI909" i="26" s="1"/>
  <c r="S906" i="26"/>
  <c r="AH906" i="26"/>
  <c r="AI906" i="26" s="1"/>
  <c r="S903" i="26"/>
  <c r="AH903" i="26"/>
  <c r="AI903" i="26" s="1"/>
  <c r="S900" i="26"/>
  <c r="AH900" i="26"/>
  <c r="AI900" i="26" s="1"/>
  <c r="S897" i="26"/>
  <c r="AH897" i="26"/>
  <c r="AI897" i="26" s="1"/>
  <c r="S894" i="26"/>
  <c r="AH894" i="26"/>
  <c r="AI894" i="26" s="1"/>
  <c r="S885" i="26"/>
  <c r="AH885" i="26"/>
  <c r="AI885" i="26" s="1"/>
  <c r="S882" i="26"/>
  <c r="AH882" i="26"/>
  <c r="AI882" i="26" s="1"/>
  <c r="S879" i="26"/>
  <c r="AH879" i="26"/>
  <c r="AI879" i="26" s="1"/>
  <c r="S876" i="26"/>
  <c r="AH876" i="26"/>
  <c r="AI876" i="26" s="1"/>
  <c r="S873" i="26"/>
  <c r="AH873" i="26"/>
  <c r="AI873" i="26" s="1"/>
  <c r="S870" i="26"/>
  <c r="AH870" i="26"/>
  <c r="AI870" i="26" s="1"/>
  <c r="S867" i="26"/>
  <c r="AH867" i="26"/>
  <c r="AI867" i="26" s="1"/>
  <c r="S864" i="26"/>
  <c r="AH864" i="26"/>
  <c r="AI864" i="26" s="1"/>
  <c r="S861" i="26"/>
  <c r="AH861" i="26"/>
  <c r="AI861" i="26" s="1"/>
  <c r="S858" i="26"/>
  <c r="AH858" i="26"/>
  <c r="AI858" i="26" s="1"/>
  <c r="S855" i="26"/>
  <c r="AH855" i="26"/>
  <c r="AI855" i="26" s="1"/>
  <c r="S852" i="26"/>
  <c r="AH852" i="26"/>
  <c r="AI852" i="26" s="1"/>
  <c r="S849" i="26"/>
  <c r="AH849" i="26"/>
  <c r="AI849" i="26" s="1"/>
  <c r="S846" i="26"/>
  <c r="AH846" i="26"/>
  <c r="AI846" i="26" s="1"/>
  <c r="S843" i="26"/>
  <c r="AH843" i="26"/>
  <c r="AI843" i="26" s="1"/>
  <c r="S840" i="26"/>
  <c r="AH840" i="26"/>
  <c r="AI840" i="26" s="1"/>
  <c r="S837" i="26"/>
  <c r="AH837" i="26"/>
  <c r="AI837" i="26" s="1"/>
  <c r="S834" i="26"/>
  <c r="AH834" i="26"/>
  <c r="AI834" i="26" s="1"/>
  <c r="S831" i="26"/>
  <c r="AH831" i="26"/>
  <c r="AI831" i="26" s="1"/>
  <c r="S828" i="26"/>
  <c r="AH828" i="26"/>
  <c r="AI828" i="26" s="1"/>
  <c r="S825" i="26"/>
  <c r="AH825" i="26"/>
  <c r="AI825" i="26" s="1"/>
  <c r="S822" i="26"/>
  <c r="AH822" i="26"/>
  <c r="AI822" i="26" s="1"/>
  <c r="S819" i="26"/>
  <c r="AH819" i="26"/>
  <c r="AI819" i="26" s="1"/>
  <c r="S816" i="26"/>
  <c r="AH816" i="26"/>
  <c r="AI816" i="26" s="1"/>
  <c r="S813" i="26"/>
  <c r="AH813" i="26"/>
  <c r="AI813" i="26" s="1"/>
  <c r="S810" i="26"/>
  <c r="AH810" i="26"/>
  <c r="AI810" i="26" s="1"/>
  <c r="S807" i="26"/>
  <c r="AH807" i="26"/>
  <c r="AI807" i="26" s="1"/>
  <c r="S804" i="26"/>
  <c r="AH804" i="26"/>
  <c r="AI804" i="26" s="1"/>
  <c r="S801" i="26"/>
  <c r="AH801" i="26"/>
  <c r="AI801" i="26" s="1"/>
  <c r="S798" i="26"/>
  <c r="AH798" i="26"/>
  <c r="AI798" i="26" s="1"/>
  <c r="S795" i="26"/>
  <c r="AH795" i="26"/>
  <c r="AI795" i="26" s="1"/>
  <c r="S792" i="26"/>
  <c r="AH792" i="26"/>
  <c r="AI792" i="26" s="1"/>
  <c r="S789" i="26"/>
  <c r="AH789" i="26"/>
  <c r="AI789" i="26" s="1"/>
  <c r="S786" i="26"/>
  <c r="AH786" i="26"/>
  <c r="AI786" i="26" s="1"/>
  <c r="S783" i="26"/>
  <c r="AH783" i="26"/>
  <c r="AI783" i="26" s="1"/>
  <c r="S780" i="26"/>
  <c r="AH780" i="26"/>
  <c r="AI780" i="26" s="1"/>
  <c r="S774" i="26"/>
  <c r="AH774" i="26"/>
  <c r="AI774" i="26" s="1"/>
  <c r="S768" i="26"/>
  <c r="AH768" i="26"/>
  <c r="AI768" i="26" s="1"/>
  <c r="S762" i="26"/>
  <c r="AH762" i="26"/>
  <c r="AI762" i="26" s="1"/>
  <c r="S759" i="26"/>
  <c r="AH759" i="26"/>
  <c r="AI759" i="26" s="1"/>
  <c r="S756" i="26"/>
  <c r="AH756" i="26"/>
  <c r="AI756" i="26" s="1"/>
  <c r="S753" i="26"/>
  <c r="AH753" i="26"/>
  <c r="AI753" i="26" s="1"/>
  <c r="S750" i="26"/>
  <c r="AH750" i="26"/>
  <c r="AI750" i="26" s="1"/>
  <c r="S747" i="26"/>
  <c r="AH747" i="26"/>
  <c r="AI747" i="26" s="1"/>
  <c r="S744" i="26"/>
  <c r="AH744" i="26"/>
  <c r="AI744" i="26" s="1"/>
  <c r="S741" i="26"/>
  <c r="AH741" i="26"/>
  <c r="AI741" i="26" s="1"/>
  <c r="S735" i="26"/>
  <c r="AH735" i="26"/>
  <c r="AI735" i="26" s="1"/>
  <c r="S732" i="26"/>
  <c r="AH732" i="26"/>
  <c r="AI732" i="26" s="1"/>
  <c r="S729" i="26"/>
  <c r="AH729" i="26"/>
  <c r="AI729" i="26" s="1"/>
  <c r="S726" i="26"/>
  <c r="AH726" i="26"/>
  <c r="AI726" i="26" s="1"/>
  <c r="S723" i="26"/>
  <c r="AH723" i="26"/>
  <c r="AI723" i="26" s="1"/>
  <c r="S720" i="26"/>
  <c r="AH720" i="26"/>
  <c r="AI720" i="26" s="1"/>
  <c r="S717" i="26"/>
  <c r="AH717" i="26"/>
  <c r="AI717" i="26" s="1"/>
  <c r="S714" i="26"/>
  <c r="AH714" i="26"/>
  <c r="AI714" i="26" s="1"/>
  <c r="S708" i="26"/>
  <c r="AH708" i="26"/>
  <c r="AI708" i="26" s="1"/>
  <c r="S705" i="26"/>
  <c r="AH705" i="26"/>
  <c r="AI705" i="26" s="1"/>
  <c r="S702" i="26"/>
  <c r="AH702" i="26"/>
  <c r="AI702" i="26" s="1"/>
  <c r="S696" i="26"/>
  <c r="AH696" i="26"/>
  <c r="AI696" i="26" s="1"/>
  <c r="S693" i="26"/>
  <c r="AH693" i="26"/>
  <c r="AI693" i="26" s="1"/>
  <c r="S690" i="26"/>
  <c r="AH690" i="26"/>
  <c r="AI690" i="26" s="1"/>
  <c r="S678" i="26"/>
  <c r="AH678" i="26"/>
  <c r="AI678" i="26" s="1"/>
  <c r="S672" i="26"/>
  <c r="AH672" i="26"/>
  <c r="AI672" i="26" s="1"/>
  <c r="S669" i="26"/>
  <c r="AH669" i="26"/>
  <c r="AI669" i="26" s="1"/>
  <c r="S666" i="26"/>
  <c r="AH666" i="26"/>
  <c r="AI666" i="26" s="1"/>
  <c r="S651" i="26"/>
  <c r="AH651" i="26"/>
  <c r="AI651" i="26" s="1"/>
  <c r="S648" i="26"/>
  <c r="AH648" i="26"/>
  <c r="AI648" i="26" s="1"/>
  <c r="S645" i="26"/>
  <c r="AH645" i="26"/>
  <c r="AI645" i="26" s="1"/>
  <c r="S642" i="26"/>
  <c r="AH642" i="26"/>
  <c r="AI642" i="26" s="1"/>
  <c r="S1864" i="26"/>
  <c r="S180" i="26"/>
  <c r="AH180" i="26"/>
  <c r="AI180" i="26" s="1"/>
  <c r="S182" i="26"/>
  <c r="AH182" i="26"/>
  <c r="AI182" i="26" s="1"/>
  <c r="S168" i="26"/>
  <c r="AH168" i="26"/>
  <c r="AI168" i="26" s="1"/>
  <c r="S159" i="26"/>
  <c r="AH159" i="26"/>
  <c r="AI159" i="26" s="1"/>
  <c r="S229" i="26"/>
  <c r="AH229" i="26"/>
  <c r="AI229" i="26" s="1"/>
  <c r="S259" i="26"/>
  <c r="AH259" i="26"/>
  <c r="AI259" i="26" s="1"/>
  <c r="S329" i="26"/>
  <c r="AH329" i="26"/>
  <c r="AI329" i="26" s="1"/>
  <c r="S357" i="26"/>
  <c r="AH357" i="26"/>
  <c r="AI357" i="26" s="1"/>
  <c r="S233" i="26"/>
  <c r="AH233" i="26"/>
  <c r="AI233" i="26" s="1"/>
  <c r="S272" i="26"/>
  <c r="AH272" i="26"/>
  <c r="AI272" i="26" s="1"/>
  <c r="S289" i="26"/>
  <c r="AH289" i="26"/>
  <c r="AI289" i="26" s="1"/>
  <c r="S302" i="26"/>
  <c r="AH302" i="26"/>
  <c r="AI302" i="26" s="1"/>
  <c r="S320" i="26"/>
  <c r="AH320" i="26"/>
  <c r="AI320" i="26" s="1"/>
  <c r="S322" i="26"/>
  <c r="AH322" i="26"/>
  <c r="AI322" i="26" s="1"/>
  <c r="S331" i="26"/>
  <c r="AH331" i="26"/>
  <c r="AI331" i="26" s="1"/>
  <c r="S340" i="26"/>
  <c r="AH340" i="26"/>
  <c r="AI340" i="26" s="1"/>
  <c r="S351" i="26"/>
  <c r="AH351" i="26"/>
  <c r="AI351" i="26" s="1"/>
  <c r="S355" i="26"/>
  <c r="AH355" i="26"/>
  <c r="AI355" i="26" s="1"/>
  <c r="S192" i="26"/>
  <c r="AH192" i="26"/>
  <c r="AI192" i="26" s="1"/>
  <c r="S214" i="26"/>
  <c r="AH214" i="26"/>
  <c r="AI214" i="26" s="1"/>
  <c r="S218" i="26"/>
  <c r="AH218" i="26"/>
  <c r="AI218" i="26" s="1"/>
  <c r="S173" i="26"/>
  <c r="AH173" i="26"/>
  <c r="AI173" i="26" s="1"/>
  <c r="S222" i="26"/>
  <c r="AH222" i="26"/>
  <c r="AI222" i="26" s="1"/>
  <c r="S278" i="26"/>
  <c r="AH278" i="26"/>
  <c r="AI278" i="26" s="1"/>
  <c r="S295" i="26"/>
  <c r="AH295" i="26"/>
  <c r="AI295" i="26" s="1"/>
  <c r="S306" i="26"/>
  <c r="AH306" i="26"/>
  <c r="AI306" i="26" s="1"/>
  <c r="S314" i="26"/>
  <c r="AH314" i="26"/>
  <c r="AI314" i="26" s="1"/>
  <c r="S316" i="26"/>
  <c r="AH316" i="26"/>
  <c r="AI316" i="26" s="1"/>
  <c r="S318" i="26"/>
  <c r="AH318" i="26"/>
  <c r="AI318" i="26" s="1"/>
  <c r="S333" i="26"/>
  <c r="AH333" i="26"/>
  <c r="AI333" i="26" s="1"/>
  <c r="S344" i="26"/>
  <c r="AH344" i="26"/>
  <c r="AI344" i="26" s="1"/>
  <c r="AH641" i="26"/>
  <c r="AI641" i="26" s="1"/>
  <c r="S641" i="26"/>
  <c r="S638" i="26"/>
  <c r="AH638" i="26"/>
  <c r="AI638" i="26" s="1"/>
  <c r="S635" i="26"/>
  <c r="AH635" i="26"/>
  <c r="AI635" i="26" s="1"/>
  <c r="S632" i="26"/>
  <c r="AH632" i="26"/>
  <c r="AI632" i="26" s="1"/>
  <c r="S629" i="26"/>
  <c r="AH629" i="26"/>
  <c r="AI629" i="26" s="1"/>
  <c r="S626" i="26"/>
  <c r="AH626" i="26"/>
  <c r="AI626" i="26" s="1"/>
  <c r="S623" i="26"/>
  <c r="AH623" i="26"/>
  <c r="AI623" i="26" s="1"/>
  <c r="S620" i="26"/>
  <c r="AH620" i="26"/>
  <c r="AI620" i="26" s="1"/>
  <c r="S617" i="26"/>
  <c r="AH617" i="26"/>
  <c r="AI617" i="26" s="1"/>
  <c r="S614" i="26"/>
  <c r="AH614" i="26"/>
  <c r="AI614" i="26" s="1"/>
  <c r="S611" i="26"/>
  <c r="AH611" i="26"/>
  <c r="AI611" i="26" s="1"/>
  <c r="S608" i="26"/>
  <c r="AH608" i="26"/>
  <c r="AI608" i="26" s="1"/>
  <c r="S605" i="26"/>
  <c r="AH605" i="26"/>
  <c r="AI605" i="26" s="1"/>
  <c r="S602" i="26"/>
  <c r="AH602" i="26"/>
  <c r="AI602" i="26" s="1"/>
  <c r="S599" i="26"/>
  <c r="AH599" i="26"/>
  <c r="AI599" i="26" s="1"/>
  <c r="S596" i="26"/>
  <c r="AH596" i="26"/>
  <c r="AI596" i="26" s="1"/>
  <c r="S593" i="26"/>
  <c r="AH593" i="26"/>
  <c r="AI593" i="26" s="1"/>
  <c r="S360" i="26"/>
  <c r="AH360" i="26"/>
  <c r="AI360" i="26" s="1"/>
  <c r="S202" i="26"/>
  <c r="AH202" i="26"/>
  <c r="AI202" i="26" s="1"/>
  <c r="S169" i="26"/>
  <c r="AH169" i="26"/>
  <c r="AI169" i="26" s="1"/>
  <c r="S244" i="26"/>
  <c r="AH244" i="26"/>
  <c r="AI244" i="26" s="1"/>
  <c r="S246" i="26"/>
  <c r="AH246" i="26"/>
  <c r="AI246" i="26" s="1"/>
  <c r="S308" i="26"/>
  <c r="AH308" i="26"/>
  <c r="AI308" i="26" s="1"/>
  <c r="S339" i="26"/>
  <c r="AH339" i="26"/>
  <c r="AI339" i="26" s="1"/>
  <c r="S346" i="26"/>
  <c r="AH346" i="26"/>
  <c r="AI346" i="26" s="1"/>
  <c r="S358" i="26"/>
  <c r="AH358" i="26"/>
  <c r="AI358" i="26" s="1"/>
  <c r="AH1831" i="26"/>
  <c r="AI1831" i="26" s="1"/>
  <c r="S630" i="26"/>
  <c r="AH630" i="26"/>
  <c r="AI630" i="26" s="1"/>
  <c r="S627" i="26"/>
  <c r="AH627" i="26"/>
  <c r="AI627" i="26" s="1"/>
  <c r="S624" i="26"/>
  <c r="AH624" i="26"/>
  <c r="AI624" i="26" s="1"/>
  <c r="S621" i="26"/>
  <c r="AH621" i="26"/>
  <c r="AI621" i="26" s="1"/>
  <c r="S618" i="26"/>
  <c r="AH618" i="26"/>
  <c r="AI618" i="26" s="1"/>
  <c r="S612" i="26"/>
  <c r="AH612" i="26"/>
  <c r="AI612" i="26" s="1"/>
  <c r="S606" i="26"/>
  <c r="AH606" i="26"/>
  <c r="AI606" i="26" s="1"/>
  <c r="S603" i="26"/>
  <c r="AH603" i="26"/>
  <c r="AI603" i="26" s="1"/>
  <c r="S597" i="26"/>
  <c r="AH597" i="26"/>
  <c r="AI597" i="26" s="1"/>
  <c r="S594" i="26"/>
  <c r="AH594" i="26"/>
  <c r="AI594" i="26" s="1"/>
  <c r="S579" i="26"/>
  <c r="AH579" i="26"/>
  <c r="AI579" i="26" s="1"/>
  <c r="S576" i="26"/>
  <c r="AH576" i="26"/>
  <c r="AI576" i="26" s="1"/>
  <c r="S573" i="26"/>
  <c r="AH573" i="26"/>
  <c r="AI573" i="26" s="1"/>
  <c r="S561" i="26"/>
  <c r="AH561" i="26"/>
  <c r="AI561" i="26" s="1"/>
  <c r="S558" i="26"/>
  <c r="AH558" i="26"/>
  <c r="AI558" i="26" s="1"/>
  <c r="S555" i="26"/>
  <c r="AH555" i="26"/>
  <c r="AI555" i="26" s="1"/>
  <c r="S552" i="26"/>
  <c r="AH552" i="26"/>
  <c r="AI552" i="26" s="1"/>
  <c r="S549" i="26"/>
  <c r="AH549" i="26"/>
  <c r="AI549" i="26" s="1"/>
  <c r="S540" i="26"/>
  <c r="AH540" i="26"/>
  <c r="AI540" i="26" s="1"/>
  <c r="S534" i="26"/>
  <c r="AH534" i="26"/>
  <c r="AI534" i="26" s="1"/>
  <c r="S531" i="26"/>
  <c r="AH531" i="26"/>
  <c r="AI531" i="26" s="1"/>
  <c r="S528" i="26"/>
  <c r="AH528" i="26"/>
  <c r="AI528" i="26" s="1"/>
  <c r="S522" i="26"/>
  <c r="AH522" i="26"/>
  <c r="AI522" i="26" s="1"/>
  <c r="S516" i="26"/>
  <c r="AH516" i="26"/>
  <c r="AI516" i="26" s="1"/>
  <c r="S513" i="26"/>
  <c r="AH513" i="26"/>
  <c r="AI513" i="26" s="1"/>
  <c r="S510" i="26"/>
  <c r="AH510" i="26"/>
  <c r="AI510" i="26" s="1"/>
  <c r="S504" i="26"/>
  <c r="AH504" i="26"/>
  <c r="AI504" i="26" s="1"/>
  <c r="S498" i="26"/>
  <c r="AH498" i="26"/>
  <c r="AI498" i="26" s="1"/>
  <c r="S495" i="26"/>
  <c r="AH495" i="26"/>
  <c r="AI495" i="26" s="1"/>
  <c r="S489" i="26"/>
  <c r="AH489" i="26"/>
  <c r="AI489" i="26" s="1"/>
  <c r="S486" i="26"/>
  <c r="AH486" i="26"/>
  <c r="AI486" i="26" s="1"/>
  <c r="S483" i="26"/>
  <c r="AH483" i="26"/>
  <c r="AI483" i="26" s="1"/>
  <c r="S480" i="26"/>
  <c r="AH480" i="26"/>
  <c r="AI480" i="26" s="1"/>
  <c r="S477" i="26"/>
  <c r="AH477" i="26"/>
  <c r="AI477" i="26" s="1"/>
  <c r="S474" i="26"/>
  <c r="AH474" i="26"/>
  <c r="AI474" i="26" s="1"/>
  <c r="S471" i="26"/>
  <c r="AH471" i="26"/>
  <c r="AI471" i="26" s="1"/>
  <c r="S468" i="26"/>
  <c r="AH468" i="26"/>
  <c r="AI468" i="26" s="1"/>
  <c r="S465" i="26"/>
  <c r="AH465" i="26"/>
  <c r="AI465" i="26" s="1"/>
  <c r="S462" i="26"/>
  <c r="AH462" i="26"/>
  <c r="AI462" i="26" s="1"/>
  <c r="S459" i="26"/>
  <c r="AH459" i="26"/>
  <c r="AI459" i="26" s="1"/>
  <c r="S456" i="26"/>
  <c r="AH456" i="26"/>
  <c r="AI456" i="26" s="1"/>
  <c r="S453" i="26"/>
  <c r="AH453" i="26"/>
  <c r="AI453" i="26" s="1"/>
  <c r="S450" i="26"/>
  <c r="AH450" i="26"/>
  <c r="AI450" i="26" s="1"/>
  <c r="S447" i="26"/>
  <c r="AH447" i="26"/>
  <c r="AI447" i="26" s="1"/>
  <c r="S444" i="26"/>
  <c r="AH444" i="26"/>
  <c r="AI444" i="26" s="1"/>
  <c r="S441" i="26"/>
  <c r="AH441" i="26"/>
  <c r="AI441" i="26" s="1"/>
  <c r="S438" i="26"/>
  <c r="AH438" i="26"/>
  <c r="AI438" i="26" s="1"/>
  <c r="S435" i="26"/>
  <c r="AH435" i="26"/>
  <c r="AI435" i="26" s="1"/>
  <c r="S432" i="26"/>
  <c r="AH432" i="26"/>
  <c r="AI432" i="26" s="1"/>
  <c r="AH423" i="26"/>
  <c r="AI423" i="26" s="1"/>
  <c r="S423" i="26"/>
  <c r="S417" i="26"/>
  <c r="AH417" i="26"/>
  <c r="AI417" i="26" s="1"/>
  <c r="S414" i="26"/>
  <c r="AH414" i="26"/>
  <c r="AI414" i="26" s="1"/>
  <c r="S411" i="26"/>
  <c r="AH411" i="26"/>
  <c r="AI411" i="26" s="1"/>
  <c r="S408" i="26"/>
  <c r="AH408" i="26"/>
  <c r="AI408" i="26" s="1"/>
  <c r="S405" i="26"/>
  <c r="AH405" i="26"/>
  <c r="AI405" i="26" s="1"/>
  <c r="S590" i="26"/>
  <c r="AH590" i="26"/>
  <c r="AI590" i="26" s="1"/>
  <c r="S587" i="26"/>
  <c r="AH587" i="26"/>
  <c r="AI587" i="26" s="1"/>
  <c r="S584" i="26"/>
  <c r="AH584" i="26"/>
  <c r="AI584" i="26" s="1"/>
  <c r="S581" i="26"/>
  <c r="AH581" i="26"/>
  <c r="AI581" i="26" s="1"/>
  <c r="S578" i="26"/>
  <c r="AH578" i="26"/>
  <c r="AI578" i="26" s="1"/>
  <c r="S575" i="26"/>
  <c r="AH575" i="26"/>
  <c r="AI575" i="26" s="1"/>
  <c r="S572" i="26"/>
  <c r="AH572" i="26"/>
  <c r="AI572" i="26" s="1"/>
  <c r="S569" i="26"/>
  <c r="AH569" i="26"/>
  <c r="AI569" i="26" s="1"/>
  <c r="S566" i="26"/>
  <c r="AH566" i="26"/>
  <c r="AI566" i="26" s="1"/>
  <c r="S563" i="26"/>
  <c r="AH563" i="26"/>
  <c r="AI563" i="26" s="1"/>
  <c r="S560" i="26"/>
  <c r="AH560" i="26"/>
  <c r="AI560" i="26" s="1"/>
  <c r="S554" i="26"/>
  <c r="AH554" i="26"/>
  <c r="AI554" i="26" s="1"/>
  <c r="S551" i="26"/>
  <c r="AH551" i="26"/>
  <c r="AI551" i="26" s="1"/>
  <c r="S548" i="26"/>
  <c r="AH548" i="26"/>
  <c r="AI548" i="26" s="1"/>
  <c r="S545" i="26"/>
  <c r="AH545" i="26"/>
  <c r="AI545" i="26" s="1"/>
  <c r="AH542" i="26"/>
  <c r="AI542" i="26" s="1"/>
  <c r="S542" i="26"/>
  <c r="S539" i="26"/>
  <c r="AH539" i="26"/>
  <c r="AI539" i="26" s="1"/>
  <c r="S536" i="26"/>
  <c r="AH536" i="26"/>
  <c r="AI536" i="26" s="1"/>
  <c r="S533" i="26"/>
  <c r="AH533" i="26"/>
  <c r="AI533" i="26" s="1"/>
  <c r="S530" i="26"/>
  <c r="AH530" i="26"/>
  <c r="AI530" i="26" s="1"/>
  <c r="S527" i="26"/>
  <c r="AH527" i="26"/>
  <c r="AI527" i="26" s="1"/>
  <c r="S524" i="26"/>
  <c r="AH524" i="26"/>
  <c r="AI524" i="26" s="1"/>
  <c r="S521" i="26"/>
  <c r="AH521" i="26"/>
  <c r="AI521" i="26" s="1"/>
  <c r="S518" i="26"/>
  <c r="AH518" i="26"/>
  <c r="AI518" i="26" s="1"/>
  <c r="S515" i="26"/>
  <c r="AH515" i="26"/>
  <c r="AI515" i="26" s="1"/>
  <c r="S512" i="26"/>
  <c r="AH512" i="26"/>
  <c r="AI512" i="26" s="1"/>
  <c r="S509" i="26"/>
  <c r="AH509" i="26"/>
  <c r="AI509" i="26" s="1"/>
  <c r="S506" i="26"/>
  <c r="AH506" i="26"/>
  <c r="AI506" i="26" s="1"/>
  <c r="S503" i="26"/>
  <c r="AH503" i="26"/>
  <c r="AI503" i="26" s="1"/>
  <c r="S500" i="26"/>
  <c r="AH500" i="26"/>
  <c r="AI500" i="26" s="1"/>
  <c r="S497" i="26"/>
  <c r="AH497" i="26"/>
  <c r="AI497" i="26" s="1"/>
  <c r="S494" i="26"/>
  <c r="AH494" i="26"/>
  <c r="AI494" i="26" s="1"/>
  <c r="S491" i="26"/>
  <c r="AH491" i="26"/>
  <c r="AI491" i="26" s="1"/>
  <c r="S488" i="26"/>
  <c r="AH488" i="26"/>
  <c r="AI488" i="26" s="1"/>
  <c r="S485" i="26"/>
  <c r="AH485" i="26"/>
  <c r="AI485" i="26" s="1"/>
  <c r="S482" i="26"/>
  <c r="AH482" i="26"/>
  <c r="AI482" i="26" s="1"/>
  <c r="S479" i="26"/>
  <c r="AH479" i="26"/>
  <c r="AI479" i="26" s="1"/>
  <c r="S476" i="26"/>
  <c r="AH476" i="26"/>
  <c r="AI476" i="26" s="1"/>
  <c r="S473" i="26"/>
  <c r="AH473" i="26"/>
  <c r="AI473" i="26" s="1"/>
  <c r="S470" i="26"/>
  <c r="AH470" i="26"/>
  <c r="AI470" i="26" s="1"/>
  <c r="S467" i="26"/>
  <c r="AH467" i="26"/>
  <c r="AI467" i="26" s="1"/>
  <c r="S464" i="26"/>
  <c r="AH464" i="26"/>
  <c r="AI464" i="26" s="1"/>
  <c r="S461" i="26"/>
  <c r="AH461" i="26"/>
  <c r="AI461" i="26" s="1"/>
  <c r="S458" i="26"/>
  <c r="AH458" i="26"/>
  <c r="AI458" i="26" s="1"/>
  <c r="S455" i="26"/>
  <c r="AH455" i="26"/>
  <c r="AI455" i="26" s="1"/>
  <c r="S452" i="26"/>
  <c r="AH452" i="26"/>
  <c r="AI452" i="26" s="1"/>
  <c r="S449" i="26"/>
  <c r="AH449" i="26"/>
  <c r="AI449" i="26" s="1"/>
  <c r="S446" i="26"/>
  <c r="AH446" i="26"/>
  <c r="AI446" i="26" s="1"/>
  <c r="AH443" i="26"/>
  <c r="AI443" i="26" s="1"/>
  <c r="S443" i="26"/>
  <c r="S440" i="26"/>
  <c r="AH440" i="26"/>
  <c r="AI440" i="26" s="1"/>
  <c r="S437" i="26"/>
  <c r="AH437" i="26"/>
  <c r="AI437" i="26" s="1"/>
  <c r="S434" i="26"/>
  <c r="AH434" i="26"/>
  <c r="AI434" i="26" s="1"/>
  <c r="S431" i="26"/>
  <c r="AH431" i="26"/>
  <c r="AI431" i="26" s="1"/>
  <c r="S428" i="26"/>
  <c r="AH428" i="26"/>
  <c r="AI428" i="26" s="1"/>
  <c r="S425" i="26"/>
  <c r="AH425" i="26"/>
  <c r="AI425" i="26" s="1"/>
  <c r="S422" i="26"/>
  <c r="AH422" i="26"/>
  <c r="AI422" i="26" s="1"/>
  <c r="S419" i="26"/>
  <c r="AH419" i="26"/>
  <c r="AI419" i="26" s="1"/>
  <c r="S416" i="26"/>
  <c r="AH416" i="26"/>
  <c r="AI416" i="26" s="1"/>
  <c r="S413" i="26"/>
  <c r="AH413" i="26"/>
  <c r="AI413" i="26" s="1"/>
  <c r="S410" i="26"/>
  <c r="AH410" i="26"/>
  <c r="AI410" i="26" s="1"/>
  <c r="S407" i="26"/>
  <c r="AH407" i="26"/>
  <c r="AI407" i="26" s="1"/>
  <c r="S404" i="26"/>
  <c r="AH404" i="26"/>
  <c r="AI404" i="26" s="1"/>
  <c r="S401" i="26"/>
  <c r="AH401" i="26"/>
  <c r="AI401" i="26" s="1"/>
  <c r="S398" i="26"/>
  <c r="AH398" i="26"/>
  <c r="AI398" i="26" s="1"/>
  <c r="S395" i="26"/>
  <c r="AH395" i="26"/>
  <c r="AI395" i="26" s="1"/>
  <c r="S392" i="26"/>
  <c r="AH392" i="26"/>
  <c r="AI392" i="26" s="1"/>
  <c r="S389" i="26"/>
  <c r="AH389" i="26"/>
  <c r="AI389" i="26" s="1"/>
  <c r="S386" i="26"/>
  <c r="AH386" i="26"/>
  <c r="AI386" i="26" s="1"/>
  <c r="S383" i="26"/>
  <c r="AH383" i="26"/>
  <c r="AI383" i="26" s="1"/>
  <c r="S380" i="26"/>
  <c r="AH380" i="26"/>
  <c r="AI380" i="26" s="1"/>
  <c r="S377" i="26"/>
  <c r="AH377" i="26"/>
  <c r="AI377" i="26" s="1"/>
  <c r="S374" i="26"/>
  <c r="AH374" i="26"/>
  <c r="AI374" i="26" s="1"/>
  <c r="S371" i="26"/>
  <c r="AH371" i="26"/>
  <c r="AI371" i="26" s="1"/>
  <c r="S368" i="26"/>
  <c r="AH368" i="26"/>
  <c r="AI368" i="26" s="1"/>
  <c r="S365" i="26"/>
  <c r="AH365" i="26"/>
  <c r="AI365" i="26" s="1"/>
  <c r="S362" i="26"/>
  <c r="AH362" i="26"/>
  <c r="AI362" i="26" s="1"/>
  <c r="S928" i="26"/>
  <c r="S889" i="26"/>
  <c r="S964" i="26"/>
  <c r="AH964" i="26"/>
  <c r="AI964" i="26" s="1"/>
  <c r="S961" i="26"/>
  <c r="AH961" i="26"/>
  <c r="AI961" i="26" s="1"/>
  <c r="S958" i="26"/>
  <c r="AH958" i="26"/>
  <c r="AI958" i="26" s="1"/>
  <c r="S955" i="26"/>
  <c r="AH955" i="26"/>
  <c r="AI955" i="26" s="1"/>
  <c r="S952" i="26"/>
  <c r="AH952" i="26"/>
  <c r="AI952" i="26" s="1"/>
  <c r="S949" i="26"/>
  <c r="AH949" i="26"/>
  <c r="AI949" i="26" s="1"/>
  <c r="S946" i="26"/>
  <c r="AH946" i="26"/>
  <c r="AI946" i="26" s="1"/>
  <c r="S943" i="26"/>
  <c r="AH943" i="26"/>
  <c r="AI943" i="26" s="1"/>
  <c r="S940" i="26"/>
  <c r="AH940" i="26"/>
  <c r="AI940" i="26" s="1"/>
  <c r="S937" i="26"/>
  <c r="AH937" i="26"/>
  <c r="AI937" i="26" s="1"/>
  <c r="S934" i="26"/>
  <c r="AH934" i="26"/>
  <c r="AI934" i="26" s="1"/>
  <c r="S931" i="26"/>
  <c r="AH931" i="26"/>
  <c r="AI931" i="26" s="1"/>
  <c r="S925" i="26"/>
  <c r="AH925" i="26"/>
  <c r="AI925" i="26" s="1"/>
  <c r="S922" i="26"/>
  <c r="AH922" i="26"/>
  <c r="AI922" i="26" s="1"/>
  <c r="S919" i="26"/>
  <c r="AH919" i="26"/>
  <c r="AI919" i="26" s="1"/>
  <c r="S916" i="26"/>
  <c r="AH916" i="26"/>
  <c r="AI916" i="26" s="1"/>
  <c r="S913" i="26"/>
  <c r="AH913" i="26"/>
  <c r="AI913" i="26" s="1"/>
  <c r="S910" i="26"/>
  <c r="AH910" i="26"/>
  <c r="AI910" i="26" s="1"/>
  <c r="S907" i="26"/>
  <c r="AH907" i="26"/>
  <c r="AI907" i="26" s="1"/>
  <c r="S904" i="26"/>
  <c r="AH904" i="26"/>
  <c r="AI904" i="26" s="1"/>
  <c r="S901" i="26"/>
  <c r="AH901" i="26"/>
  <c r="AI901" i="26" s="1"/>
  <c r="S898" i="26"/>
  <c r="AH898" i="26"/>
  <c r="AI898" i="26" s="1"/>
  <c r="S895" i="26"/>
  <c r="AH895" i="26"/>
  <c r="AI895" i="26" s="1"/>
  <c r="S892" i="26"/>
  <c r="AH892" i="26"/>
  <c r="AI892" i="26" s="1"/>
  <c r="S886" i="26"/>
  <c r="AH886" i="26"/>
  <c r="AI886" i="26" s="1"/>
  <c r="S883" i="26"/>
  <c r="AH883" i="26"/>
  <c r="AI883" i="26" s="1"/>
  <c r="S880" i="26"/>
  <c r="AH880" i="26"/>
  <c r="AI880" i="26" s="1"/>
  <c r="S877" i="26"/>
  <c r="AH877" i="26"/>
  <c r="AI877" i="26" s="1"/>
  <c r="S874" i="26"/>
  <c r="AH874" i="26"/>
  <c r="AI874" i="26" s="1"/>
  <c r="S871" i="26"/>
  <c r="AH871" i="26"/>
  <c r="AI871" i="26" s="1"/>
  <c r="S868" i="26"/>
  <c r="AH868" i="26"/>
  <c r="AI868" i="26" s="1"/>
  <c r="S865" i="26"/>
  <c r="AH865" i="26"/>
  <c r="AI865" i="26" s="1"/>
  <c r="S862" i="26"/>
  <c r="AH862" i="26"/>
  <c r="AI862" i="26" s="1"/>
  <c r="S859" i="26"/>
  <c r="AH859" i="26"/>
  <c r="AI859" i="26" s="1"/>
  <c r="S856" i="26"/>
  <c r="AH856" i="26"/>
  <c r="AI856" i="26" s="1"/>
  <c r="S853" i="26"/>
  <c r="AH853" i="26"/>
  <c r="AI853" i="26" s="1"/>
  <c r="S850" i="26"/>
  <c r="AH850" i="26"/>
  <c r="AI850" i="26" s="1"/>
  <c r="S847" i="26"/>
  <c r="AH847" i="26"/>
  <c r="AI847" i="26" s="1"/>
  <c r="S844" i="26"/>
  <c r="AH844" i="26"/>
  <c r="AI844" i="26" s="1"/>
  <c r="S841" i="26"/>
  <c r="AH841" i="26"/>
  <c r="AI841" i="26" s="1"/>
  <c r="S838" i="26"/>
  <c r="AH838" i="26"/>
  <c r="AI838" i="26" s="1"/>
  <c r="AH835" i="26"/>
  <c r="AI835" i="26" s="1"/>
  <c r="S835" i="26"/>
  <c r="S832" i="26"/>
  <c r="AH832" i="26"/>
  <c r="AI832" i="26" s="1"/>
  <c r="S829" i="26"/>
  <c r="AH829" i="26"/>
  <c r="AI829" i="26" s="1"/>
  <c r="S826" i="26"/>
  <c r="AH826" i="26"/>
  <c r="AI826" i="26" s="1"/>
  <c r="S823" i="26"/>
  <c r="AH823" i="26"/>
  <c r="AI823" i="26" s="1"/>
  <c r="S820" i="26"/>
  <c r="AH820" i="26"/>
  <c r="AI820" i="26" s="1"/>
  <c r="S817" i="26"/>
  <c r="AH817" i="26"/>
  <c r="AI817" i="26" s="1"/>
  <c r="S814" i="26"/>
  <c r="AH814" i="26"/>
  <c r="AI814" i="26" s="1"/>
  <c r="S811" i="26"/>
  <c r="AH811" i="26"/>
  <c r="AI811" i="26" s="1"/>
  <c r="S808" i="26"/>
  <c r="AH808" i="26"/>
  <c r="AI808" i="26" s="1"/>
  <c r="S805" i="26"/>
  <c r="AH805" i="26"/>
  <c r="AI805" i="26" s="1"/>
  <c r="S802" i="26"/>
  <c r="AH802" i="26"/>
  <c r="AI802" i="26" s="1"/>
  <c r="S799" i="26"/>
  <c r="AH799" i="26"/>
  <c r="AI799" i="26" s="1"/>
  <c r="S796" i="26"/>
  <c r="AH796" i="26"/>
  <c r="AI796" i="26" s="1"/>
  <c r="S793" i="26"/>
  <c r="AH793" i="26"/>
  <c r="AI793" i="26" s="1"/>
  <c r="S790" i="26"/>
  <c r="AH790" i="26"/>
  <c r="AI790" i="26" s="1"/>
  <c r="S787" i="26"/>
  <c r="AH787" i="26"/>
  <c r="AI787" i="26" s="1"/>
  <c r="S784" i="26"/>
  <c r="AH784" i="26"/>
  <c r="AI784" i="26" s="1"/>
  <c r="S781" i="26"/>
  <c r="AH781" i="26"/>
  <c r="AI781" i="26" s="1"/>
  <c r="S778" i="26"/>
  <c r="AH778" i="26"/>
  <c r="AI778" i="26" s="1"/>
  <c r="S775" i="26"/>
  <c r="AH775" i="26"/>
  <c r="AI775" i="26" s="1"/>
  <c r="S772" i="26"/>
  <c r="AH772" i="26"/>
  <c r="AI772" i="26" s="1"/>
  <c r="S769" i="26"/>
  <c r="AH769" i="26"/>
  <c r="AI769" i="26" s="1"/>
  <c r="S766" i="26"/>
  <c r="AH766" i="26"/>
  <c r="AI766" i="26" s="1"/>
  <c r="S763" i="26"/>
  <c r="AH763" i="26"/>
  <c r="AI763" i="26" s="1"/>
  <c r="S760" i="26"/>
  <c r="AH760" i="26"/>
  <c r="AI760" i="26" s="1"/>
  <c r="S757" i="26"/>
  <c r="AH757" i="26"/>
  <c r="AI757" i="26" s="1"/>
  <c r="S754" i="26"/>
  <c r="AH754" i="26"/>
  <c r="AI754" i="26" s="1"/>
  <c r="S751" i="26"/>
  <c r="AH751" i="26"/>
  <c r="AI751" i="26" s="1"/>
  <c r="S748" i="26"/>
  <c r="AH748" i="26"/>
  <c r="AI748" i="26" s="1"/>
  <c r="S745" i="26"/>
  <c r="AH745" i="26"/>
  <c r="AI745" i="26" s="1"/>
  <c r="S742" i="26"/>
  <c r="AH742" i="26"/>
  <c r="AI742" i="26" s="1"/>
  <c r="S739" i="26"/>
  <c r="AH739" i="26"/>
  <c r="AI739" i="26" s="1"/>
  <c r="S736" i="26"/>
  <c r="AH736" i="26"/>
  <c r="AI736" i="26" s="1"/>
  <c r="S733" i="26"/>
  <c r="AH733" i="26"/>
  <c r="AI733" i="26" s="1"/>
  <c r="S730" i="26"/>
  <c r="AH730" i="26"/>
  <c r="AI730" i="26" s="1"/>
  <c r="S727" i="26"/>
  <c r="AH727" i="26"/>
  <c r="AI727" i="26" s="1"/>
  <c r="S724" i="26"/>
  <c r="AH724" i="26"/>
  <c r="AI724" i="26" s="1"/>
  <c r="S721" i="26"/>
  <c r="AH721" i="26"/>
  <c r="AI721" i="26" s="1"/>
  <c r="S718" i="26"/>
  <c r="AH718" i="26"/>
  <c r="AI718" i="26" s="1"/>
  <c r="S715" i="26"/>
  <c r="AH715" i="26"/>
  <c r="AI715" i="26" s="1"/>
  <c r="S712" i="26"/>
  <c r="AH712" i="26"/>
  <c r="AI712" i="26" s="1"/>
  <c r="S709" i="26"/>
  <c r="AH709" i="26"/>
  <c r="AI709" i="26" s="1"/>
  <c r="S706" i="26"/>
  <c r="AH706" i="26"/>
  <c r="AI706" i="26" s="1"/>
  <c r="S703" i="26"/>
  <c r="AH703" i="26"/>
  <c r="AI703" i="26" s="1"/>
  <c r="S700" i="26"/>
  <c r="AH700" i="26"/>
  <c r="AI700" i="26" s="1"/>
  <c r="S697" i="26"/>
  <c r="AH697" i="26"/>
  <c r="AI697" i="26" s="1"/>
  <c r="S694" i="26"/>
  <c r="AH694" i="26"/>
  <c r="AI694" i="26" s="1"/>
  <c r="S691" i="26"/>
  <c r="AH691" i="26"/>
  <c r="AI691" i="26" s="1"/>
  <c r="S688" i="26"/>
  <c r="AH688" i="26"/>
  <c r="AI688" i="26" s="1"/>
  <c r="S685" i="26"/>
  <c r="AH685" i="26"/>
  <c r="AI685" i="26" s="1"/>
  <c r="S682" i="26"/>
  <c r="AH682" i="26"/>
  <c r="AI682" i="26" s="1"/>
  <c r="S679" i="26"/>
  <c r="AH679" i="26"/>
  <c r="AI679" i="26" s="1"/>
  <c r="S676" i="26"/>
  <c r="AH676" i="26"/>
  <c r="AI676" i="26" s="1"/>
  <c r="S673" i="26"/>
  <c r="AH673" i="26"/>
  <c r="AI673" i="26" s="1"/>
  <c r="S670" i="26"/>
  <c r="AH670" i="26"/>
  <c r="AI670" i="26" s="1"/>
  <c r="S667" i="26"/>
  <c r="AH667" i="26"/>
  <c r="AI667" i="26" s="1"/>
  <c r="S664" i="26"/>
  <c r="AH664" i="26"/>
  <c r="AI664" i="26" s="1"/>
  <c r="S661" i="26"/>
  <c r="AH661" i="26"/>
  <c r="AI661" i="26" s="1"/>
  <c r="S658" i="26"/>
  <c r="AH658" i="26"/>
  <c r="AI658" i="26" s="1"/>
  <c r="S655" i="26"/>
  <c r="AH655" i="26"/>
  <c r="AI655" i="26" s="1"/>
  <c r="S652" i="26"/>
  <c r="AH652" i="26"/>
  <c r="AI652" i="26" s="1"/>
  <c r="S649" i="26"/>
  <c r="AH649" i="26"/>
  <c r="AI649" i="26" s="1"/>
  <c r="S646" i="26"/>
  <c r="AH646" i="26"/>
  <c r="AI646" i="26" s="1"/>
  <c r="S643" i="26"/>
  <c r="AH643" i="26"/>
  <c r="AI643" i="26" s="1"/>
  <c r="S640" i="26"/>
  <c r="AH640" i="26"/>
  <c r="AI640" i="26" s="1"/>
  <c r="S637" i="26"/>
  <c r="AH637" i="26"/>
  <c r="AI637" i="26" s="1"/>
  <c r="S634" i="26"/>
  <c r="AH634" i="26"/>
  <c r="AI634" i="26" s="1"/>
  <c r="S631" i="26"/>
  <c r="AH631" i="26"/>
  <c r="AI631" i="26" s="1"/>
  <c r="S628" i="26"/>
  <c r="AH628" i="26"/>
  <c r="AI628" i="26" s="1"/>
  <c r="S625" i="26"/>
  <c r="AH625" i="26"/>
  <c r="AI625" i="26" s="1"/>
  <c r="S622" i="26"/>
  <c r="AH622" i="26"/>
  <c r="AI622" i="26" s="1"/>
  <c r="S619" i="26"/>
  <c r="AH619" i="26"/>
  <c r="AI619" i="26" s="1"/>
  <c r="S616" i="26"/>
  <c r="AH616" i="26"/>
  <c r="AI616" i="26" s="1"/>
  <c r="S613" i="26"/>
  <c r="AH613" i="26"/>
  <c r="AI613" i="26" s="1"/>
  <c r="S610" i="26"/>
  <c r="AH610" i="26"/>
  <c r="AI610" i="26" s="1"/>
  <c r="S607" i="26"/>
  <c r="AH607" i="26"/>
  <c r="AI607" i="26" s="1"/>
  <c r="S604" i="26"/>
  <c r="AH604" i="26"/>
  <c r="AI604" i="26" s="1"/>
  <c r="S601" i="26"/>
  <c r="AH601" i="26"/>
  <c r="AI601" i="26" s="1"/>
  <c r="S598" i="26"/>
  <c r="AH598" i="26"/>
  <c r="AI598" i="26" s="1"/>
  <c r="S595" i="26"/>
  <c r="AH595" i="26"/>
  <c r="AI595" i="26" s="1"/>
  <c r="S592" i="26"/>
  <c r="AH592" i="26"/>
  <c r="AI592" i="26" s="1"/>
  <c r="S589" i="26"/>
  <c r="AH589" i="26"/>
  <c r="AI589" i="26" s="1"/>
  <c r="S586" i="26"/>
  <c r="AH586" i="26"/>
  <c r="AI586" i="26" s="1"/>
  <c r="S583" i="26"/>
  <c r="AH583" i="26"/>
  <c r="AI583" i="26" s="1"/>
  <c r="S580" i="26"/>
  <c r="AH580" i="26"/>
  <c r="AI580" i="26" s="1"/>
  <c r="S577" i="26"/>
  <c r="AH577" i="26"/>
  <c r="AI577" i="26" s="1"/>
  <c r="S574" i="26"/>
  <c r="AH574" i="26"/>
  <c r="AI574" i="26" s="1"/>
  <c r="S571" i="26"/>
  <c r="AH571" i="26"/>
  <c r="AI571" i="26" s="1"/>
  <c r="S568" i="26"/>
  <c r="AH568" i="26"/>
  <c r="AI568" i="26" s="1"/>
  <c r="S565" i="26"/>
  <c r="AH565" i="26"/>
  <c r="AI565" i="26" s="1"/>
  <c r="S562" i="26"/>
  <c r="AH562" i="26"/>
  <c r="AI562" i="26" s="1"/>
  <c r="S559" i="26"/>
  <c r="AH559" i="26"/>
  <c r="AI559" i="26" s="1"/>
  <c r="S556" i="26"/>
  <c r="AH556" i="26"/>
  <c r="AI556" i="26" s="1"/>
  <c r="S553" i="26"/>
  <c r="AH553" i="26"/>
  <c r="AI553" i="26" s="1"/>
  <c r="S550" i="26"/>
  <c r="AH550" i="26"/>
  <c r="AI550" i="26" s="1"/>
  <c r="S547" i="26"/>
  <c r="AH547" i="26"/>
  <c r="AI547" i="26" s="1"/>
  <c r="S544" i="26"/>
  <c r="AH544" i="26"/>
  <c r="AI544" i="26" s="1"/>
  <c r="S541" i="26"/>
  <c r="AH541" i="26"/>
  <c r="AI541" i="26" s="1"/>
  <c r="S538" i="26"/>
  <c r="AH538" i="26"/>
  <c r="AI538" i="26" s="1"/>
  <c r="S535" i="26"/>
  <c r="AH535" i="26"/>
  <c r="AI535" i="26" s="1"/>
  <c r="S532" i="26"/>
  <c r="AH532" i="26"/>
  <c r="AI532" i="26" s="1"/>
  <c r="S529" i="26"/>
  <c r="AH529" i="26"/>
  <c r="AI529" i="26" s="1"/>
  <c r="S526" i="26"/>
  <c r="AH526" i="26"/>
  <c r="AI526" i="26" s="1"/>
  <c r="S523" i="26"/>
  <c r="AH523" i="26"/>
  <c r="AI523" i="26" s="1"/>
  <c r="S520" i="26"/>
  <c r="AH520" i="26"/>
  <c r="AI520" i="26" s="1"/>
  <c r="S517" i="26"/>
  <c r="AH517" i="26"/>
  <c r="AI517" i="26" s="1"/>
  <c r="S514" i="26"/>
  <c r="AH514" i="26"/>
  <c r="AI514" i="26" s="1"/>
  <c r="S511" i="26"/>
  <c r="AH511" i="26"/>
  <c r="AI511" i="26" s="1"/>
  <c r="S508" i="26"/>
  <c r="AH508" i="26"/>
  <c r="AI508" i="26" s="1"/>
  <c r="S505" i="26"/>
  <c r="AH505" i="26"/>
  <c r="AI505" i="26" s="1"/>
  <c r="S502" i="26"/>
  <c r="AH502" i="26"/>
  <c r="AI502" i="26" s="1"/>
  <c r="S499" i="26"/>
  <c r="AH499" i="26"/>
  <c r="AI499" i="26" s="1"/>
  <c r="S496" i="26"/>
  <c r="AH496" i="26"/>
  <c r="AI496" i="26" s="1"/>
  <c r="S493" i="26"/>
  <c r="AH493" i="26"/>
  <c r="AI493" i="26" s="1"/>
  <c r="S490" i="26"/>
  <c r="AH490" i="26"/>
  <c r="AI490" i="26" s="1"/>
  <c r="S487" i="26"/>
  <c r="AH487" i="26"/>
  <c r="AI487" i="26" s="1"/>
  <c r="S484" i="26"/>
  <c r="AH484" i="26"/>
  <c r="AI484" i="26" s="1"/>
  <c r="S481" i="26"/>
  <c r="AH481" i="26"/>
  <c r="AI481" i="26" s="1"/>
  <c r="S478" i="26"/>
  <c r="AH478" i="26"/>
  <c r="AI478" i="26" s="1"/>
  <c r="S475" i="26"/>
  <c r="AH475" i="26"/>
  <c r="AI475" i="26" s="1"/>
  <c r="S472" i="26"/>
  <c r="AH472" i="26"/>
  <c r="AI472" i="26" s="1"/>
  <c r="S469" i="26"/>
  <c r="AH469" i="26"/>
  <c r="AI469" i="26" s="1"/>
  <c r="S466" i="26"/>
  <c r="AH466" i="26"/>
  <c r="AI466" i="26" s="1"/>
  <c r="S463" i="26"/>
  <c r="AH463" i="26"/>
  <c r="AI463" i="26" s="1"/>
  <c r="S460" i="26"/>
  <c r="AH460" i="26"/>
  <c r="AI460" i="26" s="1"/>
  <c r="S457" i="26"/>
  <c r="AH457" i="26"/>
  <c r="AI457" i="26" s="1"/>
  <c r="S454" i="26"/>
  <c r="AH454" i="26"/>
  <c r="AI454" i="26" s="1"/>
  <c r="S451" i="26"/>
  <c r="AH451" i="26"/>
  <c r="AI451" i="26" s="1"/>
  <c r="S448" i="26"/>
  <c r="AH448" i="26"/>
  <c r="AI448" i="26" s="1"/>
  <c r="S445" i="26"/>
  <c r="AH445" i="26"/>
  <c r="AI445" i="26" s="1"/>
  <c r="S442" i="26"/>
  <c r="AH442" i="26"/>
  <c r="AI442" i="26" s="1"/>
  <c r="S439" i="26"/>
  <c r="AH439" i="26"/>
  <c r="AI439" i="26" s="1"/>
  <c r="S436" i="26"/>
  <c r="AH436" i="26"/>
  <c r="AI436" i="26" s="1"/>
  <c r="S433" i="26"/>
  <c r="AH433" i="26"/>
  <c r="AI433" i="26" s="1"/>
  <c r="S430" i="26"/>
  <c r="AH430" i="26"/>
  <c r="AI430" i="26" s="1"/>
  <c r="S427" i="26"/>
  <c r="AH427" i="26"/>
  <c r="AI427" i="26" s="1"/>
  <c r="S424" i="26"/>
  <c r="AH424" i="26"/>
  <c r="AI424" i="26" s="1"/>
  <c r="S421" i="26"/>
  <c r="AH421" i="26"/>
  <c r="AI421" i="26" s="1"/>
  <c r="S418" i="26"/>
  <c r="AH418" i="26"/>
  <c r="AI418" i="26" s="1"/>
  <c r="S415" i="26"/>
  <c r="AH415" i="26"/>
  <c r="AI415" i="26" s="1"/>
  <c r="S412" i="26"/>
  <c r="AH412" i="26"/>
  <c r="AI412" i="26" s="1"/>
  <c r="S409" i="26"/>
  <c r="AH409" i="26"/>
  <c r="AI409" i="26" s="1"/>
  <c r="S406" i="26"/>
  <c r="AH406" i="26"/>
  <c r="AI406" i="26" s="1"/>
  <c r="S403" i="26"/>
  <c r="AH403" i="26"/>
  <c r="AI403" i="26" s="1"/>
  <c r="S400" i="26"/>
  <c r="AH400" i="26"/>
  <c r="AI400" i="26" s="1"/>
  <c r="S397" i="26"/>
  <c r="AH397" i="26"/>
  <c r="AI397" i="26" s="1"/>
  <c r="S394" i="26"/>
  <c r="AH394" i="26"/>
  <c r="AI394" i="26" s="1"/>
  <c r="S391" i="26"/>
  <c r="AH391" i="26"/>
  <c r="AI391" i="26" s="1"/>
  <c r="S388" i="26"/>
  <c r="AH388" i="26"/>
  <c r="AI388" i="26" s="1"/>
  <c r="S385" i="26"/>
  <c r="AH385" i="26"/>
  <c r="AI385" i="26" s="1"/>
  <c r="S382" i="26"/>
  <c r="AH382" i="26"/>
  <c r="AI382" i="26" s="1"/>
  <c r="S379" i="26"/>
  <c r="AH379" i="26"/>
  <c r="AI379" i="26" s="1"/>
  <c r="S376" i="26"/>
  <c r="AH376" i="26"/>
  <c r="AI376" i="26" s="1"/>
  <c r="S373" i="26"/>
  <c r="AH373" i="26"/>
  <c r="AI373" i="26" s="1"/>
  <c r="S370" i="26"/>
  <c r="AH370" i="26"/>
  <c r="AI370" i="26" s="1"/>
  <c r="S367" i="26"/>
  <c r="AH367" i="26"/>
  <c r="AI367" i="26" s="1"/>
  <c r="S364" i="26"/>
  <c r="AH364" i="26"/>
  <c r="AI364" i="26" s="1"/>
  <c r="S361" i="26"/>
  <c r="AH361" i="26"/>
  <c r="AI361" i="26" s="1"/>
  <c r="S557" i="26"/>
  <c r="S420" i="26"/>
  <c r="S393" i="26"/>
  <c r="S378" i="26"/>
  <c r="S396" i="26"/>
  <c r="AH396" i="26"/>
  <c r="AI396" i="26" s="1"/>
  <c r="S387" i="26"/>
  <c r="AH387" i="26"/>
  <c r="AI387" i="26" s="1"/>
  <c r="S384" i="26"/>
  <c r="AH384" i="26"/>
  <c r="AI384" i="26" s="1"/>
  <c r="S381" i="26"/>
  <c r="AH381" i="26"/>
  <c r="AI381" i="26" s="1"/>
  <c r="S369" i="26"/>
  <c r="AH369" i="26"/>
  <c r="AI369" i="26" s="1"/>
  <c r="S363" i="26"/>
  <c r="AH363" i="26"/>
  <c r="AI363" i="26" s="1"/>
  <c r="S375" i="26"/>
  <c r="S372" i="26"/>
  <c r="AC879" i="26"/>
  <c r="U879" i="26"/>
  <c r="AC828" i="26"/>
  <c r="U828" i="26"/>
  <c r="AC670" i="26"/>
  <c r="U670" i="26"/>
  <c r="AC572" i="26"/>
  <c r="U572" i="26"/>
  <c r="U495" i="26"/>
  <c r="AC495" i="26"/>
  <c r="AC464" i="26"/>
  <c r="U464" i="26"/>
  <c r="AC428" i="26"/>
  <c r="U428" i="26"/>
  <c r="AC387" i="26"/>
  <c r="U387" i="26"/>
  <c r="AC1283" i="26"/>
  <c r="U1283" i="26"/>
  <c r="AC1924" i="26"/>
  <c r="U1924" i="26"/>
  <c r="AC915" i="26"/>
  <c r="U915" i="26"/>
  <c r="AC823" i="26"/>
  <c r="U823" i="26"/>
  <c r="AC808" i="26"/>
  <c r="U808" i="26"/>
  <c r="AC793" i="26"/>
  <c r="U793" i="26"/>
  <c r="AC680" i="26"/>
  <c r="U680" i="26"/>
  <c r="U644" i="26"/>
  <c r="AC644" i="26"/>
  <c r="AC608" i="26"/>
  <c r="U608" i="26"/>
  <c r="AC526" i="26"/>
  <c r="U526" i="26"/>
  <c r="U490" i="26"/>
  <c r="AC490" i="26"/>
  <c r="AC459" i="26"/>
  <c r="U459" i="26"/>
  <c r="S191" i="26"/>
  <c r="AC249" i="26"/>
  <c r="U249" i="26"/>
  <c r="AC272" i="26"/>
  <c r="U272" i="26"/>
  <c r="AC2005" i="26"/>
  <c r="U2005" i="26"/>
  <c r="AC1975" i="26"/>
  <c r="U1975" i="26"/>
  <c r="AC1944" i="26"/>
  <c r="U1944" i="26"/>
  <c r="AC1314" i="26"/>
  <c r="U1314" i="26"/>
  <c r="AC1273" i="26"/>
  <c r="U1273" i="26"/>
  <c r="AC1247" i="26"/>
  <c r="U1247" i="26"/>
  <c r="AC1232" i="26"/>
  <c r="U1232" i="26"/>
  <c r="AC1222" i="26"/>
  <c r="U1222" i="26"/>
  <c r="AC1191" i="26"/>
  <c r="U1191" i="26"/>
  <c r="AC1145" i="26"/>
  <c r="U1145" i="26"/>
  <c r="AC1130" i="26"/>
  <c r="U1130" i="26"/>
  <c r="AC1089" i="26"/>
  <c r="U1089" i="26"/>
  <c r="AC1074" i="26"/>
  <c r="U1074" i="26"/>
  <c r="AC1043" i="26"/>
  <c r="U1043" i="26"/>
  <c r="AC1002" i="26"/>
  <c r="U1002" i="26"/>
  <c r="AC966" i="26"/>
  <c r="U966" i="26"/>
  <c r="AC935" i="26"/>
  <c r="U935" i="26"/>
  <c r="AC925" i="26"/>
  <c r="U925" i="26"/>
  <c r="AC894" i="26"/>
  <c r="U894" i="26"/>
  <c r="AC853" i="26"/>
  <c r="U853" i="26"/>
  <c r="AC772" i="26"/>
  <c r="U772" i="26"/>
  <c r="AC736" i="26"/>
  <c r="U736" i="26"/>
  <c r="AC710" i="26"/>
  <c r="U710" i="26"/>
  <c r="AC700" i="26"/>
  <c r="U700" i="26"/>
  <c r="AC685" i="26"/>
  <c r="U685" i="26"/>
  <c r="AC342" i="26"/>
  <c r="U342" i="26"/>
  <c r="AC1365" i="26"/>
  <c r="U1365" i="26"/>
  <c r="AC1334" i="26"/>
  <c r="U1334" i="26"/>
  <c r="AC1324" i="26"/>
  <c r="U1324" i="26"/>
  <c r="AC1298" i="26"/>
  <c r="U1298" i="26"/>
  <c r="AC1288" i="26"/>
  <c r="U1288" i="26"/>
  <c r="AC1262" i="26"/>
  <c r="U1262" i="26"/>
  <c r="AC1252" i="26"/>
  <c r="U1252" i="26"/>
  <c r="AC1211" i="26"/>
  <c r="U1211" i="26"/>
  <c r="AC1201" i="26"/>
  <c r="U1201" i="26"/>
  <c r="AC1175" i="26"/>
  <c r="U1175" i="26"/>
  <c r="AC1160" i="26"/>
  <c r="U1160" i="26"/>
  <c r="AC1155" i="26"/>
  <c r="U1155" i="26"/>
  <c r="AC1150" i="26"/>
  <c r="U1150" i="26"/>
  <c r="AC1135" i="26"/>
  <c r="U1135" i="26"/>
  <c r="AC1109" i="26"/>
  <c r="U1109" i="26"/>
  <c r="AC1104" i="26"/>
  <c r="U1104" i="26"/>
  <c r="AC1099" i="26"/>
  <c r="U1099" i="26"/>
  <c r="AC1084" i="26"/>
  <c r="U1084" i="26"/>
  <c r="AC1058" i="26"/>
  <c r="U1058" i="26"/>
  <c r="AC1053" i="26"/>
  <c r="U1053" i="26"/>
  <c r="AC1048" i="26"/>
  <c r="U1048" i="26"/>
  <c r="AC1022" i="26"/>
  <c r="U1022" i="26"/>
  <c r="AC1017" i="26"/>
  <c r="U1017" i="26"/>
  <c r="AC1012" i="26"/>
  <c r="U1012" i="26"/>
  <c r="AC986" i="26"/>
  <c r="U986" i="26"/>
  <c r="AC981" i="26"/>
  <c r="U981" i="26"/>
  <c r="AC976" i="26"/>
  <c r="U976" i="26"/>
  <c r="AC950" i="26"/>
  <c r="U950" i="26"/>
  <c r="AC945" i="26"/>
  <c r="U945" i="26"/>
  <c r="AC940" i="26"/>
  <c r="U940" i="26"/>
  <c r="S184" i="26"/>
  <c r="S219" i="26"/>
  <c r="S223" i="26"/>
  <c r="AC265" i="26"/>
  <c r="U265" i="26"/>
  <c r="S293" i="26"/>
  <c r="U357" i="26"/>
  <c r="AC357" i="26"/>
  <c r="AC1934" i="26"/>
  <c r="U1934" i="26"/>
  <c r="AC1914" i="26"/>
  <c r="U1914" i="26"/>
  <c r="AC884" i="26"/>
  <c r="U884" i="26"/>
  <c r="AC838" i="26"/>
  <c r="U838" i="26"/>
  <c r="AC813" i="26"/>
  <c r="U813" i="26"/>
  <c r="AC757" i="26"/>
  <c r="U757" i="26"/>
  <c r="AC634" i="26"/>
  <c r="U634" i="26"/>
  <c r="AC598" i="26"/>
  <c r="U598" i="26"/>
  <c r="AC562" i="26"/>
  <c r="U562" i="26"/>
  <c r="AC536" i="26"/>
  <c r="U536" i="26"/>
  <c r="AC500" i="26"/>
  <c r="U500" i="26"/>
  <c r="AC423" i="26"/>
  <c r="U423" i="26"/>
  <c r="S345" i="26"/>
  <c r="AC2010" i="26"/>
  <c r="U2010" i="26"/>
  <c r="AC1980" i="26"/>
  <c r="U1980" i="26"/>
  <c r="AC1949" i="26"/>
  <c r="U1949" i="26"/>
  <c r="AC1309" i="26"/>
  <c r="U1309" i="26"/>
  <c r="AC1237" i="26"/>
  <c r="U1237" i="26"/>
  <c r="AC1186" i="26"/>
  <c r="U1186" i="26"/>
  <c r="AC1125" i="26"/>
  <c r="U1125" i="26"/>
  <c r="AC1094" i="26"/>
  <c r="U1094" i="26"/>
  <c r="AC1079" i="26"/>
  <c r="U1079" i="26"/>
  <c r="AC1033" i="26"/>
  <c r="U1033" i="26"/>
  <c r="AC1007" i="26"/>
  <c r="U1007" i="26"/>
  <c r="AC997" i="26"/>
  <c r="U997" i="26"/>
  <c r="AC971" i="26"/>
  <c r="U971" i="26"/>
  <c r="AC889" i="26"/>
  <c r="U889" i="26"/>
  <c r="AC863" i="26"/>
  <c r="U863" i="26"/>
  <c r="U777" i="26"/>
  <c r="AC777" i="26"/>
  <c r="AC705" i="26"/>
  <c r="U705" i="26"/>
  <c r="AC191" i="26"/>
  <c r="U191" i="26"/>
  <c r="S268" i="26"/>
  <c r="S1824" i="26"/>
  <c r="S1197" i="26"/>
  <c r="AC1370" i="26"/>
  <c r="U1370" i="26"/>
  <c r="AC1360" i="26"/>
  <c r="U1360" i="26"/>
  <c r="AC1329" i="26"/>
  <c r="U1329" i="26"/>
  <c r="AC1293" i="26"/>
  <c r="U1293" i="26"/>
  <c r="AC1257" i="26"/>
  <c r="U1257" i="26"/>
  <c r="AC1206" i="26"/>
  <c r="U1206" i="26"/>
  <c r="AC1170" i="26"/>
  <c r="U1170" i="26"/>
  <c r="AC1544" i="26"/>
  <c r="U1544" i="26"/>
  <c r="AC1539" i="26"/>
  <c r="U1539" i="26"/>
  <c r="AC1534" i="26"/>
  <c r="U1534" i="26"/>
  <c r="AC1508" i="26"/>
  <c r="U1508" i="26"/>
  <c r="AC1503" i="26"/>
  <c r="U1503" i="26"/>
  <c r="AC1498" i="26"/>
  <c r="U1498" i="26"/>
  <c r="AC1472" i="26"/>
  <c r="U1472" i="26"/>
  <c r="AC1467" i="26"/>
  <c r="U1467" i="26"/>
  <c r="AC1462" i="26"/>
  <c r="U1462" i="26"/>
  <c r="AC1436" i="26"/>
  <c r="U1436" i="26"/>
  <c r="AC1431" i="26"/>
  <c r="U1431" i="26"/>
  <c r="AC1426" i="26"/>
  <c r="U1426" i="26"/>
  <c r="AC1400" i="26"/>
  <c r="U1400" i="26"/>
  <c r="AC1395" i="26"/>
  <c r="U1395" i="26"/>
  <c r="AC1385" i="26"/>
  <c r="U1385" i="26"/>
  <c r="AC1380" i="26"/>
  <c r="U1380" i="26"/>
  <c r="AC1375" i="26"/>
  <c r="U1375" i="26"/>
  <c r="AC1349" i="26"/>
  <c r="U1349" i="26"/>
  <c r="AC1344" i="26"/>
  <c r="U1344" i="26"/>
  <c r="AC1339" i="26"/>
  <c r="U1339" i="26"/>
  <c r="AC184" i="26"/>
  <c r="U184" i="26"/>
  <c r="U216" i="26"/>
  <c r="AC216" i="26"/>
  <c r="S1557" i="26"/>
  <c r="AC848" i="26"/>
  <c r="U848" i="26"/>
  <c r="AC767" i="26"/>
  <c r="U767" i="26"/>
  <c r="AC603" i="26"/>
  <c r="U603" i="26"/>
  <c r="AC382" i="26"/>
  <c r="U382" i="26"/>
  <c r="AC1319" i="26"/>
  <c r="U1319" i="26"/>
  <c r="AC1278" i="26"/>
  <c r="U1278" i="26"/>
  <c r="AC1242" i="26"/>
  <c r="U1242" i="26"/>
  <c r="AC1227" i="26"/>
  <c r="U1227" i="26"/>
  <c r="AC1196" i="26"/>
  <c r="U1196" i="26"/>
  <c r="AC1140" i="26"/>
  <c r="U1140" i="26"/>
  <c r="AC1120" i="26"/>
  <c r="U1120" i="26"/>
  <c r="AC1069" i="26"/>
  <c r="U1069" i="26"/>
  <c r="AC1038" i="26"/>
  <c r="U1038" i="26"/>
  <c r="AC961" i="26"/>
  <c r="U961" i="26"/>
  <c r="AC930" i="26"/>
  <c r="U930" i="26"/>
  <c r="AC899" i="26"/>
  <c r="U899" i="26"/>
  <c r="AC858" i="26"/>
  <c r="U858" i="26"/>
  <c r="AC782" i="26"/>
  <c r="U782" i="26"/>
  <c r="U1661" i="26"/>
  <c r="AC1661" i="26"/>
  <c r="AC1656" i="26"/>
  <c r="U1656" i="26"/>
  <c r="AC1651" i="26"/>
  <c r="U1651" i="26"/>
  <c r="AC1625" i="26"/>
  <c r="U1625" i="26"/>
  <c r="AC1610" i="26"/>
  <c r="U1610" i="26"/>
  <c r="AC1605" i="26"/>
  <c r="U1605" i="26"/>
  <c r="AC1600" i="26"/>
  <c r="U1600" i="26"/>
  <c r="AC1574" i="26"/>
  <c r="U1574" i="26"/>
  <c r="AC1559" i="26"/>
  <c r="U1559" i="26"/>
  <c r="AC1554" i="26"/>
  <c r="U1554" i="26"/>
  <c r="AC1549" i="26"/>
  <c r="U1549" i="26"/>
  <c r="AC1523" i="26"/>
  <c r="U1523" i="26"/>
  <c r="U1518" i="26"/>
  <c r="AC1518" i="26"/>
  <c r="AC1513" i="26"/>
  <c r="U1513" i="26"/>
  <c r="AC1487" i="26"/>
  <c r="U1487" i="26"/>
  <c r="AC1482" i="26"/>
  <c r="U1482" i="26"/>
  <c r="AC1477" i="26"/>
  <c r="U1477" i="26"/>
  <c r="AC1451" i="26"/>
  <c r="U1451" i="26"/>
  <c r="AC1446" i="26"/>
  <c r="U1446" i="26"/>
  <c r="AC1441" i="26"/>
  <c r="U1441" i="26"/>
  <c r="AC1415" i="26"/>
  <c r="U1415" i="26"/>
  <c r="AC1410" i="26"/>
  <c r="U1410" i="26"/>
  <c r="AC1405" i="26"/>
  <c r="U1405" i="26"/>
  <c r="AC1390" i="26"/>
  <c r="U1390" i="26"/>
  <c r="AC908" i="26"/>
  <c r="U908" i="26"/>
  <c r="AC903" i="26"/>
  <c r="U903" i="26"/>
  <c r="AC898" i="26"/>
  <c r="U898" i="26"/>
  <c r="AC872" i="26"/>
  <c r="U872" i="26"/>
  <c r="AC867" i="26"/>
  <c r="U867" i="26"/>
  <c r="AC862" i="26"/>
  <c r="U862" i="26"/>
  <c r="AC836" i="26"/>
  <c r="U836" i="26"/>
  <c r="AC821" i="26"/>
  <c r="U821" i="26"/>
  <c r="AC806" i="26"/>
  <c r="U806" i="26"/>
  <c r="AC801" i="26"/>
  <c r="U801" i="26"/>
  <c r="AC791" i="26"/>
  <c r="U791" i="26"/>
  <c r="AC786" i="26"/>
  <c r="U786" i="26"/>
  <c r="AC781" i="26"/>
  <c r="U781" i="26"/>
  <c r="S190" i="26"/>
  <c r="S243" i="26"/>
  <c r="S305" i="26"/>
  <c r="AC1738" i="26"/>
  <c r="U1738" i="26"/>
  <c r="AC1702" i="26"/>
  <c r="U1702" i="26"/>
  <c r="AC1676" i="26"/>
  <c r="U1676" i="26"/>
  <c r="AC1630" i="26"/>
  <c r="U1630" i="26"/>
  <c r="AC1584" i="26"/>
  <c r="U1584" i="26"/>
  <c r="AC1333" i="26"/>
  <c r="U1333" i="26"/>
  <c r="AC1297" i="26"/>
  <c r="U1297" i="26"/>
  <c r="AC1271" i="26"/>
  <c r="U1271" i="26"/>
  <c r="AC1210" i="26"/>
  <c r="U1210" i="26"/>
  <c r="AC1164" i="26"/>
  <c r="U1164" i="26"/>
  <c r="AC1062" i="26"/>
  <c r="U1062" i="26"/>
  <c r="S1401" i="26"/>
  <c r="S1221" i="26"/>
  <c r="S1173" i="26"/>
  <c r="S1098" i="26"/>
  <c r="S1029" i="26"/>
  <c r="S1017" i="26"/>
  <c r="S963" i="26"/>
  <c r="S936" i="26"/>
  <c r="S924" i="26"/>
  <c r="S915" i="26"/>
  <c r="S891" i="26"/>
  <c r="S777" i="26"/>
  <c r="S771" i="26"/>
  <c r="S765" i="26"/>
  <c r="S738" i="26"/>
  <c r="S711" i="26"/>
  <c r="S699" i="26"/>
  <c r="S687" i="26"/>
  <c r="S684" i="26"/>
  <c r="S681" i="26"/>
  <c r="S675" i="26"/>
  <c r="S663" i="26"/>
  <c r="S660" i="26"/>
  <c r="S657" i="26"/>
  <c r="S654" i="26"/>
  <c r="S639" i="26"/>
  <c r="S636" i="26"/>
  <c r="S633" i="26"/>
  <c r="S615" i="26"/>
  <c r="S609" i="26"/>
  <c r="S600" i="26"/>
  <c r="S591" i="26"/>
  <c r="S588" i="26"/>
  <c r="S585" i="26"/>
  <c r="S582" i="26"/>
  <c r="S570" i="26"/>
  <c r="S567" i="26"/>
  <c r="S564" i="26"/>
  <c r="S546" i="26"/>
  <c r="S543" i="26"/>
  <c r="S537" i="26"/>
  <c r="S525" i="26"/>
  <c r="S519" i="26"/>
  <c r="S507" i="26"/>
  <c r="S501" i="26"/>
  <c r="S492" i="26"/>
  <c r="S1413" i="26"/>
  <c r="AC1712" i="26"/>
  <c r="U1712" i="26"/>
  <c r="AC1671" i="26"/>
  <c r="U1671" i="26"/>
  <c r="AC1635" i="26"/>
  <c r="U1635" i="26"/>
  <c r="AC1564" i="26"/>
  <c r="U1564" i="26"/>
  <c r="AC1266" i="26"/>
  <c r="U1266" i="26"/>
  <c r="AC1113" i="26"/>
  <c r="U1113" i="26"/>
  <c r="AC954" i="26"/>
  <c r="U954" i="26"/>
  <c r="AC302" i="26"/>
  <c r="U302" i="26"/>
  <c r="S1860" i="26"/>
  <c r="S1830" i="26"/>
  <c r="S1422" i="26"/>
  <c r="S1368" i="26"/>
  <c r="S1335" i="26"/>
  <c r="S1185" i="26"/>
  <c r="S1176" i="26"/>
  <c r="S1170" i="26"/>
  <c r="AC1742" i="26"/>
  <c r="U1742" i="26"/>
  <c r="AC1727" i="26"/>
  <c r="U1727" i="26"/>
  <c r="S212" i="26"/>
  <c r="U167" i="26"/>
  <c r="AC167" i="26"/>
  <c r="AC164" i="26"/>
  <c r="AC331" i="26"/>
  <c r="U331" i="26"/>
  <c r="S334" i="26"/>
  <c r="S353" i="26"/>
  <c r="AC920" i="26"/>
  <c r="U920" i="26"/>
  <c r="AC1707" i="26"/>
  <c r="U1707" i="26"/>
  <c r="AC1620" i="26"/>
  <c r="U1620" i="26"/>
  <c r="AC1307" i="26"/>
  <c r="U1307" i="26"/>
  <c r="AC1235" i="26"/>
  <c r="U1235" i="26"/>
  <c r="AC1057" i="26"/>
  <c r="U1057" i="26"/>
  <c r="AC1021" i="26"/>
  <c r="U1021" i="26"/>
  <c r="AC990" i="26"/>
  <c r="U990" i="26"/>
  <c r="S1539" i="26"/>
  <c r="S1347" i="26"/>
  <c r="AC1906" i="26"/>
  <c r="U1906" i="26"/>
  <c r="AC1880" i="26"/>
  <c r="U1880" i="26"/>
  <c r="AC1875" i="26"/>
  <c r="U1875" i="26"/>
  <c r="AC1870" i="26"/>
  <c r="U1870" i="26"/>
  <c r="AC1844" i="26"/>
  <c r="U1844" i="26"/>
  <c r="AC1839" i="26"/>
  <c r="U1839" i="26"/>
  <c r="AC1834" i="26"/>
  <c r="U1834" i="26"/>
  <c r="AC1808" i="26"/>
  <c r="U1808" i="26"/>
  <c r="AC1803" i="26"/>
  <c r="U1803" i="26"/>
  <c r="AC1798" i="26"/>
  <c r="U1798" i="26"/>
  <c r="AC1772" i="26"/>
  <c r="U1772" i="26"/>
  <c r="AC1767" i="26"/>
  <c r="U1767" i="26"/>
  <c r="AC1762" i="26"/>
  <c r="U1762" i="26"/>
  <c r="AC1532" i="26"/>
  <c r="U1532" i="26"/>
  <c r="AC1527" i="26"/>
  <c r="U1527" i="26"/>
  <c r="AC1522" i="26"/>
  <c r="U1522" i="26"/>
  <c r="AC1496" i="26"/>
  <c r="U1496" i="26"/>
  <c r="AC1491" i="26"/>
  <c r="U1491" i="26"/>
  <c r="AC1486" i="26"/>
  <c r="U1486" i="26"/>
  <c r="AC1460" i="26"/>
  <c r="U1460" i="26"/>
  <c r="AC1455" i="26"/>
  <c r="U1455" i="26"/>
  <c r="AC1450" i="26"/>
  <c r="U1450" i="26"/>
  <c r="AC1424" i="26"/>
  <c r="U1424" i="26"/>
  <c r="AC1419" i="26"/>
  <c r="U1419" i="26"/>
  <c r="AC1414" i="26"/>
  <c r="U1414" i="26"/>
  <c r="S209" i="26"/>
  <c r="AC286" i="26"/>
  <c r="U286" i="26"/>
  <c r="S301" i="26"/>
  <c r="AC327" i="26"/>
  <c r="U327" i="26"/>
  <c r="S1269" i="26"/>
  <c r="AC1929" i="26"/>
  <c r="U1929" i="26"/>
  <c r="AC1909" i="26"/>
  <c r="U1909" i="26"/>
  <c r="U874" i="26"/>
  <c r="AC874" i="26"/>
  <c r="U843" i="26"/>
  <c r="AC843" i="26"/>
  <c r="AC798" i="26"/>
  <c r="U798" i="26"/>
  <c r="AC762" i="26"/>
  <c r="U762" i="26"/>
  <c r="AC675" i="26"/>
  <c r="U675" i="26"/>
  <c r="AC639" i="26"/>
  <c r="U639" i="26"/>
  <c r="AC567" i="26"/>
  <c r="U567" i="26"/>
  <c r="AC531" i="26"/>
  <c r="U531" i="26"/>
  <c r="AC454" i="26"/>
  <c r="U454" i="26"/>
  <c r="AC418" i="26"/>
  <c r="U418" i="26"/>
  <c r="AC392" i="26"/>
  <c r="U392" i="26"/>
  <c r="AC224" i="26"/>
  <c r="U224" i="26"/>
  <c r="S317" i="26"/>
  <c r="AC1666" i="26"/>
  <c r="U1666" i="26"/>
  <c r="AC1640" i="26"/>
  <c r="U1640" i="26"/>
  <c r="AC1579" i="26"/>
  <c r="U1579" i="26"/>
  <c r="AC1302" i="26"/>
  <c r="U1302" i="26"/>
  <c r="AC1179" i="26"/>
  <c r="U1179" i="26"/>
  <c r="AC1118" i="26"/>
  <c r="U1118" i="26"/>
  <c r="AC1067" i="26"/>
  <c r="U1067" i="26"/>
  <c r="AC985" i="26"/>
  <c r="U985" i="26"/>
  <c r="AC959" i="26"/>
  <c r="U959" i="26"/>
  <c r="U180" i="26"/>
  <c r="AC180" i="26"/>
  <c r="AC243" i="26"/>
  <c r="U243" i="26"/>
  <c r="AC305" i="26"/>
  <c r="U305" i="26"/>
  <c r="S1836" i="26"/>
  <c r="S1764" i="26"/>
  <c r="S1743" i="26"/>
  <c r="S1476" i="26"/>
  <c r="S1431" i="26"/>
  <c r="S1425" i="26"/>
  <c r="S1419" i="26"/>
  <c r="S1215" i="26"/>
  <c r="S1209" i="26"/>
  <c r="S1134" i="26"/>
  <c r="S1125" i="26"/>
  <c r="S1116" i="26"/>
  <c r="S1101" i="26"/>
  <c r="S1035" i="26"/>
  <c r="S1008" i="26"/>
  <c r="AC1747" i="26"/>
  <c r="U1747" i="26"/>
  <c r="AC1722" i="26"/>
  <c r="U1722" i="26"/>
  <c r="AC1717" i="26"/>
  <c r="U1717" i="26"/>
  <c r="AC1691" i="26"/>
  <c r="U1691" i="26"/>
  <c r="AC1686" i="26"/>
  <c r="U1686" i="26"/>
  <c r="AC1681" i="26"/>
  <c r="U1681" i="26"/>
  <c r="AC1358" i="26"/>
  <c r="U1358" i="26"/>
  <c r="AC1353" i="26"/>
  <c r="U1353" i="26"/>
  <c r="AC1348" i="26"/>
  <c r="U1348" i="26"/>
  <c r="S183" i="26"/>
  <c r="S186" i="26"/>
  <c r="AC1936" i="26"/>
  <c r="U1936" i="26"/>
  <c r="AC1895" i="26"/>
  <c r="U1895" i="26"/>
  <c r="AC1890" i="26"/>
  <c r="U1890" i="26"/>
  <c r="AC1885" i="26"/>
  <c r="U1885" i="26"/>
  <c r="AC1859" i="26"/>
  <c r="U1859" i="26"/>
  <c r="AC1854" i="26"/>
  <c r="U1854" i="26"/>
  <c r="AC1849" i="26"/>
  <c r="U1849" i="26"/>
  <c r="AC1823" i="26"/>
  <c r="U1823" i="26"/>
  <c r="AC1818" i="26"/>
  <c r="U1818" i="26"/>
  <c r="AC1813" i="26"/>
  <c r="U1813" i="26"/>
  <c r="AC1787" i="26"/>
  <c r="U1787" i="26"/>
  <c r="AC1782" i="26"/>
  <c r="U1782" i="26"/>
  <c r="AC1777" i="26"/>
  <c r="U1777" i="26"/>
  <c r="AC1751" i="26"/>
  <c r="U1751" i="26"/>
  <c r="AC1675" i="26"/>
  <c r="U1675" i="26"/>
  <c r="AC1649" i="26"/>
  <c r="U1649" i="26"/>
  <c r="AC1644" i="26"/>
  <c r="U1644" i="26"/>
  <c r="AC1639" i="26"/>
  <c r="U1639" i="26"/>
  <c r="AC1598" i="26"/>
  <c r="U1598" i="26"/>
  <c r="AC1593" i="26"/>
  <c r="U1593" i="26"/>
  <c r="AC1588" i="26"/>
  <c r="U1588" i="26"/>
  <c r="AC1573" i="26"/>
  <c r="U1573" i="26"/>
  <c r="AC682" i="26"/>
  <c r="U682" i="26"/>
  <c r="AC656" i="26"/>
  <c r="U656" i="26"/>
  <c r="AC651" i="26"/>
  <c r="U651" i="26"/>
  <c r="AC646" i="26"/>
  <c r="U646" i="26"/>
  <c r="AC620" i="26"/>
  <c r="U620" i="26"/>
  <c r="AC615" i="26"/>
  <c r="U615" i="26"/>
  <c r="AC610" i="26"/>
  <c r="U610" i="26"/>
  <c r="AC584" i="26"/>
  <c r="U584" i="26"/>
  <c r="AC579" i="26"/>
  <c r="U579" i="26"/>
  <c r="AC574" i="26"/>
  <c r="U574" i="26"/>
  <c r="AC548" i="26"/>
  <c r="U548" i="26"/>
  <c r="AC543" i="26"/>
  <c r="U543" i="26"/>
  <c r="AC538" i="26"/>
  <c r="U538" i="26"/>
  <c r="AC512" i="26"/>
  <c r="U512" i="26"/>
  <c r="AC507" i="26"/>
  <c r="U507" i="26"/>
  <c r="AC502" i="26"/>
  <c r="U502" i="26"/>
  <c r="U476" i="26"/>
  <c r="AC476" i="26"/>
  <c r="AC471" i="26"/>
  <c r="U471" i="26"/>
  <c r="U466" i="26"/>
  <c r="AC466" i="26"/>
  <c r="AC440" i="26"/>
  <c r="U440" i="26"/>
  <c r="AC435" i="26"/>
  <c r="U435" i="26"/>
  <c r="AC430" i="26"/>
  <c r="U430" i="26"/>
  <c r="U404" i="26"/>
  <c r="AC404" i="26"/>
  <c r="AC399" i="26"/>
  <c r="U399" i="26"/>
  <c r="U394" i="26"/>
  <c r="AC394" i="26"/>
  <c r="AC368" i="26"/>
  <c r="U368" i="26"/>
  <c r="S256" i="26"/>
  <c r="U298" i="26"/>
  <c r="AC298" i="26"/>
  <c r="S888" i="26"/>
  <c r="U910" i="26"/>
  <c r="AC910" i="26"/>
  <c r="AC1215" i="26"/>
  <c r="U1215" i="26"/>
  <c r="AC1174" i="26"/>
  <c r="U1174" i="26"/>
  <c r="AC1108" i="26"/>
  <c r="U1108" i="26"/>
  <c r="AC1026" i="26"/>
  <c r="U1026" i="26"/>
  <c r="AC949" i="26"/>
  <c r="U949" i="26"/>
  <c r="S1734" i="26"/>
  <c r="S1629" i="26"/>
  <c r="S1353" i="26"/>
  <c r="AC1991" i="26"/>
  <c r="U1991" i="26"/>
  <c r="AC1956" i="26"/>
  <c r="U1956" i="26"/>
  <c r="AC1925" i="26"/>
  <c r="U1925" i="26"/>
  <c r="AC1910" i="26"/>
  <c r="U1910" i="26"/>
  <c r="AC1731" i="26"/>
  <c r="U1731" i="26"/>
  <c r="AC1690" i="26"/>
  <c r="U1690" i="26"/>
  <c r="AC712" i="26"/>
  <c r="U712" i="26"/>
  <c r="AC686" i="26"/>
  <c r="U686" i="26"/>
  <c r="AC671" i="26"/>
  <c r="U671" i="26"/>
  <c r="AC661" i="26"/>
  <c r="U661" i="26"/>
  <c r="AC635" i="26"/>
  <c r="U635" i="26"/>
  <c r="AC625" i="26"/>
  <c r="U625" i="26"/>
  <c r="AC594" i="26"/>
  <c r="U594" i="26"/>
  <c r="U455" i="26"/>
  <c r="AC455" i="26"/>
  <c r="AC445" i="26"/>
  <c r="U445" i="26"/>
  <c r="AC419" i="26"/>
  <c r="U419" i="26"/>
  <c r="AC414" i="26"/>
  <c r="U414" i="26"/>
  <c r="AC409" i="26"/>
  <c r="U409" i="26"/>
  <c r="AC383" i="26"/>
  <c r="U383" i="26"/>
  <c r="AC378" i="26"/>
  <c r="U378" i="26"/>
  <c r="AC373" i="26"/>
  <c r="U373" i="26"/>
  <c r="S205" i="26"/>
  <c r="U171" i="26"/>
  <c r="AC171" i="26"/>
  <c r="S234" i="26"/>
  <c r="AC253" i="26"/>
  <c r="U253" i="26"/>
  <c r="AC256" i="26"/>
  <c r="U256" i="26"/>
  <c r="S323" i="26"/>
  <c r="S349" i="26"/>
  <c r="AC1615" i="26"/>
  <c r="U1615" i="26"/>
  <c r="AC1589" i="26"/>
  <c r="U1589" i="26"/>
  <c r="AC1220" i="26"/>
  <c r="U1220" i="26"/>
  <c r="AC1184" i="26"/>
  <c r="U1184" i="26"/>
  <c r="AC1031" i="26"/>
  <c r="U1031" i="26"/>
  <c r="AC995" i="26"/>
  <c r="U995" i="26"/>
  <c r="S1875" i="26"/>
  <c r="AC1961" i="26"/>
  <c r="U1961" i="26"/>
  <c r="AC1951" i="26"/>
  <c r="U1951" i="26"/>
  <c r="AC1736" i="26"/>
  <c r="U1736" i="26"/>
  <c r="AC1695" i="26"/>
  <c r="U1695" i="26"/>
  <c r="AC717" i="26"/>
  <c r="U717" i="26"/>
  <c r="AC630" i="26"/>
  <c r="U630" i="26"/>
  <c r="AC599" i="26"/>
  <c r="U599" i="26"/>
  <c r="AC589" i="26"/>
  <c r="U589" i="26"/>
  <c r="AC563" i="26"/>
  <c r="U563" i="26"/>
  <c r="AC553" i="26"/>
  <c r="U553" i="26"/>
  <c r="AC527" i="26"/>
  <c r="U527" i="26"/>
  <c r="AC517" i="26"/>
  <c r="U517" i="26"/>
  <c r="AC486" i="26"/>
  <c r="U486" i="26"/>
  <c r="AC2006" i="26"/>
  <c r="U2006" i="26"/>
  <c r="AC2001" i="26"/>
  <c r="U2001" i="26"/>
  <c r="AC1996" i="26"/>
  <c r="U1996" i="26"/>
  <c r="AC1986" i="26"/>
  <c r="U1986" i="26"/>
  <c r="AC1976" i="26"/>
  <c r="U1976" i="26"/>
  <c r="AC1971" i="26"/>
  <c r="U1971" i="26"/>
  <c r="AC1966" i="26"/>
  <c r="U1966" i="26"/>
  <c r="AC1940" i="26"/>
  <c r="U1940" i="26"/>
  <c r="AC1745" i="26"/>
  <c r="U1745" i="26"/>
  <c r="AC737" i="26"/>
  <c r="U737" i="26"/>
  <c r="AC732" i="26"/>
  <c r="U732" i="26"/>
  <c r="AC727" i="26"/>
  <c r="U727" i="26"/>
  <c r="AC701" i="26"/>
  <c r="U701" i="26"/>
  <c r="AC696" i="26"/>
  <c r="U696" i="26"/>
  <c r="AC691" i="26"/>
  <c r="U691" i="26"/>
  <c r="S171" i="26"/>
  <c r="AC231" i="26"/>
  <c r="U231" i="26"/>
  <c r="S279" i="26"/>
  <c r="AC323" i="26"/>
  <c r="U323" i="26"/>
  <c r="AC346" i="26"/>
  <c r="U346" i="26"/>
  <c r="S1740" i="26"/>
  <c r="S1617" i="26"/>
  <c r="AC1569" i="26"/>
  <c r="U1569" i="26"/>
  <c r="AC1261" i="26"/>
  <c r="U1261" i="26"/>
  <c r="AC1159" i="26"/>
  <c r="U1159" i="26"/>
  <c r="S1812" i="26"/>
  <c r="S1788" i="26"/>
  <c r="S1449" i="26"/>
  <c r="S987" i="26"/>
  <c r="AC1920" i="26"/>
  <c r="U1920" i="26"/>
  <c r="AC1741" i="26"/>
  <c r="U1741" i="26"/>
  <c r="AC1726" i="26"/>
  <c r="U1726" i="26"/>
  <c r="AC1700" i="26"/>
  <c r="U1700" i="26"/>
  <c r="AC722" i="26"/>
  <c r="U722" i="26"/>
  <c r="AC666" i="26"/>
  <c r="U666" i="26"/>
  <c r="AC558" i="26"/>
  <c r="U558" i="26"/>
  <c r="AC522" i="26"/>
  <c r="U522" i="26"/>
  <c r="AC491" i="26"/>
  <c r="U491" i="26"/>
  <c r="AC481" i="26"/>
  <c r="U481" i="26"/>
  <c r="AC450" i="26"/>
  <c r="U450" i="26"/>
  <c r="AC1904" i="26"/>
  <c r="U1904" i="26"/>
  <c r="AC1899" i="26"/>
  <c r="U1899" i="26"/>
  <c r="AC1894" i="26"/>
  <c r="U1894" i="26"/>
  <c r="AC1868" i="26"/>
  <c r="U1868" i="26"/>
  <c r="AC1863" i="26"/>
  <c r="U1863" i="26"/>
  <c r="AC1858" i="26"/>
  <c r="U1858" i="26"/>
  <c r="AC1832" i="26"/>
  <c r="U1832" i="26"/>
  <c r="AC1827" i="26"/>
  <c r="U1827" i="26"/>
  <c r="AC1822" i="26"/>
  <c r="U1822" i="26"/>
  <c r="AC1796" i="26"/>
  <c r="U1796" i="26"/>
  <c r="AC1791" i="26"/>
  <c r="U1791" i="26"/>
  <c r="AC1786" i="26"/>
  <c r="U1786" i="26"/>
  <c r="AC1760" i="26"/>
  <c r="U1760" i="26"/>
  <c r="AC1755" i="26"/>
  <c r="U1755" i="26"/>
  <c r="AC752" i="26"/>
  <c r="U752" i="26"/>
  <c r="AC747" i="26"/>
  <c r="U747" i="26"/>
  <c r="AC742" i="26"/>
  <c r="U742" i="26"/>
  <c r="S198" i="26"/>
  <c r="S211" i="26"/>
  <c r="U294" i="26"/>
  <c r="AC294" i="26"/>
  <c r="U312" i="26"/>
  <c r="AC312" i="26"/>
  <c r="AC2011" i="26"/>
  <c r="U2011" i="26"/>
  <c r="AC1981" i="26"/>
  <c r="U1981" i="26"/>
  <c r="AC1955" i="26"/>
  <c r="U1955" i="26"/>
  <c r="AC1950" i="26"/>
  <c r="U1950" i="26"/>
  <c r="AC1945" i="26"/>
  <c r="U1945" i="26"/>
  <c r="AC1935" i="26"/>
  <c r="U1935" i="26"/>
  <c r="AC1930" i="26"/>
  <c r="U1930" i="26"/>
  <c r="AC1915" i="26"/>
  <c r="U1915" i="26"/>
  <c r="AC1905" i="26"/>
  <c r="U1905" i="26"/>
  <c r="AC1874" i="26"/>
  <c r="U1874" i="26"/>
  <c r="AC1869" i="26"/>
  <c r="U1869" i="26"/>
  <c r="AC1864" i="26"/>
  <c r="U1864" i="26"/>
  <c r="AC1838" i="26"/>
  <c r="U1838" i="26"/>
  <c r="AC1833" i="26"/>
  <c r="U1833" i="26"/>
  <c r="AC1828" i="26"/>
  <c r="U1828" i="26"/>
  <c r="AC1802" i="26"/>
  <c r="U1802" i="26"/>
  <c r="AC1797" i="26"/>
  <c r="U1797" i="26"/>
  <c r="AC1792" i="26"/>
  <c r="U1792" i="26"/>
  <c r="AC1766" i="26"/>
  <c r="U1766" i="26"/>
  <c r="U1761" i="26"/>
  <c r="AC1761" i="26"/>
  <c r="AC1756" i="26"/>
  <c r="U1756" i="26"/>
  <c r="AC1746" i="26"/>
  <c r="U1746" i="26"/>
  <c r="AC1737" i="26"/>
  <c r="U1737" i="26"/>
  <c r="AC1732" i="26"/>
  <c r="U1732" i="26"/>
  <c r="AC1706" i="26"/>
  <c r="U1706" i="26"/>
  <c r="AC1701" i="26"/>
  <c r="U1701" i="26"/>
  <c r="AC1696" i="26"/>
  <c r="U1696" i="26"/>
  <c r="AC1655" i="26"/>
  <c r="U1655" i="26"/>
  <c r="AC1650" i="26"/>
  <c r="U1650" i="26"/>
  <c r="AC1645" i="26"/>
  <c r="U1645" i="26"/>
  <c r="AC1604" i="26"/>
  <c r="U1604" i="26"/>
  <c r="AC1599" i="26"/>
  <c r="U1599" i="26"/>
  <c r="AC1594" i="26"/>
  <c r="U1594" i="26"/>
  <c r="AC1553" i="26"/>
  <c r="U1553" i="26"/>
  <c r="AC1538" i="26"/>
  <c r="U1538" i="26"/>
  <c r="AC1533" i="26"/>
  <c r="U1533" i="26"/>
  <c r="AC1528" i="26"/>
  <c r="U1528" i="26"/>
  <c r="AC1502" i="26"/>
  <c r="U1502" i="26"/>
  <c r="AC1497" i="26"/>
  <c r="U1497" i="26"/>
  <c r="AC1492" i="26"/>
  <c r="U1492" i="26"/>
  <c r="AC1466" i="26"/>
  <c r="U1466" i="26"/>
  <c r="AC1456" i="26"/>
  <c r="U1456" i="26"/>
  <c r="AC1430" i="26"/>
  <c r="U1430" i="26"/>
  <c r="AC1425" i="26"/>
  <c r="U1425" i="26"/>
  <c r="AC1420" i="26"/>
  <c r="U1420" i="26"/>
  <c r="AC1394" i="26"/>
  <c r="U1394" i="26"/>
  <c r="AC1379" i="26"/>
  <c r="U1379" i="26"/>
  <c r="AC1364" i="26"/>
  <c r="U1364" i="26"/>
  <c r="AC1359" i="26"/>
  <c r="U1359" i="26"/>
  <c r="AC1354" i="26"/>
  <c r="U1354" i="26"/>
  <c r="AC1313" i="26"/>
  <c r="U1313" i="26"/>
  <c r="AC1308" i="26"/>
  <c r="U1308" i="26"/>
  <c r="AC1303" i="26"/>
  <c r="U1303" i="26"/>
  <c r="AC1277" i="26"/>
  <c r="U1277" i="26"/>
  <c r="AC1272" i="26"/>
  <c r="U1272" i="26"/>
  <c r="AC1267" i="26"/>
  <c r="U1267" i="26"/>
  <c r="AC1241" i="26"/>
  <c r="U1241" i="26"/>
  <c r="AC1236" i="26"/>
  <c r="U1236" i="26"/>
  <c r="AC1226" i="26"/>
  <c r="U1226" i="26"/>
  <c r="AC1221" i="26"/>
  <c r="U1221" i="26"/>
  <c r="AC1216" i="26"/>
  <c r="U1216" i="26"/>
  <c r="AC1190" i="26"/>
  <c r="U1190" i="26"/>
  <c r="AC1185" i="26"/>
  <c r="U1185" i="26"/>
  <c r="AC1180" i="26"/>
  <c r="U1180" i="26"/>
  <c r="AC1165" i="26"/>
  <c r="U1165" i="26"/>
  <c r="AC1139" i="26"/>
  <c r="U1139" i="26"/>
  <c r="AC1124" i="26"/>
  <c r="U1124" i="26"/>
  <c r="AC1119" i="26"/>
  <c r="U1119" i="26"/>
  <c r="AC1114" i="26"/>
  <c r="U1114" i="26"/>
  <c r="AC1088" i="26"/>
  <c r="U1088" i="26"/>
  <c r="AC1073" i="26"/>
  <c r="U1073" i="26"/>
  <c r="AC1068" i="26"/>
  <c r="U1068" i="26"/>
  <c r="AC1063" i="26"/>
  <c r="U1063" i="26"/>
  <c r="AC1037" i="26"/>
  <c r="U1037" i="26"/>
  <c r="AC1032" i="26"/>
  <c r="U1032" i="26"/>
  <c r="AC1027" i="26"/>
  <c r="U1027" i="26"/>
  <c r="AC1001" i="26"/>
  <c r="U1001" i="26"/>
  <c r="AC996" i="26"/>
  <c r="U996" i="26"/>
  <c r="AC991" i="26"/>
  <c r="U991" i="26"/>
  <c r="AC965" i="26"/>
  <c r="U965" i="26"/>
  <c r="AC960" i="26"/>
  <c r="U960" i="26"/>
  <c r="AC955" i="26"/>
  <c r="U955" i="26"/>
  <c r="AC929" i="26"/>
  <c r="U929" i="26"/>
  <c r="AC914" i="26"/>
  <c r="U914" i="26"/>
  <c r="AC909" i="26"/>
  <c r="U909" i="26"/>
  <c r="AC904" i="26"/>
  <c r="U904" i="26"/>
  <c r="AC878" i="26"/>
  <c r="U878" i="26"/>
  <c r="AC873" i="26"/>
  <c r="U873" i="26"/>
  <c r="AC868" i="26"/>
  <c r="U868" i="26"/>
  <c r="AC842" i="26"/>
  <c r="U842" i="26"/>
  <c r="AC837" i="26"/>
  <c r="U837" i="26"/>
  <c r="AC827" i="26"/>
  <c r="U827" i="26"/>
  <c r="AC822" i="26"/>
  <c r="U822" i="26"/>
  <c r="AC812" i="26"/>
  <c r="U812" i="26"/>
  <c r="AC807" i="26"/>
  <c r="U807" i="26"/>
  <c r="AC802" i="26"/>
  <c r="U802" i="26"/>
  <c r="AC797" i="26"/>
  <c r="U797" i="26"/>
  <c r="AC792" i="26"/>
  <c r="U792" i="26"/>
  <c r="AC787" i="26"/>
  <c r="U787" i="26"/>
  <c r="AC761" i="26"/>
  <c r="U761" i="26"/>
  <c r="AC746" i="26"/>
  <c r="U746" i="26"/>
  <c r="AC716" i="26"/>
  <c r="U716" i="26"/>
  <c r="AC711" i="26"/>
  <c r="U711" i="26"/>
  <c r="AC706" i="26"/>
  <c r="U706" i="26"/>
  <c r="AC681" i="26"/>
  <c r="U681" i="26"/>
  <c r="AC676" i="26"/>
  <c r="U676" i="26"/>
  <c r="AC650" i="26"/>
  <c r="U650" i="26"/>
  <c r="AC645" i="26"/>
  <c r="U645" i="26"/>
  <c r="AC640" i="26"/>
  <c r="U640" i="26"/>
  <c r="AC614" i="26"/>
  <c r="U614" i="26"/>
  <c r="AC609" i="26"/>
  <c r="U609" i="26"/>
  <c r="U578" i="26"/>
  <c r="AC578" i="26"/>
  <c r="AC573" i="26"/>
  <c r="U573" i="26"/>
  <c r="AC568" i="26"/>
  <c r="U568" i="26"/>
  <c r="U542" i="26"/>
  <c r="AC542" i="26"/>
  <c r="AC537" i="26"/>
  <c r="U537" i="26"/>
  <c r="AC532" i="26"/>
  <c r="U532" i="26"/>
  <c r="AC506" i="26"/>
  <c r="U506" i="26"/>
  <c r="AC501" i="26"/>
  <c r="U501" i="26"/>
  <c r="AC496" i="26"/>
  <c r="U496" i="26"/>
  <c r="AC470" i="26"/>
  <c r="U470" i="26"/>
  <c r="AC465" i="26"/>
  <c r="U465" i="26"/>
  <c r="AC460" i="26"/>
  <c r="U460" i="26"/>
  <c r="U434" i="26"/>
  <c r="AC434" i="26"/>
  <c r="AC429" i="26"/>
  <c r="U429" i="26"/>
  <c r="AC424" i="26"/>
  <c r="U424" i="26"/>
  <c r="U398" i="26"/>
  <c r="AC398" i="26"/>
  <c r="AC393" i="26"/>
  <c r="U393" i="26"/>
  <c r="AC388" i="26"/>
  <c r="U388" i="26"/>
  <c r="S179" i="26"/>
  <c r="AC198" i="26"/>
  <c r="U198" i="26"/>
  <c r="AC205" i="26"/>
  <c r="U205" i="26"/>
  <c r="S215" i="26"/>
  <c r="AC219" i="26"/>
  <c r="S164" i="26"/>
  <c r="S230" i="26"/>
  <c r="S260" i="26"/>
  <c r="S275" i="26"/>
  <c r="S282" i="26"/>
  <c r="AC290" i="26"/>
  <c r="U290" i="26"/>
  <c r="AC293" i="26"/>
  <c r="U293" i="26"/>
  <c r="S297" i="26"/>
  <c r="S309" i="26"/>
  <c r="AC349" i="26"/>
  <c r="U349" i="26"/>
  <c r="AC353" i="26"/>
  <c r="U353" i="26"/>
  <c r="U364" i="26"/>
  <c r="AC364" i="26"/>
  <c r="AC173" i="26"/>
  <c r="AC317" i="26"/>
  <c r="U1461" i="26"/>
  <c r="U604" i="26"/>
  <c r="AC2000" i="26"/>
  <c r="U2000" i="26"/>
  <c r="AC1995" i="26"/>
  <c r="U1995" i="26"/>
  <c r="AC1990" i="26"/>
  <c r="U1990" i="26"/>
  <c r="AC1985" i="26"/>
  <c r="U1985" i="26"/>
  <c r="AC1970" i="26"/>
  <c r="U1970" i="26"/>
  <c r="AC1965" i="26"/>
  <c r="U1965" i="26"/>
  <c r="AC1960" i="26"/>
  <c r="U1960" i="26"/>
  <c r="AC1919" i="26"/>
  <c r="U1919" i="26"/>
  <c r="AC1889" i="26"/>
  <c r="U1889" i="26"/>
  <c r="AC1884" i="26"/>
  <c r="U1884" i="26"/>
  <c r="AC1879" i="26"/>
  <c r="U1879" i="26"/>
  <c r="AC1848" i="26"/>
  <c r="U1848" i="26"/>
  <c r="AC1843" i="26"/>
  <c r="U1843" i="26"/>
  <c r="AC1817" i="26"/>
  <c r="U1817" i="26"/>
  <c r="AC1812" i="26"/>
  <c r="U1812" i="26"/>
  <c r="AC1807" i="26"/>
  <c r="U1807" i="26"/>
  <c r="AC1781" i="26"/>
  <c r="U1781" i="26"/>
  <c r="AC1776" i="26"/>
  <c r="U1776" i="26"/>
  <c r="AC1771" i="26"/>
  <c r="U1771" i="26"/>
  <c r="AC1721" i="26"/>
  <c r="U1721" i="26"/>
  <c r="AC1716" i="26"/>
  <c r="U1716" i="26"/>
  <c r="AC1711" i="26"/>
  <c r="U1711" i="26"/>
  <c r="AC1685" i="26"/>
  <c r="U1685" i="26"/>
  <c r="AC1680" i="26"/>
  <c r="U1680" i="26"/>
  <c r="AC1670" i="26"/>
  <c r="U1670" i="26"/>
  <c r="AC1665" i="26"/>
  <c r="U1665" i="26"/>
  <c r="AC1660" i="26"/>
  <c r="U1660" i="26"/>
  <c r="AC1629" i="26"/>
  <c r="U1629" i="26"/>
  <c r="AC1624" i="26"/>
  <c r="U1624" i="26"/>
  <c r="AC1619" i="26"/>
  <c r="U1619" i="26"/>
  <c r="AC1614" i="26"/>
  <c r="U1614" i="26"/>
  <c r="U1609" i="26"/>
  <c r="AC1609" i="26"/>
  <c r="AC1583" i="26"/>
  <c r="U1583" i="26"/>
  <c r="AC1578" i="26"/>
  <c r="U1578" i="26"/>
  <c r="AC1568" i="26"/>
  <c r="U1568" i="26"/>
  <c r="AC1563" i="26"/>
  <c r="U1563" i="26"/>
  <c r="AC1558" i="26"/>
  <c r="U1558" i="26"/>
  <c r="AC1543" i="26"/>
  <c r="U1543" i="26"/>
  <c r="AC1517" i="26"/>
  <c r="U1517" i="26"/>
  <c r="AC1512" i="26"/>
  <c r="U1512" i="26"/>
  <c r="AC1507" i="26"/>
  <c r="U1507" i="26"/>
  <c r="AC1481" i="26"/>
  <c r="U1481" i="26"/>
  <c r="AC1476" i="26"/>
  <c r="U1476" i="26"/>
  <c r="AC1471" i="26"/>
  <c r="U1471" i="26"/>
  <c r="AC1445" i="26"/>
  <c r="U1445" i="26"/>
  <c r="AC1440" i="26"/>
  <c r="U1440" i="26"/>
  <c r="AC1435" i="26"/>
  <c r="U1435" i="26"/>
  <c r="AC1409" i="26"/>
  <c r="U1409" i="26"/>
  <c r="AC1404" i="26"/>
  <c r="U1404" i="26"/>
  <c r="AC1399" i="26"/>
  <c r="U1399" i="26"/>
  <c r="AC1389" i="26"/>
  <c r="U1389" i="26"/>
  <c r="AC1384" i="26"/>
  <c r="U1384" i="26"/>
  <c r="AC1374" i="26"/>
  <c r="U1374" i="26"/>
  <c r="AC1369" i="26"/>
  <c r="U1369" i="26"/>
  <c r="AC1343" i="26"/>
  <c r="U1343" i="26"/>
  <c r="U1338" i="26"/>
  <c r="AC1338" i="26"/>
  <c r="AC1328" i="26"/>
  <c r="U1328" i="26"/>
  <c r="AC1323" i="26"/>
  <c r="U1323" i="26"/>
  <c r="AC1318" i="26"/>
  <c r="U1318" i="26"/>
  <c r="AC1292" i="26"/>
  <c r="U1292" i="26"/>
  <c r="AC1287" i="26"/>
  <c r="U1287" i="26"/>
  <c r="AC1282" i="26"/>
  <c r="U1282" i="26"/>
  <c r="AC1256" i="26"/>
  <c r="U1256" i="26"/>
  <c r="AC1251" i="26"/>
  <c r="U1251" i="26"/>
  <c r="AC1246" i="26"/>
  <c r="U1246" i="26"/>
  <c r="AC1231" i="26"/>
  <c r="U1231" i="26"/>
  <c r="AC1205" i="26"/>
  <c r="U1205" i="26"/>
  <c r="AC1200" i="26"/>
  <c r="U1200" i="26"/>
  <c r="AC1195" i="26"/>
  <c r="U1195" i="26"/>
  <c r="AC1169" i="26"/>
  <c r="U1169" i="26"/>
  <c r="AC1154" i="26"/>
  <c r="U1154" i="26"/>
  <c r="AC1149" i="26"/>
  <c r="U1149" i="26"/>
  <c r="AC1144" i="26"/>
  <c r="U1144" i="26"/>
  <c r="AC1134" i="26"/>
  <c r="U1134" i="26"/>
  <c r="AC1129" i="26"/>
  <c r="U1129" i="26"/>
  <c r="AC1103" i="26"/>
  <c r="U1103" i="26"/>
  <c r="AC1098" i="26"/>
  <c r="U1098" i="26"/>
  <c r="AC1093" i="26"/>
  <c r="U1093" i="26"/>
  <c r="AC1083" i="26"/>
  <c r="U1083" i="26"/>
  <c r="AC1078" i="26"/>
  <c r="U1078" i="26"/>
  <c r="AC1052" i="26"/>
  <c r="U1052" i="26"/>
  <c r="AC1047" i="26"/>
  <c r="U1047" i="26"/>
  <c r="AC1042" i="26"/>
  <c r="U1042" i="26"/>
  <c r="AC1016" i="26"/>
  <c r="U1016" i="26"/>
  <c r="AC1011" i="26"/>
  <c r="U1011" i="26"/>
  <c r="AC1006" i="26"/>
  <c r="U1006" i="26"/>
  <c r="AC980" i="26"/>
  <c r="U980" i="26"/>
  <c r="AC975" i="26"/>
  <c r="U975" i="26"/>
  <c r="AC970" i="26"/>
  <c r="U970" i="26"/>
  <c r="AC944" i="26"/>
  <c r="U944" i="26"/>
  <c r="AC939" i="26"/>
  <c r="U939" i="26"/>
  <c r="AC934" i="26"/>
  <c r="U934" i="26"/>
  <c r="AC924" i="26"/>
  <c r="U924" i="26"/>
  <c r="AC919" i="26"/>
  <c r="U919" i="26"/>
  <c r="AC893" i="26"/>
  <c r="U893" i="26"/>
  <c r="AC888" i="26"/>
  <c r="U888" i="26"/>
  <c r="AC883" i="26"/>
  <c r="U883" i="26"/>
  <c r="AC857" i="26"/>
  <c r="U857" i="26"/>
  <c r="AC852" i="26"/>
  <c r="U852" i="26"/>
  <c r="AC847" i="26"/>
  <c r="U847" i="26"/>
  <c r="AC832" i="26"/>
  <c r="U832" i="26"/>
  <c r="AC817" i="26"/>
  <c r="U817" i="26"/>
  <c r="AC776" i="26"/>
  <c r="U776" i="26"/>
  <c r="AC771" i="26"/>
  <c r="U771" i="26"/>
  <c r="AC766" i="26"/>
  <c r="U766" i="26"/>
  <c r="AC756" i="26"/>
  <c r="U756" i="26"/>
  <c r="AC751" i="26"/>
  <c r="U751" i="26"/>
  <c r="AC741" i="26"/>
  <c r="U741" i="26"/>
  <c r="AC731" i="26"/>
  <c r="U731" i="26"/>
  <c r="AC726" i="26"/>
  <c r="U726" i="26"/>
  <c r="AC721" i="26"/>
  <c r="U721" i="26"/>
  <c r="AC695" i="26"/>
  <c r="U695" i="26"/>
  <c r="AC690" i="26"/>
  <c r="U690" i="26"/>
  <c r="AC665" i="26"/>
  <c r="U665" i="26"/>
  <c r="AC660" i="26"/>
  <c r="U660" i="26"/>
  <c r="AC655" i="26"/>
  <c r="U655" i="26"/>
  <c r="AC629" i="26"/>
  <c r="U629" i="26"/>
  <c r="AC624" i="26"/>
  <c r="U624" i="26"/>
  <c r="AC619" i="26"/>
  <c r="U619" i="26"/>
  <c r="AC593" i="26"/>
  <c r="U593" i="26"/>
  <c r="AC588" i="26"/>
  <c r="U588" i="26"/>
  <c r="AC583" i="26"/>
  <c r="U583" i="26"/>
  <c r="AC557" i="26"/>
  <c r="U557" i="26"/>
  <c r="AC552" i="26"/>
  <c r="U552" i="26"/>
  <c r="AC547" i="26"/>
  <c r="U547" i="26"/>
  <c r="AC521" i="26"/>
  <c r="U521" i="26"/>
  <c r="AC516" i="26"/>
  <c r="U516" i="26"/>
  <c r="AC511" i="26"/>
  <c r="U511" i="26"/>
  <c r="AC485" i="26"/>
  <c r="U485" i="26"/>
  <c r="AC480" i="26"/>
  <c r="U480" i="26"/>
  <c r="AC475" i="26"/>
  <c r="U475" i="26"/>
  <c r="AC449" i="26"/>
  <c r="U449" i="26"/>
  <c r="AC444" i="26"/>
  <c r="U444" i="26"/>
  <c r="U439" i="26"/>
  <c r="AC439" i="26"/>
  <c r="AC413" i="26"/>
  <c r="U413" i="26"/>
  <c r="AC408" i="26"/>
  <c r="U408" i="26"/>
  <c r="AC403" i="26"/>
  <c r="U403" i="26"/>
  <c r="AC377" i="26"/>
  <c r="U377" i="26"/>
  <c r="AC372" i="26"/>
  <c r="U372" i="26"/>
  <c r="U367" i="26"/>
  <c r="AC367" i="26"/>
  <c r="AC179" i="26"/>
  <c r="U179" i="26"/>
  <c r="AC187" i="26"/>
  <c r="U187" i="26"/>
  <c r="S208" i="26"/>
  <c r="AC215" i="26"/>
  <c r="U215" i="26"/>
  <c r="S226" i="26"/>
  <c r="AC230" i="26"/>
  <c r="S237" i="26"/>
  <c r="AC252" i="26"/>
  <c r="U252" i="26"/>
  <c r="AC264" i="26"/>
  <c r="U264" i="26"/>
  <c r="AC271" i="26"/>
  <c r="U271" i="26"/>
  <c r="AC275" i="26"/>
  <c r="U275" i="26"/>
  <c r="AC282" i="26"/>
  <c r="U282" i="26"/>
  <c r="AC297" i="26"/>
  <c r="U297" i="26"/>
  <c r="AC309" i="26"/>
  <c r="U309" i="26"/>
  <c r="S330" i="26"/>
  <c r="S341" i="26"/>
  <c r="AC356" i="26"/>
  <c r="AC359" i="26"/>
  <c r="AC172" i="26"/>
  <c r="AC316" i="26"/>
  <c r="S287" i="26"/>
  <c r="U1853" i="26"/>
  <c r="U1459" i="26"/>
  <c r="U561" i="26"/>
  <c r="S285" i="26"/>
  <c r="U1811" i="26"/>
  <c r="U1371" i="26"/>
  <c r="U204" i="26"/>
  <c r="AC289" i="26"/>
  <c r="U289" i="26"/>
  <c r="S311" i="26"/>
  <c r="AC337" i="26"/>
  <c r="U337" i="26"/>
  <c r="AC1959" i="26"/>
  <c r="U1959" i="26"/>
  <c r="AC1939" i="26"/>
  <c r="U1939" i="26"/>
  <c r="AC1883" i="26"/>
  <c r="U1883" i="26"/>
  <c r="AC1878" i="26"/>
  <c r="U1878" i="26"/>
  <c r="AC1873" i="26"/>
  <c r="U1873" i="26"/>
  <c r="AC1847" i="26"/>
  <c r="U1847" i="26"/>
  <c r="AC1842" i="26"/>
  <c r="U1842" i="26"/>
  <c r="AC1837" i="26"/>
  <c r="U1837" i="26"/>
  <c r="AC1806" i="26"/>
  <c r="U1806" i="26"/>
  <c r="AC1801" i="26"/>
  <c r="U1801" i="26"/>
  <c r="AC1775" i="26"/>
  <c r="U1775" i="26"/>
  <c r="AC1770" i="26"/>
  <c r="U1770" i="26"/>
  <c r="AC1765" i="26"/>
  <c r="U1765" i="26"/>
  <c r="AC1750" i="26"/>
  <c r="U1750" i="26"/>
  <c r="AC1715" i="26"/>
  <c r="U1715" i="26"/>
  <c r="AC1710" i="26"/>
  <c r="U1710" i="26"/>
  <c r="AC1705" i="26"/>
  <c r="U1705" i="26"/>
  <c r="AC1679" i="26"/>
  <c r="U1679" i="26"/>
  <c r="AC1664" i="26"/>
  <c r="U1664" i="26"/>
  <c r="AC1659" i="26"/>
  <c r="U1659" i="26"/>
  <c r="AC1654" i="26"/>
  <c r="U1654" i="26"/>
  <c r="AC1628" i="26"/>
  <c r="U1628" i="26"/>
  <c r="AC1623" i="26"/>
  <c r="U1623" i="26"/>
  <c r="AC1613" i="26"/>
  <c r="U1613" i="26"/>
  <c r="AC1608" i="26"/>
  <c r="U1608" i="26"/>
  <c r="AC1603" i="26"/>
  <c r="U1603" i="26"/>
  <c r="U1577" i="26"/>
  <c r="AC1577" i="26"/>
  <c r="AC1562" i="26"/>
  <c r="U1562" i="26"/>
  <c r="AC1557" i="26"/>
  <c r="U1557" i="26"/>
  <c r="AC1552" i="26"/>
  <c r="U1552" i="26"/>
  <c r="AC1547" i="26"/>
  <c r="U1547" i="26"/>
  <c r="AC1542" i="26"/>
  <c r="U1542" i="26"/>
  <c r="AC1537" i="26"/>
  <c r="U1537" i="26"/>
  <c r="AC1511" i="26"/>
  <c r="U1511" i="26"/>
  <c r="AC1506" i="26"/>
  <c r="U1506" i="26"/>
  <c r="AC1501" i="26"/>
  <c r="U1501" i="26"/>
  <c r="AC1475" i="26"/>
  <c r="U1475" i="26"/>
  <c r="AC1470" i="26"/>
  <c r="U1470" i="26"/>
  <c r="AC1465" i="26"/>
  <c r="U1465" i="26"/>
  <c r="AC1439" i="26"/>
  <c r="U1439" i="26"/>
  <c r="AC1434" i="26"/>
  <c r="U1434" i="26"/>
  <c r="AC1429" i="26"/>
  <c r="U1429" i="26"/>
  <c r="AC1403" i="26"/>
  <c r="U1403" i="26"/>
  <c r="AC1398" i="26"/>
  <c r="U1398" i="26"/>
  <c r="AC1388" i="26"/>
  <c r="U1388" i="26"/>
  <c r="AC1383" i="26"/>
  <c r="U1383" i="26"/>
  <c r="AC1378" i="26"/>
  <c r="U1378" i="26"/>
  <c r="AC1373" i="26"/>
  <c r="U1373" i="26"/>
  <c r="AC1363" i="26"/>
  <c r="U1363" i="26"/>
  <c r="U1337" i="26"/>
  <c r="AC1337" i="26"/>
  <c r="AC1322" i="26"/>
  <c r="U1322" i="26"/>
  <c r="AC1317" i="26"/>
  <c r="U1317" i="26"/>
  <c r="AC1312" i="26"/>
  <c r="U1312" i="26"/>
  <c r="AC1286" i="26"/>
  <c r="U1286" i="26"/>
  <c r="AC1281" i="26"/>
  <c r="U1281" i="26"/>
  <c r="AC1250" i="26"/>
  <c r="U1250" i="26"/>
  <c r="AC1245" i="26"/>
  <c r="U1245" i="26"/>
  <c r="AC1240" i="26"/>
  <c r="U1240" i="26"/>
  <c r="U1230" i="26"/>
  <c r="AC1230" i="26"/>
  <c r="AC1225" i="26"/>
  <c r="U1225" i="26"/>
  <c r="AC1199" i="26"/>
  <c r="U1199" i="26"/>
  <c r="AC1194" i="26"/>
  <c r="U1194" i="26"/>
  <c r="AC1189" i="26"/>
  <c r="U1189" i="26"/>
  <c r="AC1148" i="26"/>
  <c r="U1148" i="26"/>
  <c r="AC1143" i="26"/>
  <c r="U1143" i="26"/>
  <c r="AC1133" i="26"/>
  <c r="U1133" i="26"/>
  <c r="AC1128" i="26"/>
  <c r="U1128" i="26"/>
  <c r="AC1123" i="26"/>
  <c r="U1123" i="26"/>
  <c r="AC1097" i="26"/>
  <c r="U1097" i="26"/>
  <c r="AC1092" i="26"/>
  <c r="U1092" i="26"/>
  <c r="AC1082" i="26"/>
  <c r="U1082" i="26"/>
  <c r="AC1077" i="26"/>
  <c r="U1077" i="26"/>
  <c r="AC1072" i="26"/>
  <c r="U1072" i="26"/>
  <c r="AC1046" i="26"/>
  <c r="U1046" i="26"/>
  <c r="AC1041" i="26"/>
  <c r="U1041" i="26"/>
  <c r="AC1036" i="26"/>
  <c r="U1036" i="26"/>
  <c r="AC1010" i="26"/>
  <c r="U1010" i="26"/>
  <c r="AC1005" i="26"/>
  <c r="U1005" i="26"/>
  <c r="AC1000" i="26"/>
  <c r="U1000" i="26"/>
  <c r="AC974" i="26"/>
  <c r="U974" i="26"/>
  <c r="AC969" i="26"/>
  <c r="U969" i="26"/>
  <c r="AC964" i="26"/>
  <c r="U964" i="26"/>
  <c r="AC938" i="26"/>
  <c r="U938" i="26"/>
  <c r="AC933" i="26"/>
  <c r="U933" i="26"/>
  <c r="AC928" i="26"/>
  <c r="U928" i="26"/>
  <c r="AC923" i="26"/>
  <c r="U923" i="26"/>
  <c r="AC918" i="26"/>
  <c r="U918" i="26"/>
  <c r="AC913" i="26"/>
  <c r="U913" i="26"/>
  <c r="AC887" i="26"/>
  <c r="U887" i="26"/>
  <c r="AC882" i="26"/>
  <c r="U882" i="26"/>
  <c r="AC877" i="26"/>
  <c r="U877" i="26"/>
  <c r="AC851" i="26"/>
  <c r="U851" i="26"/>
  <c r="AC846" i="26"/>
  <c r="U846" i="26"/>
  <c r="AC841" i="26"/>
  <c r="U841" i="26"/>
  <c r="AC831" i="26"/>
  <c r="U831" i="26"/>
  <c r="AC826" i="26"/>
  <c r="U826" i="26"/>
  <c r="AC816" i="26"/>
  <c r="U816" i="26"/>
  <c r="AC811" i="26"/>
  <c r="U811" i="26"/>
  <c r="AC796" i="26"/>
  <c r="U796" i="26"/>
  <c r="AC770" i="26"/>
  <c r="U770" i="26"/>
  <c r="AC765" i="26"/>
  <c r="U765" i="26"/>
  <c r="AC760" i="26"/>
  <c r="U760" i="26"/>
  <c r="AC755" i="26"/>
  <c r="U755" i="26"/>
  <c r="AC750" i="26"/>
  <c r="U750" i="26"/>
  <c r="AC745" i="26"/>
  <c r="U745" i="26"/>
  <c r="AC740" i="26"/>
  <c r="U740" i="26"/>
  <c r="AC725" i="26"/>
  <c r="U725" i="26"/>
  <c r="AC720" i="26"/>
  <c r="U720" i="26"/>
  <c r="AC715" i="26"/>
  <c r="U715" i="26"/>
  <c r="AC689" i="26"/>
  <c r="U689" i="26"/>
  <c r="AC659" i="26"/>
  <c r="U659" i="26"/>
  <c r="AC654" i="26"/>
  <c r="U654" i="26"/>
  <c r="AC649" i="26"/>
  <c r="U649" i="26"/>
  <c r="AC623" i="26"/>
  <c r="U623" i="26"/>
  <c r="AC618" i="26"/>
  <c r="U618" i="26"/>
  <c r="AC613" i="26"/>
  <c r="U613" i="26"/>
  <c r="AC587" i="26"/>
  <c r="U587" i="26"/>
  <c r="AC582" i="26"/>
  <c r="U582" i="26"/>
  <c r="AC577" i="26"/>
  <c r="U577" i="26"/>
  <c r="AC551" i="26"/>
  <c r="U551" i="26"/>
  <c r="AC546" i="26"/>
  <c r="U546" i="26"/>
  <c r="AC541" i="26"/>
  <c r="U541" i="26"/>
  <c r="AC515" i="26"/>
  <c r="U515" i="26"/>
  <c r="AC510" i="26"/>
  <c r="U510" i="26"/>
  <c r="AC505" i="26"/>
  <c r="U505" i="26"/>
  <c r="AC479" i="26"/>
  <c r="U479" i="26"/>
  <c r="AC474" i="26"/>
  <c r="U474" i="26"/>
  <c r="AC469" i="26"/>
  <c r="U469" i="26"/>
  <c r="U443" i="26"/>
  <c r="AC443" i="26"/>
  <c r="AC438" i="26"/>
  <c r="U438" i="26"/>
  <c r="AC433" i="26"/>
  <c r="U433" i="26"/>
  <c r="AC407" i="26"/>
  <c r="U407" i="26"/>
  <c r="AC402" i="26"/>
  <c r="U402" i="26"/>
  <c r="AC397" i="26"/>
  <c r="U397" i="26"/>
  <c r="AC371" i="26"/>
  <c r="U371" i="26"/>
  <c r="AC183" i="26"/>
  <c r="U183" i="26"/>
  <c r="AC186" i="26"/>
  <c r="U186" i="26"/>
  <c r="AC190" i="26"/>
  <c r="U190" i="26"/>
  <c r="S197" i="26"/>
  <c r="S204" i="26"/>
  <c r="AC211" i="26"/>
  <c r="U211" i="26"/>
  <c r="S242" i="26"/>
  <c r="AC255" i="26"/>
  <c r="U255" i="26"/>
  <c r="S274" i="26"/>
  <c r="AC288" i="26"/>
  <c r="S292" i="26"/>
  <c r="AC333" i="26"/>
  <c r="U333" i="26"/>
  <c r="AC348" i="26"/>
  <c r="AC170" i="26"/>
  <c r="AC314" i="26"/>
  <c r="S263" i="26"/>
  <c r="U1809" i="26"/>
  <c r="U1368" i="26"/>
  <c r="AC248" i="26"/>
  <c r="U248" i="26"/>
  <c r="AC330" i="26"/>
  <c r="U330" i="26"/>
  <c r="U1954" i="26"/>
  <c r="AC1954" i="26"/>
  <c r="AC2004" i="26"/>
  <c r="U2004" i="26"/>
  <c r="AC1984" i="26"/>
  <c r="U1984" i="26"/>
  <c r="AC1974" i="26"/>
  <c r="U1974" i="26"/>
  <c r="AC1943" i="26"/>
  <c r="U1943" i="26"/>
  <c r="AC1928" i="26"/>
  <c r="U1928" i="26"/>
  <c r="AC1918" i="26"/>
  <c r="U1918" i="26"/>
  <c r="AC1913" i="26"/>
  <c r="U1913" i="26"/>
  <c r="AC1908" i="26"/>
  <c r="U1908" i="26"/>
  <c r="AC1893" i="26"/>
  <c r="U1893" i="26"/>
  <c r="AC1888" i="26"/>
  <c r="U1888" i="26"/>
  <c r="AC1862" i="26"/>
  <c r="U1862" i="26"/>
  <c r="AC1857" i="26"/>
  <c r="U1857" i="26"/>
  <c r="AC1852" i="26"/>
  <c r="U1852" i="26"/>
  <c r="AC1826" i="26"/>
  <c r="U1826" i="26"/>
  <c r="AC1821" i="26"/>
  <c r="U1821" i="26"/>
  <c r="AC1816" i="26"/>
  <c r="U1816" i="26"/>
  <c r="AC1790" i="26"/>
  <c r="U1790" i="26"/>
  <c r="AC1785" i="26"/>
  <c r="U1785" i="26"/>
  <c r="AC1780" i="26"/>
  <c r="U1780" i="26"/>
  <c r="AC1754" i="26"/>
  <c r="U1754" i="26"/>
  <c r="AC1740" i="26"/>
  <c r="U1740" i="26"/>
  <c r="AC1730" i="26"/>
  <c r="U1730" i="26"/>
  <c r="AC1725" i="26"/>
  <c r="U1725" i="26"/>
  <c r="AC1720" i="26"/>
  <c r="U1720" i="26"/>
  <c r="AC1694" i="26"/>
  <c r="U1694" i="26"/>
  <c r="AC1689" i="26"/>
  <c r="U1689" i="26"/>
  <c r="AC1684" i="26"/>
  <c r="U1684" i="26"/>
  <c r="AC1674" i="26"/>
  <c r="U1674" i="26"/>
  <c r="AC1669" i="26"/>
  <c r="U1669" i="26"/>
  <c r="AC1643" i="26"/>
  <c r="U1643" i="26"/>
  <c r="U1638" i="26"/>
  <c r="AC1638" i="26"/>
  <c r="AC1633" i="26"/>
  <c r="U1633" i="26"/>
  <c r="AC1618" i="26"/>
  <c r="U1618" i="26"/>
  <c r="AC1592" i="26"/>
  <c r="U1592" i="26"/>
  <c r="AC1587" i="26"/>
  <c r="U1587" i="26"/>
  <c r="AC1582" i="26"/>
  <c r="U1582" i="26"/>
  <c r="AC1572" i="26"/>
  <c r="U1572" i="26"/>
  <c r="AC1567" i="26"/>
  <c r="U1567" i="26"/>
  <c r="AC1526" i="26"/>
  <c r="U1526" i="26"/>
  <c r="AC1521" i="26"/>
  <c r="U1521" i="26"/>
  <c r="AC1516" i="26"/>
  <c r="U1516" i="26"/>
  <c r="AC1490" i="26"/>
  <c r="U1490" i="26"/>
  <c r="AC1485" i="26"/>
  <c r="U1485" i="26"/>
  <c r="AC1480" i="26"/>
  <c r="U1480" i="26"/>
  <c r="AC1454" i="26"/>
  <c r="U1454" i="26"/>
  <c r="AC1449" i="26"/>
  <c r="U1449" i="26"/>
  <c r="AC1444" i="26"/>
  <c r="U1444" i="26"/>
  <c r="AC1418" i="26"/>
  <c r="U1418" i="26"/>
  <c r="U1413" i="26"/>
  <c r="AC1413" i="26"/>
  <c r="AC1408" i="26"/>
  <c r="U1408" i="26"/>
  <c r="AC1393" i="26"/>
  <c r="U1393" i="26"/>
  <c r="AC1352" i="26"/>
  <c r="U1352" i="26"/>
  <c r="AC1347" i="26"/>
  <c r="U1347" i="26"/>
  <c r="AC1342" i="26"/>
  <c r="U1342" i="26"/>
  <c r="AC1332" i="26"/>
  <c r="U1332" i="26"/>
  <c r="AC1327" i="26"/>
  <c r="U1327" i="26"/>
  <c r="AC1301" i="26"/>
  <c r="U1301" i="26"/>
  <c r="AC1296" i="26"/>
  <c r="U1296" i="26"/>
  <c r="U1291" i="26"/>
  <c r="AC1291" i="26"/>
  <c r="AC1265" i="26"/>
  <c r="U1265" i="26"/>
  <c r="AC1255" i="26"/>
  <c r="U1255" i="26"/>
  <c r="AC1214" i="26"/>
  <c r="U1214" i="26"/>
  <c r="AC1209" i="26"/>
  <c r="U1209" i="26"/>
  <c r="AC1204" i="26"/>
  <c r="U1204" i="26"/>
  <c r="AC1178" i="26"/>
  <c r="U1178" i="26"/>
  <c r="AC1173" i="26"/>
  <c r="U1173" i="26"/>
  <c r="AC1163" i="26"/>
  <c r="U1163" i="26"/>
  <c r="U1158" i="26"/>
  <c r="AC1158" i="26"/>
  <c r="AC1153" i="26"/>
  <c r="U1153" i="26"/>
  <c r="AC1138" i="26"/>
  <c r="U1138" i="26"/>
  <c r="AC1112" i="26"/>
  <c r="U1112" i="26"/>
  <c r="AC1107" i="26"/>
  <c r="U1107" i="26"/>
  <c r="AC1102" i="26"/>
  <c r="U1102" i="26"/>
  <c r="AC1087" i="26"/>
  <c r="U1087" i="26"/>
  <c r="AC1061" i="26"/>
  <c r="U1061" i="26"/>
  <c r="AC1056" i="26"/>
  <c r="U1056" i="26"/>
  <c r="AC1051" i="26"/>
  <c r="U1051" i="26"/>
  <c r="AC1025" i="26"/>
  <c r="U1025" i="26"/>
  <c r="AC1020" i="26"/>
  <c r="U1020" i="26"/>
  <c r="AC1015" i="26"/>
  <c r="U1015" i="26"/>
  <c r="AC989" i="26"/>
  <c r="U989" i="26"/>
  <c r="AC984" i="26"/>
  <c r="U984" i="26"/>
  <c r="AC979" i="26"/>
  <c r="U979" i="26"/>
  <c r="AC953" i="26"/>
  <c r="U953" i="26"/>
  <c r="AC948" i="26"/>
  <c r="U948" i="26"/>
  <c r="AC943" i="26"/>
  <c r="U943" i="26"/>
  <c r="AC902" i="26"/>
  <c r="U902" i="26"/>
  <c r="AC897" i="26"/>
  <c r="U897" i="26"/>
  <c r="AC892" i="26"/>
  <c r="U892" i="26"/>
  <c r="AC866" i="26"/>
  <c r="U866" i="26"/>
  <c r="AC861" i="26"/>
  <c r="U861" i="26"/>
  <c r="AC856" i="26"/>
  <c r="U856" i="26"/>
  <c r="AC785" i="26"/>
  <c r="U785" i="26"/>
  <c r="AC780" i="26"/>
  <c r="U780" i="26"/>
  <c r="AC775" i="26"/>
  <c r="U775" i="26"/>
  <c r="AC735" i="26"/>
  <c r="U735" i="26"/>
  <c r="AC730" i="26"/>
  <c r="U730" i="26"/>
  <c r="AC704" i="26"/>
  <c r="U704" i="26"/>
  <c r="AC699" i="26"/>
  <c r="U699" i="26"/>
  <c r="AC694" i="26"/>
  <c r="U694" i="26"/>
  <c r="AC684" i="26"/>
  <c r="U684" i="26"/>
  <c r="AC674" i="26"/>
  <c r="U674" i="26"/>
  <c r="AC669" i="26"/>
  <c r="U669" i="26"/>
  <c r="AC664" i="26"/>
  <c r="U664" i="26"/>
  <c r="AC638" i="26"/>
  <c r="U638" i="26"/>
  <c r="AC633" i="26"/>
  <c r="U633" i="26"/>
  <c r="AC628" i="26"/>
  <c r="U628" i="26"/>
  <c r="AC602" i="26"/>
  <c r="U602" i="26"/>
  <c r="AC597" i="26"/>
  <c r="U597" i="26"/>
  <c r="AC592" i="26"/>
  <c r="U592" i="26"/>
  <c r="AC566" i="26"/>
  <c r="U566" i="26"/>
  <c r="AC556" i="26"/>
  <c r="U556" i="26"/>
  <c r="AC530" i="26"/>
  <c r="U530" i="26"/>
  <c r="AC525" i="26"/>
  <c r="U525" i="26"/>
  <c r="AC520" i="26"/>
  <c r="U520" i="26"/>
  <c r="U494" i="26"/>
  <c r="AC494" i="26"/>
  <c r="AC489" i="26"/>
  <c r="U489" i="26"/>
  <c r="AC484" i="26"/>
  <c r="U484" i="26"/>
  <c r="U458" i="26"/>
  <c r="AC458" i="26"/>
  <c r="U453" i="26"/>
  <c r="AC453" i="26"/>
  <c r="U448" i="26"/>
  <c r="AC448" i="26"/>
  <c r="U422" i="26"/>
  <c r="AC422" i="26"/>
  <c r="AC417" i="26"/>
  <c r="U417" i="26"/>
  <c r="AC412" i="26"/>
  <c r="U412" i="26"/>
  <c r="U386" i="26"/>
  <c r="AC386" i="26"/>
  <c r="AC381" i="26"/>
  <c r="U381" i="26"/>
  <c r="AC376" i="26"/>
  <c r="U376" i="26"/>
  <c r="S178" i="26"/>
  <c r="AC197" i="26"/>
  <c r="U197" i="26"/>
  <c r="S165" i="26"/>
  <c r="AC229" i="26"/>
  <c r="U229" i="26"/>
  <c r="S236" i="26"/>
  <c r="AC242" i="26"/>
  <c r="U242" i="26"/>
  <c r="S270" i="26"/>
  <c r="AC274" i="26"/>
  <c r="S281" i="26"/>
  <c r="AC292" i="26"/>
  <c r="U292" i="26"/>
  <c r="AC329" i="26"/>
  <c r="S336" i="26"/>
  <c r="AC352" i="26"/>
  <c r="U352" i="26"/>
  <c r="AC355" i="26"/>
  <c r="U355" i="26"/>
  <c r="AC169" i="26"/>
  <c r="AC313" i="26"/>
  <c r="S992" i="26"/>
  <c r="U1757" i="26"/>
  <c r="U1276" i="26"/>
  <c r="AC240" i="26"/>
  <c r="U240" i="26"/>
  <c r="AC341" i="26"/>
  <c r="U341" i="26"/>
  <c r="S348" i="26"/>
  <c r="AC1994" i="26"/>
  <c r="U1994" i="26"/>
  <c r="AC1989" i="26"/>
  <c r="U1989" i="26"/>
  <c r="AC1964" i="26"/>
  <c r="U1964" i="26"/>
  <c r="AC2009" i="26"/>
  <c r="U2009" i="26"/>
  <c r="AC1999" i="26"/>
  <c r="U1999" i="26"/>
  <c r="AC1969" i="26"/>
  <c r="U1969" i="26"/>
  <c r="AC1923" i="26"/>
  <c r="U1923" i="26"/>
  <c r="AC1988" i="26"/>
  <c r="U1988" i="26"/>
  <c r="AC1958" i="26"/>
  <c r="U1958" i="26"/>
  <c r="AC1953" i="26"/>
  <c r="U1953" i="26"/>
  <c r="AC1948" i="26"/>
  <c r="U1948" i="26"/>
  <c r="AC1938" i="26"/>
  <c r="U1938" i="26"/>
  <c r="AC1933" i="26"/>
  <c r="U1933" i="26"/>
  <c r="AC1903" i="26"/>
  <c r="U1903" i="26"/>
  <c r="AC1877" i="26"/>
  <c r="U1877" i="26"/>
  <c r="AC1872" i="26"/>
  <c r="U1872" i="26"/>
  <c r="AC1867" i="26"/>
  <c r="U1867" i="26"/>
  <c r="AC1841" i="26"/>
  <c r="U1841" i="26"/>
  <c r="AC1836" i="26"/>
  <c r="U1836" i="26"/>
  <c r="AC1831" i="26"/>
  <c r="U1831" i="26"/>
  <c r="AC1805" i="26"/>
  <c r="U1805" i="26"/>
  <c r="AC1800" i="26"/>
  <c r="U1800" i="26"/>
  <c r="AC1795" i="26"/>
  <c r="U1795" i="26"/>
  <c r="AC1769" i="26"/>
  <c r="U1769" i="26"/>
  <c r="AC1764" i="26"/>
  <c r="U1764" i="26"/>
  <c r="AC1759" i="26"/>
  <c r="U1759" i="26"/>
  <c r="AC1749" i="26"/>
  <c r="U1749" i="26"/>
  <c r="AC1735" i="26"/>
  <c r="U1735" i="26"/>
  <c r="AC1709" i="26"/>
  <c r="U1709" i="26"/>
  <c r="AC1704" i="26"/>
  <c r="U1704" i="26"/>
  <c r="AC1699" i="26"/>
  <c r="U1699" i="26"/>
  <c r="AC1658" i="26"/>
  <c r="U1658" i="26"/>
  <c r="AC1653" i="26"/>
  <c r="U1653" i="26"/>
  <c r="U1648" i="26"/>
  <c r="AC1648" i="26"/>
  <c r="AC1622" i="26"/>
  <c r="U1622" i="26"/>
  <c r="AC1607" i="26"/>
  <c r="U1607" i="26"/>
  <c r="AC1602" i="26"/>
  <c r="U1602" i="26"/>
  <c r="AC1597" i="26"/>
  <c r="U1597" i="26"/>
  <c r="AC1556" i="26"/>
  <c r="U1556" i="26"/>
  <c r="U1541" i="26"/>
  <c r="AC1541" i="26"/>
  <c r="AC1536" i="26"/>
  <c r="U1536" i="26"/>
  <c r="AC1531" i="26"/>
  <c r="U1531" i="26"/>
  <c r="AC1505" i="26"/>
  <c r="U1505" i="26"/>
  <c r="AC1500" i="26"/>
  <c r="U1500" i="26"/>
  <c r="AC1495" i="26"/>
  <c r="U1495" i="26"/>
  <c r="AC1469" i="26"/>
  <c r="U1469" i="26"/>
  <c r="AC1464" i="26"/>
  <c r="U1464" i="26"/>
  <c r="AC1433" i="26"/>
  <c r="U1433" i="26"/>
  <c r="AC1428" i="26"/>
  <c r="U1428" i="26"/>
  <c r="AC1423" i="26"/>
  <c r="U1423" i="26"/>
  <c r="AC1397" i="26"/>
  <c r="U1397" i="26"/>
  <c r="AC1382" i="26"/>
  <c r="U1382" i="26"/>
  <c r="AC1377" i="26"/>
  <c r="U1377" i="26"/>
  <c r="AC1367" i="26"/>
  <c r="U1367" i="26"/>
  <c r="AC1362" i="26"/>
  <c r="U1362" i="26"/>
  <c r="AC1357" i="26"/>
  <c r="U1357" i="26"/>
  <c r="AC1316" i="26"/>
  <c r="U1316" i="26"/>
  <c r="AC1311" i="26"/>
  <c r="U1311" i="26"/>
  <c r="AC1306" i="26"/>
  <c r="U1306" i="26"/>
  <c r="AC1280" i="26"/>
  <c r="U1280" i="26"/>
  <c r="AC1275" i="26"/>
  <c r="U1275" i="26"/>
  <c r="AC1270" i="26"/>
  <c r="U1270" i="26"/>
  <c r="AC1244" i="26"/>
  <c r="U1244" i="26"/>
  <c r="AC1239" i="26"/>
  <c r="U1239" i="26"/>
  <c r="AC1229" i="26"/>
  <c r="U1229" i="26"/>
  <c r="AC1224" i="26"/>
  <c r="U1224" i="26"/>
  <c r="AC1219" i="26"/>
  <c r="U1219" i="26"/>
  <c r="AC1193" i="26"/>
  <c r="U1193" i="26"/>
  <c r="AC1188" i="26"/>
  <c r="U1188" i="26"/>
  <c r="AC1183" i="26"/>
  <c r="U1183" i="26"/>
  <c r="AC1168" i="26"/>
  <c r="U1168" i="26"/>
  <c r="AC1142" i="26"/>
  <c r="U1142" i="26"/>
  <c r="AC1127" i="26"/>
  <c r="U1127" i="26"/>
  <c r="AC1122" i="26"/>
  <c r="U1122" i="26"/>
  <c r="AC1117" i="26"/>
  <c r="U1117" i="26"/>
  <c r="AC1091" i="26"/>
  <c r="U1091" i="26"/>
  <c r="AC1076" i="26"/>
  <c r="U1076" i="26"/>
  <c r="AC1071" i="26"/>
  <c r="U1071" i="26"/>
  <c r="AC1066" i="26"/>
  <c r="U1066" i="26"/>
  <c r="AC1040" i="26"/>
  <c r="U1040" i="26"/>
  <c r="AC1035" i="26"/>
  <c r="U1035" i="26"/>
  <c r="AC1030" i="26"/>
  <c r="U1030" i="26"/>
  <c r="AC1004" i="26"/>
  <c r="U1004" i="26"/>
  <c r="AC999" i="26"/>
  <c r="U999" i="26"/>
  <c r="AC994" i="26"/>
  <c r="U994" i="26"/>
  <c r="AC968" i="26"/>
  <c r="U968" i="26"/>
  <c r="AC963" i="26"/>
  <c r="U963" i="26"/>
  <c r="AC958" i="26"/>
  <c r="U958" i="26"/>
  <c r="AC932" i="26"/>
  <c r="U932" i="26"/>
  <c r="AC927" i="26"/>
  <c r="U927" i="26"/>
  <c r="AC917" i="26"/>
  <c r="U917" i="26"/>
  <c r="AC912" i="26"/>
  <c r="U912" i="26"/>
  <c r="AC907" i="26"/>
  <c r="U907" i="26"/>
  <c r="AC881" i="26"/>
  <c r="U881" i="26"/>
  <c r="AC876" i="26"/>
  <c r="U876" i="26"/>
  <c r="AC871" i="26"/>
  <c r="U871" i="26"/>
  <c r="AC845" i="26"/>
  <c r="U845" i="26"/>
  <c r="AC840" i="26"/>
  <c r="U840" i="26"/>
  <c r="AC835" i="26"/>
  <c r="U835" i="26"/>
  <c r="AC825" i="26"/>
  <c r="U825" i="26"/>
  <c r="AC820" i="26"/>
  <c r="U820" i="26"/>
  <c r="AC815" i="26"/>
  <c r="U815" i="26"/>
  <c r="AC810" i="26"/>
  <c r="U810" i="26"/>
  <c r="AC805" i="26"/>
  <c r="U805" i="26"/>
  <c r="AC795" i="26"/>
  <c r="U795" i="26"/>
  <c r="AC790" i="26"/>
  <c r="U790" i="26"/>
  <c r="AC764" i="26"/>
  <c r="U764" i="26"/>
  <c r="AC759" i="26"/>
  <c r="U759" i="26"/>
  <c r="AC749" i="26"/>
  <c r="U749" i="26"/>
  <c r="AC744" i="26"/>
  <c r="U744" i="26"/>
  <c r="AC719" i="26"/>
  <c r="U719" i="26"/>
  <c r="AC714" i="26"/>
  <c r="U714" i="26"/>
  <c r="AC709" i="26"/>
  <c r="U709" i="26"/>
  <c r="AC679" i="26"/>
  <c r="U679" i="26"/>
  <c r="AC653" i="26"/>
  <c r="U653" i="26"/>
  <c r="AC648" i="26"/>
  <c r="U648" i="26"/>
  <c r="AC643" i="26"/>
  <c r="U643" i="26"/>
  <c r="AC617" i="26"/>
  <c r="U617" i="26"/>
  <c r="AC612" i="26"/>
  <c r="U612" i="26"/>
  <c r="AC607" i="26"/>
  <c r="U607" i="26"/>
  <c r="AC581" i="26"/>
  <c r="U581" i="26"/>
  <c r="AC576" i="26"/>
  <c r="U576" i="26"/>
  <c r="AC571" i="26"/>
  <c r="U571" i="26"/>
  <c r="AC545" i="26"/>
  <c r="U545" i="26"/>
  <c r="AC540" i="26"/>
  <c r="U540" i="26"/>
  <c r="AC535" i="26"/>
  <c r="U535" i="26"/>
  <c r="AC509" i="26"/>
  <c r="U509" i="26"/>
  <c r="AC504" i="26"/>
  <c r="U504" i="26"/>
  <c r="AC499" i="26"/>
  <c r="U499" i="26"/>
  <c r="AC473" i="26"/>
  <c r="U473" i="26"/>
  <c r="AC468" i="26"/>
  <c r="U468" i="26"/>
  <c r="AC463" i="26"/>
  <c r="U463" i="26"/>
  <c r="AC437" i="26"/>
  <c r="U437" i="26"/>
  <c r="AC432" i="26"/>
  <c r="U432" i="26"/>
  <c r="U427" i="26"/>
  <c r="AC427" i="26"/>
  <c r="AC401" i="26"/>
  <c r="U401" i="26"/>
  <c r="AC396" i="26"/>
  <c r="U396" i="26"/>
  <c r="AC391" i="26"/>
  <c r="U391" i="26"/>
  <c r="AC178" i="26"/>
  <c r="U178" i="26"/>
  <c r="AC182" i="26"/>
  <c r="AC193" i="26"/>
  <c r="U193" i="26"/>
  <c r="AC207" i="26"/>
  <c r="U207" i="26"/>
  <c r="AC214" i="26"/>
  <c r="U214" i="26"/>
  <c r="S221" i="26"/>
  <c r="S225" i="26"/>
  <c r="AC236" i="26"/>
  <c r="AC239" i="26"/>
  <c r="U239" i="26"/>
  <c r="AC259" i="26"/>
  <c r="U259" i="26"/>
  <c r="AC262" i="26"/>
  <c r="U262" i="26"/>
  <c r="AC270" i="26"/>
  <c r="U270" i="26"/>
  <c r="AC277" i="26"/>
  <c r="U277" i="26"/>
  <c r="AC281" i="26"/>
  <c r="U281" i="26"/>
  <c r="AC296" i="26"/>
  <c r="U296" i="26"/>
  <c r="AC308" i="26"/>
  <c r="U308" i="26"/>
  <c r="AC325" i="26"/>
  <c r="U325" i="26"/>
  <c r="AC336" i="26"/>
  <c r="AC358" i="26"/>
  <c r="U358" i="26"/>
  <c r="AC362" i="26"/>
  <c r="U362" i="26"/>
  <c r="AC365" i="26"/>
  <c r="U365" i="26"/>
  <c r="AC168" i="26"/>
  <c r="S1028" i="26"/>
  <c r="S232" i="26"/>
  <c r="U1260" i="26"/>
  <c r="S304" i="26"/>
  <c r="AC2003" i="26"/>
  <c r="U2003" i="26"/>
  <c r="AC1983" i="26"/>
  <c r="U1983" i="26"/>
  <c r="AC1917" i="26"/>
  <c r="U1917" i="26"/>
  <c r="AC1887" i="26"/>
  <c r="U1887" i="26"/>
  <c r="U1851" i="26"/>
  <c r="AC1851" i="26"/>
  <c r="AC1820" i="26"/>
  <c r="U1820" i="26"/>
  <c r="AC1739" i="26"/>
  <c r="U1739" i="26"/>
  <c r="AC1627" i="26"/>
  <c r="U1627" i="26"/>
  <c r="AC1612" i="26"/>
  <c r="U1612" i="26"/>
  <c r="AC1586" i="26"/>
  <c r="U1586" i="26"/>
  <c r="AC1566" i="26"/>
  <c r="U1566" i="26"/>
  <c r="AC1474" i="26"/>
  <c r="U1474" i="26"/>
  <c r="AC1392" i="26"/>
  <c r="U1392" i="26"/>
  <c r="AC1346" i="26"/>
  <c r="U1346" i="26"/>
  <c r="AC1285" i="26"/>
  <c r="U1285" i="26"/>
  <c r="AC1249" i="26"/>
  <c r="U1249" i="26"/>
  <c r="AC1234" i="26"/>
  <c r="U1234" i="26"/>
  <c r="AC1208" i="26"/>
  <c r="U1208" i="26"/>
  <c r="U1157" i="26"/>
  <c r="AC1157" i="26"/>
  <c r="AC1132" i="26"/>
  <c r="U1132" i="26"/>
  <c r="AC1101" i="26"/>
  <c r="U1101" i="26"/>
  <c r="AC1045" i="26"/>
  <c r="U1045" i="26"/>
  <c r="AC1019" i="26"/>
  <c r="U1019" i="26"/>
  <c r="AC1014" i="26"/>
  <c r="U1014" i="26"/>
  <c r="AC1009" i="26"/>
  <c r="U1009" i="26"/>
  <c r="AC973" i="26"/>
  <c r="U973" i="26"/>
  <c r="AC947" i="26"/>
  <c r="U947" i="26"/>
  <c r="AC942" i="26"/>
  <c r="U942" i="26"/>
  <c r="AC937" i="26"/>
  <c r="U937" i="26"/>
  <c r="AC922" i="26"/>
  <c r="U922" i="26"/>
  <c r="AC896" i="26"/>
  <c r="U896" i="26"/>
  <c r="AC891" i="26"/>
  <c r="U891" i="26"/>
  <c r="AC886" i="26"/>
  <c r="U886" i="26"/>
  <c r="AC860" i="26"/>
  <c r="U860" i="26"/>
  <c r="AC855" i="26"/>
  <c r="U855" i="26"/>
  <c r="AC850" i="26"/>
  <c r="U850" i="26"/>
  <c r="AC779" i="26"/>
  <c r="U779" i="26"/>
  <c r="AC774" i="26"/>
  <c r="U774" i="26"/>
  <c r="AC769" i="26"/>
  <c r="U769" i="26"/>
  <c r="AC754" i="26"/>
  <c r="U754" i="26"/>
  <c r="AC734" i="26"/>
  <c r="U734" i="26"/>
  <c r="AC729" i="26"/>
  <c r="U729" i="26"/>
  <c r="AC724" i="26"/>
  <c r="U724" i="26"/>
  <c r="AC698" i="26"/>
  <c r="U698" i="26"/>
  <c r="AC693" i="26"/>
  <c r="U693" i="26"/>
  <c r="AC688" i="26"/>
  <c r="U688" i="26"/>
  <c r="AC683" i="26"/>
  <c r="U683" i="26"/>
  <c r="AC668" i="26"/>
  <c r="U668" i="26"/>
  <c r="AC663" i="26"/>
  <c r="U663" i="26"/>
  <c r="AC658" i="26"/>
  <c r="U658" i="26"/>
  <c r="AC632" i="26"/>
  <c r="U632" i="26"/>
  <c r="AC627" i="26"/>
  <c r="U627" i="26"/>
  <c r="AC622" i="26"/>
  <c r="U622" i="26"/>
  <c r="AC596" i="26"/>
  <c r="U596" i="26"/>
  <c r="AC591" i="26"/>
  <c r="U591" i="26"/>
  <c r="AC586" i="26"/>
  <c r="U586" i="26"/>
  <c r="AC560" i="26"/>
  <c r="U560" i="26"/>
  <c r="AC555" i="26"/>
  <c r="U555" i="26"/>
  <c r="AC550" i="26"/>
  <c r="U550" i="26"/>
  <c r="AC524" i="26"/>
  <c r="U524" i="26"/>
  <c r="AC519" i="26"/>
  <c r="U519" i="26"/>
  <c r="AC514" i="26"/>
  <c r="U514" i="26"/>
  <c r="AC488" i="26"/>
  <c r="U488" i="26"/>
  <c r="AC483" i="26"/>
  <c r="U483" i="26"/>
  <c r="AC478" i="26"/>
  <c r="U478" i="26"/>
  <c r="AC452" i="26"/>
  <c r="U452" i="26"/>
  <c r="AC447" i="26"/>
  <c r="U447" i="26"/>
  <c r="AC442" i="26"/>
  <c r="U442" i="26"/>
  <c r="AC416" i="26"/>
  <c r="U416" i="26"/>
  <c r="AC411" i="26"/>
  <c r="U411" i="26"/>
  <c r="AC406" i="26"/>
  <c r="U406" i="26"/>
  <c r="AC380" i="26"/>
  <c r="U380" i="26"/>
  <c r="AC375" i="26"/>
  <c r="U375" i="26"/>
  <c r="AC370" i="26"/>
  <c r="U370" i="26"/>
  <c r="S185" i="26"/>
  <c r="S189" i="26"/>
  <c r="S203" i="26"/>
  <c r="S210" i="26"/>
  <c r="AC217" i="26"/>
  <c r="U217" i="26"/>
  <c r="AC221" i="26"/>
  <c r="U221" i="26"/>
  <c r="S158" i="26"/>
  <c r="AC225" i="26"/>
  <c r="U225" i="26"/>
  <c r="AC232" i="26"/>
  <c r="U232" i="26"/>
  <c r="AC250" i="26"/>
  <c r="U250" i="26"/>
  <c r="S254" i="26"/>
  <c r="S266" i="26"/>
  <c r="AC284" i="26"/>
  <c r="U284" i="26"/>
  <c r="AC287" i="26"/>
  <c r="U287" i="26"/>
  <c r="S303" i="26"/>
  <c r="AC321" i="26"/>
  <c r="U321" i="26"/>
  <c r="S328" i="26"/>
  <c r="AC340" i="26"/>
  <c r="U340" i="26"/>
  <c r="S347" i="26"/>
  <c r="AC351" i="26"/>
  <c r="U351" i="26"/>
  <c r="S1025" i="26"/>
  <c r="S986" i="26"/>
  <c r="U1979" i="26"/>
  <c r="U1166" i="26"/>
  <c r="AC1998" i="26"/>
  <c r="U1998" i="26"/>
  <c r="AC1856" i="26"/>
  <c r="U1856" i="26"/>
  <c r="AC1810" i="26"/>
  <c r="U1810" i="26"/>
  <c r="AC1779" i="26"/>
  <c r="U1779" i="26"/>
  <c r="AC1688" i="26"/>
  <c r="U1688" i="26"/>
  <c r="AC1561" i="26"/>
  <c r="U1561" i="26"/>
  <c r="AC1510" i="26"/>
  <c r="U1510" i="26"/>
  <c r="AC1484" i="26"/>
  <c r="U1484" i="26"/>
  <c r="AC1448" i="26"/>
  <c r="U1448" i="26"/>
  <c r="AC1402" i="26"/>
  <c r="U1402" i="26"/>
  <c r="AC1331" i="26"/>
  <c r="U1331" i="26"/>
  <c r="AC1295" i="26"/>
  <c r="U1295" i="26"/>
  <c r="AC1902" i="26"/>
  <c r="U1902" i="26"/>
  <c r="AC1861" i="26"/>
  <c r="U1861" i="26"/>
  <c r="AC1830" i="26"/>
  <c r="U1830" i="26"/>
  <c r="U1794" i="26"/>
  <c r="AC1794" i="26"/>
  <c r="AC1748" i="26"/>
  <c r="U1748" i="26"/>
  <c r="AC1729" i="26"/>
  <c r="U1729" i="26"/>
  <c r="AC1693" i="26"/>
  <c r="U1693" i="26"/>
  <c r="AC1647" i="26"/>
  <c r="U1647" i="26"/>
  <c r="AC1601" i="26"/>
  <c r="U1601" i="26"/>
  <c r="AC1550" i="26"/>
  <c r="U1550" i="26"/>
  <c r="AC1530" i="26"/>
  <c r="U1530" i="26"/>
  <c r="AC1525" i="26"/>
  <c r="U1525" i="26"/>
  <c r="AC1499" i="26"/>
  <c r="U1499" i="26"/>
  <c r="AC1494" i="26"/>
  <c r="U1494" i="26"/>
  <c r="AC1489" i="26"/>
  <c r="U1489" i="26"/>
  <c r="AC1463" i="26"/>
  <c r="U1463" i="26"/>
  <c r="AC1458" i="26"/>
  <c r="U1458" i="26"/>
  <c r="AC1453" i="26"/>
  <c r="U1453" i="26"/>
  <c r="AC1427" i="26"/>
  <c r="U1427" i="26"/>
  <c r="AC1422" i="26"/>
  <c r="U1422" i="26"/>
  <c r="AC1417" i="26"/>
  <c r="U1417" i="26"/>
  <c r="AC1376" i="26"/>
  <c r="U1376" i="26"/>
  <c r="AC1361" i="26"/>
  <c r="U1361" i="26"/>
  <c r="AC1356" i="26"/>
  <c r="U1356" i="26"/>
  <c r="AC1351" i="26"/>
  <c r="U1351" i="26"/>
  <c r="AC1310" i="26"/>
  <c r="U1310" i="26"/>
  <c r="AC1305" i="26"/>
  <c r="U1305" i="26"/>
  <c r="AC1300" i="26"/>
  <c r="U1300" i="26"/>
  <c r="AC1274" i="26"/>
  <c r="U1274" i="26"/>
  <c r="AC1269" i="26"/>
  <c r="U1269" i="26"/>
  <c r="AC1264" i="26"/>
  <c r="U1264" i="26"/>
  <c r="AC1238" i="26"/>
  <c r="U1238" i="26"/>
  <c r="AC1223" i="26"/>
  <c r="U1223" i="26"/>
  <c r="AC1218" i="26"/>
  <c r="U1218" i="26"/>
  <c r="AC1213" i="26"/>
  <c r="U1213" i="26"/>
  <c r="AC1187" i="26"/>
  <c r="U1187" i="26"/>
  <c r="AC1182" i="26"/>
  <c r="U1182" i="26"/>
  <c r="AC1177" i="26"/>
  <c r="U1177" i="26"/>
  <c r="AC1167" i="26"/>
  <c r="U1167" i="26"/>
  <c r="AC1162" i="26"/>
  <c r="U1162" i="26"/>
  <c r="AC1121" i="26"/>
  <c r="U1121" i="26"/>
  <c r="AC1116" i="26"/>
  <c r="U1116" i="26"/>
  <c r="AC1111" i="26"/>
  <c r="U1111" i="26"/>
  <c r="AC1070" i="26"/>
  <c r="U1070" i="26"/>
  <c r="AC1065" i="26"/>
  <c r="U1065" i="26"/>
  <c r="AC1060" i="26"/>
  <c r="U1060" i="26"/>
  <c r="AC1034" i="26"/>
  <c r="U1034" i="26"/>
  <c r="AC1029" i="26"/>
  <c r="U1029" i="26"/>
  <c r="AC1024" i="26"/>
  <c r="U1024" i="26"/>
  <c r="AC998" i="26"/>
  <c r="U998" i="26"/>
  <c r="AC993" i="26"/>
  <c r="U993" i="26"/>
  <c r="AC988" i="26"/>
  <c r="U988" i="26"/>
  <c r="AC962" i="26"/>
  <c r="U962" i="26"/>
  <c r="AC957" i="26"/>
  <c r="U957" i="26"/>
  <c r="AC952" i="26"/>
  <c r="U952" i="26"/>
  <c r="AC926" i="26"/>
  <c r="U926" i="26"/>
  <c r="AC911" i="26"/>
  <c r="U911" i="26"/>
  <c r="U906" i="26"/>
  <c r="AC906" i="26"/>
  <c r="AC901" i="26"/>
  <c r="U901" i="26"/>
  <c r="AC875" i="26"/>
  <c r="U875" i="26"/>
  <c r="AC870" i="26"/>
  <c r="U870" i="26"/>
  <c r="AC865" i="26"/>
  <c r="U865" i="26"/>
  <c r="AC839" i="26"/>
  <c r="U839" i="26"/>
  <c r="AC834" i="26"/>
  <c r="U834" i="26"/>
  <c r="AC824" i="26"/>
  <c r="U824" i="26"/>
  <c r="AC819" i="26"/>
  <c r="U819" i="26"/>
  <c r="AC809" i="26"/>
  <c r="U809" i="26"/>
  <c r="AC804" i="26"/>
  <c r="U804" i="26"/>
  <c r="AC794" i="26"/>
  <c r="U794" i="26"/>
  <c r="AC789" i="26"/>
  <c r="U789" i="26"/>
  <c r="AC784" i="26"/>
  <c r="U784" i="26"/>
  <c r="U758" i="26"/>
  <c r="AC758" i="26"/>
  <c r="AC743" i="26"/>
  <c r="U743" i="26"/>
  <c r="AC739" i="26"/>
  <c r="U739" i="26"/>
  <c r="AC713" i="26"/>
  <c r="U713" i="26"/>
  <c r="AC708" i="26"/>
  <c r="U708" i="26"/>
  <c r="AC703" i="26"/>
  <c r="U703" i="26"/>
  <c r="AC678" i="26"/>
  <c r="U678" i="26"/>
  <c r="AC673" i="26"/>
  <c r="U673" i="26"/>
  <c r="AC647" i="26"/>
  <c r="U647" i="26"/>
  <c r="AC642" i="26"/>
  <c r="U642" i="26"/>
  <c r="AC637" i="26"/>
  <c r="U637" i="26"/>
  <c r="AC611" i="26"/>
  <c r="U611" i="26"/>
  <c r="U606" i="26"/>
  <c r="AC606" i="26"/>
  <c r="AC601" i="26"/>
  <c r="U601" i="26"/>
  <c r="AC575" i="26"/>
  <c r="U575" i="26"/>
  <c r="AC570" i="26"/>
  <c r="U570" i="26"/>
  <c r="AC565" i="26"/>
  <c r="U565" i="26"/>
  <c r="AC539" i="26"/>
  <c r="U539" i="26"/>
  <c r="AC534" i="26"/>
  <c r="U534" i="26"/>
  <c r="AC529" i="26"/>
  <c r="U529" i="26"/>
  <c r="AC503" i="26"/>
  <c r="U503" i="26"/>
  <c r="AC498" i="26"/>
  <c r="U498" i="26"/>
  <c r="AC493" i="26"/>
  <c r="U493" i="26"/>
  <c r="AC467" i="26"/>
  <c r="U467" i="26"/>
  <c r="AC462" i="26"/>
  <c r="U462" i="26"/>
  <c r="AC457" i="26"/>
  <c r="U457" i="26"/>
  <c r="AC431" i="26"/>
  <c r="U431" i="26"/>
  <c r="AC426" i="26"/>
  <c r="U426" i="26"/>
  <c r="AC421" i="26"/>
  <c r="U421" i="26"/>
  <c r="AC395" i="26"/>
  <c r="U395" i="26"/>
  <c r="AC390" i="26"/>
  <c r="U390" i="26"/>
  <c r="AC385" i="26"/>
  <c r="U385" i="26"/>
  <c r="S177" i="26"/>
  <c r="AC185" i="26"/>
  <c r="U185" i="26"/>
  <c r="AC189" i="26"/>
  <c r="U189" i="26"/>
  <c r="AC192" i="26"/>
  <c r="U192" i="26"/>
  <c r="S170" i="26"/>
  <c r="AC228" i="26"/>
  <c r="U228" i="26"/>
  <c r="S247" i="26"/>
  <c r="AC258" i="26"/>
  <c r="U258" i="26"/>
  <c r="AC273" i="26"/>
  <c r="U273" i="26"/>
  <c r="S291" i="26"/>
  <c r="AC303" i="26"/>
  <c r="U303" i="26"/>
  <c r="S324" i="26"/>
  <c r="AC347" i="26"/>
  <c r="U347" i="26"/>
  <c r="AC366" i="26"/>
  <c r="U366" i="26"/>
  <c r="AC166" i="26"/>
  <c r="AC310" i="26"/>
  <c r="U1977" i="26"/>
  <c r="U1697" i="26"/>
  <c r="U1147" i="26"/>
  <c r="AC1993" i="26"/>
  <c r="U1993" i="26"/>
  <c r="AC1973" i="26"/>
  <c r="U1973" i="26"/>
  <c r="AC1963" i="26"/>
  <c r="U1963" i="26"/>
  <c r="AC1892" i="26"/>
  <c r="U1892" i="26"/>
  <c r="AC1882" i="26"/>
  <c r="U1882" i="26"/>
  <c r="AC1815" i="26"/>
  <c r="U1815" i="26"/>
  <c r="AC1784" i="26"/>
  <c r="U1784" i="26"/>
  <c r="AC1744" i="26"/>
  <c r="U1744" i="26"/>
  <c r="AC1724" i="26"/>
  <c r="U1724" i="26"/>
  <c r="AC1714" i="26"/>
  <c r="U1714" i="26"/>
  <c r="AC1663" i="26"/>
  <c r="U1663" i="26"/>
  <c r="AC1632" i="26"/>
  <c r="U1632" i="26"/>
  <c r="AC1581" i="26"/>
  <c r="U1581" i="26"/>
  <c r="AC1571" i="26"/>
  <c r="U1571" i="26"/>
  <c r="AC1546" i="26"/>
  <c r="U1546" i="26"/>
  <c r="AC1520" i="26"/>
  <c r="U1520" i="26"/>
  <c r="AC1438" i="26"/>
  <c r="U1438" i="26"/>
  <c r="AC1412" i="26"/>
  <c r="U1412" i="26"/>
  <c r="AC1336" i="26"/>
  <c r="U1336" i="26"/>
  <c r="AC1326" i="26"/>
  <c r="U1326" i="26"/>
  <c r="AC1290" i="26"/>
  <c r="U1290" i="26"/>
  <c r="AC1259" i="26"/>
  <c r="U1259" i="26"/>
  <c r="AC1198" i="26"/>
  <c r="U1198" i="26"/>
  <c r="AC1172" i="26"/>
  <c r="U1172" i="26"/>
  <c r="AC1096" i="26"/>
  <c r="U1096" i="26"/>
  <c r="AC1086" i="26"/>
  <c r="U1086" i="26"/>
  <c r="AC1050" i="26"/>
  <c r="U1050" i="26"/>
  <c r="AC978" i="26"/>
  <c r="U978" i="26"/>
  <c r="AC2008" i="26"/>
  <c r="U2008" i="26"/>
  <c r="AC1947" i="26"/>
  <c r="U1947" i="26"/>
  <c r="AC1932" i="26"/>
  <c r="U1932" i="26"/>
  <c r="AC1912" i="26"/>
  <c r="U1912" i="26"/>
  <c r="AC1871" i="26"/>
  <c r="U1871" i="26"/>
  <c r="AC1835" i="26"/>
  <c r="U1835" i="26"/>
  <c r="AC1789" i="26"/>
  <c r="U1789" i="26"/>
  <c r="AC1763" i="26"/>
  <c r="U1763" i="26"/>
  <c r="AC1758" i="26"/>
  <c r="U1758" i="26"/>
  <c r="AC1734" i="26"/>
  <c r="U1734" i="26"/>
  <c r="AC1703" i="26"/>
  <c r="U1703" i="26"/>
  <c r="AC1642" i="26"/>
  <c r="U1642" i="26"/>
  <c r="AC1591" i="26"/>
  <c r="U1591" i="26"/>
  <c r="AC1535" i="26"/>
  <c r="U1535" i="26"/>
  <c r="AC1997" i="26"/>
  <c r="U1997" i="26"/>
  <c r="AC1992" i="26"/>
  <c r="U1992" i="26"/>
  <c r="AC1982" i="26"/>
  <c r="U1982" i="26"/>
  <c r="AC1967" i="26"/>
  <c r="U1967" i="26"/>
  <c r="AC1962" i="26"/>
  <c r="U1962" i="26"/>
  <c r="AC1957" i="26"/>
  <c r="U1957" i="26"/>
  <c r="AC1916" i="26"/>
  <c r="U1916" i="26"/>
  <c r="AC1886" i="26"/>
  <c r="U1886" i="26"/>
  <c r="AC1881" i="26"/>
  <c r="U1881" i="26"/>
  <c r="AC1876" i="26"/>
  <c r="U1876" i="26"/>
  <c r="AC1850" i="26"/>
  <c r="U1850" i="26"/>
  <c r="AC1845" i="26"/>
  <c r="U1845" i="26"/>
  <c r="AC1840" i="26"/>
  <c r="U1840" i="26"/>
  <c r="AC1814" i="26"/>
  <c r="U1814" i="26"/>
  <c r="AC1804" i="26"/>
  <c r="U1804" i="26"/>
  <c r="AC1778" i="26"/>
  <c r="U1778" i="26"/>
  <c r="AC1773" i="26"/>
  <c r="U1773" i="26"/>
  <c r="AC1768" i="26"/>
  <c r="U1768" i="26"/>
  <c r="AC1718" i="26"/>
  <c r="U1718" i="26"/>
  <c r="AC1713" i="26"/>
  <c r="U1713" i="26"/>
  <c r="AC1708" i="26"/>
  <c r="U1708" i="26"/>
  <c r="AC1682" i="26"/>
  <c r="U1682" i="26"/>
  <c r="AC1667" i="26"/>
  <c r="U1667" i="26"/>
  <c r="AC1662" i="26"/>
  <c r="U1662" i="26"/>
  <c r="AC1657" i="26"/>
  <c r="U1657" i="26"/>
  <c r="AC1626" i="26"/>
  <c r="U1626" i="26"/>
  <c r="AC1616" i="26"/>
  <c r="U1616" i="26"/>
  <c r="AC1611" i="26"/>
  <c r="U1611" i="26"/>
  <c r="AC1606" i="26"/>
  <c r="U1606" i="26"/>
  <c r="AC1580" i="26"/>
  <c r="U1580" i="26"/>
  <c r="AC1575" i="26"/>
  <c r="U1575" i="26"/>
  <c r="AC1565" i="26"/>
  <c r="U1565" i="26"/>
  <c r="AC1560" i="26"/>
  <c r="U1560" i="26"/>
  <c r="AC1555" i="26"/>
  <c r="U1555" i="26"/>
  <c r="AC1545" i="26"/>
  <c r="U1545" i="26"/>
  <c r="AC1540" i="26"/>
  <c r="U1540" i="26"/>
  <c r="AC1514" i="26"/>
  <c r="U1514" i="26"/>
  <c r="AC1509" i="26"/>
  <c r="U1509" i="26"/>
  <c r="AC1504" i="26"/>
  <c r="U1504" i="26"/>
  <c r="AC1478" i="26"/>
  <c r="U1478" i="26"/>
  <c r="AC1473" i="26"/>
  <c r="U1473" i="26"/>
  <c r="AC1468" i="26"/>
  <c r="U1468" i="26"/>
  <c r="AC1442" i="26"/>
  <c r="U1442" i="26"/>
  <c r="AC1437" i="26"/>
  <c r="U1437" i="26"/>
  <c r="AC1432" i="26"/>
  <c r="U1432" i="26"/>
  <c r="AC1406" i="26"/>
  <c r="U1406" i="26"/>
  <c r="AC1401" i="26"/>
  <c r="U1401" i="26"/>
  <c r="AC1396" i="26"/>
  <c r="U1396" i="26"/>
  <c r="AC1391" i="26"/>
  <c r="U1391" i="26"/>
  <c r="AC1386" i="26"/>
  <c r="U1386" i="26"/>
  <c r="AC1381" i="26"/>
  <c r="U1381" i="26"/>
  <c r="AC1366" i="26"/>
  <c r="U1366" i="26"/>
  <c r="AC1340" i="26"/>
  <c r="U1340" i="26"/>
  <c r="AC1325" i="26"/>
  <c r="U1325" i="26"/>
  <c r="AC1320" i="26"/>
  <c r="U1320" i="26"/>
  <c r="AC1315" i="26"/>
  <c r="U1315" i="26"/>
  <c r="AC1289" i="26"/>
  <c r="U1289" i="26"/>
  <c r="AC1284" i="26"/>
  <c r="U1284" i="26"/>
  <c r="AC1279" i="26"/>
  <c r="U1279" i="26"/>
  <c r="AC1253" i="26"/>
  <c r="U1253" i="26"/>
  <c r="AC1248" i="26"/>
  <c r="U1248" i="26"/>
  <c r="AC1243" i="26"/>
  <c r="U1243" i="26"/>
  <c r="AC1233" i="26"/>
  <c r="U1233" i="26"/>
  <c r="AC1228" i="26"/>
  <c r="U1228" i="26"/>
  <c r="AC1202" i="26"/>
  <c r="U1202" i="26"/>
  <c r="AC1197" i="26"/>
  <c r="U1197" i="26"/>
  <c r="AC1192" i="26"/>
  <c r="U1192" i="26"/>
  <c r="AC1151" i="26"/>
  <c r="U1151" i="26"/>
  <c r="AC1146" i="26"/>
  <c r="U1146" i="26"/>
  <c r="AC1141" i="26"/>
  <c r="U1141" i="26"/>
  <c r="AC1136" i="26"/>
  <c r="U1136" i="26"/>
  <c r="AC1131" i="26"/>
  <c r="U1131" i="26"/>
  <c r="AC1126" i="26"/>
  <c r="U1126" i="26"/>
  <c r="AC1100" i="26"/>
  <c r="U1100" i="26"/>
  <c r="AC1095" i="26"/>
  <c r="U1095" i="26"/>
  <c r="AC1090" i="26"/>
  <c r="U1090" i="26"/>
  <c r="AC1085" i="26"/>
  <c r="U1085" i="26"/>
  <c r="AC1080" i="26"/>
  <c r="U1080" i="26"/>
  <c r="AC1075" i="26"/>
  <c r="U1075" i="26"/>
  <c r="U1049" i="26"/>
  <c r="AC1049" i="26"/>
  <c r="AC1044" i="26"/>
  <c r="U1044" i="26"/>
  <c r="AC1039" i="26"/>
  <c r="U1039" i="26"/>
  <c r="AC1013" i="26"/>
  <c r="U1013" i="26"/>
  <c r="AC1008" i="26"/>
  <c r="U1008" i="26"/>
  <c r="AC1003" i="26"/>
  <c r="U1003" i="26"/>
  <c r="AC977" i="26"/>
  <c r="U977" i="26"/>
  <c r="AC972" i="26"/>
  <c r="U972" i="26"/>
  <c r="AC967" i="26"/>
  <c r="U967" i="26"/>
  <c r="AC941" i="26"/>
  <c r="U941" i="26"/>
  <c r="AC936" i="26"/>
  <c r="U936" i="26"/>
  <c r="AC931" i="26"/>
  <c r="U931" i="26"/>
  <c r="AC921" i="26"/>
  <c r="U921" i="26"/>
  <c r="AC916" i="26"/>
  <c r="U916" i="26"/>
  <c r="AC890" i="26"/>
  <c r="U890" i="26"/>
  <c r="AC885" i="26"/>
  <c r="U885" i="26"/>
  <c r="AC880" i="26"/>
  <c r="U880" i="26"/>
  <c r="AC854" i="26"/>
  <c r="U854" i="26"/>
  <c r="AC849" i="26"/>
  <c r="U849" i="26"/>
  <c r="AC844" i="26"/>
  <c r="U844" i="26"/>
  <c r="AC829" i="26"/>
  <c r="U829" i="26"/>
  <c r="AC814" i="26"/>
  <c r="U814" i="26"/>
  <c r="AC799" i="26"/>
  <c r="U799" i="26"/>
  <c r="AC773" i="26"/>
  <c r="U773" i="26"/>
  <c r="AC768" i="26"/>
  <c r="U768" i="26"/>
  <c r="AC763" i="26"/>
  <c r="U763" i="26"/>
  <c r="AC753" i="26"/>
  <c r="U753" i="26"/>
  <c r="AC748" i="26"/>
  <c r="U748" i="26"/>
  <c r="AC728" i="26"/>
  <c r="U728" i="26"/>
  <c r="AC723" i="26"/>
  <c r="U723" i="26"/>
  <c r="U718" i="26"/>
  <c r="AC718" i="26"/>
  <c r="AC692" i="26"/>
  <c r="U692" i="26"/>
  <c r="AC687" i="26"/>
  <c r="U687" i="26"/>
  <c r="AC662" i="26"/>
  <c r="U662" i="26"/>
  <c r="AC657" i="26"/>
  <c r="U657" i="26"/>
  <c r="AC652" i="26"/>
  <c r="U652" i="26"/>
  <c r="AC626" i="26"/>
  <c r="U626" i="26"/>
  <c r="AC621" i="26"/>
  <c r="U621" i="26"/>
  <c r="AC616" i="26"/>
  <c r="U616" i="26"/>
  <c r="AC590" i="26"/>
  <c r="U590" i="26"/>
  <c r="AC585" i="26"/>
  <c r="U585" i="26"/>
  <c r="AC580" i="26"/>
  <c r="U580" i="26"/>
  <c r="AC554" i="26"/>
  <c r="U554" i="26"/>
  <c r="AC549" i="26"/>
  <c r="U549" i="26"/>
  <c r="AC544" i="26"/>
  <c r="U544" i="26"/>
  <c r="AC518" i="26"/>
  <c r="U518" i="26"/>
  <c r="AC513" i="26"/>
  <c r="U513" i="26"/>
  <c r="AC508" i="26"/>
  <c r="U508" i="26"/>
  <c r="U482" i="26"/>
  <c r="AC482" i="26"/>
  <c r="U477" i="26"/>
  <c r="AC477" i="26"/>
  <c r="AC472" i="26"/>
  <c r="U472" i="26"/>
  <c r="U446" i="26"/>
  <c r="AC446" i="26"/>
  <c r="AC441" i="26"/>
  <c r="U441" i="26"/>
  <c r="AC436" i="26"/>
  <c r="U436" i="26"/>
  <c r="U410" i="26"/>
  <c r="AC410" i="26"/>
  <c r="AC405" i="26"/>
  <c r="U405" i="26"/>
  <c r="AC400" i="26"/>
  <c r="U400" i="26"/>
  <c r="U374" i="26"/>
  <c r="AC374" i="26"/>
  <c r="AC369" i="26"/>
  <c r="U369" i="26"/>
  <c r="AC177" i="26"/>
  <c r="AC181" i="26"/>
  <c r="U181" i="26"/>
  <c r="AC196" i="26"/>
  <c r="U196" i="26"/>
  <c r="AC199" i="26"/>
  <c r="U199" i="26"/>
  <c r="AC213" i="26"/>
  <c r="U213" i="26"/>
  <c r="S216" i="26"/>
  <c r="AC159" i="26"/>
  <c r="U159" i="26"/>
  <c r="S241" i="26"/>
  <c r="AC257" i="26"/>
  <c r="S261" i="26"/>
  <c r="S269" i="26"/>
  <c r="S276" i="26"/>
  <c r="S280" i="26"/>
  <c r="S298" i="26"/>
  <c r="AC306" i="26"/>
  <c r="S315" i="26"/>
  <c r="AC324" i="26"/>
  <c r="AC335" i="26"/>
  <c r="U335" i="26"/>
  <c r="AC354" i="26"/>
  <c r="U354" i="26"/>
  <c r="AC165" i="26"/>
  <c r="S354" i="26"/>
  <c r="U1634" i="26"/>
  <c r="AC226" i="26"/>
  <c r="U226" i="26"/>
  <c r="AC237" i="26"/>
  <c r="U237" i="26"/>
  <c r="S255" i="26"/>
  <c r="AC1968" i="26"/>
  <c r="U1968" i="26"/>
  <c r="AC1922" i="26"/>
  <c r="U1922" i="26"/>
  <c r="AC1907" i="26"/>
  <c r="U1907" i="26"/>
  <c r="AC1846" i="26"/>
  <c r="U1846" i="26"/>
  <c r="AC1774" i="26"/>
  <c r="U1774" i="26"/>
  <c r="AC1719" i="26"/>
  <c r="U1719" i="26"/>
  <c r="AC1683" i="26"/>
  <c r="U1683" i="26"/>
  <c r="AC1673" i="26"/>
  <c r="U1673" i="26"/>
  <c r="AC1668" i="26"/>
  <c r="U1668" i="26"/>
  <c r="AC1637" i="26"/>
  <c r="U1637" i="26"/>
  <c r="AC1617" i="26"/>
  <c r="U1617" i="26"/>
  <c r="AC1576" i="26"/>
  <c r="U1576" i="26"/>
  <c r="U1515" i="26"/>
  <c r="AC1515" i="26"/>
  <c r="AC1479" i="26"/>
  <c r="U1479" i="26"/>
  <c r="AC1443" i="26"/>
  <c r="U1443" i="26"/>
  <c r="AC1407" i="26"/>
  <c r="U1407" i="26"/>
  <c r="AC1387" i="26"/>
  <c r="U1387" i="26"/>
  <c r="AC1372" i="26"/>
  <c r="U1372" i="26"/>
  <c r="AC1341" i="26"/>
  <c r="U1341" i="26"/>
  <c r="AC1321" i="26"/>
  <c r="U1321" i="26"/>
  <c r="AC1254" i="26"/>
  <c r="U1254" i="26"/>
  <c r="AC1203" i="26"/>
  <c r="U1203" i="26"/>
  <c r="AC1152" i="26"/>
  <c r="U1152" i="26"/>
  <c r="AC1137" i="26"/>
  <c r="U1137" i="26"/>
  <c r="AC1106" i="26"/>
  <c r="U1106" i="26"/>
  <c r="AC1081" i="26"/>
  <c r="U1081" i="26"/>
  <c r="AC1055" i="26"/>
  <c r="U1055" i="26"/>
  <c r="AC983" i="26"/>
  <c r="U983" i="26"/>
  <c r="AC2013" i="26"/>
  <c r="U2013" i="26"/>
  <c r="AC1978" i="26"/>
  <c r="U1978" i="26"/>
  <c r="AC1952" i="26"/>
  <c r="U1952" i="26"/>
  <c r="AC1942" i="26"/>
  <c r="U1942" i="26"/>
  <c r="AC1927" i="26"/>
  <c r="U1927" i="26"/>
  <c r="AC1897" i="26"/>
  <c r="U1897" i="26"/>
  <c r="AC1866" i="26"/>
  <c r="U1866" i="26"/>
  <c r="AC1825" i="26"/>
  <c r="U1825" i="26"/>
  <c r="AC1799" i="26"/>
  <c r="U1799" i="26"/>
  <c r="AC1753" i="26"/>
  <c r="U1753" i="26"/>
  <c r="AC1698" i="26"/>
  <c r="U1698" i="26"/>
  <c r="AC1678" i="26"/>
  <c r="U1678" i="26"/>
  <c r="AC1652" i="26"/>
  <c r="U1652" i="26"/>
  <c r="AC1596" i="26"/>
  <c r="U1596" i="26"/>
  <c r="AC2012" i="26"/>
  <c r="U2012" i="26"/>
  <c r="AC2007" i="26"/>
  <c r="U2007" i="26"/>
  <c r="AC2002" i="26"/>
  <c r="U2002" i="26"/>
  <c r="AC1987" i="26"/>
  <c r="U1987" i="26"/>
  <c r="AC1972" i="26"/>
  <c r="U1972" i="26"/>
  <c r="AC1946" i="26"/>
  <c r="U1946" i="26"/>
  <c r="AC1941" i="26"/>
  <c r="U1941" i="26"/>
  <c r="AC1931" i="26"/>
  <c r="U1931" i="26"/>
  <c r="AC1926" i="26"/>
  <c r="U1926" i="26"/>
  <c r="AC1921" i="26"/>
  <c r="U1921" i="26"/>
  <c r="AC1911" i="26"/>
  <c r="U1911" i="26"/>
  <c r="AC1901" i="26"/>
  <c r="U1901" i="26"/>
  <c r="AC1896" i="26"/>
  <c r="U1896" i="26"/>
  <c r="AC1891" i="26"/>
  <c r="U1891" i="26"/>
  <c r="AC1865" i="26"/>
  <c r="U1865" i="26"/>
  <c r="AC1860" i="26"/>
  <c r="U1860" i="26"/>
  <c r="AC1855" i="26"/>
  <c r="U1855" i="26"/>
  <c r="AC1829" i="26"/>
  <c r="U1829" i="26"/>
  <c r="AC1824" i="26"/>
  <c r="U1824" i="26"/>
  <c r="AC1819" i="26"/>
  <c r="U1819" i="26"/>
  <c r="AC1793" i="26"/>
  <c r="U1793" i="26"/>
  <c r="AC1788" i="26"/>
  <c r="U1788" i="26"/>
  <c r="AC1783" i="26"/>
  <c r="U1783" i="26"/>
  <c r="AC1752" i="26"/>
  <c r="U1752" i="26"/>
  <c r="AC1743" i="26"/>
  <c r="U1743" i="26"/>
  <c r="AC1733" i="26"/>
  <c r="U1733" i="26"/>
  <c r="AC1728" i="26"/>
  <c r="U1728" i="26"/>
  <c r="AC1723" i="26"/>
  <c r="U1723" i="26"/>
  <c r="AC1692" i="26"/>
  <c r="U1692" i="26"/>
  <c r="AC1687" i="26"/>
  <c r="U1687" i="26"/>
  <c r="AC1677" i="26"/>
  <c r="U1677" i="26"/>
  <c r="AC1672" i="26"/>
  <c r="U1672" i="26"/>
  <c r="AC1646" i="26"/>
  <c r="U1646" i="26"/>
  <c r="AC1641" i="26"/>
  <c r="U1641" i="26"/>
  <c r="AC1636" i="26"/>
  <c r="U1636" i="26"/>
  <c r="AC1621" i="26"/>
  <c r="U1621" i="26"/>
  <c r="AC1595" i="26"/>
  <c r="U1595" i="26"/>
  <c r="AC1590" i="26"/>
  <c r="U1590" i="26"/>
  <c r="AC1585" i="26"/>
  <c r="U1585" i="26"/>
  <c r="AC1570" i="26"/>
  <c r="U1570" i="26"/>
  <c r="AC1529" i="26"/>
  <c r="U1529" i="26"/>
  <c r="AC1524" i="26"/>
  <c r="U1524" i="26"/>
  <c r="AC1519" i="26"/>
  <c r="U1519" i="26"/>
  <c r="AC1493" i="26"/>
  <c r="U1493" i="26"/>
  <c r="AC1488" i="26"/>
  <c r="U1488" i="26"/>
  <c r="AC1483" i="26"/>
  <c r="U1483" i="26"/>
  <c r="AC1457" i="26"/>
  <c r="U1457" i="26"/>
  <c r="AC1452" i="26"/>
  <c r="U1452" i="26"/>
  <c r="U1447" i="26"/>
  <c r="AC1447" i="26"/>
  <c r="AC1421" i="26"/>
  <c r="U1421" i="26"/>
  <c r="AC1416" i="26"/>
  <c r="U1416" i="26"/>
  <c r="AC1411" i="26"/>
  <c r="U1411" i="26"/>
  <c r="AC1355" i="26"/>
  <c r="U1355" i="26"/>
  <c r="AC1350" i="26"/>
  <c r="U1350" i="26"/>
  <c r="AC1345" i="26"/>
  <c r="U1345" i="26"/>
  <c r="AC1335" i="26"/>
  <c r="U1335" i="26"/>
  <c r="AC1330" i="26"/>
  <c r="U1330" i="26"/>
  <c r="AC1304" i="26"/>
  <c r="U1304" i="26"/>
  <c r="AC1299" i="26"/>
  <c r="U1299" i="26"/>
  <c r="AC1294" i="26"/>
  <c r="U1294" i="26"/>
  <c r="AC1268" i="26"/>
  <c r="U1268" i="26"/>
  <c r="AC1263" i="26"/>
  <c r="U1263" i="26"/>
  <c r="AC1258" i="26"/>
  <c r="U1258" i="26"/>
  <c r="AC1217" i="26"/>
  <c r="U1217" i="26"/>
  <c r="AC1212" i="26"/>
  <c r="U1212" i="26"/>
  <c r="AC1207" i="26"/>
  <c r="U1207" i="26"/>
  <c r="AC1181" i="26"/>
  <c r="U1181" i="26"/>
  <c r="AC1176" i="26"/>
  <c r="U1176" i="26"/>
  <c r="AC1171" i="26"/>
  <c r="U1171" i="26"/>
  <c r="AC1161" i="26"/>
  <c r="U1161" i="26"/>
  <c r="AC1156" i="26"/>
  <c r="U1156" i="26"/>
  <c r="AC1115" i="26"/>
  <c r="U1115" i="26"/>
  <c r="AC1110" i="26"/>
  <c r="U1110" i="26"/>
  <c r="AC1105" i="26"/>
  <c r="U1105" i="26"/>
  <c r="AC1064" i="26"/>
  <c r="U1064" i="26"/>
  <c r="AC1059" i="26"/>
  <c r="U1059" i="26"/>
  <c r="AC1054" i="26"/>
  <c r="U1054" i="26"/>
  <c r="AC1028" i="26"/>
  <c r="U1028" i="26"/>
  <c r="AC1023" i="26"/>
  <c r="U1023" i="26"/>
  <c r="AC1018" i="26"/>
  <c r="U1018" i="26"/>
  <c r="AC992" i="26"/>
  <c r="U992" i="26"/>
  <c r="AC987" i="26"/>
  <c r="U987" i="26"/>
  <c r="AC982" i="26"/>
  <c r="U982" i="26"/>
  <c r="AC956" i="26"/>
  <c r="U956" i="26"/>
  <c r="AC951" i="26"/>
  <c r="U951" i="26"/>
  <c r="AC946" i="26"/>
  <c r="U946" i="26"/>
  <c r="AC905" i="26"/>
  <c r="U905" i="26"/>
  <c r="AC900" i="26"/>
  <c r="U900" i="26"/>
  <c r="AC895" i="26"/>
  <c r="U895" i="26"/>
  <c r="AC869" i="26"/>
  <c r="U869" i="26"/>
  <c r="AC864" i="26"/>
  <c r="U864" i="26"/>
  <c r="AC859" i="26"/>
  <c r="U859" i="26"/>
  <c r="AC833" i="26"/>
  <c r="U833" i="26"/>
  <c r="AC818" i="26"/>
  <c r="U818" i="26"/>
  <c r="AC803" i="26"/>
  <c r="U803" i="26"/>
  <c r="AC788" i="26"/>
  <c r="U788" i="26"/>
  <c r="AC783" i="26"/>
  <c r="U783" i="26"/>
  <c r="AC778" i="26"/>
  <c r="U778" i="26"/>
  <c r="AC738" i="26"/>
  <c r="U738" i="26"/>
  <c r="AC733" i="26"/>
  <c r="U733" i="26"/>
  <c r="AC707" i="26"/>
  <c r="U707" i="26"/>
  <c r="AC702" i="26"/>
  <c r="U702" i="26"/>
  <c r="AC697" i="26"/>
  <c r="U697" i="26"/>
  <c r="AC677" i="26"/>
  <c r="U677" i="26"/>
  <c r="AC672" i="26"/>
  <c r="U672" i="26"/>
  <c r="AC667" i="26"/>
  <c r="U667" i="26"/>
  <c r="AC641" i="26"/>
  <c r="U641" i="26"/>
  <c r="AC636" i="26"/>
  <c r="U636" i="26"/>
  <c r="AC631" i="26"/>
  <c r="U631" i="26"/>
  <c r="AC605" i="26"/>
  <c r="U605" i="26"/>
  <c r="AC600" i="26"/>
  <c r="U600" i="26"/>
  <c r="AC595" i="26"/>
  <c r="U595" i="26"/>
  <c r="AC569" i="26"/>
  <c r="U569" i="26"/>
  <c r="AC564" i="26"/>
  <c r="U564" i="26"/>
  <c r="AC559" i="26"/>
  <c r="U559" i="26"/>
  <c r="AC533" i="26"/>
  <c r="U533" i="26"/>
  <c r="AC528" i="26"/>
  <c r="U528" i="26"/>
  <c r="AC523" i="26"/>
  <c r="U523" i="26"/>
  <c r="U497" i="26"/>
  <c r="AC497" i="26"/>
  <c r="AC492" i="26"/>
  <c r="U492" i="26"/>
  <c r="AC487" i="26"/>
  <c r="U487" i="26"/>
  <c r="AC461" i="26"/>
  <c r="U461" i="26"/>
  <c r="AC456" i="26"/>
  <c r="U456" i="26"/>
  <c r="AC451" i="26"/>
  <c r="U451" i="26"/>
  <c r="AC425" i="26"/>
  <c r="U425" i="26"/>
  <c r="AC420" i="26"/>
  <c r="U420" i="26"/>
  <c r="AC415" i="26"/>
  <c r="U415" i="26"/>
  <c r="AC389" i="26"/>
  <c r="U389" i="26"/>
  <c r="AC384" i="26"/>
  <c r="U384" i="26"/>
  <c r="AC379" i="26"/>
  <c r="U379" i="26"/>
  <c r="S224" i="26"/>
  <c r="S231" i="26"/>
  <c r="S249" i="26"/>
  <c r="AC261" i="26"/>
  <c r="U261" i="26"/>
  <c r="AC269" i="26"/>
  <c r="U269" i="26"/>
  <c r="AC276" i="26"/>
  <c r="U276" i="26"/>
  <c r="AC280" i="26"/>
  <c r="U280" i="26"/>
  <c r="S286" i="26"/>
  <c r="S342" i="26"/>
  <c r="AC247" i="26"/>
  <c r="AC320" i="26"/>
  <c r="U1937" i="26"/>
  <c r="U1631" i="26"/>
  <c r="S426" i="26"/>
  <c r="S429" i="26"/>
  <c r="S390" i="26"/>
  <c r="S366" i="26"/>
  <c r="S402" i="26"/>
  <c r="AC210" i="26"/>
  <c r="AC220" i="26"/>
  <c r="AC209" i="26"/>
  <c r="AC218" i="26"/>
  <c r="AC332" i="26"/>
  <c r="AC343" i="26"/>
  <c r="AC299" i="26"/>
  <c r="AC361" i="26"/>
  <c r="AC202" i="26"/>
  <c r="AC235" i="26"/>
  <c r="AC279" i="26"/>
  <c r="AC360" i="26"/>
  <c r="AC241" i="26"/>
  <c r="AC200" i="26"/>
  <c r="AC201" i="26"/>
  <c r="AC234" i="26"/>
  <c r="AC322" i="26"/>
  <c r="AC233" i="26"/>
  <c r="AC295" i="26"/>
  <c r="AC363" i="26"/>
  <c r="AC222" i="26"/>
  <c r="AC206" i="26"/>
  <c r="AC212" i="26"/>
  <c r="AC304" i="26"/>
  <c r="AC344" i="26"/>
  <c r="AC245" i="26"/>
  <c r="AC244" i="26"/>
  <c r="AC227" i="26"/>
  <c r="AC283" i="26"/>
  <c r="AC326" i="26"/>
  <c r="AC334" i="26"/>
  <c r="AC350" i="26"/>
  <c r="AC251" i="26"/>
  <c r="AC300" i="26"/>
  <c r="AC238" i="26"/>
  <c r="AC194" i="26"/>
  <c r="AC188" i="26"/>
  <c r="AC254" i="26"/>
  <c r="AC260" i="26"/>
  <c r="AC266" i="26"/>
  <c r="AC285" i="26"/>
  <c r="AC291" i="26"/>
  <c r="AC162" i="26"/>
  <c r="AC161" i="26"/>
  <c r="AC157" i="26"/>
  <c r="AC163" i="26"/>
  <c r="AC160" i="26"/>
  <c r="Z39" i="1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D1" i="26"/>
  <c r="AN49" i="15" l="1"/>
  <c r="AN50" i="15" s="1"/>
  <c r="N16" i="26"/>
  <c r="N17" i="26"/>
  <c r="N18" i="26"/>
  <c r="N19" i="26"/>
  <c r="N20" i="26"/>
  <c r="N21" i="26"/>
  <c r="N22" i="26"/>
  <c r="N23" i="26"/>
  <c r="N24" i="26"/>
  <c r="S89" i="26"/>
  <c r="S90" i="26"/>
  <c r="S91" i="26"/>
  <c r="S92" i="26"/>
  <c r="S93" i="26"/>
  <c r="S94" i="26"/>
  <c r="S95" i="26"/>
  <c r="S96" i="26"/>
  <c r="S97" i="26"/>
  <c r="S98" i="26"/>
  <c r="S99" i="26"/>
  <c r="S100" i="26"/>
  <c r="S101" i="26"/>
  <c r="S102" i="26"/>
  <c r="S103" i="26"/>
  <c r="AH156" i="26"/>
  <c r="AI156" i="26" s="1"/>
  <c r="N15" i="26"/>
  <c r="S153" i="26" l="1"/>
  <c r="AH153" i="26"/>
  <c r="AI153" i="26" s="1"/>
  <c r="S151" i="26"/>
  <c r="AH151" i="26"/>
  <c r="AI151" i="26" s="1"/>
  <c r="S105" i="26"/>
  <c r="AH105" i="26"/>
  <c r="AI105" i="26" s="1"/>
  <c r="S104" i="26"/>
  <c r="AH104" i="26"/>
  <c r="AI104" i="26" s="1"/>
  <c r="S152" i="26"/>
  <c r="AH152" i="26"/>
  <c r="AI152" i="26" s="1"/>
  <c r="S149" i="26"/>
  <c r="AH149" i="26"/>
  <c r="AI149" i="26" s="1"/>
  <c r="S154" i="26"/>
  <c r="AH154" i="26"/>
  <c r="AI154" i="26" s="1"/>
  <c r="S150" i="26"/>
  <c r="AH150" i="26"/>
  <c r="AI150" i="26" s="1"/>
  <c r="S155" i="26"/>
  <c r="AH155" i="26"/>
  <c r="AI155" i="26" s="1"/>
  <c r="S156" i="26"/>
  <c r="AA150" i="15"/>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U104" i="26"/>
  <c r="U105" i="26"/>
  <c r="U149" i="26"/>
  <c r="U150" i="26"/>
  <c r="U151" i="26"/>
  <c r="U152" i="26"/>
  <c r="U153" i="26"/>
  <c r="U154" i="26"/>
  <c r="U155"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51" i="26"/>
  <c r="AC52" i="26"/>
  <c r="AC20" i="26"/>
  <c r="AC100" i="26"/>
  <c r="AC46" i="26"/>
  <c r="AC92" i="26"/>
  <c r="AC44" i="26"/>
  <c r="AC84" i="26"/>
  <c r="AC38" i="26"/>
  <c r="AC76" i="26"/>
  <c r="AC36" i="26"/>
  <c r="AC68" i="26"/>
  <c r="AC30" i="26"/>
  <c r="AC60" i="26"/>
  <c r="AC28" i="26"/>
  <c r="AC150" i="26"/>
  <c r="AC99" i="26"/>
  <c r="AC91" i="26"/>
  <c r="AC83" i="26"/>
  <c r="AC75" i="26"/>
  <c r="AC67" i="26"/>
  <c r="AC59" i="26"/>
  <c r="AC51" i="26"/>
  <c r="AC43" i="26"/>
  <c r="AC35" i="26"/>
  <c r="AC27" i="26"/>
  <c r="AC19" i="26"/>
  <c r="AC149" i="26"/>
  <c r="AC98" i="26"/>
  <c r="AC90" i="26"/>
  <c r="AC82" i="26"/>
  <c r="AC74" i="26"/>
  <c r="AC66" i="26"/>
  <c r="AC58" i="26"/>
  <c r="AC50" i="26"/>
  <c r="AC42" i="26"/>
  <c r="AC34" i="26"/>
  <c r="AC26" i="26"/>
  <c r="AC156" i="26"/>
  <c r="AC105" i="26"/>
  <c r="AC97" i="26"/>
  <c r="AC89" i="26"/>
  <c r="AC81" i="26"/>
  <c r="AC73" i="26"/>
  <c r="AC65" i="26"/>
  <c r="AC57" i="26"/>
  <c r="AC49" i="26"/>
  <c r="AC41" i="26"/>
  <c r="AC33" i="26"/>
  <c r="AC25" i="26"/>
  <c r="AC155" i="26"/>
  <c r="AC104" i="26"/>
  <c r="AC96" i="26"/>
  <c r="AC88" i="26"/>
  <c r="AC80" i="26"/>
  <c r="AC72" i="26"/>
  <c r="AC64" i="26"/>
  <c r="AC56" i="26"/>
  <c r="AC48" i="26"/>
  <c r="AC40" i="26"/>
  <c r="AC32" i="26"/>
  <c r="AC24" i="26"/>
  <c r="AC154" i="26"/>
  <c r="AC103" i="26"/>
  <c r="AC95" i="26"/>
  <c r="AC87" i="26"/>
  <c r="AC79" i="26"/>
  <c r="AC71" i="26"/>
  <c r="AC63" i="26"/>
  <c r="AC55" i="26"/>
  <c r="AC47" i="26"/>
  <c r="AC39" i="26"/>
  <c r="AC31" i="26"/>
  <c r="AC23" i="26"/>
  <c r="AC153" i="26"/>
  <c r="AC102" i="26"/>
  <c r="AC94" i="26"/>
  <c r="AC86" i="26"/>
  <c r="AC78" i="26"/>
  <c r="AC70" i="26"/>
  <c r="AC62" i="26"/>
  <c r="AC152"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90" i="26"/>
  <c r="B91" i="26"/>
  <c r="B92" i="26"/>
  <c r="B93" i="26"/>
  <c r="B94" i="26"/>
  <c r="B95" i="26"/>
  <c r="B96" i="26"/>
  <c r="B97" i="26"/>
  <c r="B98" i="26"/>
  <c r="B99" i="26"/>
  <c r="B100" i="26"/>
  <c r="B101" i="26"/>
  <c r="B102" i="26"/>
  <c r="B103" i="26"/>
  <c r="B104" i="26"/>
  <c r="AA104" i="26" l="1"/>
  <c r="AA76" i="26"/>
  <c r="AH76" i="26"/>
  <c r="AI76" i="26" s="1"/>
  <c r="AA68" i="26"/>
  <c r="AH68" i="26"/>
  <c r="AI68"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H92" i="26"/>
  <c r="AI92" i="26" s="1"/>
  <c r="AA92" i="26"/>
  <c r="AA84" i="26"/>
  <c r="AH84" i="26"/>
  <c r="AI84" i="26" s="1"/>
  <c r="AA64" i="26"/>
  <c r="AH64" i="26"/>
  <c r="AI64" i="26" s="1"/>
  <c r="AA86" i="26"/>
  <c r="AH86" i="26"/>
  <c r="AI86" i="26" s="1"/>
  <c r="AH82" i="26"/>
  <c r="AI82" i="26" s="1"/>
  <c r="AA82" i="26"/>
  <c r="AA70" i="26"/>
  <c r="AH70" i="26"/>
  <c r="AI70" i="26" s="1"/>
  <c r="AA72" i="26"/>
  <c r="AH72" i="26"/>
  <c r="AI72" i="26" s="1"/>
  <c r="AA94" i="26"/>
  <c r="AH94" i="26"/>
  <c r="AI94" i="26" s="1"/>
  <c r="AH90" i="26"/>
  <c r="AI90" i="26" s="1"/>
  <c r="AA90" i="26"/>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84" i="26"/>
  <c r="S60" i="26"/>
  <c r="S56" i="26"/>
  <c r="S52" i="26"/>
  <c r="S48" i="26"/>
  <c r="S44" i="26"/>
  <c r="S80" i="26"/>
  <c r="S76" i="26"/>
  <c r="S68" i="26"/>
  <c r="S85" i="26"/>
  <c r="S81" i="26"/>
  <c r="S77" i="26"/>
  <c r="S73" i="26"/>
  <c r="S69" i="26"/>
  <c r="S65" i="26"/>
  <c r="S61" i="26"/>
  <c r="S57" i="26"/>
  <c r="S53" i="26"/>
  <c r="S49" i="26"/>
  <c r="S45" i="26"/>
  <c r="S41" i="26"/>
  <c r="S37" i="26"/>
  <c r="S33" i="26"/>
  <c r="S29" i="26"/>
  <c r="S25" i="26"/>
  <c r="S21" i="26"/>
  <c r="S88" i="26"/>
  <c r="S86" i="26"/>
  <c r="S82" i="26"/>
  <c r="S78" i="26"/>
  <c r="S74" i="26"/>
  <c r="S70" i="26"/>
  <c r="S66" i="26"/>
  <c r="S62" i="26"/>
  <c r="S58" i="26"/>
  <c r="S54" i="26"/>
  <c r="S50" i="26"/>
  <c r="S46" i="26"/>
  <c r="S42" i="26"/>
  <c r="S38" i="26"/>
  <c r="S34" i="26"/>
  <c r="S30" i="26"/>
  <c r="S26" i="26"/>
  <c r="S22" i="26"/>
  <c r="S72"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T49" i="15" l="1"/>
  <c r="AC7" i="26"/>
  <c r="S92" i="15" s="1"/>
  <c r="AC5" i="26"/>
  <c r="AN51" i="15" l="1"/>
  <c r="N7" i="26"/>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9ABFABA2-425D-4137-986A-AD238EC2F97A}">
      <text>
        <r>
          <rPr>
            <b/>
            <sz val="9"/>
            <color indexed="81"/>
            <rFont val="MS P ゴシック"/>
            <family val="3"/>
            <charset val="128"/>
          </rPr>
          <t>鶴巻 明梨(tsurumaki-akari.2p2):</t>
        </r>
        <r>
          <rPr>
            <sz val="9"/>
            <color indexed="81"/>
            <rFont val="MS P ゴシック"/>
            <family val="3"/>
            <charset val="128"/>
          </rPr>
          <t xml:space="preserve">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<sst xmlns="http://schemas.openxmlformats.org/spreadsheetml/2006/main" count="4320" uniqueCount="2204">
  <si>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</si>
  <si>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</si>
  <si>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</si>
  <si>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</si>
  <si>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</si>
  <si>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</si>
  <si>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</si>
  <si>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</si>
  <si>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</si>
  <si>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</si>
  <si>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</si>
  <si>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</si>
  <si>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</si>
  <si>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</si>
  <si>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</si>
  <si>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</si>
  <si>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</si>
  <si>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</si>
  <si>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</si>
  <si>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</si>
  <si>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</si>
  <si>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</si>
  <si>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</si>
  <si>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</si>
  <si>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</si>
  <si>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</si>
  <si>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</si>
  <si>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</si>
  <si>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</si>
  <si>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</si>
  <si>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</si>
  <si>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</si>
  <si>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</si>
  <si>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</si>
  <si>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</si>
  <si>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</si>
  <si>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</si>
  <si>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</si>
  <si>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別紙様式３－１</t>
    <rPh sb="0" eb="2">
      <t>ベッシ</t>
    </rPh>
    <rPh sb="2" eb="4">
      <t>ヨウシキ</t>
    </rPh>
    <phoneticPr fontId="6"/>
  </si>
  <si>
    <t>提出先</t>
    <rPh sb="0" eb="2">
      <t>テイシュツ</t>
    </rPh>
    <rPh sb="2" eb="3">
      <t>サキ</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</si>
  <si>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</si>
  <si>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</si>
  <si>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</si>
  <si>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</si>
  <si>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</si>
  <si>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</si>
  <si>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</si>
  <si>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</si>
  <si>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令和７年度の加算額</t>
    <phoneticPr fontId="6"/>
  </si>
  <si>
    <t>円</t>
    <rPh sb="0" eb="1">
      <t>エン</t>
    </rPh>
    <phoneticPr fontId="6"/>
  </si>
  <si>
    <t>②</t>
    <phoneticPr fontId="6"/>
  </si>
  <si>
    <t>令和６年度に令和７年度の賃金改善に充てるために繰り越した額</t>
    <rPh sb="6" eb="8">
      <t>レイワ</t>
    </rPh>
    <rPh sb="9" eb="11">
      <t>ネンド</t>
    </rPh>
    <rPh sb="23" eb="24">
      <t>ク</t>
    </rPh>
    <rPh sb="25" eb="26">
      <t>コ</t>
    </rPh>
    <phoneticPr fontId="6"/>
  </si>
  <si>
    <t>←</t>
    <phoneticPr fontId="6"/>
  </si>
  <si>
    <t>③</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</si>
  <si>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</si>
  <si>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！④賃金改善額 (d) が ③賃金改善が必要な額 (c) を下回っています。</t>
    <rPh sb="2" eb="4">
      <t>チンギン</t>
    </rPh>
    <phoneticPr fontId="6"/>
  </si>
  <si>
    <t>④</t>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</si>
  <si>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</si>
  <si>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【記入上の注意】</t>
    <rPh sb="1" eb="3">
      <t>キニュウ</t>
    </rPh>
    <rPh sb="3" eb="4">
      <t>ジョウ</t>
    </rPh>
    <rPh sb="5" eb="7">
      <t>チュウイ</t>
    </rPh>
    <phoneticPr fontId="6"/>
  </si>
  <si>
    <t>・</t>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</si>
  <si>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</si>
  <si>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</si>
  <si>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</si>
  <si>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</si>
  <si>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</si>
  <si>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</si>
  <si>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</si>
  <si>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</si>
  <si>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</si>
  <si>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(イ)令和６年度の旧３加算及び処遇改善加算の総額</t>
    <rPh sb="9" eb="10">
      <t>キュウ</t>
    </rPh>
    <rPh sb="11" eb="13">
      <t>カサン</t>
    </rPh>
    <rPh sb="13" eb="14">
      <t>オヨ</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</si>
  <si>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</si>
  <si>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</si>
  <si>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</si>
  <si>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</si>
  <si>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</si>
  <si>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</si>
  <si>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</si>
  <si>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</si>
  <si>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</si>
  <si>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</si>
  <si>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</si>
  <si>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</si>
  <si>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</si>
  <si>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</si>
  <si>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</si>
  <si>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</si>
  <si>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</si>
  <si>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</si>
  <si>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</si>
  <si>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</si>
  <si>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</si>
  <si>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</si>
  <si>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月額賃金改善要件Ⅱの対象事業所数</t>
    <rPh sb="0" eb="8">
      <t>ゲツガクチンギンカイゼンヨウケン</t>
    </rPh>
    <rPh sb="10" eb="12">
      <t>タイショウ</t>
    </rPh>
    <rPh sb="12" eb="15">
      <t>ジギョウショ</t>
    </rPh>
    <rPh sb="15" eb="16">
      <t>スウ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</si>
  <si>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</si>
  <si>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t>要件を満たしている事業所数</t>
    <rPh sb="0" eb="2">
      <t>ヨウケン</t>
    </rPh>
    <rPh sb="3" eb="4">
      <t>ミ</t>
    </rPh>
    <rPh sb="9" eb="12">
      <t>ジギョウショ</t>
    </rPh>
    <rPh sb="12" eb="13">
      <t>スウ</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</si>
  <si>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</si>
  <si>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</si>
  <si>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t>（</t>
    <phoneticPr fontId="6"/>
  </si>
  <si>
    <t>）</t>
    <phoneticPr fontId="6"/>
  </si>
  <si>
    <t>％</t>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</si>
  <si>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</si>
  <si>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</si>
  <si>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（３）キャリアパス要件Ⅰ・Ⅱ【処遇改善加算Ⅰ～Ⅳ】※要件Ⅰ・Ⅱの両方を満たすこと。</t>
    <rPh sb="9" eb="11">
      <t>ヨウケン</t>
    </rPh>
    <rPh sb="26" eb="28">
      <t>ヨウケン</t>
    </rPh>
    <rPh sb="32" eb="34">
      <t>リョウホウ</t>
    </rPh>
    <rPh sb="35" eb="36">
      <t>ミ</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</si>
  <si>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</si>
  <si>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</si>
  <si>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</si>
  <si>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</si>
  <si>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</si>
  <si>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</si>
  <si>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</si>
  <si>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</si>
  <si>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</si>
  <si>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</si>
  <si>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</si>
  <si>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</si>
  <si>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</si>
  <si>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</si>
  <si>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</si>
  <si>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</si>
  <si>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</si>
  <si>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</si>
  <si>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（４）キャリアパス要件Ⅲ（昇給の仕組みの整備等）　【処遇改善加算Ⅰ～Ⅲ】</t>
    <rPh sb="9" eb="11">
      <t>ヨウケン</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</si>
  <si>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</si>
  <si>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</si>
  <si>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</si>
  <si>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</si>
  <si>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</si>
  <si>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</si>
  <si>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</si>
  <si>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</si>
  <si>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</si>
  <si>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処遇改善加算Ⅰ・Ⅱの要件
　(「令和７年度の算定予定②」の期間について)</t>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</si>
  <si>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</si>
  <si>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</si>
  <si>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</si>
  <si>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</si>
  <si>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</si>
  <si>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</si>
  <si>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</si>
  <si>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</si>
  <si>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</si>
  <si>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rPh sb="3" eb="7">
      <t>ショクバカンキョウ</t>
    </rPh>
    <rPh sb="7" eb="8">
      <t>トウ</t>
    </rPh>
    <rPh sb="8" eb="10">
      <t>ヨウケン</t>
    </rPh>
    <phoneticPr fontId="6"/>
  </si>
  <si>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</si>
  <si>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</si>
  <si>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</si>
  <si>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</si>
  <si>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</si>
  <si>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</si>
  <si>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</si>
  <si>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</si>
  <si>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</si>
  <si>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</si>
  <si>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</si>
  <si>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</si>
  <si>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</si>
  <si>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</si>
  <si>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</si>
  <si>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</si>
  <si>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</si>
  <si>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</si>
  <si>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</si>
  <si>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</si>
  <si>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</si>
  <si>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</si>
  <si>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</si>
  <si>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</si>
  <si>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</si>
  <si>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</si>
  <si>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</si>
  <si>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</si>
  <si>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</si>
  <si>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</si>
  <si>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</si>
  <si>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</si>
  <si>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</si>
  <si>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</si>
  <si>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</si>
  <si>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</si>
  <si>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</si>
  <si>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</si>
  <si>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</si>
  <si>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</si>
  <si>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</si>
  <si>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</si>
  <si>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</si>
  <si>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</si>
  <si>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</si>
  <si>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</si>
  <si>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</si>
  <si>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</si>
  <si>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</si>
  <si>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</si>
  <si>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</si>
  <si>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</si>
  <si>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</si>
  <si>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</si>
  <si>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</si>
  <si>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</si>
  <si>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</si>
  <si>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</si>
  <si>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</si>
  <si>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</si>
  <si>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</si>
  <si>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　介護職員等処遇改善加算の要件について</t>
    <phoneticPr fontId="6"/>
  </si>
  <si>
    <t>月額賃金改善要件Ⅰ</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</si>
  <si>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</si>
  <si>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</si>
  <si>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</si>
  <si>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</si>
  <si>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</si>
  <si>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</si>
  <si>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</si>
  <si>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</si>
  <si>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</si>
  <si>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</si>
  <si>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</si>
  <si>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</si>
  <si>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（６）</t>
    <phoneticPr fontId="6"/>
  </si>
  <si>
    <t>職場環境等要件</t>
    <phoneticPr fontId="6"/>
  </si>
  <si>
    <t>介護人材確保・職場環境改善等補助金を申請済である又は各加算区分の算定に必要な要件を満たしていること</t>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</si>
  <si>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</si>
  <si>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キャリアパス要件Ⅳについて</t>
    <rPh sb="6" eb="8">
      <t>ヨウケン</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</si>
  <si>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</si>
  <si>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</si>
  <si>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改善後の賃金が年額440万円以上となる者の数</t>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</si>
  <si>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</si>
  <si>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</si>
  <si>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</si>
  <si>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　うち、新規に増加する旧ベースアップ等加算相当の加算額［円］
　（別紙様式3-1 ３⑵に転記）</t>
    <rPh sb="7" eb="9">
      <t>ゾウカ</t>
    </rPh>
    <rPh sb="21" eb="23">
      <t>ソウトウ</t>
    </rPh>
    <rPh sb="24" eb="26">
      <t>カサン</t>
    </rPh>
    <phoneticPr fontId="6"/>
  </si>
  <si>
    <t>処遇改善加算
（令和７年度の算定期間②
（区分変更後））</t>
    <rPh sb="14" eb="16">
      <t>サンテイ</t>
    </rPh>
    <rPh sb="16" eb="18">
      <t>キカン</t>
    </rPh>
    <rPh sb="21" eb="23">
      <t>クブン</t>
    </rPh>
    <rPh sb="23" eb="25">
      <t>ヘンコウ</t>
    </rPh>
    <rPh sb="25" eb="26">
      <t>ゴ</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</si>
  <si>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</si>
  <si>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</si>
  <si>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</si>
  <si>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</si>
  <si>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</si>
  <si>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令和７年３月
時点の算定状況</t>
    <rPh sb="0" eb="2">
      <t>レイワ</t>
    </rPh>
    <rPh sb="3" eb="4">
      <t>ネン</t>
    </rPh>
    <rPh sb="5" eb="6">
      <t>ガツ</t>
    </rPh>
    <rPh sb="7" eb="9">
      <t>ジテン</t>
    </rPh>
    <rPh sb="10" eb="12">
      <t>サンテイ</t>
    </rPh>
    <rPh sb="12" eb="14">
      <t>ジョウキョウ</t>
    </rPh>
    <phoneticPr fontId="6"/>
  </si>
  <si>
    <t>介護職員等処遇改善加算</t>
    <rPh sb="0" eb="9">
      <t>カイゴショクイントウショグウカイゼン</t>
    </rPh>
    <rPh sb="9" eb="11">
      <t xml:space="preserve">カサン </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</si>
  <si>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</si>
  <si>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</si>
  <si>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キャリアパス要件Ⅳの必要数チェック
（併設の場合０）</t>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</si>
  <si>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</si>
  <si>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</si>
  <si>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</si>
  <si>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</si>
  <si>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</si>
  <si>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月額賃金改善要件Ⅰ</t>
    <rPh sb="0" eb="2">
      <t>ゲツガク</t>
    </rPh>
    <rPh sb="2" eb="4">
      <t>チンギン</t>
    </rPh>
    <rPh sb="4" eb="6">
      <t>カイゼン</t>
    </rPh>
    <rPh sb="6" eb="8">
      <t>ヨウケン</t>
    </rPh>
    <phoneticPr fontId="6"/>
  </si>
  <si>
    <t>新規に増加する旧ベースアップ等加算相当の加算の見込額［円］</t>
    <rPh sb="0" eb="2">
      <t>シンキ</t>
    </rPh>
    <rPh sb="27" eb="28">
      <t>エン</t>
    </rPh>
    <phoneticPr fontId="6"/>
  </si>
  <si>
    <t>月額賃金要件Ⅱ</t>
    <phoneticPr fontId="6"/>
  </si>
  <si>
    <t>キャリアパス
要件Ⅳ</t>
    <rPh sb="7" eb="9">
      <t>ヨウケン</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</si>
  <si>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</si>
  <si>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</si>
  <si>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</si>
  <si>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</si>
  <si>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 xml:space="preserve">1 </t>
    <phoneticPr fontId="6"/>
  </si>
  <si>
    <t>表１　加算率一覧</t>
    <rPh sb="0" eb="1">
      <t>ヒョウ</t>
    </rPh>
    <rPh sb="3" eb="6">
      <t>カサンリツ</t>
    </rPh>
    <rPh sb="6" eb="8">
      <t>イチラン</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</si>
  <si>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</si>
  <si>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表３</t>
    <rPh sb="0" eb="1">
      <t>ヒョウ</t>
    </rPh>
    <phoneticPr fontId="6"/>
  </si>
  <si>
    <t>表５</t>
    <rPh sb="0" eb="1">
      <t>ヒョウ</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</si>
  <si>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</si>
  <si>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</si>
  <si>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</si>
  <si>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コード名</t>
    <rPh sb="3" eb="4">
      <t>シュメイ</t>
    </rPh>
    <phoneticPr fontId="78"/>
  </si>
  <si>
    <t>コード値</t>
    <rPh sb="3" eb="4">
      <t>チ</t>
    </rPh>
    <phoneticPr fontId="78"/>
  </si>
  <si>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</si>
  <si>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</si>
  <si>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</si>
  <si>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</si>
  <si>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</si>
  <si>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旧ベースアップ等加算の加算率との比</t>
    <rPh sb="0" eb="1">
      <t>キュウ</t>
    </rPh>
    <rPh sb="7" eb="8">
      <t>トウ</t>
    </rPh>
    <rPh sb="8" eb="10">
      <t>カサン</t>
    </rPh>
    <rPh sb="16" eb="17">
      <t>ヒ</t>
    </rPh>
    <phoneticPr fontId="6"/>
  </si>
  <si>
    <t>✓</t>
    <phoneticPr fontId="6"/>
  </si>
  <si>
    <t>処遇改善加算Ⅰ</t>
  </si>
  <si>
    <t>処遇改善加算Ⅳとの比</t>
    <rPh sb="9" eb="10">
      <t>ヒ</t>
    </rPh>
    <phoneticPr fontId="6"/>
  </si>
  <si>
    <t>令和７年３月時点の加算区分</t>
    <rPh sb="0" eb="2">
      <t>レイワ</t>
    </rPh>
    <rPh sb="3" eb="4">
      <t>ネン</t>
    </rPh>
    <rPh sb="5" eb="6">
      <t>ガツ</t>
    </rPh>
    <rPh sb="6" eb="8">
      <t>ジテン</t>
    </rPh>
    <rPh sb="9" eb="11">
      <t>カサン</t>
    </rPh>
    <rPh sb="11" eb="13">
      <t>クブン</t>
    </rPh>
    <phoneticPr fontId="6"/>
  </si>
  <si>
    <t>サービス区分</t>
    <phoneticPr fontId="6"/>
  </si>
  <si>
    <t>対象</t>
    <rPh sb="0" eb="2">
      <t>タイショウ</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</si>
  <si>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</si>
  <si>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</si>
  <si>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</si>
  <si>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</si>
  <si>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</si>
  <si>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</si>
  <si>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</si>
  <si>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</si>
  <si>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</si>
  <si>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</si>
  <si>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</si>
  <si>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ベア加算あり</t>
    <rPh sb="2" eb="4">
      <t>カサン</t>
    </rPh>
    <phoneticPr fontId="6"/>
  </si>
  <si>
    <t>ベア加算なし</t>
    <rPh sb="2" eb="4">
      <t>カサン</t>
    </rPh>
    <phoneticPr fontId="6"/>
  </si>
  <si>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</si>
  <si>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</si>
  <si>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</si>
  <si>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</si>
  <si>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</si>
  <si>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</si>
  <si>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</si>
  <si>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</si>
  <si>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</si>
  <si>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</si>
  <si>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</si>
  <si>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</si>
  <si>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</si>
  <si>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</si>
  <si>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</si>
  <si>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</si>
  <si>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</si>
  <si>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訪問介護</t>
    <rPh sb="0" eb="2">
      <t>ホウモン</t>
    </rPh>
    <rPh sb="2" eb="4">
      <t>カイゴ</t>
    </rPh>
    <phoneticPr fontId="78"/>
  </si>
  <si>
    <t>11</t>
    <phoneticPr fontId="78"/>
  </si>
  <si>
    <t>表４</t>
    <rPh sb="0" eb="1">
      <t>ヒョウ</t>
    </rPh>
    <phoneticPr fontId="6"/>
  </si>
  <si>
    <t>訪問介護</t>
  </si>
  <si>
    <t>夜間対応型訪問介護</t>
    <rPh sb="0" eb="2">
      <t>ヤカン</t>
    </rPh>
    <rPh sb="2" eb="4">
      <t>タイオウ</t>
    </rPh>
    <rPh sb="4" eb="5">
      <t>ガタ</t>
    </rPh>
    <rPh sb="5" eb="7">
      <t>ホウモン</t>
    </rPh>
    <rPh sb="7" eb="9">
      <t>カイゴ</t>
    </rPh>
    <phoneticPr fontId="78"/>
  </si>
  <si>
    <t>71</t>
    <phoneticPr fontId="78"/>
  </si>
  <si>
    <t>○</t>
    <phoneticPr fontId="6"/>
  </si>
  <si>
    <t>―</t>
    <phoneticPr fontId="6"/>
  </si>
  <si>
    <t>夜間対応型訪問介護</t>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</si>
  <si>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</si>
  <si>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</si>
  <si>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</si>
  <si>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</si>
  <si>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訪問入浴介護</t>
    <phoneticPr fontId="6"/>
  </si>
  <si>
    <t>介護予防訪問入浴介護</t>
    <rPh sb="0" eb="2">
      <t>カイゴ</t>
    </rPh>
    <rPh sb="2" eb="4">
      <t>ヨボウ</t>
    </rPh>
    <rPh sb="4" eb="6">
      <t>ホウモン</t>
    </rPh>
    <rPh sb="6" eb="8">
      <t>ニュウヨク</t>
    </rPh>
    <rPh sb="8" eb="10">
      <t>カイゴ</t>
    </rPh>
    <phoneticPr fontId="78"/>
  </si>
  <si>
    <t>62</t>
    <phoneticPr fontId="78"/>
  </si>
  <si>
    <t>介護予防訪問入浴介護</t>
    <phoneticPr fontId="6"/>
  </si>
  <si>
    <t>対象外</t>
    <rPh sb="0" eb="2">
      <t>タイショウ</t>
    </rPh>
    <rPh sb="2" eb="3">
      <t>ガイ</t>
    </rPh>
    <phoneticPr fontId="6"/>
  </si>
  <si>
    <t>通所介護</t>
    <rPh sb="0" eb="2">
      <t>ツウショ</t>
    </rPh>
    <rPh sb="2" eb="4">
      <t>カイゴ</t>
    </rPh>
    <phoneticPr fontId="78"/>
  </si>
  <si>
    <t>15</t>
    <phoneticPr fontId="78"/>
  </si>
  <si>
    <t>通所介護</t>
  </si>
  <si>
    <t>地域密着型通所介護</t>
    <rPh sb="0" eb="2">
      <t>チイキ</t>
    </rPh>
    <rPh sb="2" eb="5">
      <t>ミッチャクガタ</t>
    </rPh>
    <rPh sb="5" eb="7">
      <t>ツウショ</t>
    </rPh>
    <rPh sb="7" eb="9">
      <t>カイゴ</t>
    </rPh>
    <phoneticPr fontId="78"/>
  </si>
  <si>
    <t>78</t>
    <phoneticPr fontId="78"/>
  </si>
  <si>
    <t>地域密着型通所介護</t>
  </si>
  <si>
    <t>通所リハビリテーション</t>
    <rPh sb="0" eb="2">
      <t>ツウショ</t>
    </rPh>
    <phoneticPr fontId="78"/>
  </si>
  <si>
    <t>16</t>
    <phoneticPr fontId="78"/>
  </si>
  <si>
    <t>通所リハビリテーション</t>
    <phoneticPr fontId="6"/>
  </si>
  <si>
    <t>介護予防通所リハビリテーション</t>
    <rPh sb="0" eb="2">
      <t>カイゴ</t>
    </rPh>
    <rPh sb="2" eb="4">
      <t>ヨボウ</t>
    </rPh>
    <rPh sb="4" eb="6">
      <t>ツウショ</t>
    </rPh>
    <phoneticPr fontId="78"/>
  </si>
  <si>
    <t>66</t>
    <phoneticPr fontId="78"/>
  </si>
  <si>
    <t>介護予防通所リハビリテーション</t>
    <phoneticPr fontId="6"/>
  </si>
  <si>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</si>
  <si>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</si>
  <si>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t>
    <phoneticPr fontId="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</si>
  <si>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</si>
  <si>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</si>
  <si>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特定施設入居者生活介護（短期利用型）</t>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</si>
  <si>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</si>
  <si>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</si>
  <si>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介護予防特定施設入居者生活介護</t>
    <phoneticPr fontId="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</si>
  <si>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</si>
  <si>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</si>
  <si>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</si>
  <si>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</si>
  <si>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</si>
  <si>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地域密着型特定施設入居者生活介護（短期利用型）</t>
    <phoneticPr fontId="6"/>
  </si>
  <si>
    <t>認知症対応型通所介護</t>
    <rPh sb="0" eb="2">
      <t>ニンチ</t>
    </rPh>
    <rPh sb="2" eb="3">
      <t>ショウ</t>
    </rPh>
    <rPh sb="3" eb="6">
      <t>タイオウガタ</t>
    </rPh>
    <rPh sb="6" eb="8">
      <t>ツウショ</t>
    </rPh>
    <rPh sb="8" eb="10">
      <t>カイゴ</t>
    </rPh>
    <phoneticPr fontId="78"/>
  </si>
  <si>
    <t>72</t>
    <phoneticPr fontId="78"/>
  </si>
  <si>
    <t>認知症対応型通所介護</t>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</si>
  <si>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</si>
  <si>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</si>
  <si>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介護予防認知症対応型通所介護</t>
    <phoneticPr fontId="6"/>
  </si>
  <si>
    <t>小規模多機能型居宅介護</t>
    <rPh sb="0" eb="3">
      <t>ショウキボ</t>
    </rPh>
    <rPh sb="3" eb="7">
      <t>タキノウガタ</t>
    </rPh>
    <rPh sb="7" eb="9">
      <t>キョタク</t>
    </rPh>
    <rPh sb="9" eb="11">
      <t>カイゴ</t>
    </rPh>
    <phoneticPr fontId="78"/>
  </si>
  <si>
    <t>73</t>
    <phoneticPr fontId="78"/>
  </si>
  <si>
    <t>小規模多機能型居宅介護</t>
    <phoneticPr fontId="6"/>
  </si>
  <si>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</si>
  <si>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</si>
  <si>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小規模多機能型居宅介護（短期利用型）</t>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</si>
  <si>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</si>
  <si>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</si>
  <si>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t>
    <phoneticPr fontId="6"/>
  </si>
  <si>
    <t>介護予防小規模多機能型居宅介護（短期利用型）</t>
    <rPh sb="0" eb="2">
      <t>カイゴ</t>
    </rPh>
    <rPh sb="2" eb="4">
      <t>ヨボウ</t>
    </rPh>
    <phoneticPr fontId="78"/>
  </si>
  <si>
    <t>69</t>
    <phoneticPr fontId="78"/>
  </si>
  <si>
    <t>介護予防小規模多機能型居宅介護（短期利用型）</t>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</si>
  <si>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</si>
  <si>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</si>
  <si>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t>
    <phoneticPr fontId="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</si>
  <si>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</si>
  <si>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</si>
  <si>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複合型サービス（看護小規模多機能型居宅介護・短期利用型）</t>
    <phoneticPr fontId="6"/>
  </si>
  <si>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</si>
  <si>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</si>
  <si>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t>
    <phoneticPr fontId="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</si>
  <si>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</si>
  <si>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</si>
  <si>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認知症対応型共同生活介護（短期利用型）</t>
    <phoneticPr fontId="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</si>
  <si>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</si>
  <si>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</si>
  <si>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t>
    <phoneticPr fontId="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</si>
  <si>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</si>
  <si>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</si>
  <si>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介護予防認知症対応型共同生活介護（短期利用型）</t>
    <phoneticPr fontId="6"/>
  </si>
  <si>
    <t>対象外</t>
    <rPh sb="0" eb="3">
      <t>タイショウガイ</t>
    </rPh>
    <phoneticPr fontId="6"/>
  </si>
  <si>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</si>
  <si>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</si>
  <si>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</si>
  <si>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</si>
  <si>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地域密着型介護老人福祉施設</t>
  </si>
  <si>
    <t>短期入所生活介護</t>
    <rPh sb="0" eb="2">
      <t>タンキ</t>
    </rPh>
    <rPh sb="2" eb="4">
      <t>ニュウショ</t>
    </rPh>
    <rPh sb="4" eb="6">
      <t>セイカツ</t>
    </rPh>
    <rPh sb="6" eb="8">
      <t>カイゴ</t>
    </rPh>
    <phoneticPr fontId="78"/>
  </si>
  <si>
    <t>21</t>
    <phoneticPr fontId="78"/>
  </si>
  <si>
    <t>短期入所生活介護</t>
    <phoneticPr fontId="6"/>
  </si>
  <si>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</si>
  <si>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</si>
  <si>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介護予防短期入所生活介護</t>
    <phoneticPr fontId="6"/>
  </si>
  <si>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</si>
  <si>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</si>
  <si>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</si>
  <si>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</si>
  <si>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短期入所療養介護（介護老人保健施設）</t>
    <phoneticPr fontId="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</si>
  <si>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</si>
  <si>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</si>
  <si>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介護予防短期入所療養介護（介護老人保健施設）</t>
    <phoneticPr fontId="6"/>
  </si>
  <si>
    <t>短期入所療養介護 （病院等（老健以外）)</t>
    <rPh sb="0" eb="2">
      <t>タンキ</t>
    </rPh>
    <phoneticPr fontId="78"/>
  </si>
  <si>
    <t>23</t>
    <phoneticPr fontId="78"/>
  </si>
  <si>
    <t>短期入所療養介護 （病院等（老健以外）)</t>
    <phoneticPr fontId="6"/>
  </si>
  <si>
    <t>介護予防短期入所療養介護 （病院等（老健以外）)</t>
    <rPh sb="0" eb="2">
      <t>カイゴ</t>
    </rPh>
    <rPh sb="2" eb="4">
      <t>ヨボウ</t>
    </rPh>
    <phoneticPr fontId="78"/>
  </si>
  <si>
    <t>26</t>
    <phoneticPr fontId="78"/>
  </si>
  <si>
    <t>介護予防短期入所療養介護 （病院等（老健以外）)</t>
    <phoneticPr fontId="6"/>
  </si>
  <si>
    <t>介護医療院サービス</t>
    <rPh sb="0" eb="2">
      <t>カイゴ</t>
    </rPh>
    <rPh sb="2" eb="4">
      <t>イリョウ</t>
    </rPh>
    <rPh sb="4" eb="5">
      <t>イン</t>
    </rPh>
    <phoneticPr fontId="78"/>
  </si>
  <si>
    <t>55</t>
    <phoneticPr fontId="78"/>
  </si>
  <si>
    <t>短期入所療養介護（介護医療院）</t>
    <phoneticPr fontId="78"/>
  </si>
  <si>
    <t>2A</t>
    <phoneticPr fontId="78"/>
  </si>
  <si>
    <t>短期入所療養介護（介護医療院）</t>
    <phoneticPr fontId="6"/>
  </si>
  <si>
    <t>介護予防短期入所療養介護（介護医療院）</t>
    <phoneticPr fontId="78"/>
  </si>
  <si>
    <t>2B</t>
    <phoneticPr fontId="78"/>
  </si>
  <si>
    <t>介護予防短期入所療養介護（介護医療院）</t>
    <phoneticPr fontId="6"/>
  </si>
  <si>
    <t>訪問型サービス（独自）</t>
    <rPh sb="0" eb="2">
      <t>ホウモン</t>
    </rPh>
    <rPh sb="2" eb="3">
      <t>ガタ</t>
    </rPh>
    <rPh sb="8" eb="10">
      <t>ドクジ</t>
    </rPh>
    <phoneticPr fontId="78"/>
  </si>
  <si>
    <t>A2</t>
    <phoneticPr fontId="78"/>
  </si>
  <si>
    <t>訪問型サービス（独自）</t>
    <phoneticPr fontId="6"/>
  </si>
  <si>
    <t>訪問型サービス（独自／定率）</t>
    <rPh sb="0" eb="2">
      <t>ホウモン</t>
    </rPh>
    <rPh sb="2" eb="3">
      <t>ガタ</t>
    </rPh>
    <rPh sb="8" eb="10">
      <t>ドクジ</t>
    </rPh>
    <rPh sb="11" eb="13">
      <t>テイリツ</t>
    </rPh>
    <phoneticPr fontId="78"/>
  </si>
  <si>
    <t>A3</t>
    <phoneticPr fontId="78"/>
  </si>
  <si>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</si>
  <si>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78"/>
  </si>
  <si>
    <t>A4</t>
    <phoneticPr fontId="78"/>
  </si>
  <si>
    <t>訪問型サービス（独自／定額）</t>
    <rPh sb="0" eb="2">
      <t>ホウモン</t>
    </rPh>
    <rPh sb="2" eb="3">
      <t>ガタ</t>
    </rPh>
    <rPh sb="8" eb="10">
      <t>ドクジ</t>
    </rPh>
    <rPh sb="11" eb="13">
      <t>テイガク</t>
    </rPh>
    <phoneticPr fontId="6"/>
  </si>
  <si>
    <t>通所型サービス（独自）</t>
    <rPh sb="0" eb="2">
      <t>ツウショ</t>
    </rPh>
    <rPh sb="2" eb="3">
      <t>ガタ</t>
    </rPh>
    <rPh sb="8" eb="10">
      <t>ドクジ</t>
    </rPh>
    <phoneticPr fontId="78"/>
  </si>
  <si>
    <t>A6</t>
    <phoneticPr fontId="78"/>
  </si>
  <si>
    <t>通所型サービス（独自）</t>
    <phoneticPr fontId="6"/>
  </si>
  <si>
    <t>通所型サービス（独自／定率）</t>
    <rPh sb="0" eb="2">
      <t>ツウショ</t>
    </rPh>
    <rPh sb="2" eb="3">
      <t>ガタ</t>
    </rPh>
    <rPh sb="8" eb="10">
      <t>ドクジ</t>
    </rPh>
    <rPh sb="11" eb="13">
      <t>テイリツ</t>
    </rPh>
    <phoneticPr fontId="78"/>
  </si>
  <si>
    <t>A7</t>
    <phoneticPr fontId="78"/>
  </si>
  <si>
    <t>通所型サービス（独自／定率）</t>
    <phoneticPr fontId="6"/>
  </si>
  <si>
    <t>通所型サービス（独自／定額）</t>
    <rPh sb="0" eb="2">
      <t>ツウショ</t>
    </rPh>
    <rPh sb="2" eb="3">
      <t>ガタ</t>
    </rPh>
    <rPh sb="8" eb="10">
      <t>ドクジ</t>
    </rPh>
    <rPh sb="11" eb="13">
      <t>テイガク</t>
    </rPh>
    <phoneticPr fontId="78"/>
  </si>
  <si>
    <t>A8</t>
    <phoneticPr fontId="78"/>
  </si>
  <si>
    <t>通所型サービス（独自／定額）</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</si>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</sst>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
      <b/>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1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2"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0" xfId="0" applyNumberFormat="1" applyFont="1" applyBorder="1" applyAlignment="1" applyProtection="1">
      <alignment horizontal="center" vertical="center" shrinkToFit="1"/>
      <protection locked="0"/>
    </xf>
    <xf numFmtId="176" fontId="20" fillId="0" borderId="130"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0" xfId="0" applyNumberFormat="1" applyFont="1" applyFill="1" applyBorder="1" applyAlignment="1" applyProtection="1">
      <alignment horizontal="right" vertical="center" shrinkToFit="1"/>
      <protection locked="0"/>
    </xf>
    <xf numFmtId="176" fontId="20" fillId="30" borderId="130" xfId="0" applyNumberFormat="1" applyFont="1" applyFill="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6"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2"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2"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2"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0" xfId="0" quotePrefix="1" applyFont="1" applyBorder="1" applyAlignment="1">
      <alignment horizontal="right" vertical="center"/>
    </xf>
    <xf numFmtId="0" fontId="20" fillId="2" borderId="146" xfId="0" applyFont="1" applyFill="1" applyBorder="1" applyAlignment="1">
      <alignment vertical="center" wrapText="1" shrinkToFit="1"/>
    </xf>
    <xf numFmtId="38" fontId="20" fillId="0" borderId="131" xfId="5" applyFont="1" applyFill="1" applyBorder="1" applyAlignment="1" applyProtection="1">
      <alignment horizontal="right" vertical="center" shrinkToFit="1"/>
    </xf>
    <xf numFmtId="176" fontId="20" fillId="0" borderId="113" xfId="0" applyNumberFormat="1" applyFont="1" applyBorder="1" applyAlignment="1">
      <alignment horizontal="right" vertical="center" shrinkToFit="1"/>
    </xf>
    <xf numFmtId="176" fontId="21" fillId="0" borderId="130"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2"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5"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7" xfId="0" applyFont="1" applyBorder="1" applyAlignment="1">
      <alignment horizontal="center" vertical="center"/>
    </xf>
    <xf numFmtId="0" fontId="34" fillId="0" borderId="85" xfId="0" applyFont="1" applyBorder="1" applyAlignment="1">
      <alignment horizontal="center" vertical="center"/>
    </xf>
    <xf numFmtId="0" fontId="34" fillId="0" borderId="128"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3"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4" xfId="0" applyFont="1" applyFill="1" applyBorder="1" applyAlignment="1" applyProtection="1">
      <alignment horizontal="center" vertical="center"/>
      <protection locked="0"/>
    </xf>
    <xf numFmtId="0" fontId="20" fillId="29" borderId="135"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3"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48" xfId="0" applyFont="1" applyFill="1" applyBorder="1" applyAlignment="1">
      <alignment horizontal="center" vertical="center" wrapText="1"/>
    </xf>
    <xf numFmtId="0" fontId="79" fillId="2" borderId="148" xfId="0" applyFont="1" applyFill="1" applyBorder="1" applyAlignment="1">
      <alignment horizontal="center" vertical="center"/>
    </xf>
    <xf numFmtId="0" fontId="79" fillId="0" borderId="150" xfId="0" applyFont="1" applyBorder="1" applyAlignment="1">
      <alignment horizontal="center" vertical="center"/>
    </xf>
    <xf numFmtId="0" fontId="79" fillId="0" borderId="151" xfId="0" applyFont="1" applyBorder="1" applyAlignment="1">
      <alignment horizontal="center" vertical="center" wrapText="1"/>
    </xf>
    <xf numFmtId="0" fontId="79" fillId="0" borderId="148"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176" fontId="74" fillId="2" borderId="145" xfId="0" applyNumberFormat="1" applyFont="1" applyFill="1" applyBorder="1" applyAlignment="1">
      <alignment horizontal="right" vertical="center" shrinkToFit="1"/>
    </xf>
    <xf numFmtId="176" fontId="74" fillId="2" borderId="142" xfId="0" applyNumberFormat="1" applyFont="1" applyFill="1" applyBorder="1" applyAlignment="1">
      <alignment horizontal="right" vertical="center" shrinkToFit="1"/>
    </xf>
    <xf numFmtId="0" fontId="75" fillId="2" borderId="145" xfId="0" applyFont="1" applyFill="1" applyBorder="1">
      <alignment vertical="center"/>
    </xf>
    <xf numFmtId="0" fontId="75" fillId="2" borderId="142" xfId="0" applyFont="1" applyFill="1" applyBorder="1">
      <alignment vertical="center"/>
    </xf>
    <xf numFmtId="0" fontId="79" fillId="0" borderId="153" xfId="0" applyFont="1" applyBorder="1" applyAlignment="1">
      <alignment horizontal="center" vertical="center" wrapText="1"/>
    </xf>
    <xf numFmtId="0" fontId="79" fillId="2" borderId="153" xfId="0" applyFont="1" applyFill="1" applyBorder="1" applyAlignment="1">
      <alignment horizontal="center" vertical="center"/>
    </xf>
    <xf numFmtId="0" fontId="80" fillId="0" borderId="154"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2"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2" xfId="0" applyFont="1" applyBorder="1" applyAlignment="1" applyProtection="1">
      <alignment horizontal="center" vertical="center"/>
      <protection locked="0"/>
    </xf>
    <xf numFmtId="0" fontId="81" fillId="0" borderId="145"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2" xfId="0" applyFont="1" applyBorder="1" applyProtection="1">
      <alignment vertical="center"/>
      <protection locked="0"/>
    </xf>
    <xf numFmtId="0" fontId="24" fillId="2" borderId="147" xfId="0" applyFont="1" applyFill="1" applyBorder="1" applyAlignment="1">
      <alignment vertical="center" wrapText="1"/>
    </xf>
    <xf numFmtId="176" fontId="20" fillId="30" borderId="19"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5" xfId="0" quotePrefix="1" applyFont="1" applyBorder="1">
      <alignment vertical="center"/>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0" fontId="64" fillId="2" borderId="58" xfId="0" applyFont="1" applyFill="1" applyBorder="1" applyAlignment="1" applyProtection="1">
      <alignment horizontal="center" vertical="center" wrapText="1" shrinkToFit="1"/>
      <protection locked="0"/>
    </xf>
    <xf numFmtId="177" fontId="20" fillId="0" borderId="55" xfId="0" applyNumberFormat="1" applyFont="1" applyBorder="1">
      <alignment vertical="center"/>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56" xfId="0" applyNumberFormat="1" applyFont="1" applyFill="1" applyBorder="1" applyAlignment="1">
      <alignment horizontal="right" vertical="center" shrinkToFit="1"/>
    </xf>
    <xf numFmtId="176" fontId="74" fillId="2" borderId="157" xfId="0" applyNumberFormat="1" applyFont="1" applyFill="1" applyBorder="1" applyAlignment="1">
      <alignment horizontal="right" vertical="center" shrinkToFit="1"/>
    </xf>
    <xf numFmtId="0" fontId="75" fillId="2" borderId="156" xfId="0" applyFont="1" applyFill="1" applyBorder="1">
      <alignment vertical="center"/>
    </xf>
    <xf numFmtId="0" fontId="75" fillId="2" borderId="157" xfId="0" applyFont="1" applyFill="1" applyBorder="1">
      <alignment vertical="center"/>
    </xf>
    <xf numFmtId="176" fontId="74" fillId="2" borderId="158" xfId="0" applyNumberFormat="1" applyFont="1" applyFill="1" applyBorder="1" applyAlignment="1">
      <alignment horizontal="right" vertical="center" shrinkToFit="1"/>
    </xf>
    <xf numFmtId="176" fontId="74" fillId="2" borderId="159"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60"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57" xfId="0" applyNumberFormat="1" applyFont="1" applyBorder="1" applyAlignment="1">
      <alignment horizontal="right" vertical="center" shrinkToFit="1"/>
    </xf>
    <xf numFmtId="176" fontId="20" fillId="30" borderId="62" xfId="0" applyNumberFormat="1" applyFont="1" applyFill="1" applyBorder="1" applyAlignment="1" applyProtection="1">
      <alignment horizontal="right" vertical="center" shrinkToFit="1"/>
      <protection locked="0"/>
    </xf>
    <xf numFmtId="0" fontId="75" fillId="0" borderId="6" xfId="0" applyFont="1" applyBorder="1" applyAlignment="1">
      <alignment horizontal="left" vertical="center" wrapText="1"/>
    </xf>
    <xf numFmtId="0" fontId="12" fillId="0" borderId="6" xfId="0" applyFont="1" applyBorder="1">
      <alignment vertical="center"/>
    </xf>
    <xf numFmtId="0" fontId="0" fillId="0" borderId="6" xfId="0" applyBorder="1">
      <alignment vertical="center"/>
    </xf>
    <xf numFmtId="0" fontId="26" fillId="2" borderId="147" xfId="0" applyFont="1" applyFill="1" applyBorder="1">
      <alignment vertical="center"/>
    </xf>
    <xf numFmtId="0" fontId="11" fillId="2" borderId="147" xfId="0" applyFont="1" applyFill="1" applyBorder="1">
      <alignment vertical="center"/>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0" fontId="11" fillId="4" borderId="1" xfId="0" applyFont="1" applyFill="1" applyBorder="1" applyAlignment="1" applyProtection="1">
      <alignment vertical="center"/>
      <protection locked="0"/>
    </xf>
    <xf numFmtId="0" fontId="11" fillId="4" borderId="14" xfId="0" applyFont="1" applyFill="1" applyBorder="1" applyAlignment="1" applyProtection="1">
      <alignment vertical="center"/>
      <protection locked="0"/>
    </xf>
    <xf numFmtId="49" fontId="73" fillId="4" borderId="93"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80"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6" fillId="0" borderId="0" xfId="0" applyFont="1" applyAlignment="1">
      <alignment horizontal="left" vertical="top" wrapText="1"/>
    </xf>
    <xf numFmtId="49" fontId="11" fillId="4" borderId="12"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vertical="center"/>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11" fillId="4" borderId="77" xfId="0" applyNumberFormat="1" applyFont="1" applyFill="1" applyBorder="1" applyAlignment="1" applyProtection="1">
      <alignment horizontal="center" vertical="center"/>
      <protection locked="0"/>
    </xf>
    <xf numFmtId="49" fontId="11" fillId="4" borderId="161" xfId="0" applyNumberFormat="1" applyFont="1" applyFill="1" applyBorder="1" applyAlignment="1" applyProtection="1">
      <alignment horizontal="center" vertical="center"/>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47" xfId="0" applyFont="1" applyBorder="1" applyAlignment="1">
      <alignment horizontal="center" vertical="center" wrapText="1"/>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1" xfId="0" applyFont="1" applyBorder="1" applyAlignment="1">
      <alignment horizontal="center" vertical="center"/>
    </xf>
    <xf numFmtId="0" fontId="30" fillId="0" borderId="85" xfId="0" applyFont="1" applyBorder="1" applyAlignment="1">
      <alignment horizontal="left" vertical="center"/>
    </xf>
    <xf numFmtId="0" fontId="30" fillId="0" borderId="136"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1" xfId="0" applyFont="1" applyBorder="1" applyAlignment="1">
      <alignment horizontal="center" vertical="center" wrapText="1"/>
    </xf>
    <xf numFmtId="0" fontId="24" fillId="2" borderId="44"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11" xfId="0" applyFont="1" applyBorder="1" applyAlignment="1">
      <alignment horizontal="center" vertical="center"/>
    </xf>
    <xf numFmtId="0" fontId="8" fillId="0" borderId="147"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0" borderId="129"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5" fillId="2" borderId="0" xfId="0" applyFont="1" applyFill="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0"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0" borderId="125"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6" xfId="0" applyFont="1" applyBorder="1" applyAlignment="1">
      <alignment horizontal="left" vertical="center" wrapText="1"/>
    </xf>
    <xf numFmtId="0" fontId="24" fillId="29" borderId="125"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6"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64" fillId="2" borderId="0" xfId="0" applyFont="1" applyFill="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6" fillId="0" borderId="116" xfId="0" applyFont="1" applyBorder="1" applyAlignment="1">
      <alignment vertical="center" wrapText="1"/>
    </xf>
    <xf numFmtId="0" fontId="26" fillId="0" borderId="117"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8" xfId="0" applyFont="1" applyFill="1" applyBorder="1" applyAlignment="1" applyProtection="1">
      <alignment horizontal="center" vertical="center"/>
      <protection locked="0"/>
    </xf>
    <xf numFmtId="0" fontId="20" fillId="29" borderId="122" xfId="0" applyFont="1" applyFill="1" applyBorder="1" applyAlignment="1" applyProtection="1">
      <alignment horizontal="center" vertical="center"/>
      <protection locked="0"/>
    </xf>
    <xf numFmtId="0" fontId="34" fillId="0" borderId="119" xfId="0" applyFont="1" applyBorder="1" applyAlignment="1">
      <alignment horizontal="center" vertical="center"/>
    </xf>
    <xf numFmtId="0" fontId="34" fillId="0" borderId="116" xfId="0" applyFont="1" applyBorder="1" applyAlignment="1">
      <alignment horizontal="center" vertical="center"/>
    </xf>
    <xf numFmtId="0" fontId="29" fillId="2" borderId="0" xfId="0" applyFont="1" applyFill="1" applyAlignment="1">
      <alignment horizontal="left" vertical="top" wrapText="1"/>
    </xf>
    <xf numFmtId="0" fontId="24" fillId="2" borderId="0" xfId="0" applyFont="1" applyFill="1" applyAlignment="1">
      <alignment horizontal="left" vertical="top" wrapText="1"/>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2" borderId="88" xfId="0" applyFont="1" applyFill="1" applyBorder="1" applyAlignment="1">
      <alignment horizontal="center" vertical="center"/>
    </xf>
    <xf numFmtId="0" fontId="26" fillId="2" borderId="123"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1" xfId="0" applyFont="1" applyBorder="1" applyAlignment="1">
      <alignment horizontal="center" vertical="center" wrapText="1"/>
    </xf>
    <xf numFmtId="0" fontId="26" fillId="0" borderId="1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20"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24"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30" fillId="2" borderId="3"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8" fillId="5" borderId="84" xfId="0" applyFont="1" applyFill="1" applyBorder="1" applyAlignment="1">
      <alignment horizontal="center" vertical="center"/>
    </xf>
    <xf numFmtId="0" fontId="8" fillId="5" borderId="63" xfId="0" applyFont="1" applyFill="1" applyBorder="1" applyAlignment="1">
      <alignment horizontal="center" vertical="center"/>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pplyAlignment="1">
      <alignment vertical="center"/>
    </xf>
    <xf numFmtId="176" fontId="11" fillId="2" borderId="6" xfId="0" applyNumberFormat="1" applyFont="1" applyFill="1" applyBorder="1" applyAlignment="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Alignment="1" applyProtection="1">
      <alignment vertical="center"/>
      <protection locked="0"/>
    </xf>
    <xf numFmtId="176" fontId="11" fillId="29" borderId="57" xfId="0" applyNumberFormat="1" applyFont="1" applyFill="1" applyBorder="1" applyAlignment="1" applyProtection="1">
      <alignment vertical="center"/>
      <protection locked="0"/>
    </xf>
    <xf numFmtId="176" fontId="11" fillId="29" borderId="58" xfId="0" applyNumberFormat="1" applyFont="1" applyFill="1" applyBorder="1" applyAlignment="1" applyProtection="1">
      <alignment vertical="center"/>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47" xfId="0" applyFont="1" applyFill="1" applyBorder="1" applyAlignment="1">
      <alignment horizontal="left" vertical="center" wrapText="1"/>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pplyAlignment="1">
      <alignment vertical="center"/>
    </xf>
    <xf numFmtId="0" fontId="20" fillId="2" borderId="15" xfId="0" applyFont="1" applyFill="1" applyBorder="1" applyAlignment="1">
      <alignment vertical="center"/>
    </xf>
    <xf numFmtId="0" fontId="20" fillId="2" borderId="20" xfId="0" applyFont="1" applyFill="1" applyBorder="1" applyAlignment="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pplyAlignment="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pplyAlignment="1">
      <alignment vertical="center"/>
    </xf>
    <xf numFmtId="0" fontId="20" fillId="2" borderId="39" xfId="0" applyFont="1" applyFill="1" applyBorder="1" applyAlignment="1">
      <alignment vertical="center"/>
    </xf>
    <xf numFmtId="0" fontId="20" fillId="2" borderId="59" xfId="0" applyFont="1" applyFill="1" applyBorder="1" applyAlignment="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pplyAlignment="1">
      <alignment vertical="center"/>
    </xf>
    <xf numFmtId="0" fontId="20" fillId="2" borderId="0" xfId="0" applyFont="1" applyFill="1" applyAlignment="1">
      <alignment vertical="center"/>
    </xf>
    <xf numFmtId="0" fontId="20" fillId="2" borderId="18" xfId="0" applyFont="1" applyFill="1" applyBorder="1" applyAlignment="1">
      <alignment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8" fillId="5" borderId="68" xfId="0" applyFont="1" applyFill="1" applyBorder="1" applyAlignment="1">
      <alignment horizontal="center" vertical="center"/>
    </xf>
    <xf numFmtId="49" fontId="18" fillId="2" borderId="0" xfId="0" applyNumberFormat="1" applyFont="1" applyFill="1" applyAlignment="1">
      <alignmen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Alignment="1" applyProtection="1">
      <alignment vertical="center"/>
      <protection locked="0"/>
    </xf>
    <xf numFmtId="176" fontId="11" fillId="29" borderId="48" xfId="0" applyNumberFormat="1" applyFont="1" applyFill="1" applyBorder="1" applyAlignment="1" applyProtection="1">
      <alignment vertical="center"/>
      <protection locked="0"/>
    </xf>
    <xf numFmtId="176" fontId="11" fillId="29" borderId="49" xfId="0" applyNumberFormat="1" applyFont="1" applyFill="1" applyBorder="1" applyAlignment="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lignment horizontal="left" vertical="center" wrapText="1"/>
    </xf>
    <xf numFmtId="176" fontId="11" fillId="29" borderId="46" xfId="0" applyNumberFormat="1" applyFont="1" applyFill="1" applyBorder="1" applyAlignment="1" applyProtection="1">
      <alignment vertical="center"/>
      <protection locked="0"/>
    </xf>
    <xf numFmtId="176" fontId="11" fillId="29" borderId="32" xfId="0" applyNumberFormat="1" applyFont="1" applyFill="1" applyBorder="1" applyAlignment="1" applyProtection="1">
      <alignment vertical="center"/>
      <protection locked="0"/>
    </xf>
    <xf numFmtId="176" fontId="11" fillId="29" borderId="33" xfId="0" applyNumberFormat="1" applyFont="1" applyFill="1" applyBorder="1" applyAlignment="1" applyProtection="1">
      <alignment vertical="center"/>
      <protection locked="0"/>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47"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6" fillId="0" borderId="137" xfId="0" applyFont="1" applyBorder="1" applyAlignment="1">
      <alignment horizontal="center" vertical="center"/>
    </xf>
    <xf numFmtId="0" fontId="26" fillId="0" borderId="137" xfId="0" applyFont="1" applyBorder="1" applyAlignment="1">
      <alignment horizontal="left" vertical="center" wrapText="1"/>
    </xf>
    <xf numFmtId="0" fontId="26" fillId="0" borderId="138"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6"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6" xfId="0" applyFont="1" applyBorder="1" applyAlignment="1">
      <alignment horizontal="center" vertical="center"/>
    </xf>
    <xf numFmtId="0" fontId="30" fillId="0" borderId="117" xfId="0" applyFont="1" applyBorder="1" applyAlignment="1">
      <alignment horizontal="center" vertical="center"/>
    </xf>
    <xf numFmtId="0" fontId="30" fillId="0" borderId="149"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2" xfId="0" applyFont="1" applyBorder="1" applyAlignment="1">
      <alignment horizontal="center" vertical="center"/>
    </xf>
    <xf numFmtId="0" fontId="23" fillId="2" borderId="0" xfId="0" applyFont="1" applyFill="1" applyAlignment="1">
      <alignment horizontal="center" vertical="center"/>
    </xf>
    <xf numFmtId="0" fontId="29" fillId="2" borderId="17" xfId="0" applyFont="1" applyFill="1" applyBorder="1" applyAlignment="1">
      <alignment horizontal="center" vertical="center"/>
    </xf>
    <xf numFmtId="0" fontId="81" fillId="0" borderId="142" xfId="0" applyFont="1" applyBorder="1" applyAlignment="1" applyProtection="1">
      <alignment horizontal="center" vertical="center"/>
      <protection locked="0"/>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1" xfId="0" applyFont="1" applyBorder="1" applyAlignment="1">
      <alignment horizontal="left" vertical="center" wrapText="1"/>
    </xf>
    <xf numFmtId="0" fontId="26" fillId="0" borderId="7" xfId="0" applyFont="1" applyBorder="1" applyAlignment="1">
      <alignment horizontal="left" vertical="center" wrapTex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0" fillId="30" borderId="69" xfId="0" applyNumberFormat="1" applyFont="1" applyFill="1" applyBorder="1" applyAlignment="1" applyProtection="1">
      <alignment horizontal="right" vertical="center" shrinkToFit="1"/>
      <protection locked="0"/>
    </xf>
    <xf numFmtId="176" fontId="20" fillId="0" borderId="1"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176" fontId="20" fillId="0" borderId="57"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82" xfId="0" applyNumberFormat="1" applyFont="1" applyFill="1" applyBorder="1" applyAlignment="1" applyProtection="1">
      <alignment horizontal="right" vertical="center" shrinkToFit="1"/>
      <protection locked="0"/>
    </xf>
    <xf numFmtId="176" fontId="20" fillId="28" borderId="0" xfId="0" applyNumberFormat="1" applyFont="1" applyFill="1" applyAlignment="1">
      <alignment horizontal="right" vertical="center" shrinkToFit="1"/>
    </xf>
    <xf numFmtId="176" fontId="20" fillId="0" borderId="14" xfId="0" applyNumberFormat="1" applyFont="1" applyBorder="1" applyAlignment="1">
      <alignment horizontal="right" vertical="center" shrinkToFi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0" xfId="0" applyFont="1" applyFill="1" applyBorder="1" applyAlignment="1">
      <alignment vertical="center" wrapText="1"/>
    </xf>
    <xf numFmtId="0" fontId="24" fillId="2" borderId="109" xfId="0" applyFont="1" applyFill="1" applyBorder="1" applyAlignment="1">
      <alignment vertical="center" wrapText="1"/>
    </xf>
    <xf numFmtId="0" fontId="24" fillId="2" borderId="139" xfId="0" applyFont="1" applyFill="1" applyBorder="1" applyAlignment="1">
      <alignment vertical="center" wrapText="1"/>
    </xf>
    <xf numFmtId="0" fontId="16" fillId="2" borderId="130"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1"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14"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13" xfId="0" applyFont="1" applyFill="1" applyBorder="1" applyAlignment="1">
      <alignment horizontal="center" vertical="center" wrapText="1"/>
    </xf>
    <xf numFmtId="0" fontId="16" fillId="0" borderId="130" xfId="0" applyFont="1" applyBorder="1" applyAlignment="1">
      <alignment horizontal="center" vertical="center"/>
    </xf>
    <xf numFmtId="0" fontId="16" fillId="0" borderId="131"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3"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0"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4"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0" xfId="0" applyNumberFormat="1" applyFont="1" applyBorder="1" applyAlignment="1">
      <alignment horizontal="right" vertical="center" shrinkToFit="1"/>
    </xf>
    <xf numFmtId="176" fontId="20" fillId="0" borderId="131" xfId="0" applyNumberFormat="1" applyFont="1" applyBorder="1" applyAlignment="1">
      <alignment horizontal="right" vertical="center" shrinkToFi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 Target="worksheets/sheet1.xml" Type="http://schemas.openxmlformats.org/officeDocument/2006/relationships/worksheet" /><Relationship Id="rId10" Target="externalLinks/externalLink5.xml" Type="http://schemas.openxmlformats.org/officeDocument/2006/relationships/externalLink" /><Relationship Id="rId11" Target="theme/theme1.xml" Type="http://schemas.openxmlformats.org/officeDocument/2006/relationships/theme" /><Relationship Id="rId12" Target="styles.xml" Type="http://schemas.openxmlformats.org/officeDocument/2006/relationships/styles" /><Relationship Id="rId13" Target="sharedStrings.xml" Type="http://schemas.openxmlformats.org/officeDocument/2006/relationships/sharedStrings" /><Relationship Id="rId14" Target="calcChain.xml" Type="http://schemas.openxmlformats.org/officeDocument/2006/relationships/calcChain"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externalLinks/externalLink1.xml" Type="http://schemas.openxmlformats.org/officeDocument/2006/relationships/externalLink" /><Relationship Id="rId7" Target="externalLinks/externalLink2.xml" Type="http://schemas.openxmlformats.org/officeDocument/2006/relationships/externalLink" /><Relationship Id="rId8" Target="externalLinks/externalLink3.xml" Type="http://schemas.openxmlformats.org/officeDocument/2006/relationships/externalLink" /><Relationship Id="rId9" Target="externalLinks/externalLink4.xml" Type="http://schemas.openxmlformats.org/officeDocument/2006/relationships/externalLink"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99109" y="669682"/>
          <a:ext cx="4559541" cy="753457"/>
          <a:chOff x="3989402" y="553743"/>
          <a:chExt cx="4133850"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7535" y="1855316"/>
          <a:ext cx="9477453" cy="1378274"/>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4562" y="35205865"/>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4562" y="36378173"/>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4562" y="35205865"/>
              <a:ext cx="193430"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4562" y="16588154"/>
              <a:ext cx="193430"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4562" y="19174558"/>
              <a:ext cx="193430"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36735" y="21951462"/>
              <a:ext cx="178777"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3</xdr:col>
          <xdr:colOff>0</xdr:colOff>
          <xdr:row>97</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594187" y="265966"/>
          <a:ext cx="7371178"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4562" y="31318640"/>
              <a:ext cx="189620"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4562" y="34839519"/>
              <a:ext cx="189620"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0</xdr:colOff>
          <xdr:row>117</xdr:row>
          <xdr:rowOff>0</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6</xdr:col>
          <xdr:colOff>0</xdr:colOff>
          <xdr:row>121</xdr:row>
          <xdr:rowOff>0</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6</xdr:col>
          <xdr:colOff>0</xdr:colOff>
          <xdr:row>137</xdr:row>
          <xdr:rowOff>9525</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248594" y="440821"/>
          <a:ext cx="6665259" cy="1212047"/>
          <a:chOff x="8122232" y="141626"/>
          <a:chExt cx="7060547" cy="1317513"/>
        </a:xfrm>
      </xdr:grpSpPr>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38</xdr:col>
      <xdr:colOff>1602777</xdr:colOff>
      <xdr:row>3</xdr:row>
      <xdr:rowOff>134676</xdr:rowOff>
    </xdr:from>
    <xdr:to>
      <xdr:col>39</xdr:col>
      <xdr:colOff>1019735</xdr:colOff>
      <xdr:row>4</xdr:row>
      <xdr:rowOff>145677</xdr:rowOff>
    </xdr:to>
    <xdr:sp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2.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3.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4.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_rels/externalLink5.xml.rels>&#65279;<?xml version="1.0" encoding="utf-8" standalone="yes"?><Relationships xmlns="http://schemas.openxmlformats.org/package/2006/relationships"><Relationship Id="rId1" Target="#" TargetMode="External" Type="http://schemas.openxmlformats.org/officeDocument/2006/relationships/externalLinkPath"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2" Target="../drawings/drawing1.xml" Type="http://schemas.openxmlformats.org/officeDocument/2006/relationships/drawing" /><Relationship Id="rId3" Target="../drawings/vmlDrawing1.vml" Type="http://schemas.openxmlformats.org/officeDocument/2006/relationships/vmlDrawing" /><Relationship Id="rId4" Target="../comments1.xml" Type="http://schemas.openxmlformats.org/officeDocument/2006/relationships/comments" /></Relationships>
</file>

<file path=xl/worksheets/_rels/sheet2.xml.rels>&#65279;<?xml version="1.0" encoding="utf-8" standalone="yes"?><Relationships xmlns="http://schemas.openxmlformats.org/package/2006/relationships"><Relationship Id="rId10" Target="../ctrlProps/ctrlProp7.xml" Type="http://schemas.openxmlformats.org/officeDocument/2006/relationships/ctrlProp" /><Relationship Id="rId11" Target="../ctrlProps/ctrlProp8.xml" Type="http://schemas.openxmlformats.org/officeDocument/2006/relationships/ctrlProp" /><Relationship Id="rId12" Target="../ctrlProps/ctrlProp9.xml" Type="http://schemas.openxmlformats.org/officeDocument/2006/relationships/ctrlProp" /><Relationship Id="rId13" Target="../ctrlProps/ctrlProp10.xml" Type="http://schemas.openxmlformats.org/officeDocument/2006/relationships/ctrlProp" /><Relationship Id="rId14" Target="../ctrlProps/ctrlProp11.xml" Type="http://schemas.openxmlformats.org/officeDocument/2006/relationships/ctrlProp" /><Relationship Id="rId15" Target="../ctrlProps/ctrlProp12.xml" Type="http://schemas.openxmlformats.org/officeDocument/2006/relationships/ctrlProp" /><Relationship Id="rId16" Target="../ctrlProps/ctrlProp13.xml" Type="http://schemas.openxmlformats.org/officeDocument/2006/relationships/ctrlProp" /><Relationship Id="rId17" Target="../ctrlProps/ctrlProp14.xml" Type="http://schemas.openxmlformats.org/officeDocument/2006/relationships/ctrlProp" /><Relationship Id="rId18" Target="../ctrlProps/ctrlProp15.xml" Type="http://schemas.openxmlformats.org/officeDocument/2006/relationships/ctrlProp" /><Relationship Id="rId19" Target="../ctrlProps/ctrlProp16.xml" Type="http://schemas.openxmlformats.org/officeDocument/2006/relationships/ctrlProp" /><Relationship Id="rId2" Target="../drawings/drawing2.xml" Type="http://schemas.openxmlformats.org/officeDocument/2006/relationships/drawing" /><Relationship Id="rId20" Target="../ctrlProps/ctrlProp17.xml" Type="http://schemas.openxmlformats.org/officeDocument/2006/relationships/ctrlProp" /><Relationship Id="rId21" Target="../ctrlProps/ctrlProp18.xml" Type="http://schemas.openxmlformats.org/officeDocument/2006/relationships/ctrlProp" /><Relationship Id="rId22" Target="../ctrlProps/ctrlProp19.xml" Type="http://schemas.openxmlformats.org/officeDocument/2006/relationships/ctrlProp" /><Relationship Id="rId23" Target="../ctrlProps/ctrlProp20.xml" Type="http://schemas.openxmlformats.org/officeDocument/2006/relationships/ctrlProp" /><Relationship Id="rId24" Target="../ctrlProps/ctrlProp21.xml" Type="http://schemas.openxmlformats.org/officeDocument/2006/relationships/ctrlProp" /><Relationship Id="rId25" Target="../ctrlProps/ctrlProp22.xml" Type="http://schemas.openxmlformats.org/officeDocument/2006/relationships/ctrlProp" /><Relationship Id="rId26" Target="../ctrlProps/ctrlProp23.xml" Type="http://schemas.openxmlformats.org/officeDocument/2006/relationships/ctrlProp" /><Relationship Id="rId27" Target="../ctrlProps/ctrlProp24.xml" Type="http://schemas.openxmlformats.org/officeDocument/2006/relationships/ctrlProp" /><Relationship Id="rId28" Target="../ctrlProps/ctrlProp25.xml" Type="http://schemas.openxmlformats.org/officeDocument/2006/relationships/ctrlProp" /><Relationship Id="rId29" Target="../ctrlProps/ctrlProp26.xml" Type="http://schemas.openxmlformats.org/officeDocument/2006/relationships/ctrlProp" /><Relationship Id="rId3" Target="../drawings/vmlDrawing2.vml" Type="http://schemas.openxmlformats.org/officeDocument/2006/relationships/vmlDrawing" /><Relationship Id="rId30" Target="../ctrlProps/ctrlProp27.xml" Type="http://schemas.openxmlformats.org/officeDocument/2006/relationships/ctrlProp" /><Relationship Id="rId31" Target="../ctrlProps/ctrlProp28.xml" Type="http://schemas.openxmlformats.org/officeDocument/2006/relationships/ctrlProp" /><Relationship Id="rId32" Target="../ctrlProps/ctrlProp29.xml" Type="http://schemas.openxmlformats.org/officeDocument/2006/relationships/ctrlProp" /><Relationship Id="rId33" Target="../ctrlProps/ctrlProp30.xml" Type="http://schemas.openxmlformats.org/officeDocument/2006/relationships/ctrlProp" /><Relationship Id="rId34" Target="../ctrlProps/ctrlProp31.xml" Type="http://schemas.openxmlformats.org/officeDocument/2006/relationships/ctrlProp" /><Relationship Id="rId35" Target="../ctrlProps/ctrlProp32.xml" Type="http://schemas.openxmlformats.org/officeDocument/2006/relationships/ctrlProp" /><Relationship Id="rId36" Target="../ctrlProps/ctrlProp33.xml" Type="http://schemas.openxmlformats.org/officeDocument/2006/relationships/ctrlProp" /><Relationship Id="rId37" Target="../ctrlProps/ctrlProp34.xml" Type="http://schemas.openxmlformats.org/officeDocument/2006/relationships/ctrlProp" /><Relationship Id="rId38" Target="../ctrlProps/ctrlProp35.xml" Type="http://schemas.openxmlformats.org/officeDocument/2006/relationships/ctrlProp" /><Relationship Id="rId39" Target="../ctrlProps/ctrlProp36.xml" Type="http://schemas.openxmlformats.org/officeDocument/2006/relationships/ctrlProp" /><Relationship Id="rId4" Target="../ctrlProps/ctrlProp1.xml" Type="http://schemas.openxmlformats.org/officeDocument/2006/relationships/ctrlProp" /><Relationship Id="rId40" Target="../ctrlProps/ctrlProp37.xml" Type="http://schemas.openxmlformats.org/officeDocument/2006/relationships/ctrlProp" /><Relationship Id="rId41" Target="../ctrlProps/ctrlProp38.xml" Type="http://schemas.openxmlformats.org/officeDocument/2006/relationships/ctrlProp" /><Relationship Id="rId42" Target="../ctrlProps/ctrlProp39.xml" Type="http://schemas.openxmlformats.org/officeDocument/2006/relationships/ctrlProp" /><Relationship Id="rId43" Target="../ctrlProps/ctrlProp40.xml" Type="http://schemas.openxmlformats.org/officeDocument/2006/relationships/ctrlProp" /><Relationship Id="rId44" Target="../ctrlProps/ctrlProp41.xml" Type="http://schemas.openxmlformats.org/officeDocument/2006/relationships/ctrlProp" /><Relationship Id="rId45" Target="../ctrlProps/ctrlProp42.xml" Type="http://schemas.openxmlformats.org/officeDocument/2006/relationships/ctrlProp" /><Relationship Id="rId46" Target="../ctrlProps/ctrlProp43.xml" Type="http://schemas.openxmlformats.org/officeDocument/2006/relationships/ctrlProp" /><Relationship Id="rId47" Target="../ctrlProps/ctrlProp44.xml" Type="http://schemas.openxmlformats.org/officeDocument/2006/relationships/ctrlProp" /><Relationship Id="rId48" Target="../comments2.xml" Type="http://schemas.openxmlformats.org/officeDocument/2006/relationships/comments" /><Relationship Id="rId5" Target="../ctrlProps/ctrlProp2.xml" Type="http://schemas.openxmlformats.org/officeDocument/2006/relationships/ctrlProp" /><Relationship Id="rId6" Target="../ctrlProps/ctrlProp3.xml" Type="http://schemas.openxmlformats.org/officeDocument/2006/relationships/ctrlProp" /><Relationship Id="rId7" Target="../ctrlProps/ctrlProp4.xml" Type="http://schemas.openxmlformats.org/officeDocument/2006/relationships/ctrlProp" /><Relationship Id="rId8" Target="../ctrlProps/ctrlProp5.xml" Type="http://schemas.openxmlformats.org/officeDocument/2006/relationships/ctrlProp" /><Relationship Id="rId9" Target="../ctrlProps/ctrlProp6.xml" Type="http://schemas.openxmlformats.org/officeDocument/2006/relationships/ctrlProp" /></Relationships>
</file>

<file path=xl/worksheets/_rels/sheet3.xml.rels>&#65279;<?xml version="1.0" encoding="utf-8" standalone="yes"?><Relationships xmlns="http://schemas.openxmlformats.org/package/2006/relationships"><Relationship Id="rId2" Target="../drawings/drawing3.xml" Type="http://schemas.openxmlformats.org/officeDocument/2006/relationships/drawing" /><Relationship Id="rId3" Target="../drawings/vmlDrawing3.vml" Type="http://schemas.openxmlformats.org/officeDocument/2006/relationships/vmlDrawing" /><Relationship Id="rId4" Target="../comments3.xml" Type="http://schemas.openxmlformats.org/officeDocument/2006/relationships/comments" /></Relationships>
</file>

<file path=xl/worksheets/_rels/sheet4.xml.rels>&#65279;<?xml version="1.0" encoding="utf-8" standalone="yes"?><Relationships xmlns="http://schemas.openxmlformats.org/package/2006/relationships" />
</file>

<file path=xl/worksheets/_rels/sheet5.xml.rels>&#65279;<?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tabSelected="1" view="pageBreakPreview" zoomScale="74" zoomScaleNormal="100" zoomScaleSheetLayoutView="100" workbookViewId="0">
      <selection activeCell="Z39" sqref="Z39"/>
    </sheetView>
  </sheetViews>
  <sheetFormatPr defaultColWidth="9" defaultRowHeight="20.100000000000001" customHeight="1"/>
  <cols>
    <col min="1" max="1" width="4.625" customWidth="1"/>
    <col min="2" max="2" width="11" customWidth="1"/>
    <col min="3" max="12" width="2.625" style="477" customWidth="1"/>
    <col min="13" max="17" width="2.75" style="165" customWidth="1"/>
    <col min="18" max="22" width="2.625" style="165" customWidth="1"/>
    <col min="23" max="23" width="14.125" style="165" customWidth="1"/>
    <col min="24" max="24" width="25" style="165" customWidth="1"/>
    <col min="25" max="25" width="30.75" style="165" customWidth="1"/>
    <col min="26" max="26" width="8.625" customWidth="1"/>
    <col min="27" max="27" width="9.125" customWidth="1"/>
    <col min="28" max="28" width="7.625" customWidth="1"/>
    <col min="29" max="29" width="9" hidden="1" customWidth="1"/>
  </cols>
  <sheetData>
    <row r="1" spans="1:29" ht="20.100000000000001" customHeight="1">
      <c r="A1" s="382" t="s">
        <v>0</v>
      </c>
      <c r="C1"/>
      <c r="D1"/>
      <c r="E1"/>
      <c r="F1"/>
      <c r="G1"/>
      <c r="H1"/>
      <c r="I1"/>
      <c r="J1"/>
      <c r="K1"/>
      <c r="L1"/>
      <c r="M1"/>
      <c r="N1"/>
      <c r="O1"/>
      <c r="P1"/>
      <c r="Q1"/>
      <c r="R1"/>
      <c r="S1"/>
      <c r="T1"/>
      <c r="U1"/>
      <c r="V1"/>
      <c r="W1"/>
      <c r="X1"/>
      <c r="Y1"/>
      <c r="AC1" t="s">
        <v>1</v>
      </c>
    </row>
    <row r="2" spans="1:29" ht="24.6" customHeight="1">
      <c r="A2" s="383"/>
      <c r="C2"/>
      <c r="D2"/>
      <c r="E2"/>
      <c r="F2"/>
      <c r="G2"/>
      <c r="H2"/>
      <c r="I2"/>
      <c r="J2"/>
      <c r="K2"/>
      <c r="L2"/>
      <c r="M2"/>
      <c r="N2"/>
      <c r="O2"/>
      <c r="P2"/>
      <c r="Q2"/>
      <c r="R2"/>
      <c r="S2"/>
      <c r="T2"/>
      <c r="U2"/>
      <c r="V2"/>
      <c r="W2"/>
      <c r="X2"/>
      <c r="Y2"/>
    </row>
    <row r="3" spans="1:29" s="384" customFormat="1" ht="40.15" customHeight="1">
      <c r="A3" s="508" t="s">
        <v>2</v>
      </c>
      <c r="B3" s="508"/>
      <c r="C3" s="508"/>
      <c r="D3" s="508"/>
      <c r="E3" s="508"/>
      <c r="F3" s="508"/>
      <c r="G3" s="508"/>
      <c r="H3" s="508"/>
      <c r="I3" s="508"/>
      <c r="J3" s="508"/>
      <c r="K3" s="508"/>
      <c r="L3" s="508"/>
      <c r="M3" s="508"/>
      <c r="N3" s="508"/>
      <c r="O3" s="508"/>
      <c r="P3" s="508"/>
      <c r="Q3" s="508"/>
      <c r="R3" s="508"/>
      <c r="S3" s="508"/>
      <c r="T3" s="508"/>
      <c r="U3" s="508"/>
      <c r="V3" s="508"/>
      <c r="W3" s="508"/>
      <c r="X3" s="508"/>
      <c r="Y3" s="508"/>
      <c r="Z3" s="508"/>
      <c r="AA3" s="508"/>
    </row>
    <row r="4" spans="1:29" s="384" customFormat="1" ht="30.75" customHeight="1">
      <c r="A4" s="509" t="s">
        <v>3</v>
      </c>
      <c r="B4" s="509"/>
      <c r="C4" s="509"/>
      <c r="D4" s="509"/>
      <c r="E4" s="509"/>
      <c r="F4" s="509"/>
      <c r="G4" s="509"/>
      <c r="H4" s="509"/>
      <c r="I4" s="509"/>
      <c r="J4" s="509"/>
      <c r="K4" s="509"/>
      <c r="L4" s="509"/>
      <c r="M4" s="509"/>
      <c r="N4" s="509"/>
      <c r="O4" s="509"/>
      <c r="P4" s="509"/>
      <c r="Q4" s="509"/>
      <c r="R4" s="509"/>
      <c r="S4" s="509"/>
      <c r="T4" s="509"/>
      <c r="U4" s="509"/>
      <c r="V4" s="509"/>
      <c r="W4" s="509"/>
      <c r="X4" s="509"/>
      <c r="Y4" s="509"/>
      <c r="Z4" s="509"/>
      <c r="AA4" s="509"/>
    </row>
    <row r="5" spans="1:29" ht="9.75" customHeight="1">
      <c r="A5" s="384"/>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row>
    <row r="6" spans="1:29" ht="14.25" customHeight="1">
      <c r="A6" s="504" t="s">
        <v>4</v>
      </c>
      <c r="B6" s="504"/>
      <c r="C6" s="504"/>
      <c r="D6" s="504"/>
      <c r="E6" s="504"/>
      <c r="F6" s="504"/>
      <c r="G6" s="504"/>
      <c r="H6" s="504"/>
      <c r="I6" s="504"/>
      <c r="J6" s="504"/>
      <c r="K6" s="504"/>
      <c r="L6" s="504"/>
      <c r="M6" s="504"/>
      <c r="N6" s="504"/>
      <c r="O6" s="504"/>
      <c r="P6" s="504"/>
      <c r="Q6" s="504"/>
      <c r="R6" s="504"/>
      <c r="S6" s="504"/>
      <c r="T6" s="504"/>
      <c r="U6" s="504"/>
      <c r="V6" s="504"/>
      <c r="W6" s="504"/>
      <c r="X6" s="504"/>
      <c r="Y6" s="504"/>
      <c r="Z6" s="504"/>
      <c r="AA6" s="385"/>
    </row>
    <row r="7" spans="1:29" ht="20.100000000000001" customHeight="1">
      <c r="A7" s="386"/>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row>
    <row r="8" spans="1:29" ht="20.100000000000001" customHeight="1">
      <c r="A8" s="386"/>
      <c r="B8" s="249"/>
      <c r="C8" s="249"/>
      <c r="D8" s="249"/>
      <c r="E8" s="249"/>
      <c r="F8" s="249"/>
      <c r="G8" s="249"/>
      <c r="H8" s="249"/>
      <c r="I8" s="249"/>
      <c r="J8" s="249"/>
      <c r="K8" s="249"/>
      <c r="L8" s="249"/>
      <c r="M8" s="249"/>
      <c r="N8" s="249"/>
      <c r="O8" s="249"/>
      <c r="P8" s="249"/>
      <c r="Q8" s="249"/>
      <c r="R8" s="249"/>
      <c r="S8" s="249"/>
      <c r="T8" s="249"/>
      <c r="U8" s="249"/>
      <c r="V8" s="249"/>
      <c r="W8" s="249"/>
      <c r="X8" s="249"/>
      <c r="Y8" s="249"/>
      <c r="Z8" s="249"/>
      <c r="AA8" s="249"/>
    </row>
    <row r="9" spans="1:29" ht="20.100000000000001" customHeight="1">
      <c r="A9" s="386"/>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row>
    <row r="10" spans="1:29" ht="20.100000000000001" customHeight="1">
      <c r="A10" s="386"/>
      <c r="B10" s="249"/>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row>
    <row r="11" spans="1:29" ht="20.100000000000001" customHeight="1">
      <c r="A11" s="386"/>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row>
    <row r="12" spans="1:29" ht="20.100000000000001" customHeight="1">
      <c r="A12" s="249"/>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row>
    <row r="13" spans="1:29" ht="19.5" customHeight="1">
      <c r="A13" s="249"/>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row>
    <row r="14" spans="1:29" ht="54.6" customHeight="1">
      <c r="A14" s="508" t="s">
        <v>5</v>
      </c>
      <c r="B14" s="508"/>
      <c r="C14" s="508"/>
      <c r="D14" s="508"/>
      <c r="E14" s="508"/>
      <c r="F14" s="508"/>
      <c r="G14" s="508"/>
      <c r="H14" s="508"/>
      <c r="I14" s="508"/>
      <c r="J14" s="508"/>
      <c r="K14" s="508"/>
      <c r="L14" s="508"/>
      <c r="M14" s="508"/>
      <c r="N14" s="508"/>
      <c r="O14" s="508"/>
      <c r="P14" s="508"/>
      <c r="Q14" s="508"/>
      <c r="R14" s="508"/>
      <c r="S14" s="508"/>
      <c r="T14" s="508"/>
      <c r="U14" s="508"/>
      <c r="V14" s="508"/>
      <c r="W14" s="508"/>
      <c r="X14" s="508"/>
      <c r="Y14" s="508"/>
      <c r="Z14" s="508"/>
      <c r="AA14" s="508"/>
    </row>
    <row r="15" spans="1:29" ht="10.5" customHeight="1">
      <c r="A15" s="384"/>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row>
    <row r="16" spans="1:29" ht="19.5" customHeight="1">
      <c r="A16" s="387" t="s">
        <v>6</v>
      </c>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row>
    <row r="17" spans="1:31" ht="20.100000000000001" customHeight="1" thickBot="1">
      <c r="A17" s="249"/>
      <c r="B17" s="384" t="s">
        <v>7</v>
      </c>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row>
    <row r="18" spans="1:31" ht="20.100000000000001" customHeight="1" thickBot="1">
      <c r="A18" s="249"/>
      <c r="B18" s="547" t="s">
        <v>8</v>
      </c>
      <c r="C18" s="548"/>
      <c r="D18" s="548"/>
      <c r="E18" s="548"/>
      <c r="F18" s="549"/>
      <c r="G18" s="535"/>
      <c r="H18" s="536"/>
      <c r="I18" s="536"/>
      <c r="J18" s="536"/>
      <c r="K18" s="536"/>
      <c r="L18" s="536"/>
      <c r="M18" s="536"/>
      <c r="N18" s="536"/>
      <c r="O18" s="536"/>
      <c r="P18" s="537"/>
      <c r="Q18" s="249"/>
      <c r="R18" s="249"/>
      <c r="S18" s="249"/>
      <c r="T18" s="249"/>
      <c r="U18" s="249"/>
      <c r="V18" s="249"/>
      <c r="W18" s="249"/>
      <c r="X18" s="249"/>
      <c r="Y18" s="249"/>
      <c r="Z18" s="249"/>
      <c r="AA18" s="249"/>
      <c r="AB18" s="249"/>
      <c r="AC18" s="249"/>
      <c r="AD18" s="249"/>
      <c r="AE18" s="249"/>
    </row>
    <row r="19" spans="1:31" ht="15" customHeight="1">
      <c r="A19" s="249"/>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row>
    <row r="20" spans="1:31" ht="20.100000000000001" customHeight="1">
      <c r="A20" s="387" t="s">
        <v>9</v>
      </c>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row>
    <row r="21" spans="1:31" ht="20.100000000000001" customHeight="1" thickBot="1">
      <c r="A21" s="249"/>
      <c r="B21" s="384" t="s">
        <v>10</v>
      </c>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row>
    <row r="22" spans="1:31" ht="20.100000000000001" customHeight="1">
      <c r="A22" s="249"/>
      <c r="B22" s="388" t="s">
        <v>11</v>
      </c>
      <c r="C22" s="510" t="s">
        <v>12</v>
      </c>
      <c r="D22" s="510"/>
      <c r="E22" s="510"/>
      <c r="F22" s="510"/>
      <c r="G22" s="510"/>
      <c r="H22" s="510"/>
      <c r="I22" s="510"/>
      <c r="J22" s="510"/>
      <c r="K22" s="510"/>
      <c r="L22" s="511"/>
      <c r="M22" s="541"/>
      <c r="N22" s="542"/>
      <c r="O22" s="542"/>
      <c r="P22" s="542"/>
      <c r="Q22" s="542"/>
      <c r="R22" s="542"/>
      <c r="S22" s="542"/>
      <c r="T22" s="542"/>
      <c r="U22" s="542"/>
      <c r="V22" s="542"/>
      <c r="W22" s="543"/>
      <c r="X22" s="544"/>
      <c r="Y22" s="249"/>
      <c r="Z22" s="249"/>
      <c r="AA22" s="249"/>
    </row>
    <row r="23" spans="1:31" ht="20.100000000000001" customHeight="1" thickBot="1">
      <c r="A23" s="249"/>
      <c r="B23" s="389"/>
      <c r="C23" s="510" t="s">
        <v>13</v>
      </c>
      <c r="D23" s="510"/>
      <c r="E23" s="510"/>
      <c r="F23" s="510"/>
      <c r="G23" s="510"/>
      <c r="H23" s="510"/>
      <c r="I23" s="510"/>
      <c r="J23" s="510"/>
      <c r="K23" s="510"/>
      <c r="L23" s="511"/>
      <c r="M23" s="526"/>
      <c r="N23" s="527"/>
      <c r="O23" s="527"/>
      <c r="P23" s="527"/>
      <c r="Q23" s="527"/>
      <c r="R23" s="527"/>
      <c r="S23" s="527"/>
      <c r="T23" s="527"/>
      <c r="U23" s="521"/>
      <c r="V23" s="521"/>
      <c r="W23" s="522"/>
      <c r="X23" s="523"/>
      <c r="Y23" s="249"/>
      <c r="Z23" s="249"/>
      <c r="AA23" s="249"/>
      <c r="AC23" t="s">
        <v>14</v>
      </c>
    </row>
    <row r="24" spans="1:31" ht="20.100000000000001" customHeight="1" thickBot="1">
      <c r="A24" s="249"/>
      <c r="B24" s="388" t="s">
        <v>15</v>
      </c>
      <c r="C24" s="510" t="s">
        <v>16</v>
      </c>
      <c r="D24" s="510"/>
      <c r="E24" s="510"/>
      <c r="F24" s="510"/>
      <c r="G24" s="510"/>
      <c r="H24" s="510"/>
      <c r="I24" s="510"/>
      <c r="J24" s="510"/>
      <c r="K24" s="510"/>
      <c r="L24" s="511"/>
      <c r="M24" s="550"/>
      <c r="N24" s="506"/>
      <c r="O24" s="551"/>
      <c r="P24" s="390" t="s">
        <v>17</v>
      </c>
      <c r="Q24" s="505"/>
      <c r="R24" s="506"/>
      <c r="S24" s="506"/>
      <c r="T24" s="507"/>
      <c r="U24" s="391"/>
      <c r="V24" s="392"/>
      <c r="W24" s="392"/>
      <c r="X24" s="392"/>
      <c r="Y24" s="249"/>
      <c r="Z24" s="249"/>
      <c r="AA24" s="249"/>
      <c r="AC24" t="str">
        <f>CONCATENATE(M24,N24,O24,P24,Q24,R24,S24,T24)</f>
        <v>－</v>
      </c>
    </row>
    <row r="25" spans="1:31" ht="20.100000000000001" customHeight="1">
      <c r="A25" s="249"/>
      <c r="B25" s="393"/>
      <c r="C25" s="510" t="s">
        <v>18</v>
      </c>
      <c r="D25" s="510"/>
      <c r="E25" s="510"/>
      <c r="F25" s="510"/>
      <c r="G25" s="510"/>
      <c r="H25" s="510"/>
      <c r="I25" s="510"/>
      <c r="J25" s="510"/>
      <c r="K25" s="510"/>
      <c r="L25" s="511"/>
      <c r="M25" s="526"/>
      <c r="N25" s="527"/>
      <c r="O25" s="527"/>
      <c r="P25" s="527"/>
      <c r="Q25" s="527"/>
      <c r="R25" s="527"/>
      <c r="S25" s="527"/>
      <c r="T25" s="527"/>
      <c r="U25" s="513"/>
      <c r="V25" s="513"/>
      <c r="W25" s="514"/>
      <c r="X25" s="515"/>
      <c r="Y25" s="249"/>
      <c r="Z25" s="249"/>
      <c r="AA25" s="249"/>
    </row>
    <row r="26" spans="1:31" ht="20.100000000000001" customHeight="1">
      <c r="A26" s="249"/>
      <c r="B26" s="389"/>
      <c r="C26" s="510" t="s">
        <v>19</v>
      </c>
      <c r="D26" s="510"/>
      <c r="E26" s="510"/>
      <c r="F26" s="510"/>
      <c r="G26" s="510"/>
      <c r="H26" s="510"/>
      <c r="I26" s="510"/>
      <c r="J26" s="510"/>
      <c r="K26" s="510"/>
      <c r="L26" s="511"/>
      <c r="M26" s="526"/>
      <c r="N26" s="527"/>
      <c r="O26" s="527"/>
      <c r="P26" s="527"/>
      <c r="Q26" s="527"/>
      <c r="R26" s="527"/>
      <c r="S26" s="527"/>
      <c r="T26" s="527"/>
      <c r="U26" s="527"/>
      <c r="V26" s="527"/>
      <c r="W26" s="528"/>
      <c r="X26" s="529"/>
      <c r="Y26" s="249"/>
      <c r="Z26" s="249"/>
      <c r="AA26" s="249"/>
    </row>
    <row r="27" spans="1:31" ht="20.100000000000001" customHeight="1">
      <c r="A27" s="249"/>
      <c r="B27" s="388" t="s">
        <v>20</v>
      </c>
      <c r="C27" s="510" t="s">
        <v>21</v>
      </c>
      <c r="D27" s="510"/>
      <c r="E27" s="510"/>
      <c r="F27" s="510"/>
      <c r="G27" s="510"/>
      <c r="H27" s="510"/>
      <c r="I27" s="510"/>
      <c r="J27" s="510"/>
      <c r="K27" s="510"/>
      <c r="L27" s="511"/>
      <c r="M27" s="526"/>
      <c r="N27" s="527"/>
      <c r="O27" s="527"/>
      <c r="P27" s="527"/>
      <c r="Q27" s="527"/>
      <c r="R27" s="527"/>
      <c r="S27" s="527"/>
      <c r="T27" s="527"/>
      <c r="U27" s="527"/>
      <c r="V27" s="527"/>
      <c r="W27" s="528"/>
      <c r="X27" s="529"/>
      <c r="Y27" s="249"/>
      <c r="Z27" s="249"/>
      <c r="AA27" s="249"/>
    </row>
    <row r="28" spans="1:31" ht="20.100000000000001" customHeight="1">
      <c r="A28" s="249"/>
      <c r="B28" s="389"/>
      <c r="C28" s="510" t="s">
        <v>22</v>
      </c>
      <c r="D28" s="510"/>
      <c r="E28" s="510"/>
      <c r="F28" s="510"/>
      <c r="G28" s="510"/>
      <c r="H28" s="510"/>
      <c r="I28" s="510"/>
      <c r="J28" s="510"/>
      <c r="K28" s="510"/>
      <c r="L28" s="511"/>
      <c r="M28" s="520"/>
      <c r="N28" s="521"/>
      <c r="O28" s="521"/>
      <c r="P28" s="521"/>
      <c r="Q28" s="521"/>
      <c r="R28" s="521"/>
      <c r="S28" s="521"/>
      <c r="T28" s="521"/>
      <c r="U28" s="521"/>
      <c r="V28" s="521"/>
      <c r="W28" s="522"/>
      <c r="X28" s="523"/>
      <c r="Y28" s="249"/>
      <c r="Z28" s="249"/>
      <c r="AA28" s="249"/>
    </row>
    <row r="29" spans="1:31" ht="20.100000000000001" customHeight="1">
      <c r="A29" s="249"/>
      <c r="B29" s="524" t="s">
        <v>23</v>
      </c>
      <c r="C29" s="510" t="s">
        <v>12</v>
      </c>
      <c r="D29" s="510"/>
      <c r="E29" s="510"/>
      <c r="F29" s="510"/>
      <c r="G29" s="510"/>
      <c r="H29" s="510"/>
      <c r="I29" s="510"/>
      <c r="J29" s="510"/>
      <c r="K29" s="510"/>
      <c r="L29" s="511"/>
      <c r="M29" s="526"/>
      <c r="N29" s="527"/>
      <c r="O29" s="527"/>
      <c r="P29" s="527"/>
      <c r="Q29" s="527"/>
      <c r="R29" s="527"/>
      <c r="S29" s="527"/>
      <c r="T29" s="527"/>
      <c r="U29" s="527"/>
      <c r="V29" s="527"/>
      <c r="W29" s="528"/>
      <c r="X29" s="529"/>
      <c r="Y29" s="249"/>
      <c r="Z29" s="249"/>
      <c r="AA29" s="249"/>
    </row>
    <row r="30" spans="1:31" ht="20.100000000000001" customHeight="1">
      <c r="A30" s="249"/>
      <c r="B30" s="525"/>
      <c r="C30" s="530" t="s">
        <v>22</v>
      </c>
      <c r="D30" s="530"/>
      <c r="E30" s="530"/>
      <c r="F30" s="530"/>
      <c r="G30" s="530"/>
      <c r="H30" s="530"/>
      <c r="I30" s="530"/>
      <c r="J30" s="530"/>
      <c r="K30" s="530"/>
      <c r="L30" s="530"/>
      <c r="M30" s="526"/>
      <c r="N30" s="527"/>
      <c r="O30" s="527"/>
      <c r="P30" s="527"/>
      <c r="Q30" s="527"/>
      <c r="R30" s="527"/>
      <c r="S30" s="527"/>
      <c r="T30" s="527"/>
      <c r="U30" s="527"/>
      <c r="V30" s="527"/>
      <c r="W30" s="528"/>
      <c r="X30" s="529"/>
      <c r="Y30" s="249"/>
      <c r="Z30" s="249"/>
      <c r="AA30" s="249"/>
    </row>
    <row r="31" spans="1:31" ht="20.100000000000001" customHeight="1">
      <c r="A31" s="249"/>
      <c r="B31" s="388" t="s">
        <v>24</v>
      </c>
      <c r="C31" s="510" t="s">
        <v>25</v>
      </c>
      <c r="D31" s="510"/>
      <c r="E31" s="510"/>
      <c r="F31" s="510"/>
      <c r="G31" s="510"/>
      <c r="H31" s="510"/>
      <c r="I31" s="510"/>
      <c r="J31" s="510"/>
      <c r="K31" s="510"/>
      <c r="L31" s="511"/>
      <c r="M31" s="512"/>
      <c r="N31" s="513"/>
      <c r="O31" s="513"/>
      <c r="P31" s="513"/>
      <c r="Q31" s="513"/>
      <c r="R31" s="513"/>
      <c r="S31" s="513"/>
      <c r="T31" s="513"/>
      <c r="U31" s="513"/>
      <c r="V31" s="513"/>
      <c r="W31" s="514"/>
      <c r="X31" s="515"/>
      <c r="Y31" s="249"/>
      <c r="Z31" s="249"/>
      <c r="AA31" s="249"/>
    </row>
    <row r="32" spans="1:31" ht="20.100000000000001" customHeight="1" thickBot="1">
      <c r="A32" s="249"/>
      <c r="B32" s="394"/>
      <c r="C32" s="510" t="s">
        <v>26</v>
      </c>
      <c r="D32" s="510"/>
      <c r="E32" s="510"/>
      <c r="F32" s="510"/>
      <c r="G32" s="510"/>
      <c r="H32" s="510"/>
      <c r="I32" s="510"/>
      <c r="J32" s="510"/>
      <c r="K32" s="510"/>
      <c r="L32" s="511"/>
      <c r="M32" s="516"/>
      <c r="N32" s="517"/>
      <c r="O32" s="517"/>
      <c r="P32" s="517"/>
      <c r="Q32" s="517"/>
      <c r="R32" s="517"/>
      <c r="S32" s="517"/>
      <c r="T32" s="517"/>
      <c r="U32" s="517"/>
      <c r="V32" s="517"/>
      <c r="W32" s="518"/>
      <c r="X32" s="519"/>
      <c r="Y32" s="249"/>
      <c r="Z32" s="249"/>
      <c r="AA32" s="249"/>
    </row>
    <row r="33" spans="1:27" ht="16.5" customHeight="1">
      <c r="A33" s="249"/>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row>
    <row r="34" spans="1:27" ht="20.100000000000001" customHeight="1">
      <c r="A34" s="387" t="s">
        <v>27</v>
      </c>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row>
    <row r="35" spans="1:27" ht="14.25">
      <c r="A35" s="249"/>
      <c r="B35" s="384" t="s">
        <v>28</v>
      </c>
      <c r="C35" s="249"/>
      <c r="D35" s="249"/>
      <c r="E35" s="249"/>
      <c r="F35" s="249"/>
      <c r="G35" s="249"/>
      <c r="H35" s="249"/>
      <c r="I35" s="249"/>
      <c r="J35" s="249"/>
      <c r="K35" s="249"/>
      <c r="L35" s="249"/>
      <c r="M35" s="249"/>
      <c r="N35" s="249"/>
      <c r="O35" s="249"/>
      <c r="P35" s="249"/>
      <c r="Q35" s="249"/>
      <c r="R35" s="249"/>
      <c r="S35" s="249"/>
      <c r="T35" s="249"/>
      <c r="U35" s="249"/>
      <c r="V35" s="249"/>
      <c r="W35" s="249"/>
      <c r="X35" s="395"/>
      <c r="Y35" s="249"/>
      <c r="Z35" s="249"/>
      <c r="AA35" s="249"/>
    </row>
    <row r="36" spans="1:27" ht="13.5">
      <c r="A36" s="249"/>
      <c r="B36" s="396"/>
      <c r="C36" s="545"/>
      <c r="D36" s="545"/>
      <c r="E36" s="545"/>
      <c r="F36" s="545"/>
      <c r="G36" s="545"/>
      <c r="H36" s="545"/>
      <c r="I36" s="545"/>
      <c r="J36" s="545"/>
      <c r="K36" s="545"/>
      <c r="L36" s="545"/>
      <c r="M36" s="545"/>
      <c r="N36" s="545"/>
      <c r="O36" s="545"/>
      <c r="P36" s="545"/>
      <c r="Q36" s="545"/>
      <c r="R36" s="545"/>
      <c r="S36" s="545"/>
      <c r="T36" s="545"/>
      <c r="U36" s="545"/>
      <c r="V36" s="545"/>
      <c r="W36" s="545"/>
      <c r="X36" s="545"/>
      <c r="Y36" s="545"/>
      <c r="Z36" s="545"/>
      <c r="AA36" s="545"/>
    </row>
    <row r="37" spans="1:27" ht="28.5" customHeight="1">
      <c r="A37" s="249"/>
      <c r="B37" s="531" t="s">
        <v>29</v>
      </c>
      <c r="C37" s="531" t="s">
        <v>30</v>
      </c>
      <c r="D37" s="531"/>
      <c r="E37" s="531"/>
      <c r="F37" s="531"/>
      <c r="G37" s="531"/>
      <c r="H37" s="531"/>
      <c r="I37" s="531"/>
      <c r="J37" s="531"/>
      <c r="K37" s="531"/>
      <c r="L37" s="531"/>
      <c r="M37" s="531" t="s">
        <v>31</v>
      </c>
      <c r="N37" s="531"/>
      <c r="O37" s="531"/>
      <c r="P37" s="531"/>
      <c r="Q37" s="531"/>
      <c r="R37" s="547" t="s">
        <v>32</v>
      </c>
      <c r="S37" s="548"/>
      <c r="T37" s="548"/>
      <c r="U37" s="548"/>
      <c r="V37" s="548"/>
      <c r="W37" s="549"/>
      <c r="X37" s="531" t="s">
        <v>33</v>
      </c>
      <c r="Y37" s="533" t="s">
        <v>34</v>
      </c>
      <c r="Z37" s="546" t="s">
        <v>35</v>
      </c>
      <c r="AA37" s="397"/>
    </row>
    <row r="38" spans="1:27" ht="28.5" customHeight="1" thickBot="1">
      <c r="A38" s="249"/>
      <c r="B38" s="531"/>
      <c r="C38" s="532"/>
      <c r="D38" s="532"/>
      <c r="E38" s="532"/>
      <c r="F38" s="532"/>
      <c r="G38" s="532"/>
      <c r="H38" s="532"/>
      <c r="I38" s="532"/>
      <c r="J38" s="532"/>
      <c r="K38" s="532"/>
      <c r="L38" s="532"/>
      <c r="M38" s="532"/>
      <c r="N38" s="532"/>
      <c r="O38" s="532"/>
      <c r="P38" s="532"/>
      <c r="Q38" s="532"/>
      <c r="R38" s="555" t="s">
        <v>36</v>
      </c>
      <c r="S38" s="532"/>
      <c r="T38" s="532"/>
      <c r="U38" s="532"/>
      <c r="V38" s="532"/>
      <c r="W38" s="398" t="s">
        <v>37</v>
      </c>
      <c r="X38" s="532"/>
      <c r="Y38" s="534"/>
      <c r="Z38" s="546"/>
      <c r="AA38" s="395"/>
    </row>
    <row r="39" spans="1:27" ht="33.950000000000003" customHeight="1">
      <c r="A39" s="249"/>
      <c r="B39" s="399">
        <v>1</v>
      </c>
      <c r="C39" s="552"/>
      <c r="D39" s="553"/>
      <c r="E39" s="553"/>
      <c r="F39" s="553"/>
      <c r="G39" s="553"/>
      <c r="H39" s="553"/>
      <c r="I39" s="553"/>
      <c r="J39" s="553"/>
      <c r="K39" s="553"/>
      <c r="L39" s="554"/>
      <c r="M39" s="556"/>
      <c r="N39" s="557"/>
      <c r="O39" s="557"/>
      <c r="P39" s="557"/>
      <c r="Q39" s="558"/>
      <c r="R39" s="493"/>
      <c r="S39" s="493"/>
      <c r="T39" s="493"/>
      <c r="U39" s="493"/>
      <c r="V39" s="493"/>
      <c r="W39" s="403"/>
      <c r="X39" s="478"/>
      <c r="Y39" s="36"/>
      <c r="Z39" s="400" t="str">
        <f>IFERROR(VLOOKUP(Y39, 【参考】数式用!$A$2:$B$48, 2, FALSE), "")</f>
        <v/>
      </c>
      <c r="AA39" s="401"/>
    </row>
    <row r="40" spans="1:27" ht="33.950000000000003" customHeight="1">
      <c r="A40" s="249"/>
      <c r="B40" s="402">
        <f>B39+1</f>
        <v>2</v>
      </c>
      <c r="C40" s="498"/>
      <c r="D40" s="499"/>
      <c r="E40" s="499"/>
      <c r="F40" s="499"/>
      <c r="G40" s="499"/>
      <c r="H40" s="499"/>
      <c r="I40" s="499"/>
      <c r="J40" s="499"/>
      <c r="K40" s="499"/>
      <c r="L40" s="500"/>
      <c r="M40" s="538"/>
      <c r="N40" s="539"/>
      <c r="O40" s="539"/>
      <c r="P40" s="539"/>
      <c r="Q40" s="540"/>
      <c r="R40" s="493"/>
      <c r="S40" s="493"/>
      <c r="T40" s="493"/>
      <c r="U40" s="493"/>
      <c r="V40" s="493"/>
      <c r="W40" s="403"/>
      <c r="X40" s="478"/>
      <c r="Y40" s="2"/>
      <c r="Z40" s="400" t="str">
        <f>IFERROR(VLOOKUP(Y40, 【参考】数式用!$A$2:$B$48, 2, FALSE), "")</f>
        <v/>
      </c>
      <c r="AA40" s="401"/>
    </row>
    <row r="41" spans="1:27" ht="33.950000000000003" customHeight="1">
      <c r="A41" s="249"/>
      <c r="B41" s="402">
        <f t="shared" ref="B41:B104" si="0">B40+1</f>
        <v>3</v>
      </c>
      <c r="C41" s="498"/>
      <c r="D41" s="499"/>
      <c r="E41" s="499"/>
      <c r="F41" s="499"/>
      <c r="G41" s="499"/>
      <c r="H41" s="499"/>
      <c r="I41" s="499"/>
      <c r="J41" s="499"/>
      <c r="K41" s="499"/>
      <c r="L41" s="500"/>
      <c r="M41" s="501"/>
      <c r="N41" s="502"/>
      <c r="O41" s="502"/>
      <c r="P41" s="502"/>
      <c r="Q41" s="503"/>
      <c r="R41" s="493"/>
      <c r="S41" s="493"/>
      <c r="T41" s="493"/>
      <c r="U41" s="493"/>
      <c r="V41" s="493"/>
      <c r="W41" s="403"/>
      <c r="X41" s="479"/>
      <c r="Y41" s="2"/>
      <c r="Z41" s="400" t="str">
        <f>IFERROR(VLOOKUP(Y41, 【参考】数式用!$A$2:$B$48, 2, FALSE), "")</f>
        <v/>
      </c>
      <c r="AA41" s="401"/>
    </row>
    <row r="42" spans="1:27" ht="33.950000000000003" customHeight="1">
      <c r="A42" s="249"/>
      <c r="B42" s="402">
        <f t="shared" si="0"/>
        <v>4</v>
      </c>
      <c r="C42" s="498"/>
      <c r="D42" s="499"/>
      <c r="E42" s="499"/>
      <c r="F42" s="499"/>
      <c r="G42" s="499"/>
      <c r="H42" s="499"/>
      <c r="I42" s="499"/>
      <c r="J42" s="499"/>
      <c r="K42" s="499"/>
      <c r="L42" s="500"/>
      <c r="M42" s="501"/>
      <c r="N42" s="502"/>
      <c r="O42" s="502"/>
      <c r="P42" s="502"/>
      <c r="Q42" s="503"/>
      <c r="R42" s="493"/>
      <c r="S42" s="493"/>
      <c r="T42" s="493"/>
      <c r="U42" s="493"/>
      <c r="V42" s="493"/>
      <c r="W42" s="403"/>
      <c r="X42" s="479"/>
      <c r="Y42" s="2"/>
      <c r="Z42" s="400" t="str">
        <f>IFERROR(VLOOKUP(Y42, 【参考】数式用!$A$2:$B$48, 2, FALSE), "")</f>
        <v/>
      </c>
      <c r="AA42" s="401"/>
    </row>
    <row r="43" spans="1:27" ht="33.950000000000003" customHeight="1">
      <c r="A43" s="249"/>
      <c r="B43" s="402">
        <f t="shared" si="0"/>
        <v>5</v>
      </c>
      <c r="C43" s="498"/>
      <c r="D43" s="499"/>
      <c r="E43" s="499"/>
      <c r="F43" s="499"/>
      <c r="G43" s="499"/>
      <c r="H43" s="499"/>
      <c r="I43" s="499"/>
      <c r="J43" s="499"/>
      <c r="K43" s="499"/>
      <c r="L43" s="500"/>
      <c r="M43" s="501"/>
      <c r="N43" s="502"/>
      <c r="O43" s="502"/>
      <c r="P43" s="502"/>
      <c r="Q43" s="503"/>
      <c r="R43" s="493"/>
      <c r="S43" s="493"/>
      <c r="T43" s="493"/>
      <c r="U43" s="493"/>
      <c r="V43" s="493"/>
      <c r="W43" s="403"/>
      <c r="X43" s="479"/>
      <c r="Y43" s="2"/>
      <c r="Z43" s="400" t="str">
        <f>IFERROR(VLOOKUP(Y43, 【参考】数式用!$A$2:$B$48, 2, FALSE), "")</f>
        <v/>
      </c>
      <c r="AA43" s="401"/>
    </row>
    <row r="44" spans="1:27" ht="33.950000000000003" customHeight="1">
      <c r="A44" s="249"/>
      <c r="B44" s="402">
        <f t="shared" si="0"/>
        <v>6</v>
      </c>
      <c r="C44" s="498"/>
      <c r="D44" s="499"/>
      <c r="E44" s="499"/>
      <c r="F44" s="499"/>
      <c r="G44" s="499"/>
      <c r="H44" s="499"/>
      <c r="I44" s="499"/>
      <c r="J44" s="499"/>
      <c r="K44" s="499"/>
      <c r="L44" s="500"/>
      <c r="M44" s="501"/>
      <c r="N44" s="502"/>
      <c r="O44" s="502"/>
      <c r="P44" s="502"/>
      <c r="Q44" s="503"/>
      <c r="R44" s="493"/>
      <c r="S44" s="493"/>
      <c r="T44" s="493"/>
      <c r="U44" s="493"/>
      <c r="V44" s="493"/>
      <c r="W44" s="403"/>
      <c r="X44" s="479"/>
      <c r="Y44" s="2"/>
      <c r="Z44" s="400" t="str">
        <f>IFERROR(VLOOKUP(Y44, 【参考】数式用!$A$2:$B$48, 2, FALSE), "")</f>
        <v/>
      </c>
      <c r="AA44" s="401"/>
    </row>
    <row r="45" spans="1:27" ht="33.950000000000003" customHeight="1">
      <c r="A45" s="249"/>
      <c r="B45" s="402">
        <f t="shared" si="0"/>
        <v>7</v>
      </c>
      <c r="C45" s="498"/>
      <c r="D45" s="499"/>
      <c r="E45" s="499"/>
      <c r="F45" s="499"/>
      <c r="G45" s="499"/>
      <c r="H45" s="499"/>
      <c r="I45" s="499"/>
      <c r="J45" s="499"/>
      <c r="K45" s="499"/>
      <c r="L45" s="500"/>
      <c r="M45" s="501"/>
      <c r="N45" s="502"/>
      <c r="O45" s="502"/>
      <c r="P45" s="502"/>
      <c r="Q45" s="503"/>
      <c r="R45" s="493"/>
      <c r="S45" s="493"/>
      <c r="T45" s="493"/>
      <c r="U45" s="493"/>
      <c r="V45" s="493"/>
      <c r="W45" s="403"/>
      <c r="X45" s="479"/>
      <c r="Y45" s="39"/>
      <c r="Z45" s="400" t="str">
        <f>IFERROR(VLOOKUP(Y45, 【参考】数式用!$A$2:$B$48, 2, FALSE), "")</f>
        <v/>
      </c>
      <c r="AA45" s="401"/>
    </row>
    <row r="46" spans="1:27" ht="33.950000000000003" customHeight="1">
      <c r="A46" s="249"/>
      <c r="B46" s="402">
        <f t="shared" si="0"/>
        <v>8</v>
      </c>
      <c r="C46" s="498"/>
      <c r="D46" s="499"/>
      <c r="E46" s="499"/>
      <c r="F46" s="499"/>
      <c r="G46" s="499"/>
      <c r="H46" s="499"/>
      <c r="I46" s="499"/>
      <c r="J46" s="499"/>
      <c r="K46" s="499"/>
      <c r="L46" s="500"/>
      <c r="M46" s="501"/>
      <c r="N46" s="502"/>
      <c r="O46" s="502"/>
      <c r="P46" s="502"/>
      <c r="Q46" s="503"/>
      <c r="R46" s="493"/>
      <c r="S46" s="493"/>
      <c r="T46" s="493"/>
      <c r="U46" s="493"/>
      <c r="V46" s="493"/>
      <c r="W46" s="403"/>
      <c r="X46" s="479"/>
      <c r="Y46" s="39"/>
      <c r="Z46" s="400" t="str">
        <f>IFERROR(VLOOKUP(Y46, 【参考】数式用!$A$2:$B$48, 2, FALSE), "")</f>
        <v/>
      </c>
      <c r="AA46" s="401"/>
    </row>
    <row r="47" spans="1:27" ht="33.950000000000003" customHeight="1">
      <c r="A47" s="249"/>
      <c r="B47" s="402">
        <f t="shared" si="0"/>
        <v>9</v>
      </c>
      <c r="C47" s="498"/>
      <c r="D47" s="499"/>
      <c r="E47" s="499"/>
      <c r="F47" s="499"/>
      <c r="G47" s="499"/>
      <c r="H47" s="499"/>
      <c r="I47" s="499"/>
      <c r="J47" s="499"/>
      <c r="K47" s="499"/>
      <c r="L47" s="500"/>
      <c r="M47" s="501"/>
      <c r="N47" s="502"/>
      <c r="O47" s="502"/>
      <c r="P47" s="502"/>
      <c r="Q47" s="503"/>
      <c r="R47" s="493"/>
      <c r="S47" s="493"/>
      <c r="T47" s="493"/>
      <c r="U47" s="493"/>
      <c r="V47" s="493"/>
      <c r="W47" s="403"/>
      <c r="X47" s="479"/>
      <c r="Y47" s="2"/>
      <c r="Z47" s="400" t="str">
        <f>IFERROR(VLOOKUP(Y47, 【参考】数式用!$A$2:$B$48, 2, FALSE), "")</f>
        <v/>
      </c>
      <c r="AA47" s="401"/>
    </row>
    <row r="48" spans="1:27" ht="33.950000000000003" customHeight="1">
      <c r="A48" s="249"/>
      <c r="B48" s="402">
        <f t="shared" si="0"/>
        <v>10</v>
      </c>
      <c r="C48" s="498"/>
      <c r="D48" s="499"/>
      <c r="E48" s="499"/>
      <c r="F48" s="499"/>
      <c r="G48" s="499"/>
      <c r="H48" s="499"/>
      <c r="I48" s="499"/>
      <c r="J48" s="499"/>
      <c r="K48" s="499"/>
      <c r="L48" s="500"/>
      <c r="M48" s="501"/>
      <c r="N48" s="502"/>
      <c r="O48" s="502"/>
      <c r="P48" s="502"/>
      <c r="Q48" s="503"/>
      <c r="R48" s="493"/>
      <c r="S48" s="493"/>
      <c r="T48" s="493"/>
      <c r="U48" s="493"/>
      <c r="V48" s="493"/>
      <c r="W48" s="403"/>
      <c r="X48" s="479"/>
      <c r="Y48" s="39"/>
      <c r="Z48" s="400" t="str">
        <f>IFERROR(VLOOKUP(Y48, 【参考】数式用!$A$2:$B$48, 2, FALSE), "")</f>
        <v/>
      </c>
      <c r="AA48" s="401"/>
    </row>
    <row r="49" spans="1:27" ht="33.950000000000003" customHeight="1">
      <c r="A49" s="249"/>
      <c r="B49" s="402">
        <f t="shared" si="0"/>
        <v>11</v>
      </c>
      <c r="C49" s="498"/>
      <c r="D49" s="499"/>
      <c r="E49" s="499"/>
      <c r="F49" s="499"/>
      <c r="G49" s="499"/>
      <c r="H49" s="499"/>
      <c r="I49" s="499"/>
      <c r="J49" s="499"/>
      <c r="K49" s="499"/>
      <c r="L49" s="500"/>
      <c r="M49" s="501"/>
      <c r="N49" s="502"/>
      <c r="O49" s="502"/>
      <c r="P49" s="502"/>
      <c r="Q49" s="503"/>
      <c r="R49" s="493"/>
      <c r="S49" s="493"/>
      <c r="T49" s="493"/>
      <c r="U49" s="493"/>
      <c r="V49" s="493"/>
      <c r="W49" s="403"/>
      <c r="X49" s="479"/>
      <c r="Y49" s="2"/>
      <c r="Z49" s="400" t="str">
        <f>IFERROR(VLOOKUP(Y49, 【参考】数式用!$A$2:$B$48, 2, FALSE), "")</f>
        <v/>
      </c>
      <c r="AA49" s="401"/>
    </row>
    <row r="50" spans="1:27" ht="33.950000000000003" customHeight="1">
      <c r="A50" s="249"/>
      <c r="B50" s="402">
        <f t="shared" si="0"/>
        <v>12</v>
      </c>
      <c r="C50" s="498"/>
      <c r="D50" s="499"/>
      <c r="E50" s="499"/>
      <c r="F50" s="499"/>
      <c r="G50" s="499"/>
      <c r="H50" s="499"/>
      <c r="I50" s="499"/>
      <c r="J50" s="499"/>
      <c r="K50" s="499"/>
      <c r="L50" s="500"/>
      <c r="M50" s="501"/>
      <c r="N50" s="502"/>
      <c r="O50" s="502"/>
      <c r="P50" s="502"/>
      <c r="Q50" s="503"/>
      <c r="R50" s="493"/>
      <c r="S50" s="493"/>
      <c r="T50" s="493"/>
      <c r="U50" s="493"/>
      <c r="V50" s="493"/>
      <c r="W50" s="403"/>
      <c r="X50" s="479"/>
      <c r="Y50" s="2"/>
      <c r="Z50" s="400" t="str">
        <f>IFERROR(VLOOKUP(Y50, 【参考】数式用!$A$2:$B$48, 2, FALSE), "")</f>
        <v/>
      </c>
      <c r="AA50" s="401"/>
    </row>
    <row r="51" spans="1:27" ht="33.950000000000003" customHeight="1">
      <c r="A51" s="249"/>
      <c r="B51" s="402">
        <f t="shared" si="0"/>
        <v>13</v>
      </c>
      <c r="C51" s="498"/>
      <c r="D51" s="499"/>
      <c r="E51" s="499"/>
      <c r="F51" s="499"/>
      <c r="G51" s="499"/>
      <c r="H51" s="499"/>
      <c r="I51" s="499"/>
      <c r="J51" s="499"/>
      <c r="K51" s="499"/>
      <c r="L51" s="500"/>
      <c r="M51" s="501"/>
      <c r="N51" s="502"/>
      <c r="O51" s="502"/>
      <c r="P51" s="502"/>
      <c r="Q51" s="503"/>
      <c r="R51" s="493"/>
      <c r="S51" s="493"/>
      <c r="T51" s="493"/>
      <c r="U51" s="493"/>
      <c r="V51" s="493"/>
      <c r="W51" s="403"/>
      <c r="X51" s="479"/>
      <c r="Y51" s="2"/>
      <c r="Z51" s="400" t="str">
        <f>IFERROR(VLOOKUP(Y51, 【参考】数式用!$A$2:$B$48, 2, FALSE), "")</f>
        <v/>
      </c>
      <c r="AA51" s="401"/>
    </row>
    <row r="52" spans="1:27" ht="33.950000000000003" customHeight="1">
      <c r="A52" s="249"/>
      <c r="B52" s="402">
        <f t="shared" si="0"/>
        <v>14</v>
      </c>
      <c r="C52" s="498"/>
      <c r="D52" s="499"/>
      <c r="E52" s="499"/>
      <c r="F52" s="499"/>
      <c r="G52" s="499"/>
      <c r="H52" s="499"/>
      <c r="I52" s="499"/>
      <c r="J52" s="499"/>
      <c r="K52" s="499"/>
      <c r="L52" s="500"/>
      <c r="M52" s="501"/>
      <c r="N52" s="502"/>
      <c r="O52" s="502"/>
      <c r="P52" s="502"/>
      <c r="Q52" s="503"/>
      <c r="R52" s="493"/>
      <c r="S52" s="493"/>
      <c r="T52" s="493"/>
      <c r="U52" s="493"/>
      <c r="V52" s="493"/>
      <c r="W52" s="403"/>
      <c r="X52" s="479"/>
      <c r="Y52" s="2"/>
      <c r="Z52" s="400" t="str">
        <f>IFERROR(VLOOKUP(Y52, 【参考】数式用!$A$2:$B$48, 2, FALSE), "")</f>
        <v/>
      </c>
      <c r="AA52" s="401"/>
    </row>
    <row r="53" spans="1:27" ht="33.950000000000003" customHeight="1">
      <c r="A53" s="249"/>
      <c r="B53" s="402">
        <f t="shared" si="0"/>
        <v>15</v>
      </c>
      <c r="C53" s="498"/>
      <c r="D53" s="499"/>
      <c r="E53" s="499"/>
      <c r="F53" s="499"/>
      <c r="G53" s="499"/>
      <c r="H53" s="499"/>
      <c r="I53" s="499"/>
      <c r="J53" s="499"/>
      <c r="K53" s="499"/>
      <c r="L53" s="500"/>
      <c r="M53" s="501"/>
      <c r="N53" s="502"/>
      <c r="O53" s="502"/>
      <c r="P53" s="502"/>
      <c r="Q53" s="503"/>
      <c r="R53" s="493"/>
      <c r="S53" s="493"/>
      <c r="T53" s="493"/>
      <c r="U53" s="493"/>
      <c r="V53" s="493"/>
      <c r="W53" s="403"/>
      <c r="X53" s="479"/>
      <c r="Y53" s="2"/>
      <c r="Z53" s="400" t="str">
        <f>IFERROR(VLOOKUP(Y53, 【参考】数式用!$A$2:$B$48, 2, FALSE), "")</f>
        <v/>
      </c>
      <c r="AA53" s="401"/>
    </row>
    <row r="54" spans="1:27" ht="33.950000000000003" customHeight="1">
      <c r="A54" s="249"/>
      <c r="B54" s="402">
        <f t="shared" si="0"/>
        <v>16</v>
      </c>
      <c r="C54" s="498"/>
      <c r="D54" s="499"/>
      <c r="E54" s="499"/>
      <c r="F54" s="499"/>
      <c r="G54" s="499"/>
      <c r="H54" s="499"/>
      <c r="I54" s="499"/>
      <c r="J54" s="499"/>
      <c r="K54" s="499"/>
      <c r="L54" s="500"/>
      <c r="M54" s="501"/>
      <c r="N54" s="502"/>
      <c r="O54" s="502"/>
      <c r="P54" s="502"/>
      <c r="Q54" s="503"/>
      <c r="R54" s="493"/>
      <c r="S54" s="493"/>
      <c r="T54" s="493"/>
      <c r="U54" s="493"/>
      <c r="V54" s="493"/>
      <c r="W54" s="403"/>
      <c r="X54" s="479"/>
      <c r="Y54" s="2"/>
      <c r="Z54" s="400" t="str">
        <f>IFERROR(VLOOKUP(Y54, 【参考】数式用!$A$2:$B$48, 2, FALSE), "")</f>
        <v/>
      </c>
      <c r="AA54" s="401"/>
    </row>
    <row r="55" spans="1:27" ht="33.950000000000003" customHeight="1">
      <c r="A55" s="249"/>
      <c r="B55" s="402">
        <f t="shared" si="0"/>
        <v>17</v>
      </c>
      <c r="C55" s="498"/>
      <c r="D55" s="499"/>
      <c r="E55" s="499"/>
      <c r="F55" s="499"/>
      <c r="G55" s="499"/>
      <c r="H55" s="499"/>
      <c r="I55" s="499"/>
      <c r="J55" s="499"/>
      <c r="K55" s="499"/>
      <c r="L55" s="500"/>
      <c r="M55" s="501"/>
      <c r="N55" s="502"/>
      <c r="O55" s="502"/>
      <c r="P55" s="502"/>
      <c r="Q55" s="503"/>
      <c r="R55" s="493"/>
      <c r="S55" s="493"/>
      <c r="T55" s="493"/>
      <c r="U55" s="493"/>
      <c r="V55" s="493"/>
      <c r="W55" s="403"/>
      <c r="X55" s="479"/>
      <c r="Y55" s="2"/>
      <c r="Z55" s="400" t="str">
        <f>IFERROR(VLOOKUP(Y55, 【参考】数式用!$A$2:$B$48, 2, FALSE), "")</f>
        <v/>
      </c>
      <c r="AA55" s="401"/>
    </row>
    <row r="56" spans="1:27" ht="33.950000000000003" customHeight="1">
      <c r="A56" s="249"/>
      <c r="B56" s="402">
        <f t="shared" si="0"/>
        <v>18</v>
      </c>
      <c r="C56" s="498"/>
      <c r="D56" s="499"/>
      <c r="E56" s="499"/>
      <c r="F56" s="499"/>
      <c r="G56" s="499"/>
      <c r="H56" s="499"/>
      <c r="I56" s="499"/>
      <c r="J56" s="499"/>
      <c r="K56" s="499"/>
      <c r="L56" s="500"/>
      <c r="M56" s="501"/>
      <c r="N56" s="502"/>
      <c r="O56" s="502"/>
      <c r="P56" s="502"/>
      <c r="Q56" s="503"/>
      <c r="R56" s="493"/>
      <c r="S56" s="493"/>
      <c r="T56" s="493"/>
      <c r="U56" s="493"/>
      <c r="V56" s="493"/>
      <c r="W56" s="403"/>
      <c r="X56" s="479"/>
      <c r="Y56" s="2"/>
      <c r="Z56" s="400" t="str">
        <f>IFERROR(VLOOKUP(Y56, 【参考】数式用!$A$2:$B$48, 2, FALSE), "")</f>
        <v/>
      </c>
      <c r="AA56" s="401"/>
    </row>
    <row r="57" spans="1:27" ht="33.950000000000003" customHeight="1">
      <c r="A57" s="249"/>
      <c r="B57" s="402">
        <f t="shared" si="0"/>
        <v>19</v>
      </c>
      <c r="C57" s="498"/>
      <c r="D57" s="499"/>
      <c r="E57" s="499"/>
      <c r="F57" s="499"/>
      <c r="G57" s="499"/>
      <c r="H57" s="499"/>
      <c r="I57" s="499"/>
      <c r="J57" s="499"/>
      <c r="K57" s="499"/>
      <c r="L57" s="500"/>
      <c r="M57" s="501"/>
      <c r="N57" s="502"/>
      <c r="O57" s="502"/>
      <c r="P57" s="502"/>
      <c r="Q57" s="503"/>
      <c r="R57" s="493"/>
      <c r="S57" s="493"/>
      <c r="T57" s="493"/>
      <c r="U57" s="493"/>
      <c r="V57" s="493"/>
      <c r="W57" s="403"/>
      <c r="X57" s="479"/>
      <c r="Y57" s="2"/>
      <c r="Z57" s="400" t="str">
        <f>IFERROR(VLOOKUP(Y57, 【参考】数式用!$A$2:$B$48, 2, FALSE), "")</f>
        <v/>
      </c>
      <c r="AA57" s="401"/>
    </row>
    <row r="58" spans="1:27" ht="33.950000000000003" customHeight="1">
      <c r="A58" s="249"/>
      <c r="B58" s="402">
        <f t="shared" si="0"/>
        <v>20</v>
      </c>
      <c r="C58" s="498"/>
      <c r="D58" s="499"/>
      <c r="E58" s="499"/>
      <c r="F58" s="499"/>
      <c r="G58" s="499"/>
      <c r="H58" s="499"/>
      <c r="I58" s="499"/>
      <c r="J58" s="499"/>
      <c r="K58" s="499"/>
      <c r="L58" s="500"/>
      <c r="M58" s="501"/>
      <c r="N58" s="502"/>
      <c r="O58" s="502"/>
      <c r="P58" s="502"/>
      <c r="Q58" s="503"/>
      <c r="R58" s="493"/>
      <c r="S58" s="493"/>
      <c r="T58" s="493"/>
      <c r="U58" s="493"/>
      <c r="V58" s="493"/>
      <c r="W58" s="403"/>
      <c r="X58" s="479"/>
      <c r="Y58" s="2"/>
      <c r="Z58" s="400" t="str">
        <f>IFERROR(VLOOKUP(Y58, 【参考】数式用!$A$2:$B$48, 2, FALSE), "")</f>
        <v/>
      </c>
      <c r="AA58" s="401"/>
    </row>
    <row r="59" spans="1:27" ht="33.950000000000003" customHeight="1">
      <c r="A59" s="249"/>
      <c r="B59" s="402">
        <f t="shared" si="0"/>
        <v>21</v>
      </c>
      <c r="C59" s="498"/>
      <c r="D59" s="499"/>
      <c r="E59" s="499"/>
      <c r="F59" s="499"/>
      <c r="G59" s="499"/>
      <c r="H59" s="499"/>
      <c r="I59" s="499"/>
      <c r="J59" s="499"/>
      <c r="K59" s="499"/>
      <c r="L59" s="500"/>
      <c r="M59" s="501"/>
      <c r="N59" s="502"/>
      <c r="O59" s="502"/>
      <c r="P59" s="502"/>
      <c r="Q59" s="503"/>
      <c r="R59" s="493"/>
      <c r="S59" s="493"/>
      <c r="T59" s="493"/>
      <c r="U59" s="493"/>
      <c r="V59" s="493"/>
      <c r="W59" s="403"/>
      <c r="X59" s="479"/>
      <c r="Y59" s="2"/>
      <c r="Z59" s="400" t="str">
        <f>IFERROR(VLOOKUP(Y59, 【参考】数式用!$A$2:$B$48, 2, FALSE), "")</f>
        <v/>
      </c>
      <c r="AA59" s="401"/>
    </row>
    <row r="60" spans="1:27" ht="33.950000000000003" customHeight="1">
      <c r="A60" s="249"/>
      <c r="B60" s="402">
        <f t="shared" si="0"/>
        <v>22</v>
      </c>
      <c r="C60" s="498"/>
      <c r="D60" s="499"/>
      <c r="E60" s="499"/>
      <c r="F60" s="499"/>
      <c r="G60" s="499"/>
      <c r="H60" s="499"/>
      <c r="I60" s="499"/>
      <c r="J60" s="499"/>
      <c r="K60" s="499"/>
      <c r="L60" s="500"/>
      <c r="M60" s="501"/>
      <c r="N60" s="502"/>
      <c r="O60" s="502"/>
      <c r="P60" s="502"/>
      <c r="Q60" s="503"/>
      <c r="R60" s="493"/>
      <c r="S60" s="493"/>
      <c r="T60" s="493"/>
      <c r="U60" s="493"/>
      <c r="V60" s="493"/>
      <c r="W60" s="403"/>
      <c r="X60" s="479"/>
      <c r="Y60" s="2"/>
      <c r="Z60" s="400" t="str">
        <f>IFERROR(VLOOKUP(Y60, 【参考】数式用!$A$2:$B$48, 2, FALSE), "")</f>
        <v/>
      </c>
      <c r="AA60" s="401"/>
    </row>
    <row r="61" spans="1:27" ht="33.950000000000003" customHeight="1">
      <c r="A61" s="249"/>
      <c r="B61" s="402">
        <f t="shared" si="0"/>
        <v>23</v>
      </c>
      <c r="C61" s="498"/>
      <c r="D61" s="499"/>
      <c r="E61" s="499"/>
      <c r="F61" s="499"/>
      <c r="G61" s="499"/>
      <c r="H61" s="499"/>
      <c r="I61" s="499"/>
      <c r="J61" s="499"/>
      <c r="K61" s="499"/>
      <c r="L61" s="500"/>
      <c r="M61" s="501"/>
      <c r="N61" s="502"/>
      <c r="O61" s="502"/>
      <c r="P61" s="502"/>
      <c r="Q61" s="503"/>
      <c r="R61" s="493"/>
      <c r="S61" s="493"/>
      <c r="T61" s="493"/>
      <c r="U61" s="493"/>
      <c r="V61" s="493"/>
      <c r="W61" s="403"/>
      <c r="X61" s="479"/>
      <c r="Y61" s="2"/>
      <c r="Z61" s="400" t="str">
        <f>IFERROR(VLOOKUP(Y61, 【参考】数式用!$A$2:$B$48, 2, FALSE), "")</f>
        <v/>
      </c>
      <c r="AA61" s="401"/>
    </row>
    <row r="62" spans="1:27" ht="33.950000000000003" customHeight="1">
      <c r="A62" s="249"/>
      <c r="B62" s="402">
        <f t="shared" si="0"/>
        <v>24</v>
      </c>
      <c r="C62" s="498"/>
      <c r="D62" s="499"/>
      <c r="E62" s="499"/>
      <c r="F62" s="499"/>
      <c r="G62" s="499"/>
      <c r="H62" s="499"/>
      <c r="I62" s="499"/>
      <c r="J62" s="499"/>
      <c r="K62" s="499"/>
      <c r="L62" s="500"/>
      <c r="M62" s="501"/>
      <c r="N62" s="502"/>
      <c r="O62" s="502"/>
      <c r="P62" s="502"/>
      <c r="Q62" s="503"/>
      <c r="R62" s="493"/>
      <c r="S62" s="493"/>
      <c r="T62" s="493"/>
      <c r="U62" s="493"/>
      <c r="V62" s="493"/>
      <c r="W62" s="403"/>
      <c r="X62" s="479"/>
      <c r="Y62" s="2"/>
      <c r="Z62" s="400" t="str">
        <f>IFERROR(VLOOKUP(Y62, 【参考】数式用!$A$2:$B$48, 2, FALSE), "")</f>
        <v/>
      </c>
      <c r="AA62" s="401"/>
    </row>
    <row r="63" spans="1:27" ht="33.950000000000003" customHeight="1">
      <c r="A63" s="249"/>
      <c r="B63" s="402">
        <f t="shared" si="0"/>
        <v>25</v>
      </c>
      <c r="C63" s="498"/>
      <c r="D63" s="499"/>
      <c r="E63" s="499"/>
      <c r="F63" s="499"/>
      <c r="G63" s="499"/>
      <c r="H63" s="499"/>
      <c r="I63" s="499"/>
      <c r="J63" s="499"/>
      <c r="K63" s="499"/>
      <c r="L63" s="500"/>
      <c r="M63" s="501"/>
      <c r="N63" s="502"/>
      <c r="O63" s="502"/>
      <c r="P63" s="502"/>
      <c r="Q63" s="503"/>
      <c r="R63" s="493"/>
      <c r="S63" s="493"/>
      <c r="T63" s="493"/>
      <c r="U63" s="493"/>
      <c r="V63" s="493"/>
      <c r="W63" s="403"/>
      <c r="X63" s="479"/>
      <c r="Y63" s="2"/>
      <c r="Z63" s="400" t="str">
        <f>IFERROR(VLOOKUP(Y63, 【参考】数式用!$A$2:$B$48, 2, FALSE), "")</f>
        <v/>
      </c>
      <c r="AA63" s="401"/>
    </row>
    <row r="64" spans="1:27" ht="33.950000000000003" customHeight="1">
      <c r="A64" s="249"/>
      <c r="B64" s="402">
        <f t="shared" si="0"/>
        <v>26</v>
      </c>
      <c r="C64" s="498"/>
      <c r="D64" s="499"/>
      <c r="E64" s="499"/>
      <c r="F64" s="499"/>
      <c r="G64" s="499"/>
      <c r="H64" s="499"/>
      <c r="I64" s="499"/>
      <c r="J64" s="499"/>
      <c r="K64" s="499"/>
      <c r="L64" s="500"/>
      <c r="M64" s="501"/>
      <c r="N64" s="502"/>
      <c r="O64" s="502"/>
      <c r="P64" s="502"/>
      <c r="Q64" s="503"/>
      <c r="R64" s="493"/>
      <c r="S64" s="493"/>
      <c r="T64" s="493"/>
      <c r="U64" s="493"/>
      <c r="V64" s="493"/>
      <c r="W64" s="403"/>
      <c r="X64" s="479"/>
      <c r="Y64" s="2"/>
      <c r="Z64" s="400" t="str">
        <f>IFERROR(VLOOKUP(Y64, 【参考】数式用!$A$2:$B$48, 2, FALSE), "")</f>
        <v/>
      </c>
      <c r="AA64" s="401"/>
    </row>
    <row r="65" spans="1:27" ht="33.950000000000003" customHeight="1">
      <c r="A65" s="249"/>
      <c r="B65" s="402">
        <f t="shared" si="0"/>
        <v>27</v>
      </c>
      <c r="C65" s="498"/>
      <c r="D65" s="499"/>
      <c r="E65" s="499"/>
      <c r="F65" s="499"/>
      <c r="G65" s="499"/>
      <c r="H65" s="499"/>
      <c r="I65" s="499"/>
      <c r="J65" s="499"/>
      <c r="K65" s="499"/>
      <c r="L65" s="500"/>
      <c r="M65" s="501"/>
      <c r="N65" s="502"/>
      <c r="O65" s="502"/>
      <c r="P65" s="502"/>
      <c r="Q65" s="503"/>
      <c r="R65" s="493"/>
      <c r="S65" s="493"/>
      <c r="T65" s="493"/>
      <c r="U65" s="493"/>
      <c r="V65" s="493"/>
      <c r="W65" s="403"/>
      <c r="X65" s="479"/>
      <c r="Y65" s="2"/>
      <c r="Z65" s="400" t="str">
        <f>IFERROR(VLOOKUP(Y65, 【参考】数式用!$A$2:$B$48, 2, FALSE), "")</f>
        <v/>
      </c>
      <c r="AA65" s="401"/>
    </row>
    <row r="66" spans="1:27" ht="33.950000000000003" customHeight="1">
      <c r="A66" s="249"/>
      <c r="B66" s="402">
        <f t="shared" si="0"/>
        <v>28</v>
      </c>
      <c r="C66" s="498"/>
      <c r="D66" s="499"/>
      <c r="E66" s="499"/>
      <c r="F66" s="499"/>
      <c r="G66" s="499"/>
      <c r="H66" s="499"/>
      <c r="I66" s="499"/>
      <c r="J66" s="499"/>
      <c r="K66" s="499"/>
      <c r="L66" s="500"/>
      <c r="M66" s="501"/>
      <c r="N66" s="502"/>
      <c r="O66" s="502"/>
      <c r="P66" s="502"/>
      <c r="Q66" s="503"/>
      <c r="R66" s="493"/>
      <c r="S66" s="493"/>
      <c r="T66" s="493"/>
      <c r="U66" s="493"/>
      <c r="V66" s="493"/>
      <c r="W66" s="403"/>
      <c r="X66" s="479"/>
      <c r="Y66" s="2"/>
      <c r="Z66" s="400" t="str">
        <f>IFERROR(VLOOKUP(Y66, 【参考】数式用!$A$2:$B$48, 2, FALSE), "")</f>
        <v/>
      </c>
      <c r="AA66" s="401"/>
    </row>
    <row r="67" spans="1:27" ht="33.950000000000003" customHeight="1">
      <c r="A67" s="249"/>
      <c r="B67" s="402">
        <f t="shared" si="0"/>
        <v>29</v>
      </c>
      <c r="C67" s="498"/>
      <c r="D67" s="499"/>
      <c r="E67" s="499"/>
      <c r="F67" s="499"/>
      <c r="G67" s="499"/>
      <c r="H67" s="499"/>
      <c r="I67" s="499"/>
      <c r="J67" s="499"/>
      <c r="K67" s="499"/>
      <c r="L67" s="500"/>
      <c r="M67" s="501"/>
      <c r="N67" s="502"/>
      <c r="O67" s="502"/>
      <c r="P67" s="502"/>
      <c r="Q67" s="503"/>
      <c r="R67" s="493"/>
      <c r="S67" s="493"/>
      <c r="T67" s="493"/>
      <c r="U67" s="493"/>
      <c r="V67" s="493"/>
      <c r="W67" s="403"/>
      <c r="X67" s="479"/>
      <c r="Y67" s="2"/>
      <c r="Z67" s="400" t="str">
        <f>IFERROR(VLOOKUP(Y67, 【参考】数式用!$A$2:$B$48, 2, FALSE), "")</f>
        <v/>
      </c>
      <c r="AA67" s="401"/>
    </row>
    <row r="68" spans="1:27" ht="33.950000000000003" customHeight="1">
      <c r="A68" s="249"/>
      <c r="B68" s="402">
        <f t="shared" si="0"/>
        <v>30</v>
      </c>
      <c r="C68" s="498"/>
      <c r="D68" s="499"/>
      <c r="E68" s="499"/>
      <c r="F68" s="499"/>
      <c r="G68" s="499"/>
      <c r="H68" s="499"/>
      <c r="I68" s="499"/>
      <c r="J68" s="499"/>
      <c r="K68" s="499"/>
      <c r="L68" s="500"/>
      <c r="M68" s="501"/>
      <c r="N68" s="502"/>
      <c r="O68" s="502"/>
      <c r="P68" s="502"/>
      <c r="Q68" s="503"/>
      <c r="R68" s="493"/>
      <c r="S68" s="493"/>
      <c r="T68" s="493"/>
      <c r="U68" s="493"/>
      <c r="V68" s="493"/>
      <c r="W68" s="403"/>
      <c r="X68" s="479"/>
      <c r="Y68" s="2"/>
      <c r="Z68" s="400" t="str">
        <f>IFERROR(VLOOKUP(Y68, 【参考】数式用!$A$2:$B$48, 2, FALSE), "")</f>
        <v/>
      </c>
      <c r="AA68" s="401"/>
    </row>
    <row r="69" spans="1:27" ht="33.950000000000003" customHeight="1">
      <c r="A69" s="249"/>
      <c r="B69" s="402">
        <f t="shared" si="0"/>
        <v>31</v>
      </c>
      <c r="C69" s="498"/>
      <c r="D69" s="499"/>
      <c r="E69" s="499"/>
      <c r="F69" s="499"/>
      <c r="G69" s="499"/>
      <c r="H69" s="499"/>
      <c r="I69" s="499"/>
      <c r="J69" s="499"/>
      <c r="K69" s="499"/>
      <c r="L69" s="500"/>
      <c r="M69" s="501"/>
      <c r="N69" s="502"/>
      <c r="O69" s="502"/>
      <c r="P69" s="502"/>
      <c r="Q69" s="503"/>
      <c r="R69" s="493"/>
      <c r="S69" s="493"/>
      <c r="T69" s="493"/>
      <c r="U69" s="493"/>
      <c r="V69" s="493"/>
      <c r="W69" s="403"/>
      <c r="X69" s="479"/>
      <c r="Y69" s="2"/>
      <c r="Z69" s="400" t="str">
        <f>IFERROR(VLOOKUP(Y69, 【参考】数式用!$A$2:$B$48, 2, FALSE), "")</f>
        <v/>
      </c>
      <c r="AA69" s="401"/>
    </row>
    <row r="70" spans="1:27" ht="33.950000000000003" customHeight="1">
      <c r="A70" s="249"/>
      <c r="B70" s="402">
        <f t="shared" si="0"/>
        <v>32</v>
      </c>
      <c r="C70" s="498"/>
      <c r="D70" s="499"/>
      <c r="E70" s="499"/>
      <c r="F70" s="499"/>
      <c r="G70" s="499"/>
      <c r="H70" s="499"/>
      <c r="I70" s="499"/>
      <c r="J70" s="499"/>
      <c r="K70" s="499"/>
      <c r="L70" s="500"/>
      <c r="M70" s="501"/>
      <c r="N70" s="502"/>
      <c r="O70" s="502"/>
      <c r="P70" s="502"/>
      <c r="Q70" s="503"/>
      <c r="R70" s="493"/>
      <c r="S70" s="493"/>
      <c r="T70" s="493"/>
      <c r="U70" s="493"/>
      <c r="V70" s="493"/>
      <c r="W70" s="403"/>
      <c r="X70" s="479"/>
      <c r="Y70" s="2"/>
      <c r="Z70" s="400" t="str">
        <f>IFERROR(VLOOKUP(Y70, 【参考】数式用!$A$2:$B$48, 2, FALSE), "")</f>
        <v/>
      </c>
      <c r="AA70" s="401"/>
    </row>
    <row r="71" spans="1:27" ht="33.950000000000003" customHeight="1">
      <c r="A71" s="249"/>
      <c r="B71" s="402">
        <f t="shared" si="0"/>
        <v>33</v>
      </c>
      <c r="C71" s="498"/>
      <c r="D71" s="499"/>
      <c r="E71" s="499"/>
      <c r="F71" s="499"/>
      <c r="G71" s="499"/>
      <c r="H71" s="499"/>
      <c r="I71" s="499"/>
      <c r="J71" s="499"/>
      <c r="K71" s="499"/>
      <c r="L71" s="500"/>
      <c r="M71" s="501"/>
      <c r="N71" s="502"/>
      <c r="O71" s="502"/>
      <c r="P71" s="502"/>
      <c r="Q71" s="503"/>
      <c r="R71" s="493"/>
      <c r="S71" s="493"/>
      <c r="T71" s="493"/>
      <c r="U71" s="493"/>
      <c r="V71" s="493"/>
      <c r="W71" s="403"/>
      <c r="X71" s="479"/>
      <c r="Y71" s="2"/>
      <c r="Z71" s="400" t="str">
        <f>IFERROR(VLOOKUP(Y71, 【参考】数式用!$A$2:$B$48, 2, FALSE), "")</f>
        <v/>
      </c>
      <c r="AA71" s="401"/>
    </row>
    <row r="72" spans="1:27" ht="33.950000000000003" customHeight="1">
      <c r="A72" s="249"/>
      <c r="B72" s="402">
        <f t="shared" si="0"/>
        <v>34</v>
      </c>
      <c r="C72" s="498"/>
      <c r="D72" s="499"/>
      <c r="E72" s="499"/>
      <c r="F72" s="499"/>
      <c r="G72" s="499"/>
      <c r="H72" s="499"/>
      <c r="I72" s="499"/>
      <c r="J72" s="499"/>
      <c r="K72" s="499"/>
      <c r="L72" s="500"/>
      <c r="M72" s="501"/>
      <c r="N72" s="502"/>
      <c r="O72" s="502"/>
      <c r="P72" s="502"/>
      <c r="Q72" s="503"/>
      <c r="R72" s="493"/>
      <c r="S72" s="493"/>
      <c r="T72" s="493"/>
      <c r="U72" s="493"/>
      <c r="V72" s="493"/>
      <c r="W72" s="403"/>
      <c r="X72" s="479"/>
      <c r="Y72" s="2"/>
      <c r="Z72" s="400" t="str">
        <f>IFERROR(VLOOKUP(Y72, 【参考】数式用!$A$2:$B$48, 2, FALSE), "")</f>
        <v/>
      </c>
      <c r="AA72" s="401"/>
    </row>
    <row r="73" spans="1:27" ht="33.950000000000003" customHeight="1">
      <c r="A73" s="249"/>
      <c r="B73" s="402">
        <f t="shared" si="0"/>
        <v>35</v>
      </c>
      <c r="C73" s="498"/>
      <c r="D73" s="499"/>
      <c r="E73" s="499"/>
      <c r="F73" s="499"/>
      <c r="G73" s="499"/>
      <c r="H73" s="499"/>
      <c r="I73" s="499"/>
      <c r="J73" s="499"/>
      <c r="K73" s="499"/>
      <c r="L73" s="500"/>
      <c r="M73" s="501"/>
      <c r="N73" s="502"/>
      <c r="O73" s="502"/>
      <c r="P73" s="502"/>
      <c r="Q73" s="503"/>
      <c r="R73" s="493"/>
      <c r="S73" s="493"/>
      <c r="T73" s="493"/>
      <c r="U73" s="493"/>
      <c r="V73" s="493"/>
      <c r="W73" s="403"/>
      <c r="X73" s="479"/>
      <c r="Y73" s="2"/>
      <c r="Z73" s="400" t="str">
        <f>IFERROR(VLOOKUP(Y73, 【参考】数式用!$A$2:$B$48, 2, FALSE), "")</f>
        <v/>
      </c>
      <c r="AA73" s="401"/>
    </row>
    <row r="74" spans="1:27" ht="33.950000000000003" customHeight="1">
      <c r="A74" s="249"/>
      <c r="B74" s="402">
        <f t="shared" si="0"/>
        <v>36</v>
      </c>
      <c r="C74" s="498"/>
      <c r="D74" s="499"/>
      <c r="E74" s="499"/>
      <c r="F74" s="499"/>
      <c r="G74" s="499"/>
      <c r="H74" s="499"/>
      <c r="I74" s="499"/>
      <c r="J74" s="499"/>
      <c r="K74" s="499"/>
      <c r="L74" s="500"/>
      <c r="M74" s="501"/>
      <c r="N74" s="502"/>
      <c r="O74" s="502"/>
      <c r="P74" s="502"/>
      <c r="Q74" s="503"/>
      <c r="R74" s="493"/>
      <c r="S74" s="493"/>
      <c r="T74" s="493"/>
      <c r="U74" s="493"/>
      <c r="V74" s="493"/>
      <c r="W74" s="403"/>
      <c r="X74" s="479"/>
      <c r="Y74" s="2"/>
      <c r="Z74" s="400" t="str">
        <f>IFERROR(VLOOKUP(Y74, 【参考】数式用!$A$2:$B$48, 2, FALSE), "")</f>
        <v/>
      </c>
      <c r="AA74" s="401"/>
    </row>
    <row r="75" spans="1:27" ht="33.950000000000003" customHeight="1">
      <c r="A75" s="249"/>
      <c r="B75" s="402">
        <f t="shared" si="0"/>
        <v>37</v>
      </c>
      <c r="C75" s="498"/>
      <c r="D75" s="499"/>
      <c r="E75" s="499"/>
      <c r="F75" s="499"/>
      <c r="G75" s="499"/>
      <c r="H75" s="499"/>
      <c r="I75" s="499"/>
      <c r="J75" s="499"/>
      <c r="K75" s="499"/>
      <c r="L75" s="500"/>
      <c r="M75" s="501"/>
      <c r="N75" s="502"/>
      <c r="O75" s="502"/>
      <c r="P75" s="502"/>
      <c r="Q75" s="503"/>
      <c r="R75" s="493"/>
      <c r="S75" s="493"/>
      <c r="T75" s="493"/>
      <c r="U75" s="493"/>
      <c r="V75" s="493"/>
      <c r="W75" s="403"/>
      <c r="X75" s="479"/>
      <c r="Y75" s="2"/>
      <c r="Z75" s="400" t="str">
        <f>IFERROR(VLOOKUP(Y75, 【参考】数式用!$A$2:$B$48, 2, FALSE), "")</f>
        <v/>
      </c>
      <c r="AA75" s="401"/>
    </row>
    <row r="76" spans="1:27" ht="33.950000000000003" customHeight="1">
      <c r="A76" s="249"/>
      <c r="B76" s="402">
        <f t="shared" si="0"/>
        <v>38</v>
      </c>
      <c r="C76" s="498"/>
      <c r="D76" s="499"/>
      <c r="E76" s="499"/>
      <c r="F76" s="499"/>
      <c r="G76" s="499"/>
      <c r="H76" s="499"/>
      <c r="I76" s="499"/>
      <c r="J76" s="499"/>
      <c r="K76" s="499"/>
      <c r="L76" s="500"/>
      <c r="M76" s="501"/>
      <c r="N76" s="502"/>
      <c r="O76" s="502"/>
      <c r="P76" s="502"/>
      <c r="Q76" s="503"/>
      <c r="R76" s="493"/>
      <c r="S76" s="493"/>
      <c r="T76" s="493"/>
      <c r="U76" s="493"/>
      <c r="V76" s="493"/>
      <c r="W76" s="403"/>
      <c r="X76" s="479"/>
      <c r="Y76" s="2"/>
      <c r="Z76" s="400" t="str">
        <f>IFERROR(VLOOKUP(Y76, 【参考】数式用!$A$2:$B$48, 2, FALSE), "")</f>
        <v/>
      </c>
      <c r="AA76" s="401"/>
    </row>
    <row r="77" spans="1:27" ht="33.950000000000003" customHeight="1">
      <c r="A77" s="249"/>
      <c r="B77" s="402">
        <f t="shared" si="0"/>
        <v>39</v>
      </c>
      <c r="C77" s="498"/>
      <c r="D77" s="499"/>
      <c r="E77" s="499"/>
      <c r="F77" s="499"/>
      <c r="G77" s="499"/>
      <c r="H77" s="499"/>
      <c r="I77" s="499"/>
      <c r="J77" s="499"/>
      <c r="K77" s="499"/>
      <c r="L77" s="500"/>
      <c r="M77" s="501"/>
      <c r="N77" s="502"/>
      <c r="O77" s="502"/>
      <c r="P77" s="502"/>
      <c r="Q77" s="503"/>
      <c r="R77" s="493"/>
      <c r="S77" s="493"/>
      <c r="T77" s="493"/>
      <c r="U77" s="493"/>
      <c r="V77" s="493"/>
      <c r="W77" s="403"/>
      <c r="X77" s="479"/>
      <c r="Y77" s="2"/>
      <c r="Z77" s="400" t="str">
        <f>IFERROR(VLOOKUP(Y77, 【参考】数式用!$A$2:$B$48, 2, FALSE), "")</f>
        <v/>
      </c>
      <c r="AA77" s="401"/>
    </row>
    <row r="78" spans="1:27" ht="33.950000000000003" customHeight="1">
      <c r="A78" s="249"/>
      <c r="B78" s="402">
        <f t="shared" si="0"/>
        <v>40</v>
      </c>
      <c r="C78" s="498"/>
      <c r="D78" s="499"/>
      <c r="E78" s="499"/>
      <c r="F78" s="499"/>
      <c r="G78" s="499"/>
      <c r="H78" s="499"/>
      <c r="I78" s="499"/>
      <c r="J78" s="499"/>
      <c r="K78" s="499"/>
      <c r="L78" s="500"/>
      <c r="M78" s="501"/>
      <c r="N78" s="502"/>
      <c r="O78" s="502"/>
      <c r="P78" s="502"/>
      <c r="Q78" s="503"/>
      <c r="R78" s="493"/>
      <c r="S78" s="493"/>
      <c r="T78" s="493"/>
      <c r="U78" s="493"/>
      <c r="V78" s="493"/>
      <c r="W78" s="403"/>
      <c r="X78" s="479"/>
      <c r="Y78" s="2"/>
      <c r="Z78" s="400" t="str">
        <f>IFERROR(VLOOKUP(Y78, 【参考】数式用!$A$2:$B$48, 2, FALSE), "")</f>
        <v/>
      </c>
      <c r="AA78" s="401"/>
    </row>
    <row r="79" spans="1:27" ht="33.950000000000003" customHeight="1">
      <c r="A79" s="249"/>
      <c r="B79" s="402">
        <f t="shared" si="0"/>
        <v>41</v>
      </c>
      <c r="C79" s="498"/>
      <c r="D79" s="499"/>
      <c r="E79" s="499"/>
      <c r="F79" s="499"/>
      <c r="G79" s="499"/>
      <c r="H79" s="499"/>
      <c r="I79" s="499"/>
      <c r="J79" s="499"/>
      <c r="K79" s="499"/>
      <c r="L79" s="500"/>
      <c r="M79" s="501"/>
      <c r="N79" s="502"/>
      <c r="O79" s="502"/>
      <c r="P79" s="502"/>
      <c r="Q79" s="503"/>
      <c r="R79" s="493"/>
      <c r="S79" s="493"/>
      <c r="T79" s="493"/>
      <c r="U79" s="493"/>
      <c r="V79" s="493"/>
      <c r="W79" s="403"/>
      <c r="X79" s="479"/>
      <c r="Y79" s="2"/>
      <c r="Z79" s="400" t="str">
        <f>IFERROR(VLOOKUP(Y79, 【参考】数式用!$A$2:$B$48, 2, FALSE), "")</f>
        <v/>
      </c>
      <c r="AA79" s="401"/>
    </row>
    <row r="80" spans="1:27" ht="33.950000000000003" customHeight="1">
      <c r="A80" s="249"/>
      <c r="B80" s="402">
        <f t="shared" si="0"/>
        <v>42</v>
      </c>
      <c r="C80" s="498"/>
      <c r="D80" s="499"/>
      <c r="E80" s="499"/>
      <c r="F80" s="499"/>
      <c r="G80" s="499"/>
      <c r="H80" s="499"/>
      <c r="I80" s="499"/>
      <c r="J80" s="499"/>
      <c r="K80" s="499"/>
      <c r="L80" s="500"/>
      <c r="M80" s="501"/>
      <c r="N80" s="502"/>
      <c r="O80" s="502"/>
      <c r="P80" s="502"/>
      <c r="Q80" s="503"/>
      <c r="R80" s="493"/>
      <c r="S80" s="493"/>
      <c r="T80" s="493"/>
      <c r="U80" s="493"/>
      <c r="V80" s="493"/>
      <c r="W80" s="403"/>
      <c r="X80" s="479"/>
      <c r="Y80" s="2"/>
      <c r="Z80" s="400" t="str">
        <f>IFERROR(VLOOKUP(Y80, 【参考】数式用!$A$2:$B$48, 2, FALSE), "")</f>
        <v/>
      </c>
      <c r="AA80" s="401"/>
    </row>
    <row r="81" spans="1:27" ht="33.950000000000003" customHeight="1">
      <c r="A81" s="249"/>
      <c r="B81" s="402">
        <f t="shared" si="0"/>
        <v>43</v>
      </c>
      <c r="C81" s="498"/>
      <c r="D81" s="499"/>
      <c r="E81" s="499"/>
      <c r="F81" s="499"/>
      <c r="G81" s="499"/>
      <c r="H81" s="499"/>
      <c r="I81" s="499"/>
      <c r="J81" s="499"/>
      <c r="K81" s="499"/>
      <c r="L81" s="500"/>
      <c r="M81" s="501"/>
      <c r="N81" s="502"/>
      <c r="O81" s="502"/>
      <c r="P81" s="502"/>
      <c r="Q81" s="503"/>
      <c r="R81" s="493"/>
      <c r="S81" s="493"/>
      <c r="T81" s="493"/>
      <c r="U81" s="493"/>
      <c r="V81" s="493"/>
      <c r="W81" s="403"/>
      <c r="X81" s="479"/>
      <c r="Y81" s="2"/>
      <c r="Z81" s="400" t="str">
        <f>IFERROR(VLOOKUP(Y81, 【参考】数式用!$A$2:$B$48, 2, FALSE), "")</f>
        <v/>
      </c>
      <c r="AA81" s="401"/>
    </row>
    <row r="82" spans="1:27" ht="33.950000000000003" customHeight="1">
      <c r="A82" s="249"/>
      <c r="B82" s="402">
        <f t="shared" si="0"/>
        <v>44</v>
      </c>
      <c r="C82" s="498"/>
      <c r="D82" s="499"/>
      <c r="E82" s="499"/>
      <c r="F82" s="499"/>
      <c r="G82" s="499"/>
      <c r="H82" s="499"/>
      <c r="I82" s="499"/>
      <c r="J82" s="499"/>
      <c r="K82" s="499"/>
      <c r="L82" s="500"/>
      <c r="M82" s="501"/>
      <c r="N82" s="502"/>
      <c r="O82" s="502"/>
      <c r="P82" s="502"/>
      <c r="Q82" s="503"/>
      <c r="R82" s="493"/>
      <c r="S82" s="493"/>
      <c r="T82" s="493"/>
      <c r="U82" s="493"/>
      <c r="V82" s="493"/>
      <c r="W82" s="403"/>
      <c r="X82" s="479"/>
      <c r="Y82" s="2"/>
      <c r="Z82" s="400" t="str">
        <f>IFERROR(VLOOKUP(Y82, 【参考】数式用!$A$2:$B$48, 2, FALSE), "")</f>
        <v/>
      </c>
      <c r="AA82" s="401"/>
    </row>
    <row r="83" spans="1:27" ht="33.950000000000003" customHeight="1">
      <c r="A83" s="249"/>
      <c r="B83" s="402">
        <f t="shared" si="0"/>
        <v>45</v>
      </c>
      <c r="C83" s="498"/>
      <c r="D83" s="499"/>
      <c r="E83" s="499"/>
      <c r="F83" s="499"/>
      <c r="G83" s="499"/>
      <c r="H83" s="499"/>
      <c r="I83" s="499"/>
      <c r="J83" s="499"/>
      <c r="K83" s="499"/>
      <c r="L83" s="500"/>
      <c r="M83" s="501"/>
      <c r="N83" s="502"/>
      <c r="O83" s="502"/>
      <c r="P83" s="502"/>
      <c r="Q83" s="503"/>
      <c r="R83" s="493"/>
      <c r="S83" s="493"/>
      <c r="T83" s="493"/>
      <c r="U83" s="493"/>
      <c r="V83" s="493"/>
      <c r="W83" s="403"/>
      <c r="X83" s="479"/>
      <c r="Y83" s="2"/>
      <c r="Z83" s="400" t="str">
        <f>IFERROR(VLOOKUP(Y83, 【参考】数式用!$A$2:$B$48, 2, FALSE), "")</f>
        <v/>
      </c>
      <c r="AA83" s="401"/>
    </row>
    <row r="84" spans="1:27" ht="33.950000000000003" customHeight="1">
      <c r="A84" s="249"/>
      <c r="B84" s="402">
        <f t="shared" si="0"/>
        <v>46</v>
      </c>
      <c r="C84" s="498"/>
      <c r="D84" s="499"/>
      <c r="E84" s="499"/>
      <c r="F84" s="499"/>
      <c r="G84" s="499"/>
      <c r="H84" s="499"/>
      <c r="I84" s="499"/>
      <c r="J84" s="499"/>
      <c r="K84" s="499"/>
      <c r="L84" s="500"/>
      <c r="M84" s="501"/>
      <c r="N84" s="502"/>
      <c r="O84" s="502"/>
      <c r="P84" s="502"/>
      <c r="Q84" s="503"/>
      <c r="R84" s="493"/>
      <c r="S84" s="493"/>
      <c r="T84" s="493"/>
      <c r="U84" s="493"/>
      <c r="V84" s="493"/>
      <c r="W84" s="403"/>
      <c r="X84" s="479"/>
      <c r="Y84" s="2"/>
      <c r="Z84" s="400" t="str">
        <f>IFERROR(VLOOKUP(Y84, 【参考】数式用!$A$2:$B$48, 2, FALSE), "")</f>
        <v/>
      </c>
      <c r="AA84" s="401"/>
    </row>
    <row r="85" spans="1:27" ht="33.950000000000003" customHeight="1">
      <c r="A85" s="249"/>
      <c r="B85" s="402">
        <f t="shared" si="0"/>
        <v>47</v>
      </c>
      <c r="C85" s="498"/>
      <c r="D85" s="499"/>
      <c r="E85" s="499"/>
      <c r="F85" s="499"/>
      <c r="G85" s="499"/>
      <c r="H85" s="499"/>
      <c r="I85" s="499"/>
      <c r="J85" s="499"/>
      <c r="K85" s="499"/>
      <c r="L85" s="500"/>
      <c r="M85" s="501"/>
      <c r="N85" s="502"/>
      <c r="O85" s="502"/>
      <c r="P85" s="502"/>
      <c r="Q85" s="503"/>
      <c r="R85" s="493"/>
      <c r="S85" s="493"/>
      <c r="T85" s="493"/>
      <c r="U85" s="493"/>
      <c r="V85" s="493"/>
      <c r="W85" s="403"/>
      <c r="X85" s="479"/>
      <c r="Y85" s="2"/>
      <c r="Z85" s="400" t="str">
        <f>IFERROR(VLOOKUP(Y85, 【参考】数式用!$A$2:$B$48, 2, FALSE), "")</f>
        <v/>
      </c>
      <c r="AA85" s="401"/>
    </row>
    <row r="86" spans="1:27" ht="33.950000000000003" customHeight="1">
      <c r="A86" s="249"/>
      <c r="B86" s="402">
        <f t="shared" si="0"/>
        <v>48</v>
      </c>
      <c r="C86" s="498"/>
      <c r="D86" s="499"/>
      <c r="E86" s="499"/>
      <c r="F86" s="499"/>
      <c r="G86" s="499"/>
      <c r="H86" s="499"/>
      <c r="I86" s="499"/>
      <c r="J86" s="499"/>
      <c r="K86" s="499"/>
      <c r="L86" s="500"/>
      <c r="M86" s="492"/>
      <c r="N86" s="492"/>
      <c r="O86" s="492"/>
      <c r="P86" s="492"/>
      <c r="Q86" s="492"/>
      <c r="R86" s="493"/>
      <c r="S86" s="493"/>
      <c r="T86" s="493"/>
      <c r="U86" s="493"/>
      <c r="V86" s="493"/>
      <c r="W86" s="403"/>
      <c r="X86" s="1"/>
      <c r="Y86" s="2"/>
      <c r="Z86" s="400" t="str">
        <f>IFERROR(VLOOKUP(Y86, 【参考】数式用!$A$2:$B$48, 2, FALSE), "")</f>
        <v/>
      </c>
      <c r="AA86" s="401"/>
    </row>
    <row r="87" spans="1:27" ht="33.950000000000003" customHeight="1">
      <c r="A87" s="249"/>
      <c r="B87" s="402">
        <f t="shared" si="0"/>
        <v>49</v>
      </c>
      <c r="C87" s="498"/>
      <c r="D87" s="499"/>
      <c r="E87" s="499"/>
      <c r="F87" s="499"/>
      <c r="G87" s="499"/>
      <c r="H87" s="499"/>
      <c r="I87" s="499"/>
      <c r="J87" s="499"/>
      <c r="K87" s="499"/>
      <c r="L87" s="500"/>
      <c r="M87" s="492"/>
      <c r="N87" s="492"/>
      <c r="O87" s="492"/>
      <c r="P87" s="492"/>
      <c r="Q87" s="492"/>
      <c r="R87" s="493"/>
      <c r="S87" s="493"/>
      <c r="T87" s="493"/>
      <c r="U87" s="493"/>
      <c r="V87" s="493"/>
      <c r="W87" s="403"/>
      <c r="X87" s="1"/>
      <c r="Y87" s="2"/>
      <c r="Z87" s="400" t="str">
        <f>IFERROR(VLOOKUP(Y87, 【参考】数式用!$A$2:$B$48, 2, FALSE), "")</f>
        <v/>
      </c>
      <c r="AA87" s="401"/>
    </row>
    <row r="88" spans="1:27" ht="33.950000000000003" customHeight="1">
      <c r="A88" s="249"/>
      <c r="B88" s="402">
        <f t="shared" si="0"/>
        <v>50</v>
      </c>
      <c r="C88" s="498"/>
      <c r="D88" s="499"/>
      <c r="E88" s="499"/>
      <c r="F88" s="499"/>
      <c r="G88" s="499"/>
      <c r="H88" s="499"/>
      <c r="I88" s="499"/>
      <c r="J88" s="499"/>
      <c r="K88" s="499"/>
      <c r="L88" s="500"/>
      <c r="M88" s="492"/>
      <c r="N88" s="492"/>
      <c r="O88" s="492"/>
      <c r="P88" s="492"/>
      <c r="Q88" s="492"/>
      <c r="R88" s="493"/>
      <c r="S88" s="493"/>
      <c r="T88" s="493"/>
      <c r="U88" s="493"/>
      <c r="V88" s="493"/>
      <c r="W88" s="403"/>
      <c r="X88" s="1"/>
      <c r="Y88" s="2"/>
      <c r="Z88" s="400" t="str">
        <f>IFERROR(VLOOKUP(Y88, 【参考】数式用!$A$2:$B$48, 2, FALSE), "")</f>
        <v/>
      </c>
      <c r="AA88" s="401"/>
    </row>
    <row r="89" spans="1:27" ht="33.950000000000003" customHeight="1">
      <c r="A89" s="249"/>
      <c r="B89" s="402">
        <f t="shared" si="0"/>
        <v>51</v>
      </c>
      <c r="C89" s="489"/>
      <c r="D89" s="490"/>
      <c r="E89" s="490"/>
      <c r="F89" s="490"/>
      <c r="G89" s="490"/>
      <c r="H89" s="490"/>
      <c r="I89" s="490"/>
      <c r="J89" s="490"/>
      <c r="K89" s="490"/>
      <c r="L89" s="491"/>
      <c r="M89" s="492"/>
      <c r="N89" s="492"/>
      <c r="O89" s="492"/>
      <c r="P89" s="492"/>
      <c r="Q89" s="492"/>
      <c r="R89" s="493"/>
      <c r="S89" s="493"/>
      <c r="T89" s="493"/>
      <c r="U89" s="493"/>
      <c r="V89" s="493"/>
      <c r="W89" s="403"/>
      <c r="X89" s="1"/>
      <c r="Y89" s="2"/>
      <c r="Z89" s="400" t="str">
        <f>IFERROR(VLOOKUP(Y89, 【参考】数式用!$A$2:$B$48, 2, FALSE), "")</f>
        <v/>
      </c>
      <c r="AA89" s="401"/>
    </row>
    <row r="90" spans="1:27" ht="33.950000000000003" customHeight="1">
      <c r="A90" s="249"/>
      <c r="B90" s="402">
        <f t="shared" si="0"/>
        <v>52</v>
      </c>
      <c r="C90" s="489"/>
      <c r="D90" s="490"/>
      <c r="E90" s="490"/>
      <c r="F90" s="490"/>
      <c r="G90" s="490"/>
      <c r="H90" s="490"/>
      <c r="I90" s="490"/>
      <c r="J90" s="490"/>
      <c r="K90" s="490"/>
      <c r="L90" s="491"/>
      <c r="M90" s="492"/>
      <c r="N90" s="492"/>
      <c r="O90" s="492"/>
      <c r="P90" s="492"/>
      <c r="Q90" s="492"/>
      <c r="R90" s="493"/>
      <c r="S90" s="493"/>
      <c r="T90" s="493"/>
      <c r="U90" s="493"/>
      <c r="V90" s="493"/>
      <c r="W90" s="403"/>
      <c r="X90" s="1"/>
      <c r="Y90" s="2"/>
      <c r="Z90" s="400" t="str">
        <f>IFERROR(VLOOKUP(Y90, 【参考】数式用!$A$2:$B$48, 2, FALSE), "")</f>
        <v/>
      </c>
      <c r="AA90" s="401"/>
    </row>
    <row r="91" spans="1:27" ht="33.950000000000003" customHeight="1">
      <c r="A91" s="249"/>
      <c r="B91" s="402">
        <f t="shared" si="0"/>
        <v>53</v>
      </c>
      <c r="C91" s="489"/>
      <c r="D91" s="490"/>
      <c r="E91" s="490"/>
      <c r="F91" s="490"/>
      <c r="G91" s="490"/>
      <c r="H91" s="490"/>
      <c r="I91" s="490"/>
      <c r="J91" s="490"/>
      <c r="K91" s="490"/>
      <c r="L91" s="491"/>
      <c r="M91" s="492"/>
      <c r="N91" s="492"/>
      <c r="O91" s="492"/>
      <c r="P91" s="492"/>
      <c r="Q91" s="492"/>
      <c r="R91" s="493"/>
      <c r="S91" s="493"/>
      <c r="T91" s="493"/>
      <c r="U91" s="493"/>
      <c r="V91" s="493"/>
      <c r="W91" s="403"/>
      <c r="X91" s="1"/>
      <c r="Y91" s="2"/>
      <c r="Z91" s="400" t="str">
        <f>IFERROR(VLOOKUP(Y91, 【参考】数式用!$A$2:$B$48, 2, FALSE), "")</f>
        <v/>
      </c>
      <c r="AA91" s="401"/>
    </row>
    <row r="92" spans="1:27" ht="33.950000000000003" customHeight="1">
      <c r="A92" s="249"/>
      <c r="B92" s="402">
        <f t="shared" si="0"/>
        <v>54</v>
      </c>
      <c r="C92" s="489"/>
      <c r="D92" s="490"/>
      <c r="E92" s="490"/>
      <c r="F92" s="490"/>
      <c r="G92" s="490"/>
      <c r="H92" s="490"/>
      <c r="I92" s="490"/>
      <c r="J92" s="490"/>
      <c r="K92" s="490"/>
      <c r="L92" s="491"/>
      <c r="M92" s="492"/>
      <c r="N92" s="492"/>
      <c r="O92" s="492"/>
      <c r="P92" s="492"/>
      <c r="Q92" s="492"/>
      <c r="R92" s="493"/>
      <c r="S92" s="493"/>
      <c r="T92" s="493"/>
      <c r="U92" s="493"/>
      <c r="V92" s="493"/>
      <c r="W92" s="403"/>
      <c r="X92" s="1"/>
      <c r="Y92" s="2"/>
      <c r="Z92" s="400" t="str">
        <f>IFERROR(VLOOKUP(Y92, 【参考】数式用!$A$2:$B$48, 2, FALSE), "")</f>
        <v/>
      </c>
      <c r="AA92" s="401"/>
    </row>
    <row r="93" spans="1:27" ht="33.950000000000003" customHeight="1">
      <c r="A93" s="249"/>
      <c r="B93" s="402">
        <f t="shared" si="0"/>
        <v>55</v>
      </c>
      <c r="C93" s="489"/>
      <c r="D93" s="490"/>
      <c r="E93" s="490"/>
      <c r="F93" s="490"/>
      <c r="G93" s="490"/>
      <c r="H93" s="490"/>
      <c r="I93" s="490"/>
      <c r="J93" s="490"/>
      <c r="K93" s="490"/>
      <c r="L93" s="491"/>
      <c r="M93" s="492"/>
      <c r="N93" s="492"/>
      <c r="O93" s="492"/>
      <c r="P93" s="492"/>
      <c r="Q93" s="492"/>
      <c r="R93" s="493"/>
      <c r="S93" s="493"/>
      <c r="T93" s="493"/>
      <c r="U93" s="493"/>
      <c r="V93" s="493"/>
      <c r="W93" s="403"/>
      <c r="X93" s="1"/>
      <c r="Y93" s="2"/>
      <c r="Z93" s="400" t="str">
        <f>IFERROR(VLOOKUP(Y93, 【参考】数式用!$A$2:$B$48, 2, FALSE), "")</f>
        <v/>
      </c>
      <c r="AA93" s="401"/>
    </row>
    <row r="94" spans="1:27" ht="33.950000000000003" customHeight="1">
      <c r="A94" s="249"/>
      <c r="B94" s="402">
        <f t="shared" si="0"/>
        <v>56</v>
      </c>
      <c r="C94" s="489"/>
      <c r="D94" s="490"/>
      <c r="E94" s="490"/>
      <c r="F94" s="490"/>
      <c r="G94" s="490"/>
      <c r="H94" s="490"/>
      <c r="I94" s="490"/>
      <c r="J94" s="490"/>
      <c r="K94" s="490"/>
      <c r="L94" s="491"/>
      <c r="M94" s="492"/>
      <c r="N94" s="492"/>
      <c r="O94" s="492"/>
      <c r="P94" s="492"/>
      <c r="Q94" s="492"/>
      <c r="R94" s="493"/>
      <c r="S94" s="493"/>
      <c r="T94" s="493"/>
      <c r="U94" s="493"/>
      <c r="V94" s="493"/>
      <c r="W94" s="403"/>
      <c r="X94" s="1"/>
      <c r="Y94" s="2"/>
      <c r="Z94" s="400" t="str">
        <f>IFERROR(VLOOKUP(Y94, 【参考】数式用!$A$2:$B$48, 2, FALSE), "")</f>
        <v/>
      </c>
      <c r="AA94" s="401"/>
    </row>
    <row r="95" spans="1:27" ht="33.950000000000003" customHeight="1">
      <c r="A95" s="249"/>
      <c r="B95" s="402">
        <f t="shared" si="0"/>
        <v>57</v>
      </c>
      <c r="C95" s="489"/>
      <c r="D95" s="490"/>
      <c r="E95" s="490"/>
      <c r="F95" s="490"/>
      <c r="G95" s="490"/>
      <c r="H95" s="490"/>
      <c r="I95" s="490"/>
      <c r="J95" s="490"/>
      <c r="K95" s="490"/>
      <c r="L95" s="491"/>
      <c r="M95" s="492"/>
      <c r="N95" s="492"/>
      <c r="O95" s="492"/>
      <c r="P95" s="492"/>
      <c r="Q95" s="492"/>
      <c r="R95" s="493"/>
      <c r="S95" s="493"/>
      <c r="T95" s="493"/>
      <c r="U95" s="493"/>
      <c r="V95" s="493"/>
      <c r="W95" s="403"/>
      <c r="X95" s="1"/>
      <c r="Y95" s="2"/>
      <c r="Z95" s="400" t="str">
        <f>IFERROR(VLOOKUP(Y95, 【参考】数式用!$A$2:$B$48, 2, FALSE), "")</f>
        <v/>
      </c>
      <c r="AA95" s="401"/>
    </row>
    <row r="96" spans="1:27" ht="33.950000000000003" customHeight="1">
      <c r="A96" s="249"/>
      <c r="B96" s="402">
        <f t="shared" si="0"/>
        <v>58</v>
      </c>
      <c r="C96" s="489"/>
      <c r="D96" s="490"/>
      <c r="E96" s="490"/>
      <c r="F96" s="490"/>
      <c r="G96" s="490"/>
      <c r="H96" s="490"/>
      <c r="I96" s="490"/>
      <c r="J96" s="490"/>
      <c r="K96" s="490"/>
      <c r="L96" s="491"/>
      <c r="M96" s="492"/>
      <c r="N96" s="492"/>
      <c r="O96" s="492"/>
      <c r="P96" s="492"/>
      <c r="Q96" s="492"/>
      <c r="R96" s="493"/>
      <c r="S96" s="493"/>
      <c r="T96" s="493"/>
      <c r="U96" s="493"/>
      <c r="V96" s="493"/>
      <c r="W96" s="403"/>
      <c r="X96" s="1"/>
      <c r="Y96" s="2"/>
      <c r="Z96" s="400" t="str">
        <f>IFERROR(VLOOKUP(Y96, 【参考】数式用!$A$2:$B$48, 2, FALSE), "")</f>
        <v/>
      </c>
      <c r="AA96" s="401"/>
    </row>
    <row r="97" spans="1:27" ht="33.950000000000003" customHeight="1">
      <c r="A97" s="249"/>
      <c r="B97" s="402">
        <f t="shared" si="0"/>
        <v>59</v>
      </c>
      <c r="C97" s="489"/>
      <c r="D97" s="490"/>
      <c r="E97" s="490"/>
      <c r="F97" s="490"/>
      <c r="G97" s="490"/>
      <c r="H97" s="490"/>
      <c r="I97" s="490"/>
      <c r="J97" s="490"/>
      <c r="K97" s="490"/>
      <c r="L97" s="491"/>
      <c r="M97" s="492"/>
      <c r="N97" s="492"/>
      <c r="O97" s="492"/>
      <c r="P97" s="492"/>
      <c r="Q97" s="492"/>
      <c r="R97" s="493"/>
      <c r="S97" s="493"/>
      <c r="T97" s="493"/>
      <c r="U97" s="493"/>
      <c r="V97" s="493"/>
      <c r="W97" s="403"/>
      <c r="X97" s="1"/>
      <c r="Y97" s="2"/>
      <c r="Z97" s="400" t="str">
        <f>IFERROR(VLOOKUP(Y97, 【参考】数式用!$A$2:$B$48, 2, FALSE), "")</f>
        <v/>
      </c>
      <c r="AA97" s="401"/>
    </row>
    <row r="98" spans="1:27" ht="33.950000000000003" customHeight="1">
      <c r="A98" s="249"/>
      <c r="B98" s="402">
        <f t="shared" si="0"/>
        <v>60</v>
      </c>
      <c r="C98" s="489"/>
      <c r="D98" s="490"/>
      <c r="E98" s="490"/>
      <c r="F98" s="490"/>
      <c r="G98" s="490"/>
      <c r="H98" s="490"/>
      <c r="I98" s="490"/>
      <c r="J98" s="490"/>
      <c r="K98" s="490"/>
      <c r="L98" s="491"/>
      <c r="M98" s="492"/>
      <c r="N98" s="492"/>
      <c r="O98" s="492"/>
      <c r="P98" s="492"/>
      <c r="Q98" s="492"/>
      <c r="R98" s="493"/>
      <c r="S98" s="493"/>
      <c r="T98" s="493"/>
      <c r="U98" s="493"/>
      <c r="V98" s="493"/>
      <c r="W98" s="403"/>
      <c r="X98" s="1"/>
      <c r="Y98" s="2"/>
      <c r="Z98" s="400" t="str">
        <f>IFERROR(VLOOKUP(Y98, 【参考】数式用!$A$2:$B$48, 2, FALSE), "")</f>
        <v/>
      </c>
      <c r="AA98" s="401"/>
    </row>
    <row r="99" spans="1:27" ht="33.950000000000003" customHeight="1">
      <c r="A99" s="249"/>
      <c r="B99" s="402">
        <f t="shared" si="0"/>
        <v>61</v>
      </c>
      <c r="C99" s="489"/>
      <c r="D99" s="490"/>
      <c r="E99" s="490"/>
      <c r="F99" s="490"/>
      <c r="G99" s="490"/>
      <c r="H99" s="490"/>
      <c r="I99" s="490"/>
      <c r="J99" s="490"/>
      <c r="K99" s="490"/>
      <c r="L99" s="491"/>
      <c r="M99" s="492"/>
      <c r="N99" s="492"/>
      <c r="O99" s="492"/>
      <c r="P99" s="492"/>
      <c r="Q99" s="492"/>
      <c r="R99" s="493"/>
      <c r="S99" s="493"/>
      <c r="T99" s="493"/>
      <c r="U99" s="493"/>
      <c r="V99" s="493"/>
      <c r="W99" s="403"/>
      <c r="X99" s="1"/>
      <c r="Y99" s="2"/>
      <c r="Z99" s="400" t="str">
        <f>IFERROR(VLOOKUP(Y99, 【参考】数式用!$A$2:$B$48, 2, FALSE), "")</f>
        <v/>
      </c>
      <c r="AA99" s="401"/>
    </row>
    <row r="100" spans="1:27" ht="33.950000000000003" customHeight="1">
      <c r="A100" s="249"/>
      <c r="B100" s="402">
        <f t="shared" si="0"/>
        <v>62</v>
      </c>
      <c r="C100" s="489"/>
      <c r="D100" s="490"/>
      <c r="E100" s="490"/>
      <c r="F100" s="490"/>
      <c r="G100" s="490"/>
      <c r="H100" s="490"/>
      <c r="I100" s="490"/>
      <c r="J100" s="490"/>
      <c r="K100" s="490"/>
      <c r="L100" s="491"/>
      <c r="M100" s="492"/>
      <c r="N100" s="492"/>
      <c r="O100" s="492"/>
      <c r="P100" s="492"/>
      <c r="Q100" s="492"/>
      <c r="R100" s="493"/>
      <c r="S100" s="493"/>
      <c r="T100" s="493"/>
      <c r="U100" s="493"/>
      <c r="V100" s="493"/>
      <c r="W100" s="403"/>
      <c r="X100" s="1"/>
      <c r="Y100" s="2"/>
      <c r="Z100" s="400" t="str">
        <f>IFERROR(VLOOKUP(Y100, 【参考】数式用!$A$2:$B$48, 2, FALSE), "")</f>
        <v/>
      </c>
      <c r="AA100" s="401"/>
    </row>
    <row r="101" spans="1:27" ht="33.950000000000003" customHeight="1">
      <c r="A101" s="249"/>
      <c r="B101" s="402">
        <f t="shared" si="0"/>
        <v>63</v>
      </c>
      <c r="C101" s="489"/>
      <c r="D101" s="490"/>
      <c r="E101" s="490"/>
      <c r="F101" s="490"/>
      <c r="G101" s="490"/>
      <c r="H101" s="490"/>
      <c r="I101" s="490"/>
      <c r="J101" s="490"/>
      <c r="K101" s="490"/>
      <c r="L101" s="491"/>
      <c r="M101" s="492"/>
      <c r="N101" s="492"/>
      <c r="O101" s="492"/>
      <c r="P101" s="492"/>
      <c r="Q101" s="492"/>
      <c r="R101" s="493"/>
      <c r="S101" s="493"/>
      <c r="T101" s="493"/>
      <c r="U101" s="493"/>
      <c r="V101" s="493"/>
      <c r="W101" s="403"/>
      <c r="X101" s="1"/>
      <c r="Y101" s="2"/>
      <c r="Z101" s="400" t="str">
        <f>IFERROR(VLOOKUP(Y101, 【参考】数式用!$A$2:$B$48, 2, FALSE), "")</f>
        <v/>
      </c>
      <c r="AA101" s="401"/>
    </row>
    <row r="102" spans="1:27" ht="33.950000000000003" customHeight="1">
      <c r="A102" s="249"/>
      <c r="B102" s="402">
        <f t="shared" si="0"/>
        <v>64</v>
      </c>
      <c r="C102" s="489"/>
      <c r="D102" s="490"/>
      <c r="E102" s="490"/>
      <c r="F102" s="490"/>
      <c r="G102" s="490"/>
      <c r="H102" s="490"/>
      <c r="I102" s="490"/>
      <c r="J102" s="490"/>
      <c r="K102" s="490"/>
      <c r="L102" s="491"/>
      <c r="M102" s="492"/>
      <c r="N102" s="492"/>
      <c r="O102" s="492"/>
      <c r="P102" s="492"/>
      <c r="Q102" s="492"/>
      <c r="R102" s="493"/>
      <c r="S102" s="493"/>
      <c r="T102" s="493"/>
      <c r="U102" s="493"/>
      <c r="V102" s="493"/>
      <c r="W102" s="403"/>
      <c r="X102" s="1"/>
      <c r="Y102" s="2"/>
      <c r="Z102" s="400" t="str">
        <f>IFERROR(VLOOKUP(Y102, 【参考】数式用!$A$2:$B$48, 2, FALSE), "")</f>
        <v/>
      </c>
      <c r="AA102" s="401"/>
    </row>
    <row r="103" spans="1:27" ht="33.950000000000003" customHeight="1">
      <c r="A103" s="249"/>
      <c r="B103" s="402">
        <f t="shared" si="0"/>
        <v>65</v>
      </c>
      <c r="C103" s="489"/>
      <c r="D103" s="490"/>
      <c r="E103" s="490"/>
      <c r="F103" s="490"/>
      <c r="G103" s="490"/>
      <c r="H103" s="490"/>
      <c r="I103" s="490"/>
      <c r="J103" s="490"/>
      <c r="K103" s="490"/>
      <c r="L103" s="491"/>
      <c r="M103" s="492"/>
      <c r="N103" s="492"/>
      <c r="O103" s="492"/>
      <c r="P103" s="492"/>
      <c r="Q103" s="492"/>
      <c r="R103" s="493"/>
      <c r="S103" s="493"/>
      <c r="T103" s="493"/>
      <c r="U103" s="493"/>
      <c r="V103" s="493"/>
      <c r="W103" s="403"/>
      <c r="X103" s="1"/>
      <c r="Y103" s="2"/>
      <c r="Z103" s="400" t="str">
        <f>IFERROR(VLOOKUP(Y103, 【参考】数式用!$A$2:$B$48, 2, FALSE), "")</f>
        <v/>
      </c>
      <c r="AA103" s="401"/>
    </row>
    <row r="104" spans="1:27" ht="33.950000000000003" customHeight="1">
      <c r="A104" s="249"/>
      <c r="B104" s="402">
        <f t="shared" si="0"/>
        <v>66</v>
      </c>
      <c r="C104" s="489"/>
      <c r="D104" s="490"/>
      <c r="E104" s="490"/>
      <c r="F104" s="490"/>
      <c r="G104" s="490"/>
      <c r="H104" s="490"/>
      <c r="I104" s="490"/>
      <c r="J104" s="490"/>
      <c r="K104" s="490"/>
      <c r="L104" s="491"/>
      <c r="M104" s="492"/>
      <c r="N104" s="492"/>
      <c r="O104" s="492"/>
      <c r="P104" s="492"/>
      <c r="Q104" s="492"/>
      <c r="R104" s="493"/>
      <c r="S104" s="493"/>
      <c r="T104" s="493"/>
      <c r="U104" s="493"/>
      <c r="V104" s="493"/>
      <c r="W104" s="403"/>
      <c r="X104" s="1"/>
      <c r="Y104" s="2"/>
      <c r="Z104" s="400" t="str">
        <f>IFERROR(VLOOKUP(Y104, 【参考】数式用!$A$2:$B$48, 2, FALSE), "")</f>
        <v/>
      </c>
      <c r="AA104" s="401"/>
    </row>
    <row r="105" spans="1:27" ht="33.950000000000003" customHeight="1">
      <c r="A105" s="249"/>
      <c r="B105" s="402">
        <f t="shared" ref="B105:B352" si="1">B104+1</f>
        <v>67</v>
      </c>
      <c r="C105" s="489"/>
      <c r="D105" s="490"/>
      <c r="E105" s="490"/>
      <c r="F105" s="490"/>
      <c r="G105" s="490"/>
      <c r="H105" s="490"/>
      <c r="I105" s="490"/>
      <c r="J105" s="490"/>
      <c r="K105" s="490"/>
      <c r="L105" s="491"/>
      <c r="M105" s="492"/>
      <c r="N105" s="492"/>
      <c r="O105" s="492"/>
      <c r="P105" s="492"/>
      <c r="Q105" s="492"/>
      <c r="R105" s="493"/>
      <c r="S105" s="493"/>
      <c r="T105" s="493"/>
      <c r="U105" s="493"/>
      <c r="V105" s="493"/>
      <c r="W105" s="403"/>
      <c r="X105" s="1"/>
      <c r="Y105" s="2"/>
      <c r="Z105" s="400" t="str">
        <f>IFERROR(VLOOKUP(Y105, 【参考】数式用!$A$2:$B$48, 2, FALSE), "")</f>
        <v/>
      </c>
      <c r="AA105" s="401"/>
    </row>
    <row r="106" spans="1:27" ht="33.950000000000003" customHeight="1">
      <c r="A106" s="249"/>
      <c r="B106" s="402">
        <f t="shared" si="1"/>
        <v>68</v>
      </c>
      <c r="C106" s="489"/>
      <c r="D106" s="490"/>
      <c r="E106" s="490"/>
      <c r="F106" s="490"/>
      <c r="G106" s="490"/>
      <c r="H106" s="490"/>
      <c r="I106" s="490"/>
      <c r="J106" s="490"/>
      <c r="K106" s="490"/>
      <c r="L106" s="491"/>
      <c r="M106" s="492"/>
      <c r="N106" s="492"/>
      <c r="O106" s="492"/>
      <c r="P106" s="492"/>
      <c r="Q106" s="492"/>
      <c r="R106" s="493"/>
      <c r="S106" s="493"/>
      <c r="T106" s="493"/>
      <c r="U106" s="493"/>
      <c r="V106" s="493"/>
      <c r="W106" s="403"/>
      <c r="X106" s="1"/>
      <c r="Y106" s="2"/>
      <c r="Z106" s="400" t="str">
        <f>IFERROR(VLOOKUP(Y106, 【参考】数式用!$A$2:$B$48, 2, FALSE), "")</f>
        <v/>
      </c>
      <c r="AA106" s="401"/>
    </row>
    <row r="107" spans="1:27" ht="33.950000000000003" customHeight="1">
      <c r="A107" s="249"/>
      <c r="B107" s="402">
        <f t="shared" si="1"/>
        <v>69</v>
      </c>
      <c r="C107" s="489"/>
      <c r="D107" s="490"/>
      <c r="E107" s="490"/>
      <c r="F107" s="490"/>
      <c r="G107" s="490"/>
      <c r="H107" s="490"/>
      <c r="I107" s="490"/>
      <c r="J107" s="490"/>
      <c r="K107" s="490"/>
      <c r="L107" s="491"/>
      <c r="M107" s="492"/>
      <c r="N107" s="492"/>
      <c r="O107" s="492"/>
      <c r="P107" s="492"/>
      <c r="Q107" s="492"/>
      <c r="R107" s="493"/>
      <c r="S107" s="493"/>
      <c r="T107" s="493"/>
      <c r="U107" s="493"/>
      <c r="V107" s="493"/>
      <c r="W107" s="403"/>
      <c r="X107" s="1"/>
      <c r="Y107" s="2"/>
      <c r="Z107" s="400" t="str">
        <f>IFERROR(VLOOKUP(Y107, 【参考】数式用!$A$2:$B$48, 2, FALSE), "")</f>
        <v/>
      </c>
      <c r="AA107" s="401"/>
    </row>
    <row r="108" spans="1:27" ht="33.950000000000003" customHeight="1">
      <c r="A108" s="249"/>
      <c r="B108" s="402">
        <f t="shared" si="1"/>
        <v>70</v>
      </c>
      <c r="C108" s="489"/>
      <c r="D108" s="490"/>
      <c r="E108" s="490"/>
      <c r="F108" s="490"/>
      <c r="G108" s="490"/>
      <c r="H108" s="490"/>
      <c r="I108" s="490"/>
      <c r="J108" s="490"/>
      <c r="K108" s="490"/>
      <c r="L108" s="491"/>
      <c r="M108" s="492"/>
      <c r="N108" s="492"/>
      <c r="O108" s="492"/>
      <c r="P108" s="492"/>
      <c r="Q108" s="492"/>
      <c r="R108" s="493"/>
      <c r="S108" s="493"/>
      <c r="T108" s="493"/>
      <c r="U108" s="493"/>
      <c r="V108" s="493"/>
      <c r="W108" s="403"/>
      <c r="X108" s="1"/>
      <c r="Y108" s="2"/>
      <c r="Z108" s="400" t="str">
        <f>IFERROR(VLOOKUP(Y108, 【参考】数式用!$A$2:$B$48, 2, FALSE), "")</f>
        <v/>
      </c>
      <c r="AA108" s="401"/>
    </row>
    <row r="109" spans="1:27" ht="33.950000000000003" customHeight="1">
      <c r="A109" s="249"/>
      <c r="B109" s="402">
        <f t="shared" si="1"/>
        <v>71</v>
      </c>
      <c r="C109" s="489"/>
      <c r="D109" s="490"/>
      <c r="E109" s="490"/>
      <c r="F109" s="490"/>
      <c r="G109" s="490"/>
      <c r="H109" s="490"/>
      <c r="I109" s="490"/>
      <c r="J109" s="490"/>
      <c r="K109" s="490"/>
      <c r="L109" s="491"/>
      <c r="M109" s="492"/>
      <c r="N109" s="492"/>
      <c r="O109" s="492"/>
      <c r="P109" s="492"/>
      <c r="Q109" s="492"/>
      <c r="R109" s="493"/>
      <c r="S109" s="493"/>
      <c r="T109" s="493"/>
      <c r="U109" s="493"/>
      <c r="V109" s="493"/>
      <c r="W109" s="403"/>
      <c r="X109" s="1"/>
      <c r="Y109" s="2"/>
      <c r="Z109" s="400" t="str">
        <f>IFERROR(VLOOKUP(Y109, 【参考】数式用!$A$2:$B$48, 2, FALSE), "")</f>
        <v/>
      </c>
      <c r="AA109" s="401"/>
    </row>
    <row r="110" spans="1:27" ht="33.950000000000003" customHeight="1">
      <c r="A110" s="249"/>
      <c r="B110" s="402">
        <f t="shared" si="1"/>
        <v>72</v>
      </c>
      <c r="C110" s="489"/>
      <c r="D110" s="490"/>
      <c r="E110" s="490"/>
      <c r="F110" s="490"/>
      <c r="G110" s="490"/>
      <c r="H110" s="490"/>
      <c r="I110" s="490"/>
      <c r="J110" s="490"/>
      <c r="K110" s="490"/>
      <c r="L110" s="491"/>
      <c r="M110" s="492"/>
      <c r="N110" s="492"/>
      <c r="O110" s="492"/>
      <c r="P110" s="492"/>
      <c r="Q110" s="492"/>
      <c r="R110" s="493"/>
      <c r="S110" s="493"/>
      <c r="T110" s="493"/>
      <c r="U110" s="493"/>
      <c r="V110" s="493"/>
      <c r="W110" s="403"/>
      <c r="X110" s="1"/>
      <c r="Y110" s="2"/>
      <c r="Z110" s="400" t="str">
        <f>IFERROR(VLOOKUP(Y110, 【参考】数式用!$A$2:$B$48, 2, FALSE), "")</f>
        <v/>
      </c>
      <c r="AA110" s="401"/>
    </row>
    <row r="111" spans="1:27" ht="33.950000000000003" customHeight="1">
      <c r="A111" s="249"/>
      <c r="B111" s="402">
        <f t="shared" si="1"/>
        <v>73</v>
      </c>
      <c r="C111" s="489"/>
      <c r="D111" s="490"/>
      <c r="E111" s="490"/>
      <c r="F111" s="490"/>
      <c r="G111" s="490"/>
      <c r="H111" s="490"/>
      <c r="I111" s="490"/>
      <c r="J111" s="490"/>
      <c r="K111" s="490"/>
      <c r="L111" s="491"/>
      <c r="M111" s="492"/>
      <c r="N111" s="492"/>
      <c r="O111" s="492"/>
      <c r="P111" s="492"/>
      <c r="Q111" s="492"/>
      <c r="R111" s="493"/>
      <c r="S111" s="493"/>
      <c r="T111" s="493"/>
      <c r="U111" s="493"/>
      <c r="V111" s="493"/>
      <c r="W111" s="403"/>
      <c r="X111" s="1"/>
      <c r="Y111" s="2"/>
      <c r="Z111" s="400" t="str">
        <f>IFERROR(VLOOKUP(Y111, 【参考】数式用!$A$2:$B$48, 2, FALSE), "")</f>
        <v/>
      </c>
      <c r="AA111" s="401"/>
    </row>
    <row r="112" spans="1:27" ht="33.950000000000003" customHeight="1">
      <c r="A112" s="249"/>
      <c r="B112" s="402">
        <f t="shared" si="1"/>
        <v>74</v>
      </c>
      <c r="C112" s="489"/>
      <c r="D112" s="490"/>
      <c r="E112" s="490"/>
      <c r="F112" s="490"/>
      <c r="G112" s="490"/>
      <c r="H112" s="490"/>
      <c r="I112" s="490"/>
      <c r="J112" s="490"/>
      <c r="K112" s="490"/>
      <c r="L112" s="491"/>
      <c r="M112" s="492"/>
      <c r="N112" s="492"/>
      <c r="O112" s="492"/>
      <c r="P112" s="492"/>
      <c r="Q112" s="492"/>
      <c r="R112" s="493"/>
      <c r="S112" s="493"/>
      <c r="T112" s="493"/>
      <c r="U112" s="493"/>
      <c r="V112" s="493"/>
      <c r="W112" s="403"/>
      <c r="X112" s="1"/>
      <c r="Y112" s="2"/>
      <c r="Z112" s="400" t="str">
        <f>IFERROR(VLOOKUP(Y112, 【参考】数式用!$A$2:$B$48, 2, FALSE), "")</f>
        <v/>
      </c>
      <c r="AA112" s="401"/>
    </row>
    <row r="113" spans="1:27" ht="33.950000000000003" customHeight="1">
      <c r="A113" s="249"/>
      <c r="B113" s="402">
        <f t="shared" si="1"/>
        <v>75</v>
      </c>
      <c r="C113" s="489"/>
      <c r="D113" s="490"/>
      <c r="E113" s="490"/>
      <c r="F113" s="490"/>
      <c r="G113" s="490"/>
      <c r="H113" s="490"/>
      <c r="I113" s="490"/>
      <c r="J113" s="490"/>
      <c r="K113" s="490"/>
      <c r="L113" s="491"/>
      <c r="M113" s="492"/>
      <c r="N113" s="492"/>
      <c r="O113" s="492"/>
      <c r="P113" s="492"/>
      <c r="Q113" s="492"/>
      <c r="R113" s="493"/>
      <c r="S113" s="493"/>
      <c r="T113" s="493"/>
      <c r="U113" s="493"/>
      <c r="V113" s="493"/>
      <c r="W113" s="403"/>
      <c r="X113" s="1"/>
      <c r="Y113" s="2"/>
      <c r="Z113" s="400" t="str">
        <f>IFERROR(VLOOKUP(Y113, 【参考】数式用!$A$2:$B$48, 2, FALSE), "")</f>
        <v/>
      </c>
      <c r="AA113" s="401"/>
    </row>
    <row r="114" spans="1:27" ht="33.950000000000003" customHeight="1">
      <c r="A114" s="249"/>
      <c r="B114" s="402">
        <f t="shared" si="1"/>
        <v>76</v>
      </c>
      <c r="C114" s="489"/>
      <c r="D114" s="490"/>
      <c r="E114" s="490"/>
      <c r="F114" s="490"/>
      <c r="G114" s="490"/>
      <c r="H114" s="490"/>
      <c r="I114" s="490"/>
      <c r="J114" s="490"/>
      <c r="K114" s="490"/>
      <c r="L114" s="491"/>
      <c r="M114" s="492"/>
      <c r="N114" s="492"/>
      <c r="O114" s="492"/>
      <c r="P114" s="492"/>
      <c r="Q114" s="492"/>
      <c r="R114" s="493"/>
      <c r="S114" s="493"/>
      <c r="T114" s="493"/>
      <c r="U114" s="493"/>
      <c r="V114" s="493"/>
      <c r="W114" s="403"/>
      <c r="X114" s="1"/>
      <c r="Y114" s="2"/>
      <c r="Z114" s="400" t="str">
        <f>IFERROR(VLOOKUP(Y114, 【参考】数式用!$A$2:$B$48, 2, FALSE), "")</f>
        <v/>
      </c>
      <c r="AA114" s="401"/>
    </row>
    <row r="115" spans="1:27" ht="33.950000000000003" customHeight="1">
      <c r="A115" s="249"/>
      <c r="B115" s="402">
        <f t="shared" si="1"/>
        <v>77</v>
      </c>
      <c r="C115" s="489"/>
      <c r="D115" s="490"/>
      <c r="E115" s="490"/>
      <c r="F115" s="490"/>
      <c r="G115" s="490"/>
      <c r="H115" s="490"/>
      <c r="I115" s="490"/>
      <c r="J115" s="490"/>
      <c r="K115" s="490"/>
      <c r="L115" s="491"/>
      <c r="M115" s="492"/>
      <c r="N115" s="492"/>
      <c r="O115" s="492"/>
      <c r="P115" s="492"/>
      <c r="Q115" s="492"/>
      <c r="R115" s="493"/>
      <c r="S115" s="493"/>
      <c r="T115" s="493"/>
      <c r="U115" s="493"/>
      <c r="V115" s="493"/>
      <c r="W115" s="403"/>
      <c r="X115" s="1"/>
      <c r="Y115" s="2"/>
      <c r="Z115" s="400" t="str">
        <f>IFERROR(VLOOKUP(Y115, 【参考】数式用!$A$2:$B$48, 2, FALSE), "")</f>
        <v/>
      </c>
      <c r="AA115" s="401"/>
    </row>
    <row r="116" spans="1:27" ht="33.950000000000003" customHeight="1">
      <c r="A116" s="249"/>
      <c r="B116" s="402">
        <f t="shared" si="1"/>
        <v>78</v>
      </c>
      <c r="C116" s="489"/>
      <c r="D116" s="490"/>
      <c r="E116" s="490"/>
      <c r="F116" s="490"/>
      <c r="G116" s="490"/>
      <c r="H116" s="490"/>
      <c r="I116" s="490"/>
      <c r="J116" s="490"/>
      <c r="K116" s="490"/>
      <c r="L116" s="491"/>
      <c r="M116" s="492"/>
      <c r="N116" s="492"/>
      <c r="O116" s="492"/>
      <c r="P116" s="492"/>
      <c r="Q116" s="492"/>
      <c r="R116" s="493"/>
      <c r="S116" s="493"/>
      <c r="T116" s="493"/>
      <c r="U116" s="493"/>
      <c r="V116" s="493"/>
      <c r="W116" s="403"/>
      <c r="X116" s="1"/>
      <c r="Y116" s="2"/>
      <c r="Z116" s="400" t="str">
        <f>IFERROR(VLOOKUP(Y116, 【参考】数式用!$A$2:$B$48, 2, FALSE), "")</f>
        <v/>
      </c>
      <c r="AA116" s="401"/>
    </row>
    <row r="117" spans="1:27" ht="33.950000000000003" customHeight="1">
      <c r="A117" s="249"/>
      <c r="B117" s="402">
        <f t="shared" si="1"/>
        <v>79</v>
      </c>
      <c r="C117" s="489"/>
      <c r="D117" s="490"/>
      <c r="E117" s="490"/>
      <c r="F117" s="490"/>
      <c r="G117" s="490"/>
      <c r="H117" s="490"/>
      <c r="I117" s="490"/>
      <c r="J117" s="490"/>
      <c r="K117" s="490"/>
      <c r="L117" s="491"/>
      <c r="M117" s="492"/>
      <c r="N117" s="492"/>
      <c r="O117" s="492"/>
      <c r="P117" s="492"/>
      <c r="Q117" s="492"/>
      <c r="R117" s="493"/>
      <c r="S117" s="493"/>
      <c r="T117" s="493"/>
      <c r="U117" s="493"/>
      <c r="V117" s="493"/>
      <c r="W117" s="403"/>
      <c r="X117" s="1"/>
      <c r="Y117" s="2"/>
      <c r="Z117" s="400" t="str">
        <f>IFERROR(VLOOKUP(Y117, 【参考】数式用!$A$2:$B$48, 2, FALSE), "")</f>
        <v/>
      </c>
      <c r="AA117" s="401"/>
    </row>
    <row r="118" spans="1:27" ht="33.950000000000003" customHeight="1">
      <c r="A118" s="249"/>
      <c r="B118" s="402">
        <f t="shared" si="1"/>
        <v>80</v>
      </c>
      <c r="C118" s="489"/>
      <c r="D118" s="490"/>
      <c r="E118" s="490"/>
      <c r="F118" s="490"/>
      <c r="G118" s="490"/>
      <c r="H118" s="490"/>
      <c r="I118" s="490"/>
      <c r="J118" s="490"/>
      <c r="K118" s="490"/>
      <c r="L118" s="491"/>
      <c r="M118" s="492"/>
      <c r="N118" s="492"/>
      <c r="O118" s="492"/>
      <c r="P118" s="492"/>
      <c r="Q118" s="492"/>
      <c r="R118" s="493"/>
      <c r="S118" s="493"/>
      <c r="T118" s="493"/>
      <c r="U118" s="493"/>
      <c r="V118" s="493"/>
      <c r="W118" s="403"/>
      <c r="X118" s="1"/>
      <c r="Y118" s="2"/>
      <c r="Z118" s="400" t="str">
        <f>IFERROR(VLOOKUP(Y118, 【参考】数式用!$A$2:$B$48, 2, FALSE), "")</f>
        <v/>
      </c>
      <c r="AA118" s="401"/>
    </row>
    <row r="119" spans="1:27" ht="33.950000000000003" customHeight="1">
      <c r="A119" s="249"/>
      <c r="B119" s="402">
        <f t="shared" si="1"/>
        <v>81</v>
      </c>
      <c r="C119" s="489"/>
      <c r="D119" s="490"/>
      <c r="E119" s="490"/>
      <c r="F119" s="490"/>
      <c r="G119" s="490"/>
      <c r="H119" s="490"/>
      <c r="I119" s="490"/>
      <c r="J119" s="490"/>
      <c r="K119" s="490"/>
      <c r="L119" s="491"/>
      <c r="M119" s="492"/>
      <c r="N119" s="492"/>
      <c r="O119" s="492"/>
      <c r="P119" s="492"/>
      <c r="Q119" s="492"/>
      <c r="R119" s="493"/>
      <c r="S119" s="493"/>
      <c r="T119" s="493"/>
      <c r="U119" s="493"/>
      <c r="V119" s="493"/>
      <c r="W119" s="403"/>
      <c r="X119" s="1"/>
      <c r="Y119" s="2"/>
      <c r="Z119" s="400" t="str">
        <f>IFERROR(VLOOKUP(Y119, 【参考】数式用!$A$2:$B$48, 2, FALSE), "")</f>
        <v/>
      </c>
      <c r="AA119" s="401"/>
    </row>
    <row r="120" spans="1:27" ht="33.950000000000003" customHeight="1">
      <c r="A120" s="249"/>
      <c r="B120" s="402">
        <f t="shared" si="1"/>
        <v>82</v>
      </c>
      <c r="C120" s="489"/>
      <c r="D120" s="490"/>
      <c r="E120" s="490"/>
      <c r="F120" s="490"/>
      <c r="G120" s="490"/>
      <c r="H120" s="490"/>
      <c r="I120" s="490"/>
      <c r="J120" s="490"/>
      <c r="K120" s="490"/>
      <c r="L120" s="491"/>
      <c r="M120" s="492"/>
      <c r="N120" s="492"/>
      <c r="O120" s="492"/>
      <c r="P120" s="492"/>
      <c r="Q120" s="492"/>
      <c r="R120" s="493"/>
      <c r="S120" s="493"/>
      <c r="T120" s="493"/>
      <c r="U120" s="493"/>
      <c r="V120" s="493"/>
      <c r="W120" s="403"/>
      <c r="X120" s="1"/>
      <c r="Y120" s="2"/>
      <c r="Z120" s="400" t="str">
        <f>IFERROR(VLOOKUP(Y120, 【参考】数式用!$A$2:$B$48, 2, FALSE), "")</f>
        <v/>
      </c>
      <c r="AA120" s="401"/>
    </row>
    <row r="121" spans="1:27" ht="33.950000000000003" customHeight="1">
      <c r="A121" s="249"/>
      <c r="B121" s="402">
        <f t="shared" si="1"/>
        <v>83</v>
      </c>
      <c r="C121" s="489"/>
      <c r="D121" s="490"/>
      <c r="E121" s="490"/>
      <c r="F121" s="490"/>
      <c r="G121" s="490"/>
      <c r="H121" s="490"/>
      <c r="I121" s="490"/>
      <c r="J121" s="490"/>
      <c r="K121" s="490"/>
      <c r="L121" s="491"/>
      <c r="M121" s="492"/>
      <c r="N121" s="492"/>
      <c r="O121" s="492"/>
      <c r="P121" s="492"/>
      <c r="Q121" s="492"/>
      <c r="R121" s="493"/>
      <c r="S121" s="493"/>
      <c r="T121" s="493"/>
      <c r="U121" s="493"/>
      <c r="V121" s="493"/>
      <c r="W121" s="403"/>
      <c r="X121" s="1"/>
      <c r="Y121" s="2"/>
      <c r="Z121" s="400" t="str">
        <f>IFERROR(VLOOKUP(Y121, 【参考】数式用!$A$2:$B$48, 2, FALSE), "")</f>
        <v/>
      </c>
      <c r="AA121" s="401"/>
    </row>
    <row r="122" spans="1:27" ht="33.950000000000003" customHeight="1">
      <c r="A122" s="249"/>
      <c r="B122" s="402">
        <f t="shared" si="1"/>
        <v>84</v>
      </c>
      <c r="C122" s="489"/>
      <c r="D122" s="490"/>
      <c r="E122" s="490"/>
      <c r="F122" s="490"/>
      <c r="G122" s="490"/>
      <c r="H122" s="490"/>
      <c r="I122" s="490"/>
      <c r="J122" s="490"/>
      <c r="K122" s="490"/>
      <c r="L122" s="491"/>
      <c r="M122" s="492"/>
      <c r="N122" s="492"/>
      <c r="O122" s="492"/>
      <c r="P122" s="492"/>
      <c r="Q122" s="492"/>
      <c r="R122" s="493"/>
      <c r="S122" s="493"/>
      <c r="T122" s="493"/>
      <c r="U122" s="493"/>
      <c r="V122" s="493"/>
      <c r="W122" s="403"/>
      <c r="X122" s="1"/>
      <c r="Y122" s="2"/>
      <c r="Z122" s="400" t="str">
        <f>IFERROR(VLOOKUP(Y122, 【参考】数式用!$A$2:$B$48, 2, FALSE), "")</f>
        <v/>
      </c>
      <c r="AA122" s="401"/>
    </row>
    <row r="123" spans="1:27" ht="33.950000000000003" customHeight="1">
      <c r="A123" s="249"/>
      <c r="B123" s="402">
        <f t="shared" si="1"/>
        <v>85</v>
      </c>
      <c r="C123" s="489"/>
      <c r="D123" s="490"/>
      <c r="E123" s="490"/>
      <c r="F123" s="490"/>
      <c r="G123" s="490"/>
      <c r="H123" s="490"/>
      <c r="I123" s="490"/>
      <c r="J123" s="490"/>
      <c r="K123" s="490"/>
      <c r="L123" s="491"/>
      <c r="M123" s="492"/>
      <c r="N123" s="492"/>
      <c r="O123" s="492"/>
      <c r="P123" s="492"/>
      <c r="Q123" s="492"/>
      <c r="R123" s="493"/>
      <c r="S123" s="493"/>
      <c r="T123" s="493"/>
      <c r="U123" s="493"/>
      <c r="V123" s="493"/>
      <c r="W123" s="403"/>
      <c r="X123" s="1"/>
      <c r="Y123" s="2"/>
      <c r="Z123" s="400" t="str">
        <f>IFERROR(VLOOKUP(Y123, 【参考】数式用!$A$2:$B$48, 2, FALSE), "")</f>
        <v/>
      </c>
      <c r="AA123" s="401"/>
    </row>
    <row r="124" spans="1:27" ht="33.950000000000003" customHeight="1">
      <c r="A124" s="249"/>
      <c r="B124" s="402">
        <f t="shared" si="1"/>
        <v>86</v>
      </c>
      <c r="C124" s="489"/>
      <c r="D124" s="490"/>
      <c r="E124" s="490"/>
      <c r="F124" s="490"/>
      <c r="G124" s="490"/>
      <c r="H124" s="490"/>
      <c r="I124" s="490"/>
      <c r="J124" s="490"/>
      <c r="K124" s="490"/>
      <c r="L124" s="491"/>
      <c r="M124" s="492"/>
      <c r="N124" s="492"/>
      <c r="O124" s="492"/>
      <c r="P124" s="492"/>
      <c r="Q124" s="492"/>
      <c r="R124" s="493"/>
      <c r="S124" s="493"/>
      <c r="T124" s="493"/>
      <c r="U124" s="493"/>
      <c r="V124" s="493"/>
      <c r="W124" s="403"/>
      <c r="X124" s="1"/>
      <c r="Y124" s="2"/>
      <c r="Z124" s="400" t="str">
        <f>IFERROR(VLOOKUP(Y124, 【参考】数式用!$A$2:$B$48, 2, FALSE), "")</f>
        <v/>
      </c>
      <c r="AA124" s="401"/>
    </row>
    <row r="125" spans="1:27" ht="33.950000000000003" customHeight="1">
      <c r="A125" s="249"/>
      <c r="B125" s="402">
        <f t="shared" si="1"/>
        <v>87</v>
      </c>
      <c r="C125" s="489"/>
      <c r="D125" s="490"/>
      <c r="E125" s="490"/>
      <c r="F125" s="490"/>
      <c r="G125" s="490"/>
      <c r="H125" s="490"/>
      <c r="I125" s="490"/>
      <c r="J125" s="490"/>
      <c r="K125" s="490"/>
      <c r="L125" s="491"/>
      <c r="M125" s="492"/>
      <c r="N125" s="492"/>
      <c r="O125" s="492"/>
      <c r="P125" s="492"/>
      <c r="Q125" s="492"/>
      <c r="R125" s="493"/>
      <c r="S125" s="493"/>
      <c r="T125" s="493"/>
      <c r="U125" s="493"/>
      <c r="V125" s="493"/>
      <c r="W125" s="403"/>
      <c r="X125" s="1"/>
      <c r="Y125" s="2"/>
      <c r="Z125" s="400" t="str">
        <f>IFERROR(VLOOKUP(Y125, 【参考】数式用!$A$2:$B$48, 2, FALSE), "")</f>
        <v/>
      </c>
      <c r="AA125" s="401"/>
    </row>
    <row r="126" spans="1:27" ht="33.950000000000003" customHeight="1">
      <c r="A126" s="249"/>
      <c r="B126" s="402">
        <f t="shared" si="1"/>
        <v>88</v>
      </c>
      <c r="C126" s="489"/>
      <c r="D126" s="490"/>
      <c r="E126" s="490"/>
      <c r="F126" s="490"/>
      <c r="G126" s="490"/>
      <c r="H126" s="490"/>
      <c r="I126" s="490"/>
      <c r="J126" s="490"/>
      <c r="K126" s="490"/>
      <c r="L126" s="491"/>
      <c r="M126" s="492"/>
      <c r="N126" s="492"/>
      <c r="O126" s="492"/>
      <c r="P126" s="492"/>
      <c r="Q126" s="492"/>
      <c r="R126" s="493"/>
      <c r="S126" s="493"/>
      <c r="T126" s="493"/>
      <c r="U126" s="493"/>
      <c r="V126" s="493"/>
      <c r="W126" s="403"/>
      <c r="X126" s="1"/>
      <c r="Y126" s="2"/>
      <c r="Z126" s="400" t="str">
        <f>IFERROR(VLOOKUP(Y126, 【参考】数式用!$A$2:$B$48, 2, FALSE), "")</f>
        <v/>
      </c>
      <c r="AA126" s="401"/>
    </row>
    <row r="127" spans="1:27" ht="33.950000000000003" customHeight="1">
      <c r="A127" s="249"/>
      <c r="B127" s="402">
        <f t="shared" si="1"/>
        <v>89</v>
      </c>
      <c r="C127" s="489"/>
      <c r="D127" s="490"/>
      <c r="E127" s="490"/>
      <c r="F127" s="490"/>
      <c r="G127" s="490"/>
      <c r="H127" s="490"/>
      <c r="I127" s="490"/>
      <c r="J127" s="490"/>
      <c r="K127" s="490"/>
      <c r="L127" s="491"/>
      <c r="M127" s="492"/>
      <c r="N127" s="492"/>
      <c r="O127" s="492"/>
      <c r="P127" s="492"/>
      <c r="Q127" s="492"/>
      <c r="R127" s="493"/>
      <c r="S127" s="493"/>
      <c r="T127" s="493"/>
      <c r="U127" s="493"/>
      <c r="V127" s="493"/>
      <c r="W127" s="403"/>
      <c r="X127" s="1"/>
      <c r="Y127" s="2"/>
      <c r="Z127" s="400" t="str">
        <f>IFERROR(VLOOKUP(Y127, 【参考】数式用!$A$2:$B$48, 2, FALSE), "")</f>
        <v/>
      </c>
      <c r="AA127" s="401"/>
    </row>
    <row r="128" spans="1:27" ht="33.950000000000003" customHeight="1">
      <c r="A128" s="249"/>
      <c r="B128" s="402">
        <f t="shared" si="1"/>
        <v>90</v>
      </c>
      <c r="C128" s="489"/>
      <c r="D128" s="490"/>
      <c r="E128" s="490"/>
      <c r="F128" s="490"/>
      <c r="G128" s="490"/>
      <c r="H128" s="490"/>
      <c r="I128" s="490"/>
      <c r="J128" s="490"/>
      <c r="K128" s="490"/>
      <c r="L128" s="491"/>
      <c r="M128" s="492"/>
      <c r="N128" s="492"/>
      <c r="O128" s="492"/>
      <c r="P128" s="492"/>
      <c r="Q128" s="492"/>
      <c r="R128" s="493"/>
      <c r="S128" s="493"/>
      <c r="T128" s="493"/>
      <c r="U128" s="493"/>
      <c r="V128" s="493"/>
      <c r="W128" s="403"/>
      <c r="X128" s="1"/>
      <c r="Y128" s="2"/>
      <c r="Z128" s="400" t="str">
        <f>IFERROR(VLOOKUP(Y128, 【参考】数式用!$A$2:$B$48, 2, FALSE), "")</f>
        <v/>
      </c>
      <c r="AA128" s="401"/>
    </row>
    <row r="129" spans="1:27" ht="33.950000000000003" customHeight="1">
      <c r="A129" s="249"/>
      <c r="B129" s="402">
        <f t="shared" si="1"/>
        <v>91</v>
      </c>
      <c r="C129" s="489"/>
      <c r="D129" s="490"/>
      <c r="E129" s="490"/>
      <c r="F129" s="490"/>
      <c r="G129" s="490"/>
      <c r="H129" s="490"/>
      <c r="I129" s="490"/>
      <c r="J129" s="490"/>
      <c r="K129" s="490"/>
      <c r="L129" s="491"/>
      <c r="M129" s="492"/>
      <c r="N129" s="492"/>
      <c r="O129" s="492"/>
      <c r="P129" s="492"/>
      <c r="Q129" s="492"/>
      <c r="R129" s="493"/>
      <c r="S129" s="493"/>
      <c r="T129" s="493"/>
      <c r="U129" s="493"/>
      <c r="V129" s="493"/>
      <c r="W129" s="403"/>
      <c r="X129" s="1"/>
      <c r="Y129" s="2"/>
      <c r="Z129" s="400" t="str">
        <f>IFERROR(VLOOKUP(Y129, 【参考】数式用!$A$2:$B$48, 2, FALSE), "")</f>
        <v/>
      </c>
      <c r="AA129" s="401"/>
    </row>
    <row r="130" spans="1:27" ht="33.950000000000003" customHeight="1">
      <c r="A130" s="249"/>
      <c r="B130" s="402">
        <f t="shared" si="1"/>
        <v>92</v>
      </c>
      <c r="C130" s="489"/>
      <c r="D130" s="490"/>
      <c r="E130" s="490"/>
      <c r="F130" s="490"/>
      <c r="G130" s="490"/>
      <c r="H130" s="490"/>
      <c r="I130" s="490"/>
      <c r="J130" s="490"/>
      <c r="K130" s="490"/>
      <c r="L130" s="491"/>
      <c r="M130" s="492"/>
      <c r="N130" s="492"/>
      <c r="O130" s="492"/>
      <c r="P130" s="492"/>
      <c r="Q130" s="492"/>
      <c r="R130" s="493"/>
      <c r="S130" s="493"/>
      <c r="T130" s="493"/>
      <c r="U130" s="493"/>
      <c r="V130" s="493"/>
      <c r="W130" s="403"/>
      <c r="X130" s="1"/>
      <c r="Y130" s="2"/>
      <c r="Z130" s="400" t="str">
        <f>IFERROR(VLOOKUP(Y130, 【参考】数式用!$A$2:$B$48, 2, FALSE), "")</f>
        <v/>
      </c>
      <c r="AA130" s="401"/>
    </row>
    <row r="131" spans="1:27" ht="33.950000000000003" customHeight="1">
      <c r="A131" s="249"/>
      <c r="B131" s="402">
        <f t="shared" si="1"/>
        <v>93</v>
      </c>
      <c r="C131" s="489"/>
      <c r="D131" s="490"/>
      <c r="E131" s="490"/>
      <c r="F131" s="490"/>
      <c r="G131" s="490"/>
      <c r="H131" s="490"/>
      <c r="I131" s="490"/>
      <c r="J131" s="490"/>
      <c r="K131" s="490"/>
      <c r="L131" s="491"/>
      <c r="M131" s="492"/>
      <c r="N131" s="492"/>
      <c r="O131" s="492"/>
      <c r="P131" s="492"/>
      <c r="Q131" s="492"/>
      <c r="R131" s="493"/>
      <c r="S131" s="493"/>
      <c r="T131" s="493"/>
      <c r="U131" s="493"/>
      <c r="V131" s="493"/>
      <c r="W131" s="403"/>
      <c r="X131" s="1"/>
      <c r="Y131" s="2"/>
      <c r="Z131" s="400" t="str">
        <f>IFERROR(VLOOKUP(Y131, 【参考】数式用!$A$2:$B$48, 2, FALSE), "")</f>
        <v/>
      </c>
      <c r="AA131" s="401"/>
    </row>
    <row r="132" spans="1:27" ht="33.950000000000003" customHeight="1">
      <c r="A132" s="249"/>
      <c r="B132" s="402">
        <f t="shared" si="1"/>
        <v>94</v>
      </c>
      <c r="C132" s="489"/>
      <c r="D132" s="490"/>
      <c r="E132" s="490"/>
      <c r="F132" s="490"/>
      <c r="G132" s="490"/>
      <c r="H132" s="490"/>
      <c r="I132" s="490"/>
      <c r="J132" s="490"/>
      <c r="K132" s="490"/>
      <c r="L132" s="491"/>
      <c r="M132" s="492"/>
      <c r="N132" s="492"/>
      <c r="O132" s="492"/>
      <c r="P132" s="492"/>
      <c r="Q132" s="492"/>
      <c r="R132" s="493"/>
      <c r="S132" s="493"/>
      <c r="T132" s="493"/>
      <c r="U132" s="493"/>
      <c r="V132" s="493"/>
      <c r="W132" s="403"/>
      <c r="X132" s="1"/>
      <c r="Y132" s="2"/>
      <c r="Z132" s="400" t="str">
        <f>IFERROR(VLOOKUP(Y132, 【参考】数式用!$A$2:$B$48, 2, FALSE), "")</f>
        <v/>
      </c>
      <c r="AA132" s="401"/>
    </row>
    <row r="133" spans="1:27" ht="33.950000000000003" customHeight="1">
      <c r="A133" s="249"/>
      <c r="B133" s="402">
        <f t="shared" si="1"/>
        <v>95</v>
      </c>
      <c r="C133" s="489"/>
      <c r="D133" s="490"/>
      <c r="E133" s="490"/>
      <c r="F133" s="490"/>
      <c r="G133" s="490"/>
      <c r="H133" s="490"/>
      <c r="I133" s="490"/>
      <c r="J133" s="490"/>
      <c r="K133" s="490"/>
      <c r="L133" s="491"/>
      <c r="M133" s="492"/>
      <c r="N133" s="492"/>
      <c r="O133" s="492"/>
      <c r="P133" s="492"/>
      <c r="Q133" s="492"/>
      <c r="R133" s="493"/>
      <c r="S133" s="493"/>
      <c r="T133" s="493"/>
      <c r="U133" s="493"/>
      <c r="V133" s="493"/>
      <c r="W133" s="403"/>
      <c r="X133" s="1"/>
      <c r="Y133" s="2"/>
      <c r="Z133" s="400" t="str">
        <f>IFERROR(VLOOKUP(Y133, 【参考】数式用!$A$2:$B$48, 2, FALSE), "")</f>
        <v/>
      </c>
      <c r="AA133" s="401"/>
    </row>
    <row r="134" spans="1:27" ht="33.950000000000003" customHeight="1">
      <c r="A134" s="249"/>
      <c r="B134" s="402">
        <f t="shared" si="1"/>
        <v>96</v>
      </c>
      <c r="C134" s="489"/>
      <c r="D134" s="490"/>
      <c r="E134" s="490"/>
      <c r="F134" s="490"/>
      <c r="G134" s="490"/>
      <c r="H134" s="490"/>
      <c r="I134" s="490"/>
      <c r="J134" s="490"/>
      <c r="K134" s="490"/>
      <c r="L134" s="491"/>
      <c r="M134" s="492"/>
      <c r="N134" s="492"/>
      <c r="O134" s="492"/>
      <c r="P134" s="492"/>
      <c r="Q134" s="492"/>
      <c r="R134" s="493"/>
      <c r="S134" s="493"/>
      <c r="T134" s="493"/>
      <c r="U134" s="493"/>
      <c r="V134" s="493"/>
      <c r="W134" s="403"/>
      <c r="X134" s="1"/>
      <c r="Y134" s="2"/>
      <c r="Z134" s="400" t="str">
        <f>IFERROR(VLOOKUP(Y134, 【参考】数式用!$A$2:$B$48, 2, FALSE), "")</f>
        <v/>
      </c>
      <c r="AA134" s="401"/>
    </row>
    <row r="135" spans="1:27" ht="33.950000000000003" customHeight="1">
      <c r="A135" s="249"/>
      <c r="B135" s="402">
        <f t="shared" si="1"/>
        <v>97</v>
      </c>
      <c r="C135" s="489"/>
      <c r="D135" s="490"/>
      <c r="E135" s="490"/>
      <c r="F135" s="490"/>
      <c r="G135" s="490"/>
      <c r="H135" s="490"/>
      <c r="I135" s="490"/>
      <c r="J135" s="490"/>
      <c r="K135" s="490"/>
      <c r="L135" s="491"/>
      <c r="M135" s="492"/>
      <c r="N135" s="492"/>
      <c r="O135" s="492"/>
      <c r="P135" s="492"/>
      <c r="Q135" s="492"/>
      <c r="R135" s="493"/>
      <c r="S135" s="493"/>
      <c r="T135" s="493"/>
      <c r="U135" s="493"/>
      <c r="V135" s="493"/>
      <c r="W135" s="403"/>
      <c r="X135" s="1"/>
      <c r="Y135" s="2"/>
      <c r="Z135" s="400" t="str">
        <f>IFERROR(VLOOKUP(Y135, 【参考】数式用!$A$2:$B$48, 2, FALSE), "")</f>
        <v/>
      </c>
      <c r="AA135" s="401"/>
    </row>
    <row r="136" spans="1:27" ht="33.950000000000003" customHeight="1">
      <c r="A136" s="249"/>
      <c r="B136" s="402">
        <f t="shared" si="1"/>
        <v>98</v>
      </c>
      <c r="C136" s="489"/>
      <c r="D136" s="490"/>
      <c r="E136" s="490"/>
      <c r="F136" s="490"/>
      <c r="G136" s="490"/>
      <c r="H136" s="490"/>
      <c r="I136" s="490"/>
      <c r="J136" s="490"/>
      <c r="K136" s="490"/>
      <c r="L136" s="491"/>
      <c r="M136" s="492"/>
      <c r="N136" s="492"/>
      <c r="O136" s="492"/>
      <c r="P136" s="492"/>
      <c r="Q136" s="492"/>
      <c r="R136" s="493"/>
      <c r="S136" s="493"/>
      <c r="T136" s="493"/>
      <c r="U136" s="493"/>
      <c r="V136" s="493"/>
      <c r="W136" s="403"/>
      <c r="X136" s="1"/>
      <c r="Y136" s="2"/>
      <c r="Z136" s="400" t="str">
        <f>IFERROR(VLOOKUP(Y136, 【参考】数式用!$A$2:$B$48, 2, FALSE), "")</f>
        <v/>
      </c>
      <c r="AA136" s="401"/>
    </row>
    <row r="137" spans="1:27" ht="33.950000000000003" customHeight="1">
      <c r="A137" s="249"/>
      <c r="B137" s="402">
        <f t="shared" si="1"/>
        <v>99</v>
      </c>
      <c r="C137" s="489"/>
      <c r="D137" s="490"/>
      <c r="E137" s="490"/>
      <c r="F137" s="490"/>
      <c r="G137" s="490"/>
      <c r="H137" s="490"/>
      <c r="I137" s="490"/>
      <c r="J137" s="490"/>
      <c r="K137" s="490"/>
      <c r="L137" s="491"/>
      <c r="M137" s="492"/>
      <c r="N137" s="492"/>
      <c r="O137" s="492"/>
      <c r="P137" s="492"/>
      <c r="Q137" s="492"/>
      <c r="R137" s="493"/>
      <c r="S137" s="493"/>
      <c r="T137" s="493"/>
      <c r="U137" s="493"/>
      <c r="V137" s="493"/>
      <c r="W137" s="403"/>
      <c r="X137" s="1"/>
      <c r="Y137" s="2"/>
      <c r="Z137" s="400" t="str">
        <f>IFERROR(VLOOKUP(Y137, 【参考】数式用!$A$2:$B$48, 2, FALSE), "")</f>
        <v/>
      </c>
      <c r="AA137" s="401"/>
    </row>
    <row r="138" spans="1:27" ht="33.950000000000003" customHeight="1">
      <c r="A138" s="249"/>
      <c r="B138" s="402">
        <f t="shared" si="1"/>
        <v>100</v>
      </c>
      <c r="C138" s="489"/>
      <c r="D138" s="490"/>
      <c r="E138" s="490"/>
      <c r="F138" s="490"/>
      <c r="G138" s="490"/>
      <c r="H138" s="490"/>
      <c r="I138" s="490"/>
      <c r="J138" s="490"/>
      <c r="K138" s="490"/>
      <c r="L138" s="491"/>
      <c r="M138" s="492"/>
      <c r="N138" s="492"/>
      <c r="O138" s="492"/>
      <c r="P138" s="492"/>
      <c r="Q138" s="492"/>
      <c r="R138" s="493"/>
      <c r="S138" s="493"/>
      <c r="T138" s="493"/>
      <c r="U138" s="493"/>
      <c r="V138" s="493"/>
      <c r="W138" s="403"/>
      <c r="X138" s="1"/>
      <c r="Y138" s="2"/>
      <c r="Z138" s="400" t="str">
        <f>IFERROR(VLOOKUP(Y138, 【参考】数式用!$A$2:$B$48, 2, FALSE), "")</f>
        <v/>
      </c>
      <c r="AA138" s="401"/>
    </row>
    <row r="139" spans="1:27" ht="20.100000000000001" customHeight="1">
      <c r="B139" s="402">
        <f t="shared" si="1"/>
        <v>101</v>
      </c>
      <c r="C139" s="489"/>
      <c r="D139" s="490"/>
      <c r="E139" s="490"/>
      <c r="F139" s="490"/>
      <c r="G139" s="490"/>
      <c r="H139" s="490"/>
      <c r="I139" s="490"/>
      <c r="J139" s="490"/>
      <c r="K139" s="490"/>
      <c r="L139" s="491"/>
      <c r="M139" s="492"/>
      <c r="N139" s="492"/>
      <c r="O139" s="492"/>
      <c r="P139" s="492"/>
      <c r="Q139" s="492"/>
      <c r="R139" s="493"/>
      <c r="S139" s="493"/>
      <c r="T139" s="493"/>
      <c r="U139" s="493"/>
      <c r="V139" s="493"/>
      <c r="W139" s="403"/>
      <c r="X139" s="1"/>
      <c r="Y139" s="2"/>
      <c r="Z139" s="400" t="str">
        <f>IFERROR(VLOOKUP(Y139, 【参考】数式用!$A$2:$B$48, 2, FALSE), "")</f>
        <v/>
      </c>
    </row>
    <row r="140" spans="1:27" ht="20.100000000000001" customHeight="1">
      <c r="B140" s="402">
        <f t="shared" si="1"/>
        <v>102</v>
      </c>
      <c r="C140" s="489"/>
      <c r="D140" s="490"/>
      <c r="E140" s="490"/>
      <c r="F140" s="490"/>
      <c r="G140" s="490"/>
      <c r="H140" s="490"/>
      <c r="I140" s="490"/>
      <c r="J140" s="490"/>
      <c r="K140" s="490"/>
      <c r="L140" s="491"/>
      <c r="M140" s="492"/>
      <c r="N140" s="492"/>
      <c r="O140" s="492"/>
      <c r="P140" s="492"/>
      <c r="Q140" s="492"/>
      <c r="R140" s="493"/>
      <c r="S140" s="493"/>
      <c r="T140" s="493"/>
      <c r="U140" s="493"/>
      <c r="V140" s="493"/>
      <c r="W140" s="403"/>
      <c r="X140" s="1"/>
      <c r="Y140" s="2"/>
      <c r="Z140" s="400" t="str">
        <f>IFERROR(VLOOKUP(Y140, 【参考】数式用!$A$2:$B$48, 2, FALSE), "")</f>
        <v/>
      </c>
    </row>
    <row r="141" spans="1:27" ht="20.100000000000001" customHeight="1">
      <c r="B141" s="402">
        <f t="shared" si="1"/>
        <v>103</v>
      </c>
      <c r="C141" s="489"/>
      <c r="D141" s="490"/>
      <c r="E141" s="490"/>
      <c r="F141" s="490"/>
      <c r="G141" s="490"/>
      <c r="H141" s="490"/>
      <c r="I141" s="490"/>
      <c r="J141" s="490"/>
      <c r="K141" s="490"/>
      <c r="L141" s="491"/>
      <c r="M141" s="492"/>
      <c r="N141" s="492"/>
      <c r="O141" s="492"/>
      <c r="P141" s="492"/>
      <c r="Q141" s="492"/>
      <c r="R141" s="493"/>
      <c r="S141" s="493"/>
      <c r="T141" s="493"/>
      <c r="U141" s="493"/>
      <c r="V141" s="493"/>
      <c r="W141" s="403"/>
      <c r="X141" s="1"/>
      <c r="Y141" s="2"/>
      <c r="Z141" s="400" t="str">
        <f>IFERROR(VLOOKUP(Y141, 【参考】数式用!$A$2:$B$48, 2, FALSE), "")</f>
        <v/>
      </c>
    </row>
    <row r="142" spans="1:27" ht="20.100000000000001" customHeight="1">
      <c r="B142" s="402">
        <f t="shared" si="1"/>
        <v>104</v>
      </c>
      <c r="C142" s="489"/>
      <c r="D142" s="490"/>
      <c r="E142" s="490"/>
      <c r="F142" s="490"/>
      <c r="G142" s="490"/>
      <c r="H142" s="490"/>
      <c r="I142" s="490"/>
      <c r="J142" s="490"/>
      <c r="K142" s="490"/>
      <c r="L142" s="491"/>
      <c r="M142" s="492"/>
      <c r="N142" s="492"/>
      <c r="O142" s="492"/>
      <c r="P142" s="492"/>
      <c r="Q142" s="492"/>
      <c r="R142" s="493"/>
      <c r="S142" s="493"/>
      <c r="T142" s="493"/>
      <c r="U142" s="493"/>
      <c r="V142" s="493"/>
      <c r="W142" s="403"/>
      <c r="X142" s="1"/>
      <c r="Y142" s="2"/>
      <c r="Z142" s="400" t="str">
        <f>IFERROR(VLOOKUP(Y142, 【参考】数式用!$A$2:$B$48, 2, FALSE), "")</f>
        <v/>
      </c>
    </row>
    <row r="143" spans="1:27" ht="20.100000000000001" customHeight="1">
      <c r="B143" s="402">
        <f t="shared" si="1"/>
        <v>105</v>
      </c>
      <c r="C143" s="489"/>
      <c r="D143" s="490"/>
      <c r="E143" s="490"/>
      <c r="F143" s="490"/>
      <c r="G143" s="490"/>
      <c r="H143" s="490"/>
      <c r="I143" s="490"/>
      <c r="J143" s="490"/>
      <c r="K143" s="490"/>
      <c r="L143" s="491"/>
      <c r="M143" s="492"/>
      <c r="N143" s="492"/>
      <c r="O143" s="492"/>
      <c r="P143" s="492"/>
      <c r="Q143" s="492"/>
      <c r="R143" s="493"/>
      <c r="S143" s="493"/>
      <c r="T143" s="493"/>
      <c r="U143" s="493"/>
      <c r="V143" s="493"/>
      <c r="W143" s="403"/>
      <c r="X143" s="1"/>
      <c r="Y143" s="2"/>
      <c r="Z143" s="400" t="str">
        <f>IFERROR(VLOOKUP(Y143, 【参考】数式用!$A$2:$B$48, 2, FALSE), "")</f>
        <v/>
      </c>
    </row>
    <row r="144" spans="1:27" ht="20.100000000000001" customHeight="1">
      <c r="B144" s="402">
        <f t="shared" si="1"/>
        <v>106</v>
      </c>
      <c r="C144" s="489"/>
      <c r="D144" s="490"/>
      <c r="E144" s="490"/>
      <c r="F144" s="490"/>
      <c r="G144" s="490"/>
      <c r="H144" s="490"/>
      <c r="I144" s="490"/>
      <c r="J144" s="490"/>
      <c r="K144" s="490"/>
      <c r="L144" s="491"/>
      <c r="M144" s="492"/>
      <c r="N144" s="492"/>
      <c r="O144" s="492"/>
      <c r="P144" s="492"/>
      <c r="Q144" s="492"/>
      <c r="R144" s="493"/>
      <c r="S144" s="493"/>
      <c r="T144" s="493"/>
      <c r="U144" s="493"/>
      <c r="V144" s="493"/>
      <c r="W144" s="403"/>
      <c r="X144" s="1"/>
      <c r="Y144" s="2"/>
      <c r="Z144" s="400" t="str">
        <f>IFERROR(VLOOKUP(Y144, 【参考】数式用!$A$2:$B$48, 2, FALSE), "")</f>
        <v/>
      </c>
    </row>
    <row r="145" spans="2:26" ht="20.100000000000001" customHeight="1">
      <c r="B145" s="402">
        <f t="shared" si="1"/>
        <v>107</v>
      </c>
      <c r="C145" s="489"/>
      <c r="D145" s="490"/>
      <c r="E145" s="490"/>
      <c r="F145" s="490"/>
      <c r="G145" s="490"/>
      <c r="H145" s="490"/>
      <c r="I145" s="490"/>
      <c r="J145" s="490"/>
      <c r="K145" s="490"/>
      <c r="L145" s="491"/>
      <c r="M145" s="492"/>
      <c r="N145" s="492"/>
      <c r="O145" s="492"/>
      <c r="P145" s="492"/>
      <c r="Q145" s="492"/>
      <c r="R145" s="493"/>
      <c r="S145" s="493"/>
      <c r="T145" s="493"/>
      <c r="U145" s="493"/>
      <c r="V145" s="493"/>
      <c r="W145" s="403"/>
      <c r="X145" s="1"/>
      <c r="Y145" s="2"/>
      <c r="Z145" s="400" t="str">
        <f>IFERROR(VLOOKUP(Y145, 【参考】数式用!$A$2:$B$48, 2, FALSE), "")</f>
        <v/>
      </c>
    </row>
    <row r="146" spans="2:26" ht="20.100000000000001" customHeight="1">
      <c r="B146" s="402">
        <f t="shared" si="1"/>
        <v>108</v>
      </c>
      <c r="C146" s="489"/>
      <c r="D146" s="490"/>
      <c r="E146" s="490"/>
      <c r="F146" s="490"/>
      <c r="G146" s="490"/>
      <c r="H146" s="490"/>
      <c r="I146" s="490"/>
      <c r="J146" s="490"/>
      <c r="K146" s="490"/>
      <c r="L146" s="491"/>
      <c r="M146" s="492"/>
      <c r="N146" s="492"/>
      <c r="O146" s="492"/>
      <c r="P146" s="492"/>
      <c r="Q146" s="492"/>
      <c r="R146" s="493"/>
      <c r="S146" s="493"/>
      <c r="T146" s="493"/>
      <c r="U146" s="493"/>
      <c r="V146" s="493"/>
      <c r="W146" s="403"/>
      <c r="X146" s="1"/>
      <c r="Y146" s="2"/>
      <c r="Z146" s="400" t="str">
        <f>IFERROR(VLOOKUP(Y146, 【参考】数式用!$A$2:$B$48, 2, FALSE), "")</f>
        <v/>
      </c>
    </row>
    <row r="147" spans="2:26" ht="20.100000000000001" customHeight="1">
      <c r="B147" s="402">
        <f t="shared" si="1"/>
        <v>109</v>
      </c>
      <c r="C147" s="489"/>
      <c r="D147" s="490"/>
      <c r="E147" s="490"/>
      <c r="F147" s="490"/>
      <c r="G147" s="490"/>
      <c r="H147" s="490"/>
      <c r="I147" s="490"/>
      <c r="J147" s="490"/>
      <c r="K147" s="490"/>
      <c r="L147" s="491"/>
      <c r="M147" s="492"/>
      <c r="N147" s="492"/>
      <c r="O147" s="492"/>
      <c r="P147" s="492"/>
      <c r="Q147" s="492"/>
      <c r="R147" s="493"/>
      <c r="S147" s="493"/>
      <c r="T147" s="493"/>
      <c r="U147" s="493"/>
      <c r="V147" s="493"/>
      <c r="W147" s="403"/>
      <c r="X147" s="1"/>
      <c r="Y147" s="2"/>
      <c r="Z147" s="400" t="str">
        <f>IFERROR(VLOOKUP(Y147, 【参考】数式用!$A$2:$B$48, 2, FALSE), "")</f>
        <v/>
      </c>
    </row>
    <row r="148" spans="2:26" ht="20.100000000000001" customHeight="1">
      <c r="B148" s="402">
        <f t="shared" si="1"/>
        <v>110</v>
      </c>
      <c r="C148" s="489"/>
      <c r="D148" s="490"/>
      <c r="E148" s="490"/>
      <c r="F148" s="490"/>
      <c r="G148" s="490"/>
      <c r="H148" s="490"/>
      <c r="I148" s="490"/>
      <c r="J148" s="490"/>
      <c r="K148" s="490"/>
      <c r="L148" s="491"/>
      <c r="M148" s="492"/>
      <c r="N148" s="492"/>
      <c r="O148" s="492"/>
      <c r="P148" s="492"/>
      <c r="Q148" s="492"/>
      <c r="R148" s="493"/>
      <c r="S148" s="493"/>
      <c r="T148" s="493"/>
      <c r="U148" s="493"/>
      <c r="V148" s="493"/>
      <c r="W148" s="403"/>
      <c r="X148" s="1"/>
      <c r="Y148" s="2"/>
      <c r="Z148" s="400" t="str">
        <f>IFERROR(VLOOKUP(Y148, 【参考】数式用!$A$2:$B$48, 2, FALSE), "")</f>
        <v/>
      </c>
    </row>
    <row r="149" spans="2:26" ht="20.100000000000001" customHeight="1">
      <c r="B149" s="402">
        <f t="shared" si="1"/>
        <v>111</v>
      </c>
      <c r="C149" s="489"/>
      <c r="D149" s="490"/>
      <c r="E149" s="490"/>
      <c r="F149" s="490"/>
      <c r="G149" s="490"/>
      <c r="H149" s="490"/>
      <c r="I149" s="490"/>
      <c r="J149" s="490"/>
      <c r="K149" s="490"/>
      <c r="L149" s="491"/>
      <c r="M149" s="492"/>
      <c r="N149" s="492"/>
      <c r="O149" s="492"/>
      <c r="P149" s="492"/>
      <c r="Q149" s="492"/>
      <c r="R149" s="493"/>
      <c r="S149" s="493"/>
      <c r="T149" s="493"/>
      <c r="U149" s="493"/>
      <c r="V149" s="493"/>
      <c r="W149" s="403"/>
      <c r="X149" s="1"/>
      <c r="Y149" s="2"/>
      <c r="Z149" s="400" t="str">
        <f>IFERROR(VLOOKUP(Y149, 【参考】数式用!$A$2:$B$48, 2, FALSE), "")</f>
        <v/>
      </c>
    </row>
    <row r="150" spans="2:26" ht="20.100000000000001" customHeight="1">
      <c r="B150" s="402">
        <f t="shared" si="1"/>
        <v>112</v>
      </c>
      <c r="C150" s="489"/>
      <c r="D150" s="490"/>
      <c r="E150" s="490"/>
      <c r="F150" s="490"/>
      <c r="G150" s="490"/>
      <c r="H150" s="490"/>
      <c r="I150" s="490"/>
      <c r="J150" s="490"/>
      <c r="K150" s="490"/>
      <c r="L150" s="491"/>
      <c r="M150" s="492"/>
      <c r="N150" s="492"/>
      <c r="O150" s="492"/>
      <c r="P150" s="492"/>
      <c r="Q150" s="492"/>
      <c r="R150" s="493"/>
      <c r="S150" s="493"/>
      <c r="T150" s="493"/>
      <c r="U150" s="493"/>
      <c r="V150" s="493"/>
      <c r="W150" s="403"/>
      <c r="X150" s="1"/>
      <c r="Y150" s="2"/>
      <c r="Z150" s="400" t="str">
        <f>IFERROR(VLOOKUP(Y150, 【参考】数式用!$A$2:$B$48, 2, FALSE), "")</f>
        <v/>
      </c>
    </row>
    <row r="151" spans="2:26" ht="20.100000000000001" customHeight="1">
      <c r="B151" s="402">
        <f t="shared" si="1"/>
        <v>113</v>
      </c>
      <c r="C151" s="489"/>
      <c r="D151" s="490"/>
      <c r="E151" s="490"/>
      <c r="F151" s="490"/>
      <c r="G151" s="490"/>
      <c r="H151" s="490"/>
      <c r="I151" s="490"/>
      <c r="J151" s="490"/>
      <c r="K151" s="490"/>
      <c r="L151" s="491"/>
      <c r="M151" s="492"/>
      <c r="N151" s="492"/>
      <c r="O151" s="492"/>
      <c r="P151" s="492"/>
      <c r="Q151" s="492"/>
      <c r="R151" s="493"/>
      <c r="S151" s="493"/>
      <c r="T151" s="493"/>
      <c r="U151" s="493"/>
      <c r="V151" s="493"/>
      <c r="W151" s="403"/>
      <c r="X151" s="1"/>
      <c r="Y151" s="2"/>
      <c r="Z151" s="400" t="str">
        <f>IFERROR(VLOOKUP(Y151, 【参考】数式用!$A$2:$B$48, 2, FALSE), "")</f>
        <v/>
      </c>
    </row>
    <row r="152" spans="2:26" ht="20.100000000000001" customHeight="1">
      <c r="B152" s="402">
        <f t="shared" si="1"/>
        <v>114</v>
      </c>
      <c r="C152" s="489"/>
      <c r="D152" s="490"/>
      <c r="E152" s="490"/>
      <c r="F152" s="490"/>
      <c r="G152" s="490"/>
      <c r="H152" s="490"/>
      <c r="I152" s="490"/>
      <c r="J152" s="490"/>
      <c r="K152" s="490"/>
      <c r="L152" s="491"/>
      <c r="M152" s="492"/>
      <c r="N152" s="492"/>
      <c r="O152" s="492"/>
      <c r="P152" s="492"/>
      <c r="Q152" s="492"/>
      <c r="R152" s="493"/>
      <c r="S152" s="493"/>
      <c r="T152" s="493"/>
      <c r="U152" s="493"/>
      <c r="V152" s="493"/>
      <c r="W152" s="403"/>
      <c r="X152" s="1"/>
      <c r="Y152" s="2"/>
      <c r="Z152" s="400" t="str">
        <f>IFERROR(VLOOKUP(Y152, 【参考】数式用!$A$2:$B$48, 2, FALSE), "")</f>
        <v/>
      </c>
    </row>
    <row r="153" spans="2:26" ht="20.100000000000001" customHeight="1">
      <c r="B153" s="402">
        <f t="shared" si="1"/>
        <v>115</v>
      </c>
      <c r="C153" s="489"/>
      <c r="D153" s="490"/>
      <c r="E153" s="490"/>
      <c r="F153" s="490"/>
      <c r="G153" s="490"/>
      <c r="H153" s="490"/>
      <c r="I153" s="490"/>
      <c r="J153" s="490"/>
      <c r="K153" s="490"/>
      <c r="L153" s="491"/>
      <c r="M153" s="492"/>
      <c r="N153" s="492"/>
      <c r="O153" s="492"/>
      <c r="P153" s="492"/>
      <c r="Q153" s="492"/>
      <c r="R153" s="493"/>
      <c r="S153" s="493"/>
      <c r="T153" s="493"/>
      <c r="U153" s="493"/>
      <c r="V153" s="493"/>
      <c r="W153" s="403"/>
      <c r="X153" s="1"/>
      <c r="Y153" s="2"/>
      <c r="Z153" s="400" t="str">
        <f>IFERROR(VLOOKUP(Y153, 【参考】数式用!$A$2:$B$48, 2, FALSE), "")</f>
        <v/>
      </c>
    </row>
    <row r="154" spans="2:26" ht="20.100000000000001" customHeight="1">
      <c r="B154" s="402">
        <f t="shared" si="1"/>
        <v>116</v>
      </c>
      <c r="C154" s="489"/>
      <c r="D154" s="490"/>
      <c r="E154" s="490"/>
      <c r="F154" s="490"/>
      <c r="G154" s="490"/>
      <c r="H154" s="490"/>
      <c r="I154" s="490"/>
      <c r="J154" s="490"/>
      <c r="K154" s="490"/>
      <c r="L154" s="491"/>
      <c r="M154" s="492"/>
      <c r="N154" s="492"/>
      <c r="O154" s="492"/>
      <c r="P154" s="492"/>
      <c r="Q154" s="492"/>
      <c r="R154" s="493"/>
      <c r="S154" s="493"/>
      <c r="T154" s="493"/>
      <c r="U154" s="493"/>
      <c r="V154" s="493"/>
      <c r="W154" s="403"/>
      <c r="X154" s="1"/>
      <c r="Y154" s="2"/>
      <c r="Z154" s="400" t="str">
        <f>IFERROR(VLOOKUP(Y154, 【参考】数式用!$A$2:$B$48, 2, FALSE), "")</f>
        <v/>
      </c>
    </row>
    <row r="155" spans="2:26" ht="20.100000000000001" customHeight="1">
      <c r="B155" s="402">
        <f t="shared" si="1"/>
        <v>117</v>
      </c>
      <c r="C155" s="489"/>
      <c r="D155" s="490"/>
      <c r="E155" s="490"/>
      <c r="F155" s="490"/>
      <c r="G155" s="490"/>
      <c r="H155" s="490"/>
      <c r="I155" s="490"/>
      <c r="J155" s="490"/>
      <c r="K155" s="490"/>
      <c r="L155" s="491"/>
      <c r="M155" s="492"/>
      <c r="N155" s="492"/>
      <c r="O155" s="492"/>
      <c r="P155" s="492"/>
      <c r="Q155" s="492"/>
      <c r="R155" s="493"/>
      <c r="S155" s="493"/>
      <c r="T155" s="493"/>
      <c r="U155" s="493"/>
      <c r="V155" s="493"/>
      <c r="W155" s="403"/>
      <c r="X155" s="1"/>
      <c r="Y155" s="2"/>
      <c r="Z155" s="400" t="str">
        <f>IFERROR(VLOOKUP(Y155, 【参考】数式用!$A$2:$B$48, 2, FALSE), "")</f>
        <v/>
      </c>
    </row>
    <row r="156" spans="2:26" ht="20.100000000000001" customHeight="1">
      <c r="B156" s="402">
        <f t="shared" si="1"/>
        <v>118</v>
      </c>
      <c r="C156" s="489"/>
      <c r="D156" s="490"/>
      <c r="E156" s="490"/>
      <c r="F156" s="490"/>
      <c r="G156" s="490"/>
      <c r="H156" s="490"/>
      <c r="I156" s="490"/>
      <c r="J156" s="490"/>
      <c r="K156" s="490"/>
      <c r="L156" s="491"/>
      <c r="M156" s="492"/>
      <c r="N156" s="492"/>
      <c r="O156" s="492"/>
      <c r="P156" s="492"/>
      <c r="Q156" s="492"/>
      <c r="R156" s="493"/>
      <c r="S156" s="493"/>
      <c r="T156" s="493"/>
      <c r="U156" s="493"/>
      <c r="V156" s="493"/>
      <c r="W156" s="403"/>
      <c r="X156" s="1"/>
      <c r="Y156" s="2"/>
      <c r="Z156" s="400" t="str">
        <f>IFERROR(VLOOKUP(Y156, 【参考】数式用!$A$2:$B$48, 2, FALSE), "")</f>
        <v/>
      </c>
    </row>
    <row r="157" spans="2:26" ht="20.100000000000001" customHeight="1">
      <c r="B157" s="402">
        <f t="shared" si="1"/>
        <v>119</v>
      </c>
      <c r="C157" s="489"/>
      <c r="D157" s="490"/>
      <c r="E157" s="490"/>
      <c r="F157" s="490"/>
      <c r="G157" s="490"/>
      <c r="H157" s="490"/>
      <c r="I157" s="490"/>
      <c r="J157" s="490"/>
      <c r="K157" s="490"/>
      <c r="L157" s="491"/>
      <c r="M157" s="492"/>
      <c r="N157" s="492"/>
      <c r="O157" s="492"/>
      <c r="P157" s="492"/>
      <c r="Q157" s="492"/>
      <c r="R157" s="493"/>
      <c r="S157" s="493"/>
      <c r="T157" s="493"/>
      <c r="U157" s="493"/>
      <c r="V157" s="493"/>
      <c r="W157" s="403"/>
      <c r="X157" s="1"/>
      <c r="Y157" s="2"/>
      <c r="Z157" s="400" t="str">
        <f>IFERROR(VLOOKUP(Y157, 【参考】数式用!$A$2:$B$48, 2, FALSE), "")</f>
        <v/>
      </c>
    </row>
    <row r="158" spans="2:26" ht="20.100000000000001" customHeight="1">
      <c r="B158" s="402">
        <f t="shared" si="1"/>
        <v>120</v>
      </c>
      <c r="C158" s="489"/>
      <c r="D158" s="490"/>
      <c r="E158" s="490"/>
      <c r="F158" s="490"/>
      <c r="G158" s="490"/>
      <c r="H158" s="490"/>
      <c r="I158" s="490"/>
      <c r="J158" s="490"/>
      <c r="K158" s="490"/>
      <c r="L158" s="491"/>
      <c r="M158" s="492"/>
      <c r="N158" s="492"/>
      <c r="O158" s="492"/>
      <c r="P158" s="492"/>
      <c r="Q158" s="492"/>
      <c r="R158" s="493"/>
      <c r="S158" s="493"/>
      <c r="T158" s="493"/>
      <c r="U158" s="493"/>
      <c r="V158" s="493"/>
      <c r="W158" s="403"/>
      <c r="X158" s="1"/>
      <c r="Y158" s="2"/>
      <c r="Z158" s="400" t="str">
        <f>IFERROR(VLOOKUP(Y158, 【参考】数式用!$A$2:$B$48, 2, FALSE), "")</f>
        <v/>
      </c>
    </row>
    <row r="159" spans="2:26" ht="20.100000000000001" customHeight="1">
      <c r="B159" s="402">
        <f t="shared" si="1"/>
        <v>121</v>
      </c>
      <c r="C159" s="489"/>
      <c r="D159" s="490"/>
      <c r="E159" s="490"/>
      <c r="F159" s="490"/>
      <c r="G159" s="490"/>
      <c r="H159" s="490"/>
      <c r="I159" s="490"/>
      <c r="J159" s="490"/>
      <c r="K159" s="490"/>
      <c r="L159" s="491"/>
      <c r="M159" s="492"/>
      <c r="N159" s="492"/>
      <c r="O159" s="492"/>
      <c r="P159" s="492"/>
      <c r="Q159" s="492"/>
      <c r="R159" s="493"/>
      <c r="S159" s="493"/>
      <c r="T159" s="493"/>
      <c r="U159" s="493"/>
      <c r="V159" s="493"/>
      <c r="W159" s="403"/>
      <c r="X159" s="1"/>
      <c r="Y159" s="2"/>
      <c r="Z159" s="400" t="str">
        <f>IFERROR(VLOOKUP(Y159, 【参考】数式用!$A$2:$B$48, 2, FALSE), "")</f>
        <v/>
      </c>
    </row>
    <row r="160" spans="2:26" ht="20.100000000000001" customHeight="1">
      <c r="B160" s="402">
        <f t="shared" si="1"/>
        <v>122</v>
      </c>
      <c r="C160" s="489"/>
      <c r="D160" s="490"/>
      <c r="E160" s="490"/>
      <c r="F160" s="490"/>
      <c r="G160" s="490"/>
      <c r="H160" s="490"/>
      <c r="I160" s="490"/>
      <c r="J160" s="490"/>
      <c r="K160" s="490"/>
      <c r="L160" s="491"/>
      <c r="M160" s="492"/>
      <c r="N160" s="492"/>
      <c r="O160" s="492"/>
      <c r="P160" s="492"/>
      <c r="Q160" s="492"/>
      <c r="R160" s="493"/>
      <c r="S160" s="493"/>
      <c r="T160" s="493"/>
      <c r="U160" s="493"/>
      <c r="V160" s="493"/>
      <c r="W160" s="403"/>
      <c r="X160" s="1"/>
      <c r="Y160" s="2"/>
      <c r="Z160" s="400" t="str">
        <f>IFERROR(VLOOKUP(Y160, 【参考】数式用!$A$2:$B$48, 2, FALSE), "")</f>
        <v/>
      </c>
    </row>
    <row r="161" spans="2:26" ht="20.100000000000001" customHeight="1">
      <c r="B161" s="402">
        <f t="shared" si="1"/>
        <v>123</v>
      </c>
      <c r="C161" s="489"/>
      <c r="D161" s="490"/>
      <c r="E161" s="490"/>
      <c r="F161" s="490"/>
      <c r="G161" s="490"/>
      <c r="H161" s="490"/>
      <c r="I161" s="490"/>
      <c r="J161" s="490"/>
      <c r="K161" s="490"/>
      <c r="L161" s="491"/>
      <c r="M161" s="492"/>
      <c r="N161" s="492"/>
      <c r="O161" s="492"/>
      <c r="P161" s="492"/>
      <c r="Q161" s="492"/>
      <c r="R161" s="493"/>
      <c r="S161" s="493"/>
      <c r="T161" s="493"/>
      <c r="U161" s="493"/>
      <c r="V161" s="493"/>
      <c r="W161" s="403"/>
      <c r="X161" s="1"/>
      <c r="Y161" s="2"/>
      <c r="Z161" s="400" t="str">
        <f>IFERROR(VLOOKUP(Y161, 【参考】数式用!$A$2:$B$48, 2, FALSE), "")</f>
        <v/>
      </c>
    </row>
    <row r="162" spans="2:26" ht="20.100000000000001" customHeight="1">
      <c r="B162" s="402">
        <f t="shared" si="1"/>
        <v>124</v>
      </c>
      <c r="C162" s="489"/>
      <c r="D162" s="490"/>
      <c r="E162" s="490"/>
      <c r="F162" s="490"/>
      <c r="G162" s="490"/>
      <c r="H162" s="490"/>
      <c r="I162" s="490"/>
      <c r="J162" s="490"/>
      <c r="K162" s="490"/>
      <c r="L162" s="491"/>
      <c r="M162" s="492"/>
      <c r="N162" s="492"/>
      <c r="O162" s="492"/>
      <c r="P162" s="492"/>
      <c r="Q162" s="492"/>
      <c r="R162" s="493"/>
      <c r="S162" s="493"/>
      <c r="T162" s="493"/>
      <c r="U162" s="493"/>
      <c r="V162" s="493"/>
      <c r="W162" s="403"/>
      <c r="X162" s="1"/>
      <c r="Y162" s="2"/>
      <c r="Z162" s="400" t="str">
        <f>IFERROR(VLOOKUP(Y162, 【参考】数式用!$A$2:$B$48, 2, FALSE), "")</f>
        <v/>
      </c>
    </row>
    <row r="163" spans="2:26" ht="20.100000000000001" customHeight="1">
      <c r="B163" s="402">
        <f t="shared" si="1"/>
        <v>125</v>
      </c>
      <c r="C163" s="489"/>
      <c r="D163" s="490"/>
      <c r="E163" s="490"/>
      <c r="F163" s="490"/>
      <c r="G163" s="490"/>
      <c r="H163" s="490"/>
      <c r="I163" s="490"/>
      <c r="J163" s="490"/>
      <c r="K163" s="490"/>
      <c r="L163" s="491"/>
      <c r="M163" s="492"/>
      <c r="N163" s="492"/>
      <c r="O163" s="492"/>
      <c r="P163" s="492"/>
      <c r="Q163" s="492"/>
      <c r="R163" s="493"/>
      <c r="S163" s="493"/>
      <c r="T163" s="493"/>
      <c r="U163" s="493"/>
      <c r="V163" s="493"/>
      <c r="W163" s="403"/>
      <c r="X163" s="1"/>
      <c r="Y163" s="2"/>
      <c r="Z163" s="400" t="str">
        <f>IFERROR(VLOOKUP(Y163, 【参考】数式用!$A$2:$B$48, 2, FALSE), "")</f>
        <v/>
      </c>
    </row>
    <row r="164" spans="2:26" ht="20.100000000000001" customHeight="1">
      <c r="B164" s="402">
        <f t="shared" si="1"/>
        <v>126</v>
      </c>
      <c r="C164" s="489"/>
      <c r="D164" s="490"/>
      <c r="E164" s="490"/>
      <c r="F164" s="490"/>
      <c r="G164" s="490"/>
      <c r="H164" s="490"/>
      <c r="I164" s="490"/>
      <c r="J164" s="490"/>
      <c r="K164" s="490"/>
      <c r="L164" s="491"/>
      <c r="M164" s="492"/>
      <c r="N164" s="492"/>
      <c r="O164" s="492"/>
      <c r="P164" s="492"/>
      <c r="Q164" s="492"/>
      <c r="R164" s="493"/>
      <c r="S164" s="493"/>
      <c r="T164" s="493"/>
      <c r="U164" s="493"/>
      <c r="V164" s="493"/>
      <c r="W164" s="403"/>
      <c r="X164" s="1"/>
      <c r="Y164" s="2"/>
      <c r="Z164" s="400" t="str">
        <f>IFERROR(VLOOKUP(Y164, 【参考】数式用!$A$2:$B$48, 2, FALSE), "")</f>
        <v/>
      </c>
    </row>
    <row r="165" spans="2:26" ht="20.100000000000001" customHeight="1">
      <c r="B165" s="402">
        <f t="shared" si="1"/>
        <v>127</v>
      </c>
      <c r="C165" s="489"/>
      <c r="D165" s="490"/>
      <c r="E165" s="490"/>
      <c r="F165" s="490"/>
      <c r="G165" s="490"/>
      <c r="H165" s="490"/>
      <c r="I165" s="490"/>
      <c r="J165" s="490"/>
      <c r="K165" s="490"/>
      <c r="L165" s="491"/>
      <c r="M165" s="492"/>
      <c r="N165" s="492"/>
      <c r="O165" s="492"/>
      <c r="P165" s="492"/>
      <c r="Q165" s="492"/>
      <c r="R165" s="493"/>
      <c r="S165" s="493"/>
      <c r="T165" s="493"/>
      <c r="U165" s="493"/>
      <c r="V165" s="493"/>
      <c r="W165" s="403"/>
      <c r="X165" s="1"/>
      <c r="Y165" s="2"/>
      <c r="Z165" s="400" t="str">
        <f>IFERROR(VLOOKUP(Y165, 【参考】数式用!$A$2:$B$48, 2, FALSE), "")</f>
        <v/>
      </c>
    </row>
    <row r="166" spans="2:26" ht="20.100000000000001" customHeight="1">
      <c r="B166" s="402">
        <f t="shared" si="1"/>
        <v>128</v>
      </c>
      <c r="C166" s="489"/>
      <c r="D166" s="490"/>
      <c r="E166" s="490"/>
      <c r="F166" s="490"/>
      <c r="G166" s="490"/>
      <c r="H166" s="490"/>
      <c r="I166" s="490"/>
      <c r="J166" s="490"/>
      <c r="K166" s="490"/>
      <c r="L166" s="491"/>
      <c r="M166" s="492"/>
      <c r="N166" s="492"/>
      <c r="O166" s="492"/>
      <c r="P166" s="492"/>
      <c r="Q166" s="492"/>
      <c r="R166" s="493"/>
      <c r="S166" s="493"/>
      <c r="T166" s="493"/>
      <c r="U166" s="493"/>
      <c r="V166" s="493"/>
      <c r="W166" s="403"/>
      <c r="X166" s="1"/>
      <c r="Y166" s="2"/>
      <c r="Z166" s="400" t="str">
        <f>IFERROR(VLOOKUP(Y166, 【参考】数式用!$A$2:$B$48, 2, FALSE), "")</f>
        <v/>
      </c>
    </row>
    <row r="167" spans="2:26" ht="20.100000000000001" customHeight="1">
      <c r="B167" s="402">
        <f t="shared" si="1"/>
        <v>129</v>
      </c>
      <c r="C167" s="489"/>
      <c r="D167" s="490"/>
      <c r="E167" s="490"/>
      <c r="F167" s="490"/>
      <c r="G167" s="490"/>
      <c r="H167" s="490"/>
      <c r="I167" s="490"/>
      <c r="J167" s="490"/>
      <c r="K167" s="490"/>
      <c r="L167" s="491"/>
      <c r="M167" s="492"/>
      <c r="N167" s="492"/>
      <c r="O167" s="492"/>
      <c r="P167" s="492"/>
      <c r="Q167" s="492"/>
      <c r="R167" s="493"/>
      <c r="S167" s="493"/>
      <c r="T167" s="493"/>
      <c r="U167" s="493"/>
      <c r="V167" s="493"/>
      <c r="W167" s="403"/>
      <c r="X167" s="1"/>
      <c r="Y167" s="2"/>
      <c r="Z167" s="400" t="str">
        <f>IFERROR(VLOOKUP(Y167, 【参考】数式用!$A$2:$B$48, 2, FALSE), "")</f>
        <v/>
      </c>
    </row>
    <row r="168" spans="2:26" ht="20.100000000000001" customHeight="1">
      <c r="B168" s="402">
        <f t="shared" si="1"/>
        <v>130</v>
      </c>
      <c r="C168" s="489"/>
      <c r="D168" s="490"/>
      <c r="E168" s="490"/>
      <c r="F168" s="490"/>
      <c r="G168" s="490"/>
      <c r="H168" s="490"/>
      <c r="I168" s="490"/>
      <c r="J168" s="490"/>
      <c r="K168" s="490"/>
      <c r="L168" s="491"/>
      <c r="M168" s="492"/>
      <c r="N168" s="492"/>
      <c r="O168" s="492"/>
      <c r="P168" s="492"/>
      <c r="Q168" s="492"/>
      <c r="R168" s="493"/>
      <c r="S168" s="493"/>
      <c r="T168" s="493"/>
      <c r="U168" s="493"/>
      <c r="V168" s="493"/>
      <c r="W168" s="403"/>
      <c r="X168" s="1"/>
      <c r="Y168" s="2"/>
      <c r="Z168" s="400" t="str">
        <f>IFERROR(VLOOKUP(Y168, 【参考】数式用!$A$2:$B$48, 2, FALSE), "")</f>
        <v/>
      </c>
    </row>
    <row r="169" spans="2:26" ht="20.100000000000001" customHeight="1">
      <c r="B169" s="402">
        <f t="shared" si="1"/>
        <v>131</v>
      </c>
      <c r="C169" s="489"/>
      <c r="D169" s="490"/>
      <c r="E169" s="490"/>
      <c r="F169" s="490"/>
      <c r="G169" s="490"/>
      <c r="H169" s="490"/>
      <c r="I169" s="490"/>
      <c r="J169" s="490"/>
      <c r="K169" s="490"/>
      <c r="L169" s="491"/>
      <c r="M169" s="492"/>
      <c r="N169" s="492"/>
      <c r="O169" s="492"/>
      <c r="P169" s="492"/>
      <c r="Q169" s="492"/>
      <c r="R169" s="493"/>
      <c r="S169" s="493"/>
      <c r="T169" s="493"/>
      <c r="U169" s="493"/>
      <c r="V169" s="493"/>
      <c r="W169" s="403"/>
      <c r="X169" s="1"/>
      <c r="Y169" s="2"/>
      <c r="Z169" s="400" t="str">
        <f>IFERROR(VLOOKUP(Y169, 【参考】数式用!$A$2:$B$48, 2, FALSE), "")</f>
        <v/>
      </c>
    </row>
    <row r="170" spans="2:26" ht="20.100000000000001" customHeight="1">
      <c r="B170" s="402">
        <f t="shared" si="1"/>
        <v>132</v>
      </c>
      <c r="C170" s="489"/>
      <c r="D170" s="490"/>
      <c r="E170" s="490"/>
      <c r="F170" s="490"/>
      <c r="G170" s="490"/>
      <c r="H170" s="490"/>
      <c r="I170" s="490"/>
      <c r="J170" s="490"/>
      <c r="K170" s="490"/>
      <c r="L170" s="491"/>
      <c r="M170" s="492"/>
      <c r="N170" s="492"/>
      <c r="O170" s="492"/>
      <c r="P170" s="492"/>
      <c r="Q170" s="492"/>
      <c r="R170" s="493"/>
      <c r="S170" s="493"/>
      <c r="T170" s="493"/>
      <c r="U170" s="493"/>
      <c r="V170" s="493"/>
      <c r="W170" s="403"/>
      <c r="X170" s="1"/>
      <c r="Y170" s="2"/>
      <c r="Z170" s="400" t="str">
        <f>IFERROR(VLOOKUP(Y170, 【参考】数式用!$A$2:$B$48, 2, FALSE), "")</f>
        <v/>
      </c>
    </row>
    <row r="171" spans="2:26" ht="20.100000000000001" customHeight="1">
      <c r="B171" s="402">
        <f t="shared" si="1"/>
        <v>133</v>
      </c>
      <c r="C171" s="489"/>
      <c r="D171" s="490"/>
      <c r="E171" s="490"/>
      <c r="F171" s="490"/>
      <c r="G171" s="490"/>
      <c r="H171" s="490"/>
      <c r="I171" s="490"/>
      <c r="J171" s="490"/>
      <c r="K171" s="490"/>
      <c r="L171" s="491"/>
      <c r="M171" s="492"/>
      <c r="N171" s="492"/>
      <c r="O171" s="492"/>
      <c r="P171" s="492"/>
      <c r="Q171" s="492"/>
      <c r="R171" s="493"/>
      <c r="S171" s="493"/>
      <c r="T171" s="493"/>
      <c r="U171" s="493"/>
      <c r="V171" s="493"/>
      <c r="W171" s="403"/>
      <c r="X171" s="1"/>
      <c r="Y171" s="2"/>
      <c r="Z171" s="400" t="str">
        <f>IFERROR(VLOOKUP(Y171, 【参考】数式用!$A$2:$B$48, 2, FALSE), "")</f>
        <v/>
      </c>
    </row>
    <row r="172" spans="2:26" ht="20.100000000000001" customHeight="1">
      <c r="B172" s="402">
        <f t="shared" si="1"/>
        <v>134</v>
      </c>
      <c r="C172" s="489"/>
      <c r="D172" s="490"/>
      <c r="E172" s="490"/>
      <c r="F172" s="490"/>
      <c r="G172" s="490"/>
      <c r="H172" s="490"/>
      <c r="I172" s="490"/>
      <c r="J172" s="490"/>
      <c r="K172" s="490"/>
      <c r="L172" s="491"/>
      <c r="M172" s="492"/>
      <c r="N172" s="492"/>
      <c r="O172" s="492"/>
      <c r="P172" s="492"/>
      <c r="Q172" s="492"/>
      <c r="R172" s="493"/>
      <c r="S172" s="493"/>
      <c r="T172" s="493"/>
      <c r="U172" s="493"/>
      <c r="V172" s="493"/>
      <c r="W172" s="403"/>
      <c r="X172" s="1"/>
      <c r="Y172" s="2"/>
      <c r="Z172" s="400" t="str">
        <f>IFERROR(VLOOKUP(Y172, 【参考】数式用!$A$2:$B$48, 2, FALSE), "")</f>
        <v/>
      </c>
    </row>
    <row r="173" spans="2:26" ht="20.100000000000001" customHeight="1">
      <c r="B173" s="402">
        <f t="shared" si="1"/>
        <v>135</v>
      </c>
      <c r="C173" s="489"/>
      <c r="D173" s="490"/>
      <c r="E173" s="490"/>
      <c r="F173" s="490"/>
      <c r="G173" s="490"/>
      <c r="H173" s="490"/>
      <c r="I173" s="490"/>
      <c r="J173" s="490"/>
      <c r="K173" s="490"/>
      <c r="L173" s="491"/>
      <c r="M173" s="492"/>
      <c r="N173" s="492"/>
      <c r="O173" s="492"/>
      <c r="P173" s="492"/>
      <c r="Q173" s="492"/>
      <c r="R173" s="493"/>
      <c r="S173" s="493"/>
      <c r="T173" s="493"/>
      <c r="U173" s="493"/>
      <c r="V173" s="493"/>
      <c r="W173" s="403"/>
      <c r="X173" s="1"/>
      <c r="Y173" s="2"/>
      <c r="Z173" s="400" t="str">
        <f>IFERROR(VLOOKUP(Y173, 【参考】数式用!$A$2:$B$48, 2, FALSE), "")</f>
        <v/>
      </c>
    </row>
    <row r="174" spans="2:26" ht="20.100000000000001" customHeight="1">
      <c r="B174" s="402">
        <f t="shared" si="1"/>
        <v>136</v>
      </c>
      <c r="C174" s="489"/>
      <c r="D174" s="490"/>
      <c r="E174" s="490"/>
      <c r="F174" s="490"/>
      <c r="G174" s="490"/>
      <c r="H174" s="490"/>
      <c r="I174" s="490"/>
      <c r="J174" s="490"/>
      <c r="K174" s="490"/>
      <c r="L174" s="491"/>
      <c r="M174" s="492"/>
      <c r="N174" s="492"/>
      <c r="O174" s="492"/>
      <c r="P174" s="492"/>
      <c r="Q174" s="492"/>
      <c r="R174" s="493"/>
      <c r="S174" s="493"/>
      <c r="T174" s="493"/>
      <c r="U174" s="493"/>
      <c r="V174" s="493"/>
      <c r="W174" s="403"/>
      <c r="X174" s="1"/>
      <c r="Y174" s="2"/>
      <c r="Z174" s="400" t="str">
        <f>IFERROR(VLOOKUP(Y174, 【参考】数式用!$A$2:$B$48, 2, FALSE), "")</f>
        <v/>
      </c>
    </row>
    <row r="175" spans="2:26" ht="20.100000000000001" customHeight="1">
      <c r="B175" s="402">
        <f t="shared" si="1"/>
        <v>137</v>
      </c>
      <c r="C175" s="489"/>
      <c r="D175" s="490"/>
      <c r="E175" s="490"/>
      <c r="F175" s="490"/>
      <c r="G175" s="490"/>
      <c r="H175" s="490"/>
      <c r="I175" s="490"/>
      <c r="J175" s="490"/>
      <c r="K175" s="490"/>
      <c r="L175" s="491"/>
      <c r="M175" s="492"/>
      <c r="N175" s="492"/>
      <c r="O175" s="492"/>
      <c r="P175" s="492"/>
      <c r="Q175" s="492"/>
      <c r="R175" s="493"/>
      <c r="S175" s="493"/>
      <c r="T175" s="493"/>
      <c r="U175" s="493"/>
      <c r="V175" s="493"/>
      <c r="W175" s="403"/>
      <c r="X175" s="1"/>
      <c r="Y175" s="2"/>
      <c r="Z175" s="400" t="str">
        <f>IFERROR(VLOOKUP(Y175, 【参考】数式用!$A$2:$B$48, 2, FALSE), "")</f>
        <v/>
      </c>
    </row>
    <row r="176" spans="2:26" ht="20.100000000000001" customHeight="1">
      <c r="B176" s="402">
        <f t="shared" si="1"/>
        <v>138</v>
      </c>
      <c r="C176" s="489"/>
      <c r="D176" s="490"/>
      <c r="E176" s="490"/>
      <c r="F176" s="490"/>
      <c r="G176" s="490"/>
      <c r="H176" s="490"/>
      <c r="I176" s="490"/>
      <c r="J176" s="490"/>
      <c r="K176" s="490"/>
      <c r="L176" s="491"/>
      <c r="M176" s="492"/>
      <c r="N176" s="492"/>
      <c r="O176" s="492"/>
      <c r="P176" s="492"/>
      <c r="Q176" s="492"/>
      <c r="R176" s="493"/>
      <c r="S176" s="493"/>
      <c r="T176" s="493"/>
      <c r="U176" s="493"/>
      <c r="V176" s="493"/>
      <c r="W176" s="403"/>
      <c r="X176" s="1"/>
      <c r="Y176" s="2"/>
      <c r="Z176" s="400" t="str">
        <f>IFERROR(VLOOKUP(Y176, 【参考】数式用!$A$2:$B$48, 2, FALSE), "")</f>
        <v/>
      </c>
    </row>
    <row r="177" spans="2:26" ht="20.100000000000001" customHeight="1">
      <c r="B177" s="402">
        <f t="shared" si="1"/>
        <v>139</v>
      </c>
      <c r="C177" s="489"/>
      <c r="D177" s="490"/>
      <c r="E177" s="490"/>
      <c r="F177" s="490"/>
      <c r="G177" s="490"/>
      <c r="H177" s="490"/>
      <c r="I177" s="490"/>
      <c r="J177" s="490"/>
      <c r="K177" s="490"/>
      <c r="L177" s="491"/>
      <c r="M177" s="492"/>
      <c r="N177" s="492"/>
      <c r="O177" s="492"/>
      <c r="P177" s="492"/>
      <c r="Q177" s="492"/>
      <c r="R177" s="493"/>
      <c r="S177" s="493"/>
      <c r="T177" s="493"/>
      <c r="U177" s="493"/>
      <c r="V177" s="493"/>
      <c r="W177" s="403"/>
      <c r="X177" s="1"/>
      <c r="Y177" s="2"/>
      <c r="Z177" s="400" t="str">
        <f>IFERROR(VLOOKUP(Y177, 【参考】数式用!$A$2:$B$48, 2, FALSE), "")</f>
        <v/>
      </c>
    </row>
    <row r="178" spans="2:26" ht="20.100000000000001" customHeight="1">
      <c r="B178" s="402">
        <f t="shared" si="1"/>
        <v>140</v>
      </c>
      <c r="C178" s="489"/>
      <c r="D178" s="490"/>
      <c r="E178" s="490"/>
      <c r="F178" s="490"/>
      <c r="G178" s="490"/>
      <c r="H178" s="490"/>
      <c r="I178" s="490"/>
      <c r="J178" s="490"/>
      <c r="K178" s="490"/>
      <c r="L178" s="491"/>
      <c r="M178" s="492"/>
      <c r="N178" s="492"/>
      <c r="O178" s="492"/>
      <c r="P178" s="492"/>
      <c r="Q178" s="492"/>
      <c r="R178" s="493"/>
      <c r="S178" s="493"/>
      <c r="T178" s="493"/>
      <c r="U178" s="493"/>
      <c r="V178" s="493"/>
      <c r="W178" s="403"/>
      <c r="X178" s="1"/>
      <c r="Y178" s="2"/>
      <c r="Z178" s="400" t="str">
        <f>IFERROR(VLOOKUP(Y178, 【参考】数式用!$A$2:$B$48, 2, FALSE), "")</f>
        <v/>
      </c>
    </row>
    <row r="179" spans="2:26" ht="20.100000000000001" customHeight="1">
      <c r="B179" s="402">
        <f t="shared" si="1"/>
        <v>141</v>
      </c>
      <c r="C179" s="489"/>
      <c r="D179" s="490"/>
      <c r="E179" s="490"/>
      <c r="F179" s="490"/>
      <c r="G179" s="490"/>
      <c r="H179" s="490"/>
      <c r="I179" s="490"/>
      <c r="J179" s="490"/>
      <c r="K179" s="490"/>
      <c r="L179" s="491"/>
      <c r="M179" s="492"/>
      <c r="N179" s="492"/>
      <c r="O179" s="492"/>
      <c r="P179" s="492"/>
      <c r="Q179" s="492"/>
      <c r="R179" s="493"/>
      <c r="S179" s="493"/>
      <c r="T179" s="493"/>
      <c r="U179" s="493"/>
      <c r="V179" s="493"/>
      <c r="W179" s="403"/>
      <c r="X179" s="1"/>
      <c r="Y179" s="2"/>
      <c r="Z179" s="400" t="str">
        <f>IFERROR(VLOOKUP(Y179, 【参考】数式用!$A$2:$B$48, 2, FALSE), "")</f>
        <v/>
      </c>
    </row>
    <row r="180" spans="2:26" ht="20.100000000000001" customHeight="1">
      <c r="B180" s="402">
        <f t="shared" si="1"/>
        <v>142</v>
      </c>
      <c r="C180" s="489"/>
      <c r="D180" s="490"/>
      <c r="E180" s="490"/>
      <c r="F180" s="490"/>
      <c r="G180" s="490"/>
      <c r="H180" s="490"/>
      <c r="I180" s="490"/>
      <c r="J180" s="490"/>
      <c r="K180" s="490"/>
      <c r="L180" s="491"/>
      <c r="M180" s="492"/>
      <c r="N180" s="492"/>
      <c r="O180" s="492"/>
      <c r="P180" s="492"/>
      <c r="Q180" s="492"/>
      <c r="R180" s="493"/>
      <c r="S180" s="493"/>
      <c r="T180" s="493"/>
      <c r="U180" s="493"/>
      <c r="V180" s="493"/>
      <c r="W180" s="403"/>
      <c r="X180" s="1"/>
      <c r="Y180" s="2"/>
      <c r="Z180" s="400" t="str">
        <f>IFERROR(VLOOKUP(Y180, 【参考】数式用!$A$2:$B$48, 2, FALSE), "")</f>
        <v/>
      </c>
    </row>
    <row r="181" spans="2:26" ht="20.100000000000001" customHeight="1">
      <c r="B181" s="402">
        <f t="shared" si="1"/>
        <v>143</v>
      </c>
      <c r="C181" s="489"/>
      <c r="D181" s="490"/>
      <c r="E181" s="490"/>
      <c r="F181" s="490"/>
      <c r="G181" s="490"/>
      <c r="H181" s="490"/>
      <c r="I181" s="490"/>
      <c r="J181" s="490"/>
      <c r="K181" s="490"/>
      <c r="L181" s="491"/>
      <c r="M181" s="492"/>
      <c r="N181" s="492"/>
      <c r="O181" s="492"/>
      <c r="P181" s="492"/>
      <c r="Q181" s="492"/>
      <c r="R181" s="493"/>
      <c r="S181" s="493"/>
      <c r="T181" s="493"/>
      <c r="U181" s="493"/>
      <c r="V181" s="493"/>
      <c r="W181" s="403"/>
      <c r="X181" s="1"/>
      <c r="Y181" s="2"/>
      <c r="Z181" s="400" t="str">
        <f>IFERROR(VLOOKUP(Y181, 【参考】数式用!$A$2:$B$48, 2, FALSE), "")</f>
        <v/>
      </c>
    </row>
    <row r="182" spans="2:26" ht="20.100000000000001" customHeight="1">
      <c r="B182" s="402">
        <f t="shared" si="1"/>
        <v>144</v>
      </c>
      <c r="C182" s="489"/>
      <c r="D182" s="490"/>
      <c r="E182" s="490"/>
      <c r="F182" s="490"/>
      <c r="G182" s="490"/>
      <c r="H182" s="490"/>
      <c r="I182" s="490"/>
      <c r="J182" s="490"/>
      <c r="K182" s="490"/>
      <c r="L182" s="491"/>
      <c r="M182" s="492"/>
      <c r="N182" s="492"/>
      <c r="O182" s="492"/>
      <c r="P182" s="492"/>
      <c r="Q182" s="492"/>
      <c r="R182" s="493"/>
      <c r="S182" s="493"/>
      <c r="T182" s="493"/>
      <c r="U182" s="493"/>
      <c r="V182" s="493"/>
      <c r="W182" s="403"/>
      <c r="X182" s="1"/>
      <c r="Y182" s="2"/>
      <c r="Z182" s="400" t="str">
        <f>IFERROR(VLOOKUP(Y182, 【参考】数式用!$A$2:$B$48, 2, FALSE), "")</f>
        <v/>
      </c>
    </row>
    <row r="183" spans="2:26" ht="20.100000000000001" customHeight="1">
      <c r="B183" s="402">
        <f t="shared" si="1"/>
        <v>145</v>
      </c>
      <c r="C183" s="489"/>
      <c r="D183" s="490"/>
      <c r="E183" s="490"/>
      <c r="F183" s="490"/>
      <c r="G183" s="490"/>
      <c r="H183" s="490"/>
      <c r="I183" s="490"/>
      <c r="J183" s="490"/>
      <c r="K183" s="490"/>
      <c r="L183" s="491"/>
      <c r="M183" s="492"/>
      <c r="N183" s="492"/>
      <c r="O183" s="492"/>
      <c r="P183" s="492"/>
      <c r="Q183" s="492"/>
      <c r="R183" s="493"/>
      <c r="S183" s="493"/>
      <c r="T183" s="493"/>
      <c r="U183" s="493"/>
      <c r="V183" s="493"/>
      <c r="W183" s="403"/>
      <c r="X183" s="1"/>
      <c r="Y183" s="2"/>
      <c r="Z183" s="400" t="str">
        <f>IFERROR(VLOOKUP(Y183, 【参考】数式用!$A$2:$B$48, 2, FALSE), "")</f>
        <v/>
      </c>
    </row>
    <row r="184" spans="2:26" ht="20.100000000000001" customHeight="1">
      <c r="B184" s="402">
        <f t="shared" si="1"/>
        <v>146</v>
      </c>
      <c r="C184" s="489"/>
      <c r="D184" s="490"/>
      <c r="E184" s="490"/>
      <c r="F184" s="490"/>
      <c r="G184" s="490"/>
      <c r="H184" s="490"/>
      <c r="I184" s="490"/>
      <c r="J184" s="490"/>
      <c r="K184" s="490"/>
      <c r="L184" s="491"/>
      <c r="M184" s="492"/>
      <c r="N184" s="492"/>
      <c r="O184" s="492"/>
      <c r="P184" s="492"/>
      <c r="Q184" s="492"/>
      <c r="R184" s="493"/>
      <c r="S184" s="493"/>
      <c r="T184" s="493"/>
      <c r="U184" s="493"/>
      <c r="V184" s="493"/>
      <c r="W184" s="403"/>
      <c r="X184" s="1"/>
      <c r="Y184" s="2"/>
      <c r="Z184" s="400" t="str">
        <f>IFERROR(VLOOKUP(Y184, 【参考】数式用!$A$2:$B$48, 2, FALSE), "")</f>
        <v/>
      </c>
    </row>
    <row r="185" spans="2:26" ht="20.100000000000001" customHeight="1">
      <c r="B185" s="402">
        <f t="shared" si="1"/>
        <v>147</v>
      </c>
      <c r="C185" s="489"/>
      <c r="D185" s="490"/>
      <c r="E185" s="490"/>
      <c r="F185" s="490"/>
      <c r="G185" s="490"/>
      <c r="H185" s="490"/>
      <c r="I185" s="490"/>
      <c r="J185" s="490"/>
      <c r="K185" s="490"/>
      <c r="L185" s="491"/>
      <c r="M185" s="492"/>
      <c r="N185" s="492"/>
      <c r="O185" s="492"/>
      <c r="P185" s="492"/>
      <c r="Q185" s="492"/>
      <c r="R185" s="493"/>
      <c r="S185" s="493"/>
      <c r="T185" s="493"/>
      <c r="U185" s="493"/>
      <c r="V185" s="493"/>
      <c r="W185" s="403"/>
      <c r="X185" s="1"/>
      <c r="Y185" s="2"/>
      <c r="Z185" s="400" t="str">
        <f>IFERROR(VLOOKUP(Y185, 【参考】数式用!$A$2:$B$48, 2, FALSE), "")</f>
        <v/>
      </c>
    </row>
    <row r="186" spans="2:26" ht="20.100000000000001" customHeight="1">
      <c r="B186" s="402">
        <f t="shared" si="1"/>
        <v>148</v>
      </c>
      <c r="C186" s="489"/>
      <c r="D186" s="490"/>
      <c r="E186" s="490"/>
      <c r="F186" s="490"/>
      <c r="G186" s="490"/>
      <c r="H186" s="490"/>
      <c r="I186" s="490"/>
      <c r="J186" s="490"/>
      <c r="K186" s="490"/>
      <c r="L186" s="491"/>
      <c r="M186" s="492"/>
      <c r="N186" s="492"/>
      <c r="O186" s="492"/>
      <c r="P186" s="492"/>
      <c r="Q186" s="492"/>
      <c r="R186" s="493"/>
      <c r="S186" s="493"/>
      <c r="T186" s="493"/>
      <c r="U186" s="493"/>
      <c r="V186" s="493"/>
      <c r="W186" s="403"/>
      <c r="X186" s="1"/>
      <c r="Y186" s="2"/>
      <c r="Z186" s="400" t="str">
        <f>IFERROR(VLOOKUP(Y186, 【参考】数式用!$A$2:$B$48, 2, FALSE), "")</f>
        <v/>
      </c>
    </row>
    <row r="187" spans="2:26" ht="20.100000000000001" customHeight="1">
      <c r="B187" s="402">
        <f t="shared" si="1"/>
        <v>149</v>
      </c>
      <c r="C187" s="489"/>
      <c r="D187" s="490"/>
      <c r="E187" s="490"/>
      <c r="F187" s="490"/>
      <c r="G187" s="490"/>
      <c r="H187" s="490"/>
      <c r="I187" s="490"/>
      <c r="J187" s="490"/>
      <c r="K187" s="490"/>
      <c r="L187" s="491"/>
      <c r="M187" s="492"/>
      <c r="N187" s="492"/>
      <c r="O187" s="492"/>
      <c r="P187" s="492"/>
      <c r="Q187" s="492"/>
      <c r="R187" s="493"/>
      <c r="S187" s="493"/>
      <c r="T187" s="493"/>
      <c r="U187" s="493"/>
      <c r="V187" s="493"/>
      <c r="W187" s="403"/>
      <c r="X187" s="1"/>
      <c r="Y187" s="2"/>
      <c r="Z187" s="400" t="str">
        <f>IFERROR(VLOOKUP(Y187, 【参考】数式用!$A$2:$B$48, 2, FALSE), "")</f>
        <v/>
      </c>
    </row>
    <row r="188" spans="2:26" ht="20.100000000000001" customHeight="1">
      <c r="B188" s="402">
        <f t="shared" si="1"/>
        <v>150</v>
      </c>
      <c r="C188" s="489"/>
      <c r="D188" s="490"/>
      <c r="E188" s="490"/>
      <c r="F188" s="490"/>
      <c r="G188" s="490"/>
      <c r="H188" s="490"/>
      <c r="I188" s="490"/>
      <c r="J188" s="490"/>
      <c r="K188" s="490"/>
      <c r="L188" s="491"/>
      <c r="M188" s="492"/>
      <c r="N188" s="492"/>
      <c r="O188" s="492"/>
      <c r="P188" s="492"/>
      <c r="Q188" s="492"/>
      <c r="R188" s="493"/>
      <c r="S188" s="493"/>
      <c r="T188" s="493"/>
      <c r="U188" s="493"/>
      <c r="V188" s="493"/>
      <c r="W188" s="403"/>
      <c r="X188" s="1"/>
      <c r="Y188" s="2"/>
      <c r="Z188" s="400" t="str">
        <f>IFERROR(VLOOKUP(Y188, 【参考】数式用!$A$2:$B$48, 2, FALSE), "")</f>
        <v/>
      </c>
    </row>
    <row r="189" spans="2:26" ht="20.100000000000001" customHeight="1">
      <c r="B189" s="402">
        <f t="shared" si="1"/>
        <v>151</v>
      </c>
      <c r="C189" s="489"/>
      <c r="D189" s="490"/>
      <c r="E189" s="490"/>
      <c r="F189" s="490"/>
      <c r="G189" s="490"/>
      <c r="H189" s="490"/>
      <c r="I189" s="490"/>
      <c r="J189" s="490"/>
      <c r="K189" s="490"/>
      <c r="L189" s="491"/>
      <c r="M189" s="492"/>
      <c r="N189" s="492"/>
      <c r="O189" s="492"/>
      <c r="P189" s="492"/>
      <c r="Q189" s="492"/>
      <c r="R189" s="493"/>
      <c r="S189" s="493"/>
      <c r="T189" s="493"/>
      <c r="U189" s="493"/>
      <c r="V189" s="493"/>
      <c r="W189" s="403"/>
      <c r="X189" s="1"/>
      <c r="Y189" s="2"/>
      <c r="Z189" s="400" t="str">
        <f>IFERROR(VLOOKUP(Y189, 【参考】数式用!$A$2:$B$48, 2, FALSE), "")</f>
        <v/>
      </c>
    </row>
    <row r="190" spans="2:26" ht="20.100000000000001" customHeight="1">
      <c r="B190" s="402">
        <f t="shared" si="1"/>
        <v>152</v>
      </c>
      <c r="C190" s="489"/>
      <c r="D190" s="490"/>
      <c r="E190" s="490"/>
      <c r="F190" s="490"/>
      <c r="G190" s="490"/>
      <c r="H190" s="490"/>
      <c r="I190" s="490"/>
      <c r="J190" s="490"/>
      <c r="K190" s="490"/>
      <c r="L190" s="491"/>
      <c r="M190" s="492"/>
      <c r="N190" s="492"/>
      <c r="O190" s="492"/>
      <c r="P190" s="492"/>
      <c r="Q190" s="492"/>
      <c r="R190" s="493"/>
      <c r="S190" s="493"/>
      <c r="T190" s="493"/>
      <c r="U190" s="493"/>
      <c r="V190" s="493"/>
      <c r="W190" s="403"/>
      <c r="X190" s="1"/>
      <c r="Y190" s="2"/>
      <c r="Z190" s="400" t="str">
        <f>IFERROR(VLOOKUP(Y190, 【参考】数式用!$A$2:$B$48, 2, FALSE), "")</f>
        <v/>
      </c>
    </row>
    <row r="191" spans="2:26" ht="20.100000000000001" customHeight="1">
      <c r="B191" s="402">
        <f t="shared" si="1"/>
        <v>153</v>
      </c>
      <c r="C191" s="489"/>
      <c r="D191" s="490"/>
      <c r="E191" s="490"/>
      <c r="F191" s="490"/>
      <c r="G191" s="490"/>
      <c r="H191" s="490"/>
      <c r="I191" s="490"/>
      <c r="J191" s="490"/>
      <c r="K191" s="490"/>
      <c r="L191" s="491"/>
      <c r="M191" s="492"/>
      <c r="N191" s="492"/>
      <c r="O191" s="492"/>
      <c r="P191" s="492"/>
      <c r="Q191" s="492"/>
      <c r="R191" s="493"/>
      <c r="S191" s="493"/>
      <c r="T191" s="493"/>
      <c r="U191" s="493"/>
      <c r="V191" s="493"/>
      <c r="W191" s="403"/>
      <c r="X191" s="1"/>
      <c r="Y191" s="2"/>
      <c r="Z191" s="400" t="str">
        <f>IFERROR(VLOOKUP(Y191, 【参考】数式用!$A$2:$B$48, 2, FALSE), "")</f>
        <v/>
      </c>
    </row>
    <row r="192" spans="2:26" ht="20.100000000000001" customHeight="1">
      <c r="B192" s="402">
        <f t="shared" si="1"/>
        <v>154</v>
      </c>
      <c r="C192" s="489"/>
      <c r="D192" s="490"/>
      <c r="E192" s="490"/>
      <c r="F192" s="490"/>
      <c r="G192" s="490"/>
      <c r="H192" s="490"/>
      <c r="I192" s="490"/>
      <c r="J192" s="490"/>
      <c r="K192" s="490"/>
      <c r="L192" s="491"/>
      <c r="M192" s="492"/>
      <c r="N192" s="492"/>
      <c r="O192" s="492"/>
      <c r="P192" s="492"/>
      <c r="Q192" s="492"/>
      <c r="R192" s="493"/>
      <c r="S192" s="493"/>
      <c r="T192" s="493"/>
      <c r="U192" s="493"/>
      <c r="V192" s="493"/>
      <c r="W192" s="403"/>
      <c r="X192" s="1"/>
      <c r="Y192" s="2"/>
      <c r="Z192" s="400" t="str">
        <f>IFERROR(VLOOKUP(Y192, 【参考】数式用!$A$2:$B$48, 2, FALSE), "")</f>
        <v/>
      </c>
    </row>
    <row r="193" spans="2:26" ht="20.100000000000001" customHeight="1">
      <c r="B193" s="402">
        <f t="shared" si="1"/>
        <v>155</v>
      </c>
      <c r="C193" s="489"/>
      <c r="D193" s="490"/>
      <c r="E193" s="490"/>
      <c r="F193" s="490"/>
      <c r="G193" s="490"/>
      <c r="H193" s="490"/>
      <c r="I193" s="490"/>
      <c r="J193" s="490"/>
      <c r="K193" s="490"/>
      <c r="L193" s="491"/>
      <c r="M193" s="492"/>
      <c r="N193" s="492"/>
      <c r="O193" s="492"/>
      <c r="P193" s="492"/>
      <c r="Q193" s="492"/>
      <c r="R193" s="493"/>
      <c r="S193" s="493"/>
      <c r="T193" s="493"/>
      <c r="U193" s="493"/>
      <c r="V193" s="493"/>
      <c r="W193" s="403"/>
      <c r="X193" s="1"/>
      <c r="Y193" s="2"/>
      <c r="Z193" s="400" t="str">
        <f>IFERROR(VLOOKUP(Y193, 【参考】数式用!$A$2:$B$48, 2, FALSE), "")</f>
        <v/>
      </c>
    </row>
    <row r="194" spans="2:26" ht="20.100000000000001" customHeight="1">
      <c r="B194" s="402">
        <f t="shared" si="1"/>
        <v>156</v>
      </c>
      <c r="C194" s="489"/>
      <c r="D194" s="490"/>
      <c r="E194" s="490"/>
      <c r="F194" s="490"/>
      <c r="G194" s="490"/>
      <c r="H194" s="490"/>
      <c r="I194" s="490"/>
      <c r="J194" s="490"/>
      <c r="K194" s="490"/>
      <c r="L194" s="491"/>
      <c r="M194" s="492"/>
      <c r="N194" s="492"/>
      <c r="O194" s="492"/>
      <c r="P194" s="492"/>
      <c r="Q194" s="492"/>
      <c r="R194" s="493"/>
      <c r="S194" s="493"/>
      <c r="T194" s="493"/>
      <c r="U194" s="493"/>
      <c r="V194" s="493"/>
      <c r="W194" s="403"/>
      <c r="X194" s="1"/>
      <c r="Y194" s="2"/>
      <c r="Z194" s="400" t="str">
        <f>IFERROR(VLOOKUP(Y194, 【参考】数式用!$A$2:$B$48, 2, FALSE), "")</f>
        <v/>
      </c>
    </row>
    <row r="195" spans="2:26" ht="20.100000000000001" customHeight="1">
      <c r="B195" s="402">
        <f t="shared" si="1"/>
        <v>157</v>
      </c>
      <c r="C195" s="489"/>
      <c r="D195" s="490"/>
      <c r="E195" s="490"/>
      <c r="F195" s="490"/>
      <c r="G195" s="490"/>
      <c r="H195" s="490"/>
      <c r="I195" s="490"/>
      <c r="J195" s="490"/>
      <c r="K195" s="490"/>
      <c r="L195" s="491"/>
      <c r="M195" s="492"/>
      <c r="N195" s="492"/>
      <c r="O195" s="492"/>
      <c r="P195" s="492"/>
      <c r="Q195" s="492"/>
      <c r="R195" s="493"/>
      <c r="S195" s="493"/>
      <c r="T195" s="493"/>
      <c r="U195" s="493"/>
      <c r="V195" s="493"/>
      <c r="W195" s="403"/>
      <c r="X195" s="1"/>
      <c r="Y195" s="2"/>
      <c r="Z195" s="400" t="str">
        <f>IFERROR(VLOOKUP(Y195, 【参考】数式用!$A$2:$B$48, 2, FALSE), "")</f>
        <v/>
      </c>
    </row>
    <row r="196" spans="2:26" ht="20.100000000000001" customHeight="1">
      <c r="B196" s="402">
        <f t="shared" si="1"/>
        <v>158</v>
      </c>
      <c r="C196" s="489"/>
      <c r="D196" s="490"/>
      <c r="E196" s="490"/>
      <c r="F196" s="490"/>
      <c r="G196" s="490"/>
      <c r="H196" s="490"/>
      <c r="I196" s="490"/>
      <c r="J196" s="490"/>
      <c r="K196" s="490"/>
      <c r="L196" s="491"/>
      <c r="M196" s="492"/>
      <c r="N196" s="492"/>
      <c r="O196" s="492"/>
      <c r="P196" s="492"/>
      <c r="Q196" s="492"/>
      <c r="R196" s="493"/>
      <c r="S196" s="493"/>
      <c r="T196" s="493"/>
      <c r="U196" s="493"/>
      <c r="V196" s="493"/>
      <c r="W196" s="403"/>
      <c r="X196" s="1"/>
      <c r="Y196" s="2"/>
      <c r="Z196" s="400" t="str">
        <f>IFERROR(VLOOKUP(Y196, 【参考】数式用!$A$2:$B$48, 2, FALSE), "")</f>
        <v/>
      </c>
    </row>
    <row r="197" spans="2:26" ht="20.100000000000001" customHeight="1">
      <c r="B197" s="402">
        <f t="shared" si="1"/>
        <v>159</v>
      </c>
      <c r="C197" s="489"/>
      <c r="D197" s="490"/>
      <c r="E197" s="490"/>
      <c r="F197" s="490"/>
      <c r="G197" s="490"/>
      <c r="H197" s="490"/>
      <c r="I197" s="490"/>
      <c r="J197" s="490"/>
      <c r="K197" s="490"/>
      <c r="L197" s="491"/>
      <c r="M197" s="492"/>
      <c r="N197" s="492"/>
      <c r="O197" s="492"/>
      <c r="P197" s="492"/>
      <c r="Q197" s="492"/>
      <c r="R197" s="493"/>
      <c r="S197" s="493"/>
      <c r="T197" s="493"/>
      <c r="U197" s="493"/>
      <c r="V197" s="493"/>
      <c r="W197" s="403"/>
      <c r="X197" s="1"/>
      <c r="Y197" s="2"/>
      <c r="Z197" s="400" t="str">
        <f>IFERROR(VLOOKUP(Y197, 【参考】数式用!$A$2:$B$48, 2, FALSE), "")</f>
        <v/>
      </c>
    </row>
    <row r="198" spans="2:26" ht="20.100000000000001" customHeight="1">
      <c r="B198" s="402">
        <f t="shared" si="1"/>
        <v>160</v>
      </c>
      <c r="C198" s="489"/>
      <c r="D198" s="490"/>
      <c r="E198" s="490"/>
      <c r="F198" s="490"/>
      <c r="G198" s="490"/>
      <c r="H198" s="490"/>
      <c r="I198" s="490"/>
      <c r="J198" s="490"/>
      <c r="K198" s="490"/>
      <c r="L198" s="491"/>
      <c r="M198" s="492"/>
      <c r="N198" s="492"/>
      <c r="O198" s="492"/>
      <c r="P198" s="492"/>
      <c r="Q198" s="492"/>
      <c r="R198" s="493"/>
      <c r="S198" s="493"/>
      <c r="T198" s="493"/>
      <c r="U198" s="493"/>
      <c r="V198" s="493"/>
      <c r="W198" s="403"/>
      <c r="X198" s="1"/>
      <c r="Y198" s="2"/>
      <c r="Z198" s="400" t="str">
        <f>IFERROR(VLOOKUP(Y198, 【参考】数式用!$A$2:$B$48, 2, FALSE), "")</f>
        <v/>
      </c>
    </row>
    <row r="199" spans="2:26" ht="20.100000000000001" customHeight="1">
      <c r="B199" s="402">
        <f t="shared" si="1"/>
        <v>161</v>
      </c>
      <c r="C199" s="489"/>
      <c r="D199" s="490"/>
      <c r="E199" s="490"/>
      <c r="F199" s="490"/>
      <c r="G199" s="490"/>
      <c r="H199" s="490"/>
      <c r="I199" s="490"/>
      <c r="J199" s="490"/>
      <c r="K199" s="490"/>
      <c r="L199" s="491"/>
      <c r="M199" s="492"/>
      <c r="N199" s="492"/>
      <c r="O199" s="492"/>
      <c r="P199" s="492"/>
      <c r="Q199" s="492"/>
      <c r="R199" s="493"/>
      <c r="S199" s="493"/>
      <c r="T199" s="493"/>
      <c r="U199" s="493"/>
      <c r="V199" s="493"/>
      <c r="W199" s="403"/>
      <c r="X199" s="1"/>
      <c r="Y199" s="2"/>
      <c r="Z199" s="400" t="str">
        <f>IFERROR(VLOOKUP(Y199, 【参考】数式用!$A$2:$B$48, 2, FALSE), "")</f>
        <v/>
      </c>
    </row>
    <row r="200" spans="2:26" ht="20.100000000000001" customHeight="1">
      <c r="B200" s="402">
        <f t="shared" si="1"/>
        <v>162</v>
      </c>
      <c r="C200" s="489"/>
      <c r="D200" s="490"/>
      <c r="E200" s="490"/>
      <c r="F200" s="490"/>
      <c r="G200" s="490"/>
      <c r="H200" s="490"/>
      <c r="I200" s="490"/>
      <c r="J200" s="490"/>
      <c r="K200" s="490"/>
      <c r="L200" s="491"/>
      <c r="M200" s="492"/>
      <c r="N200" s="492"/>
      <c r="O200" s="492"/>
      <c r="P200" s="492"/>
      <c r="Q200" s="492"/>
      <c r="R200" s="493"/>
      <c r="S200" s="493"/>
      <c r="T200" s="493"/>
      <c r="U200" s="493"/>
      <c r="V200" s="493"/>
      <c r="W200" s="403"/>
      <c r="X200" s="1"/>
      <c r="Y200" s="2"/>
      <c r="Z200" s="400" t="str">
        <f>IFERROR(VLOOKUP(Y200, 【参考】数式用!$A$2:$B$48, 2, FALSE), "")</f>
        <v/>
      </c>
    </row>
    <row r="201" spans="2:26" ht="20.100000000000001" customHeight="1">
      <c r="B201" s="402">
        <f t="shared" si="1"/>
        <v>163</v>
      </c>
      <c r="C201" s="489"/>
      <c r="D201" s="490"/>
      <c r="E201" s="490"/>
      <c r="F201" s="490"/>
      <c r="G201" s="490"/>
      <c r="H201" s="490"/>
      <c r="I201" s="490"/>
      <c r="J201" s="490"/>
      <c r="K201" s="490"/>
      <c r="L201" s="491"/>
      <c r="M201" s="492"/>
      <c r="N201" s="492"/>
      <c r="O201" s="492"/>
      <c r="P201" s="492"/>
      <c r="Q201" s="492"/>
      <c r="R201" s="493"/>
      <c r="S201" s="493"/>
      <c r="T201" s="493"/>
      <c r="U201" s="493"/>
      <c r="V201" s="493"/>
      <c r="W201" s="403"/>
      <c r="X201" s="1"/>
      <c r="Y201" s="2"/>
      <c r="Z201" s="400" t="str">
        <f>IFERROR(VLOOKUP(Y201, 【参考】数式用!$A$2:$B$48, 2, FALSE), "")</f>
        <v/>
      </c>
    </row>
    <row r="202" spans="2:26" ht="20.100000000000001" customHeight="1">
      <c r="B202" s="402">
        <f t="shared" si="1"/>
        <v>164</v>
      </c>
      <c r="C202" s="489"/>
      <c r="D202" s="490"/>
      <c r="E202" s="490"/>
      <c r="F202" s="490"/>
      <c r="G202" s="490"/>
      <c r="H202" s="490"/>
      <c r="I202" s="490"/>
      <c r="J202" s="490"/>
      <c r="K202" s="490"/>
      <c r="L202" s="491"/>
      <c r="M202" s="492"/>
      <c r="N202" s="492"/>
      <c r="O202" s="492"/>
      <c r="P202" s="492"/>
      <c r="Q202" s="492"/>
      <c r="R202" s="493"/>
      <c r="S202" s="493"/>
      <c r="T202" s="493"/>
      <c r="U202" s="493"/>
      <c r="V202" s="493"/>
      <c r="W202" s="403"/>
      <c r="X202" s="1"/>
      <c r="Y202" s="2"/>
      <c r="Z202" s="400" t="str">
        <f>IFERROR(VLOOKUP(Y202, 【参考】数式用!$A$2:$B$48, 2, FALSE), "")</f>
        <v/>
      </c>
    </row>
    <row r="203" spans="2:26" ht="20.100000000000001" customHeight="1">
      <c r="B203" s="402">
        <f t="shared" si="1"/>
        <v>165</v>
      </c>
      <c r="C203" s="489"/>
      <c r="D203" s="490"/>
      <c r="E203" s="490"/>
      <c r="F203" s="490"/>
      <c r="G203" s="490"/>
      <c r="H203" s="490"/>
      <c r="I203" s="490"/>
      <c r="J203" s="490"/>
      <c r="K203" s="490"/>
      <c r="L203" s="491"/>
      <c r="M203" s="492"/>
      <c r="N203" s="492"/>
      <c r="O203" s="492"/>
      <c r="P203" s="492"/>
      <c r="Q203" s="492"/>
      <c r="R203" s="493"/>
      <c r="S203" s="493"/>
      <c r="T203" s="493"/>
      <c r="U203" s="493"/>
      <c r="V203" s="493"/>
      <c r="W203" s="403"/>
      <c r="X203" s="1"/>
      <c r="Y203" s="2"/>
      <c r="Z203" s="400" t="str">
        <f>IFERROR(VLOOKUP(Y203, 【参考】数式用!$A$2:$B$48, 2, FALSE), "")</f>
        <v/>
      </c>
    </row>
    <row r="204" spans="2:26" ht="20.100000000000001" customHeight="1">
      <c r="B204" s="402">
        <f t="shared" si="1"/>
        <v>166</v>
      </c>
      <c r="C204" s="489"/>
      <c r="D204" s="490"/>
      <c r="E204" s="490"/>
      <c r="F204" s="490"/>
      <c r="G204" s="490"/>
      <c r="H204" s="490"/>
      <c r="I204" s="490"/>
      <c r="J204" s="490"/>
      <c r="K204" s="490"/>
      <c r="L204" s="491"/>
      <c r="M204" s="492"/>
      <c r="N204" s="492"/>
      <c r="O204" s="492"/>
      <c r="P204" s="492"/>
      <c r="Q204" s="492"/>
      <c r="R204" s="493"/>
      <c r="S204" s="493"/>
      <c r="T204" s="493"/>
      <c r="U204" s="493"/>
      <c r="V204" s="493"/>
      <c r="W204" s="403"/>
      <c r="X204" s="1"/>
      <c r="Y204" s="2"/>
      <c r="Z204" s="400" t="str">
        <f>IFERROR(VLOOKUP(Y204, 【参考】数式用!$A$2:$B$48, 2, FALSE), "")</f>
        <v/>
      </c>
    </row>
    <row r="205" spans="2:26" ht="20.100000000000001" customHeight="1">
      <c r="B205" s="402">
        <f t="shared" si="1"/>
        <v>167</v>
      </c>
      <c r="C205" s="489"/>
      <c r="D205" s="490"/>
      <c r="E205" s="490"/>
      <c r="F205" s="490"/>
      <c r="G205" s="490"/>
      <c r="H205" s="490"/>
      <c r="I205" s="490"/>
      <c r="J205" s="490"/>
      <c r="K205" s="490"/>
      <c r="L205" s="491"/>
      <c r="M205" s="492"/>
      <c r="N205" s="492"/>
      <c r="O205" s="492"/>
      <c r="P205" s="492"/>
      <c r="Q205" s="492"/>
      <c r="R205" s="493"/>
      <c r="S205" s="493"/>
      <c r="T205" s="493"/>
      <c r="U205" s="493"/>
      <c r="V205" s="493"/>
      <c r="W205" s="403"/>
      <c r="X205" s="1"/>
      <c r="Y205" s="2"/>
      <c r="Z205" s="400" t="str">
        <f>IFERROR(VLOOKUP(Y205, 【参考】数式用!$A$2:$B$48, 2, FALSE), "")</f>
        <v/>
      </c>
    </row>
    <row r="206" spans="2:26" ht="20.100000000000001" customHeight="1">
      <c r="B206" s="402">
        <f t="shared" si="1"/>
        <v>168</v>
      </c>
      <c r="C206" s="489"/>
      <c r="D206" s="490"/>
      <c r="E206" s="490"/>
      <c r="F206" s="490"/>
      <c r="G206" s="490"/>
      <c r="H206" s="490"/>
      <c r="I206" s="490"/>
      <c r="J206" s="490"/>
      <c r="K206" s="490"/>
      <c r="L206" s="491"/>
      <c r="M206" s="492"/>
      <c r="N206" s="492"/>
      <c r="O206" s="492"/>
      <c r="P206" s="492"/>
      <c r="Q206" s="492"/>
      <c r="R206" s="493"/>
      <c r="S206" s="493"/>
      <c r="T206" s="493"/>
      <c r="U206" s="493"/>
      <c r="V206" s="493"/>
      <c r="W206" s="403"/>
      <c r="X206" s="1"/>
      <c r="Y206" s="2"/>
      <c r="Z206" s="400" t="str">
        <f>IFERROR(VLOOKUP(Y206, 【参考】数式用!$A$2:$B$48, 2, FALSE), "")</f>
        <v/>
      </c>
    </row>
    <row r="207" spans="2:26" ht="20.100000000000001" customHeight="1">
      <c r="B207" s="402">
        <f t="shared" si="1"/>
        <v>169</v>
      </c>
      <c r="C207" s="489"/>
      <c r="D207" s="490"/>
      <c r="E207" s="490"/>
      <c r="F207" s="490"/>
      <c r="G207" s="490"/>
      <c r="H207" s="490"/>
      <c r="I207" s="490"/>
      <c r="J207" s="490"/>
      <c r="K207" s="490"/>
      <c r="L207" s="491"/>
      <c r="M207" s="492"/>
      <c r="N207" s="492"/>
      <c r="O207" s="492"/>
      <c r="P207" s="492"/>
      <c r="Q207" s="492"/>
      <c r="R207" s="493"/>
      <c r="S207" s="493"/>
      <c r="T207" s="493"/>
      <c r="U207" s="493"/>
      <c r="V207" s="493"/>
      <c r="W207" s="403"/>
      <c r="X207" s="1"/>
      <c r="Y207" s="2"/>
      <c r="Z207" s="400" t="str">
        <f>IFERROR(VLOOKUP(Y207, 【参考】数式用!$A$2:$B$48, 2, FALSE), "")</f>
        <v/>
      </c>
    </row>
    <row r="208" spans="2:26" ht="20.100000000000001" customHeight="1">
      <c r="B208" s="402">
        <f t="shared" si="1"/>
        <v>170</v>
      </c>
      <c r="C208" s="489"/>
      <c r="D208" s="490"/>
      <c r="E208" s="490"/>
      <c r="F208" s="490"/>
      <c r="G208" s="490"/>
      <c r="H208" s="490"/>
      <c r="I208" s="490"/>
      <c r="J208" s="490"/>
      <c r="K208" s="490"/>
      <c r="L208" s="491"/>
      <c r="M208" s="492"/>
      <c r="N208" s="492"/>
      <c r="O208" s="492"/>
      <c r="P208" s="492"/>
      <c r="Q208" s="492"/>
      <c r="R208" s="493"/>
      <c r="S208" s="493"/>
      <c r="T208" s="493"/>
      <c r="U208" s="493"/>
      <c r="V208" s="493"/>
      <c r="W208" s="403"/>
      <c r="X208" s="1"/>
      <c r="Y208" s="2"/>
      <c r="Z208" s="400" t="str">
        <f>IFERROR(VLOOKUP(Y208, 【参考】数式用!$A$2:$B$48, 2, FALSE), "")</f>
        <v/>
      </c>
    </row>
    <row r="209" spans="2:26" ht="20.100000000000001" customHeight="1">
      <c r="B209" s="402">
        <f t="shared" si="1"/>
        <v>171</v>
      </c>
      <c r="C209" s="489"/>
      <c r="D209" s="490"/>
      <c r="E209" s="490"/>
      <c r="F209" s="490"/>
      <c r="G209" s="490"/>
      <c r="H209" s="490"/>
      <c r="I209" s="490"/>
      <c r="J209" s="490"/>
      <c r="K209" s="490"/>
      <c r="L209" s="491"/>
      <c r="M209" s="492"/>
      <c r="N209" s="492"/>
      <c r="O209" s="492"/>
      <c r="P209" s="492"/>
      <c r="Q209" s="492"/>
      <c r="R209" s="493"/>
      <c r="S209" s="493"/>
      <c r="T209" s="493"/>
      <c r="U209" s="493"/>
      <c r="V209" s="493"/>
      <c r="W209" s="403"/>
      <c r="X209" s="1"/>
      <c r="Y209" s="2"/>
      <c r="Z209" s="400" t="str">
        <f>IFERROR(VLOOKUP(Y209, 【参考】数式用!$A$2:$B$48, 2, FALSE), "")</f>
        <v/>
      </c>
    </row>
    <row r="210" spans="2:26" ht="20.100000000000001" customHeight="1">
      <c r="B210" s="402">
        <f t="shared" si="1"/>
        <v>172</v>
      </c>
      <c r="C210" s="489"/>
      <c r="D210" s="490"/>
      <c r="E210" s="490"/>
      <c r="F210" s="490"/>
      <c r="G210" s="490"/>
      <c r="H210" s="490"/>
      <c r="I210" s="490"/>
      <c r="J210" s="490"/>
      <c r="K210" s="490"/>
      <c r="L210" s="491"/>
      <c r="M210" s="492"/>
      <c r="N210" s="492"/>
      <c r="O210" s="492"/>
      <c r="P210" s="492"/>
      <c r="Q210" s="492"/>
      <c r="R210" s="493"/>
      <c r="S210" s="493"/>
      <c r="T210" s="493"/>
      <c r="U210" s="493"/>
      <c r="V210" s="493"/>
      <c r="W210" s="403"/>
      <c r="X210" s="1"/>
      <c r="Y210" s="2"/>
      <c r="Z210" s="400" t="str">
        <f>IFERROR(VLOOKUP(Y210, 【参考】数式用!$A$2:$B$48, 2, FALSE), "")</f>
        <v/>
      </c>
    </row>
    <row r="211" spans="2:26" ht="20.100000000000001" customHeight="1">
      <c r="B211" s="402">
        <f t="shared" si="1"/>
        <v>173</v>
      </c>
      <c r="C211" s="489"/>
      <c r="D211" s="490"/>
      <c r="E211" s="490"/>
      <c r="F211" s="490"/>
      <c r="G211" s="490"/>
      <c r="H211" s="490"/>
      <c r="I211" s="490"/>
      <c r="J211" s="490"/>
      <c r="K211" s="490"/>
      <c r="L211" s="491"/>
      <c r="M211" s="492"/>
      <c r="N211" s="492"/>
      <c r="O211" s="492"/>
      <c r="P211" s="492"/>
      <c r="Q211" s="492"/>
      <c r="R211" s="493"/>
      <c r="S211" s="493"/>
      <c r="T211" s="493"/>
      <c r="U211" s="493"/>
      <c r="V211" s="493"/>
      <c r="W211" s="403"/>
      <c r="X211" s="1"/>
      <c r="Y211" s="2"/>
      <c r="Z211" s="400" t="str">
        <f>IFERROR(VLOOKUP(Y211, 【参考】数式用!$A$2:$B$48, 2, FALSE), "")</f>
        <v/>
      </c>
    </row>
    <row r="212" spans="2:26" ht="20.100000000000001" customHeight="1">
      <c r="B212" s="402">
        <f t="shared" si="1"/>
        <v>174</v>
      </c>
      <c r="C212" s="489"/>
      <c r="D212" s="490"/>
      <c r="E212" s="490"/>
      <c r="F212" s="490"/>
      <c r="G212" s="490"/>
      <c r="H212" s="490"/>
      <c r="I212" s="490"/>
      <c r="J212" s="490"/>
      <c r="K212" s="490"/>
      <c r="L212" s="491"/>
      <c r="M212" s="492"/>
      <c r="N212" s="492"/>
      <c r="O212" s="492"/>
      <c r="P212" s="492"/>
      <c r="Q212" s="492"/>
      <c r="R212" s="493"/>
      <c r="S212" s="493"/>
      <c r="T212" s="493"/>
      <c r="U212" s="493"/>
      <c r="V212" s="493"/>
      <c r="W212" s="403"/>
      <c r="X212" s="1"/>
      <c r="Y212" s="2"/>
      <c r="Z212" s="400" t="str">
        <f>IFERROR(VLOOKUP(Y212, 【参考】数式用!$A$2:$B$48, 2, FALSE), "")</f>
        <v/>
      </c>
    </row>
    <row r="213" spans="2:26" ht="20.100000000000001" customHeight="1">
      <c r="B213" s="402">
        <f t="shared" si="1"/>
        <v>175</v>
      </c>
      <c r="C213" s="489"/>
      <c r="D213" s="490"/>
      <c r="E213" s="490"/>
      <c r="F213" s="490"/>
      <c r="G213" s="490"/>
      <c r="H213" s="490"/>
      <c r="I213" s="490"/>
      <c r="J213" s="490"/>
      <c r="K213" s="490"/>
      <c r="L213" s="491"/>
      <c r="M213" s="492"/>
      <c r="N213" s="492"/>
      <c r="O213" s="492"/>
      <c r="P213" s="492"/>
      <c r="Q213" s="492"/>
      <c r="R213" s="493"/>
      <c r="S213" s="493"/>
      <c r="T213" s="493"/>
      <c r="U213" s="493"/>
      <c r="V213" s="493"/>
      <c r="W213" s="403"/>
      <c r="X213" s="1"/>
      <c r="Y213" s="2"/>
      <c r="Z213" s="400" t="str">
        <f>IFERROR(VLOOKUP(Y213, 【参考】数式用!$A$2:$B$48, 2, FALSE), "")</f>
        <v/>
      </c>
    </row>
    <row r="214" spans="2:26" ht="20.100000000000001" customHeight="1">
      <c r="B214" s="402">
        <f t="shared" si="1"/>
        <v>176</v>
      </c>
      <c r="C214" s="489"/>
      <c r="D214" s="490"/>
      <c r="E214" s="490"/>
      <c r="F214" s="490"/>
      <c r="G214" s="490"/>
      <c r="H214" s="490"/>
      <c r="I214" s="490"/>
      <c r="J214" s="490"/>
      <c r="K214" s="490"/>
      <c r="L214" s="491"/>
      <c r="M214" s="492"/>
      <c r="N214" s="492"/>
      <c r="O214" s="492"/>
      <c r="P214" s="492"/>
      <c r="Q214" s="492"/>
      <c r="R214" s="493"/>
      <c r="S214" s="493"/>
      <c r="T214" s="493"/>
      <c r="U214" s="493"/>
      <c r="V214" s="493"/>
      <c r="W214" s="403"/>
      <c r="X214" s="1"/>
      <c r="Y214" s="2"/>
      <c r="Z214" s="400" t="str">
        <f>IFERROR(VLOOKUP(Y214, 【参考】数式用!$A$2:$B$48, 2, FALSE), "")</f>
        <v/>
      </c>
    </row>
    <row r="215" spans="2:26" ht="20.100000000000001" customHeight="1">
      <c r="B215" s="402">
        <f t="shared" si="1"/>
        <v>177</v>
      </c>
      <c r="C215" s="489"/>
      <c r="D215" s="490"/>
      <c r="E215" s="490"/>
      <c r="F215" s="490"/>
      <c r="G215" s="490"/>
      <c r="H215" s="490"/>
      <c r="I215" s="490"/>
      <c r="J215" s="490"/>
      <c r="K215" s="490"/>
      <c r="L215" s="491"/>
      <c r="M215" s="492"/>
      <c r="N215" s="492"/>
      <c r="O215" s="492"/>
      <c r="P215" s="492"/>
      <c r="Q215" s="492"/>
      <c r="R215" s="493"/>
      <c r="S215" s="493"/>
      <c r="T215" s="493"/>
      <c r="U215" s="493"/>
      <c r="V215" s="493"/>
      <c r="W215" s="403"/>
      <c r="X215" s="1"/>
      <c r="Y215" s="2"/>
      <c r="Z215" s="400" t="str">
        <f>IFERROR(VLOOKUP(Y215, 【参考】数式用!$A$2:$B$48, 2, FALSE), "")</f>
        <v/>
      </c>
    </row>
    <row r="216" spans="2:26" ht="20.100000000000001" customHeight="1">
      <c r="B216" s="402">
        <f t="shared" si="1"/>
        <v>178</v>
      </c>
      <c r="C216" s="489"/>
      <c r="D216" s="490"/>
      <c r="E216" s="490"/>
      <c r="F216" s="490"/>
      <c r="G216" s="490"/>
      <c r="H216" s="490"/>
      <c r="I216" s="490"/>
      <c r="J216" s="490"/>
      <c r="K216" s="490"/>
      <c r="L216" s="491"/>
      <c r="M216" s="492"/>
      <c r="N216" s="492"/>
      <c r="O216" s="492"/>
      <c r="P216" s="492"/>
      <c r="Q216" s="492"/>
      <c r="R216" s="493"/>
      <c r="S216" s="493"/>
      <c r="T216" s="493"/>
      <c r="U216" s="493"/>
      <c r="V216" s="493"/>
      <c r="W216" s="403"/>
      <c r="X216" s="1"/>
      <c r="Y216" s="2"/>
      <c r="Z216" s="400" t="str">
        <f>IFERROR(VLOOKUP(Y216, 【参考】数式用!$A$2:$B$48, 2, FALSE), "")</f>
        <v/>
      </c>
    </row>
    <row r="217" spans="2:26" ht="20.100000000000001" customHeight="1">
      <c r="B217" s="402">
        <f t="shared" si="1"/>
        <v>179</v>
      </c>
      <c r="C217" s="489"/>
      <c r="D217" s="490"/>
      <c r="E217" s="490"/>
      <c r="F217" s="490"/>
      <c r="G217" s="490"/>
      <c r="H217" s="490"/>
      <c r="I217" s="490"/>
      <c r="J217" s="490"/>
      <c r="K217" s="490"/>
      <c r="L217" s="491"/>
      <c r="M217" s="492"/>
      <c r="N217" s="492"/>
      <c r="O217" s="492"/>
      <c r="P217" s="492"/>
      <c r="Q217" s="492"/>
      <c r="R217" s="493"/>
      <c r="S217" s="493"/>
      <c r="T217" s="493"/>
      <c r="U217" s="493"/>
      <c r="V217" s="493"/>
      <c r="W217" s="403"/>
      <c r="X217" s="1"/>
      <c r="Y217" s="2"/>
      <c r="Z217" s="400" t="str">
        <f>IFERROR(VLOOKUP(Y217, 【参考】数式用!$A$2:$B$48, 2, FALSE), "")</f>
        <v/>
      </c>
    </row>
    <row r="218" spans="2:26" ht="20.100000000000001" customHeight="1">
      <c r="B218" s="402">
        <f t="shared" si="1"/>
        <v>180</v>
      </c>
      <c r="C218" s="489"/>
      <c r="D218" s="490"/>
      <c r="E218" s="490"/>
      <c r="F218" s="490"/>
      <c r="G218" s="490"/>
      <c r="H218" s="490"/>
      <c r="I218" s="490"/>
      <c r="J218" s="490"/>
      <c r="K218" s="490"/>
      <c r="L218" s="491"/>
      <c r="M218" s="492"/>
      <c r="N218" s="492"/>
      <c r="O218" s="492"/>
      <c r="P218" s="492"/>
      <c r="Q218" s="492"/>
      <c r="R218" s="493"/>
      <c r="S218" s="493"/>
      <c r="T218" s="493"/>
      <c r="U218" s="493"/>
      <c r="V218" s="493"/>
      <c r="W218" s="403"/>
      <c r="X218" s="1"/>
      <c r="Y218" s="2"/>
      <c r="Z218" s="400" t="str">
        <f>IFERROR(VLOOKUP(Y218, 【参考】数式用!$A$2:$B$48, 2, FALSE), "")</f>
        <v/>
      </c>
    </row>
    <row r="219" spans="2:26" ht="20.100000000000001" customHeight="1">
      <c r="B219" s="402">
        <f t="shared" si="1"/>
        <v>181</v>
      </c>
      <c r="C219" s="489"/>
      <c r="D219" s="490"/>
      <c r="E219" s="490"/>
      <c r="F219" s="490"/>
      <c r="G219" s="490"/>
      <c r="H219" s="490"/>
      <c r="I219" s="490"/>
      <c r="J219" s="490"/>
      <c r="K219" s="490"/>
      <c r="L219" s="491"/>
      <c r="M219" s="492"/>
      <c r="N219" s="492"/>
      <c r="O219" s="492"/>
      <c r="P219" s="492"/>
      <c r="Q219" s="492"/>
      <c r="R219" s="493"/>
      <c r="S219" s="493"/>
      <c r="T219" s="493"/>
      <c r="U219" s="493"/>
      <c r="V219" s="493"/>
      <c r="W219" s="403"/>
      <c r="X219" s="1"/>
      <c r="Y219" s="2"/>
      <c r="Z219" s="400" t="str">
        <f>IFERROR(VLOOKUP(Y219, 【参考】数式用!$A$2:$B$48, 2, FALSE), "")</f>
        <v/>
      </c>
    </row>
    <row r="220" spans="2:26" ht="20.100000000000001" customHeight="1">
      <c r="B220" s="402">
        <f t="shared" si="1"/>
        <v>182</v>
      </c>
      <c r="C220" s="489"/>
      <c r="D220" s="490"/>
      <c r="E220" s="490"/>
      <c r="F220" s="490"/>
      <c r="G220" s="490"/>
      <c r="H220" s="490"/>
      <c r="I220" s="490"/>
      <c r="J220" s="490"/>
      <c r="K220" s="490"/>
      <c r="L220" s="491"/>
      <c r="M220" s="492"/>
      <c r="N220" s="492"/>
      <c r="O220" s="492"/>
      <c r="P220" s="492"/>
      <c r="Q220" s="492"/>
      <c r="R220" s="493"/>
      <c r="S220" s="493"/>
      <c r="T220" s="493"/>
      <c r="U220" s="493"/>
      <c r="V220" s="493"/>
      <c r="W220" s="403"/>
      <c r="X220" s="1"/>
      <c r="Y220" s="2"/>
      <c r="Z220" s="400" t="str">
        <f>IFERROR(VLOOKUP(Y220, 【参考】数式用!$A$2:$B$48, 2, FALSE), "")</f>
        <v/>
      </c>
    </row>
    <row r="221" spans="2:26" ht="20.100000000000001" customHeight="1">
      <c r="B221" s="402">
        <f t="shared" si="1"/>
        <v>183</v>
      </c>
      <c r="C221" s="489"/>
      <c r="D221" s="490"/>
      <c r="E221" s="490"/>
      <c r="F221" s="490"/>
      <c r="G221" s="490"/>
      <c r="H221" s="490"/>
      <c r="I221" s="490"/>
      <c r="J221" s="490"/>
      <c r="K221" s="490"/>
      <c r="L221" s="491"/>
      <c r="M221" s="492"/>
      <c r="N221" s="492"/>
      <c r="O221" s="492"/>
      <c r="P221" s="492"/>
      <c r="Q221" s="492"/>
      <c r="R221" s="493"/>
      <c r="S221" s="493"/>
      <c r="T221" s="493"/>
      <c r="U221" s="493"/>
      <c r="V221" s="493"/>
      <c r="W221" s="403"/>
      <c r="X221" s="1"/>
      <c r="Y221" s="2"/>
      <c r="Z221" s="400" t="str">
        <f>IFERROR(VLOOKUP(Y221, 【参考】数式用!$A$2:$B$48, 2, FALSE), "")</f>
        <v/>
      </c>
    </row>
    <row r="222" spans="2:26" ht="20.100000000000001" customHeight="1">
      <c r="B222" s="402">
        <f t="shared" si="1"/>
        <v>184</v>
      </c>
      <c r="C222" s="489"/>
      <c r="D222" s="490"/>
      <c r="E222" s="490"/>
      <c r="F222" s="490"/>
      <c r="G222" s="490"/>
      <c r="H222" s="490"/>
      <c r="I222" s="490"/>
      <c r="J222" s="490"/>
      <c r="K222" s="490"/>
      <c r="L222" s="491"/>
      <c r="M222" s="492"/>
      <c r="N222" s="492"/>
      <c r="O222" s="492"/>
      <c r="P222" s="492"/>
      <c r="Q222" s="492"/>
      <c r="R222" s="493"/>
      <c r="S222" s="493"/>
      <c r="T222" s="493"/>
      <c r="U222" s="493"/>
      <c r="V222" s="493"/>
      <c r="W222" s="403"/>
      <c r="X222" s="1"/>
      <c r="Y222" s="2"/>
      <c r="Z222" s="400" t="str">
        <f>IFERROR(VLOOKUP(Y222, 【参考】数式用!$A$2:$B$48, 2, FALSE), "")</f>
        <v/>
      </c>
    </row>
    <row r="223" spans="2:26" ht="20.100000000000001" customHeight="1">
      <c r="B223" s="402">
        <f t="shared" si="1"/>
        <v>185</v>
      </c>
      <c r="C223" s="489"/>
      <c r="D223" s="490"/>
      <c r="E223" s="490"/>
      <c r="F223" s="490"/>
      <c r="G223" s="490"/>
      <c r="H223" s="490"/>
      <c r="I223" s="490"/>
      <c r="J223" s="490"/>
      <c r="K223" s="490"/>
      <c r="L223" s="491"/>
      <c r="M223" s="492"/>
      <c r="N223" s="492"/>
      <c r="O223" s="492"/>
      <c r="P223" s="492"/>
      <c r="Q223" s="492"/>
      <c r="R223" s="493"/>
      <c r="S223" s="493"/>
      <c r="T223" s="493"/>
      <c r="U223" s="493"/>
      <c r="V223" s="493"/>
      <c r="W223" s="403"/>
      <c r="X223" s="1"/>
      <c r="Y223" s="2"/>
      <c r="Z223" s="400" t="str">
        <f>IFERROR(VLOOKUP(Y223, 【参考】数式用!$A$2:$B$48, 2, FALSE), "")</f>
        <v/>
      </c>
    </row>
    <row r="224" spans="2:26" ht="20.100000000000001" customHeight="1">
      <c r="B224" s="402">
        <f t="shared" si="1"/>
        <v>186</v>
      </c>
      <c r="C224" s="489"/>
      <c r="D224" s="490"/>
      <c r="E224" s="490"/>
      <c r="F224" s="490"/>
      <c r="G224" s="490"/>
      <c r="H224" s="490"/>
      <c r="I224" s="490"/>
      <c r="J224" s="490"/>
      <c r="K224" s="490"/>
      <c r="L224" s="491"/>
      <c r="M224" s="492"/>
      <c r="N224" s="492"/>
      <c r="O224" s="492"/>
      <c r="P224" s="492"/>
      <c r="Q224" s="492"/>
      <c r="R224" s="493"/>
      <c r="S224" s="493"/>
      <c r="T224" s="493"/>
      <c r="U224" s="493"/>
      <c r="V224" s="493"/>
      <c r="W224" s="403"/>
      <c r="X224" s="1"/>
      <c r="Y224" s="2"/>
      <c r="Z224" s="400" t="str">
        <f>IFERROR(VLOOKUP(Y224, 【参考】数式用!$A$2:$B$48, 2, FALSE), "")</f>
        <v/>
      </c>
    </row>
    <row r="225" spans="2:26" ht="20.100000000000001" customHeight="1">
      <c r="B225" s="402">
        <f t="shared" si="1"/>
        <v>187</v>
      </c>
      <c r="C225" s="489"/>
      <c r="D225" s="490"/>
      <c r="E225" s="490"/>
      <c r="F225" s="490"/>
      <c r="G225" s="490"/>
      <c r="H225" s="490"/>
      <c r="I225" s="490"/>
      <c r="J225" s="490"/>
      <c r="K225" s="490"/>
      <c r="L225" s="491"/>
      <c r="M225" s="492"/>
      <c r="N225" s="492"/>
      <c r="O225" s="492"/>
      <c r="P225" s="492"/>
      <c r="Q225" s="492"/>
      <c r="R225" s="493"/>
      <c r="S225" s="493"/>
      <c r="T225" s="493"/>
      <c r="U225" s="493"/>
      <c r="V225" s="493"/>
      <c r="W225" s="403"/>
      <c r="X225" s="1"/>
      <c r="Y225" s="2"/>
      <c r="Z225" s="400" t="str">
        <f>IFERROR(VLOOKUP(Y225, 【参考】数式用!$A$2:$B$48, 2, FALSE), "")</f>
        <v/>
      </c>
    </row>
    <row r="226" spans="2:26" ht="20.100000000000001" customHeight="1">
      <c r="B226" s="402">
        <f t="shared" si="1"/>
        <v>188</v>
      </c>
      <c r="C226" s="489"/>
      <c r="D226" s="490"/>
      <c r="E226" s="490"/>
      <c r="F226" s="490"/>
      <c r="G226" s="490"/>
      <c r="H226" s="490"/>
      <c r="I226" s="490"/>
      <c r="J226" s="490"/>
      <c r="K226" s="490"/>
      <c r="L226" s="491"/>
      <c r="M226" s="492"/>
      <c r="N226" s="492"/>
      <c r="O226" s="492"/>
      <c r="P226" s="492"/>
      <c r="Q226" s="492"/>
      <c r="R226" s="493"/>
      <c r="S226" s="493"/>
      <c r="T226" s="493"/>
      <c r="U226" s="493"/>
      <c r="V226" s="493"/>
      <c r="W226" s="403"/>
      <c r="X226" s="1"/>
      <c r="Y226" s="2"/>
      <c r="Z226" s="400" t="str">
        <f>IFERROR(VLOOKUP(Y226, 【参考】数式用!$A$2:$B$48, 2, FALSE), "")</f>
        <v/>
      </c>
    </row>
    <row r="227" spans="2:26" ht="20.100000000000001" customHeight="1">
      <c r="B227" s="402">
        <f t="shared" si="1"/>
        <v>189</v>
      </c>
      <c r="C227" s="489"/>
      <c r="D227" s="490"/>
      <c r="E227" s="490"/>
      <c r="F227" s="490"/>
      <c r="G227" s="490"/>
      <c r="H227" s="490"/>
      <c r="I227" s="490"/>
      <c r="J227" s="490"/>
      <c r="K227" s="490"/>
      <c r="L227" s="491"/>
      <c r="M227" s="492"/>
      <c r="N227" s="492"/>
      <c r="O227" s="492"/>
      <c r="P227" s="492"/>
      <c r="Q227" s="492"/>
      <c r="R227" s="493"/>
      <c r="S227" s="493"/>
      <c r="T227" s="493"/>
      <c r="U227" s="493"/>
      <c r="V227" s="493"/>
      <c r="W227" s="403"/>
      <c r="X227" s="1"/>
      <c r="Y227" s="2"/>
      <c r="Z227" s="400" t="str">
        <f>IFERROR(VLOOKUP(Y227, 【参考】数式用!$A$2:$B$48, 2, FALSE), "")</f>
        <v/>
      </c>
    </row>
    <row r="228" spans="2:26" ht="20.100000000000001" customHeight="1">
      <c r="B228" s="402">
        <f t="shared" si="1"/>
        <v>190</v>
      </c>
      <c r="C228" s="489"/>
      <c r="D228" s="490"/>
      <c r="E228" s="490"/>
      <c r="F228" s="490"/>
      <c r="G228" s="490"/>
      <c r="H228" s="490"/>
      <c r="I228" s="490"/>
      <c r="J228" s="490"/>
      <c r="K228" s="490"/>
      <c r="L228" s="491"/>
      <c r="M228" s="492"/>
      <c r="N228" s="492"/>
      <c r="O228" s="492"/>
      <c r="P228" s="492"/>
      <c r="Q228" s="492"/>
      <c r="R228" s="493"/>
      <c r="S228" s="493"/>
      <c r="T228" s="493"/>
      <c r="U228" s="493"/>
      <c r="V228" s="493"/>
      <c r="W228" s="403"/>
      <c r="X228" s="1"/>
      <c r="Y228" s="2"/>
      <c r="Z228" s="400" t="str">
        <f>IFERROR(VLOOKUP(Y228, 【参考】数式用!$A$2:$B$48, 2, FALSE), "")</f>
        <v/>
      </c>
    </row>
    <row r="229" spans="2:26" ht="20.100000000000001" customHeight="1">
      <c r="B229" s="402">
        <f t="shared" si="1"/>
        <v>191</v>
      </c>
      <c r="C229" s="489"/>
      <c r="D229" s="490"/>
      <c r="E229" s="490"/>
      <c r="F229" s="490"/>
      <c r="G229" s="490"/>
      <c r="H229" s="490"/>
      <c r="I229" s="490"/>
      <c r="J229" s="490"/>
      <c r="K229" s="490"/>
      <c r="L229" s="491"/>
      <c r="M229" s="492"/>
      <c r="N229" s="492"/>
      <c r="O229" s="492"/>
      <c r="P229" s="492"/>
      <c r="Q229" s="492"/>
      <c r="R229" s="493"/>
      <c r="S229" s="493"/>
      <c r="T229" s="493"/>
      <c r="U229" s="493"/>
      <c r="V229" s="493"/>
      <c r="W229" s="403"/>
      <c r="X229" s="1"/>
      <c r="Y229" s="2"/>
      <c r="Z229" s="400" t="str">
        <f>IFERROR(VLOOKUP(Y229, 【参考】数式用!$A$2:$B$48, 2, FALSE), "")</f>
        <v/>
      </c>
    </row>
    <row r="230" spans="2:26" ht="20.100000000000001" customHeight="1">
      <c r="B230" s="402">
        <f t="shared" si="1"/>
        <v>192</v>
      </c>
      <c r="C230" s="489"/>
      <c r="D230" s="490"/>
      <c r="E230" s="490"/>
      <c r="F230" s="490"/>
      <c r="G230" s="490"/>
      <c r="H230" s="490"/>
      <c r="I230" s="490"/>
      <c r="J230" s="490"/>
      <c r="K230" s="490"/>
      <c r="L230" s="491"/>
      <c r="M230" s="492"/>
      <c r="N230" s="492"/>
      <c r="O230" s="492"/>
      <c r="P230" s="492"/>
      <c r="Q230" s="492"/>
      <c r="R230" s="493"/>
      <c r="S230" s="493"/>
      <c r="T230" s="493"/>
      <c r="U230" s="493"/>
      <c r="V230" s="493"/>
      <c r="W230" s="403"/>
      <c r="X230" s="1"/>
      <c r="Y230" s="2"/>
      <c r="Z230" s="400" t="str">
        <f>IFERROR(VLOOKUP(Y230, 【参考】数式用!$A$2:$B$48, 2, FALSE), "")</f>
        <v/>
      </c>
    </row>
    <row r="231" spans="2:26" ht="20.100000000000001" customHeight="1">
      <c r="B231" s="402">
        <f t="shared" si="1"/>
        <v>193</v>
      </c>
      <c r="C231" s="489"/>
      <c r="D231" s="490"/>
      <c r="E231" s="490"/>
      <c r="F231" s="490"/>
      <c r="G231" s="490"/>
      <c r="H231" s="490"/>
      <c r="I231" s="490"/>
      <c r="J231" s="490"/>
      <c r="K231" s="490"/>
      <c r="L231" s="491"/>
      <c r="M231" s="492"/>
      <c r="N231" s="492"/>
      <c r="O231" s="492"/>
      <c r="P231" s="492"/>
      <c r="Q231" s="492"/>
      <c r="R231" s="493"/>
      <c r="S231" s="493"/>
      <c r="T231" s="493"/>
      <c r="U231" s="493"/>
      <c r="V231" s="493"/>
      <c r="W231" s="403"/>
      <c r="X231" s="1"/>
      <c r="Y231" s="2"/>
      <c r="Z231" s="400" t="str">
        <f>IFERROR(VLOOKUP(Y231, 【参考】数式用!$A$2:$B$48, 2, FALSE), "")</f>
        <v/>
      </c>
    </row>
    <row r="232" spans="2:26" ht="20.100000000000001" customHeight="1">
      <c r="B232" s="402">
        <f t="shared" si="1"/>
        <v>194</v>
      </c>
      <c r="C232" s="489"/>
      <c r="D232" s="490"/>
      <c r="E232" s="490"/>
      <c r="F232" s="490"/>
      <c r="G232" s="490"/>
      <c r="H232" s="490"/>
      <c r="I232" s="490"/>
      <c r="J232" s="490"/>
      <c r="K232" s="490"/>
      <c r="L232" s="491"/>
      <c r="M232" s="492"/>
      <c r="N232" s="492"/>
      <c r="O232" s="492"/>
      <c r="P232" s="492"/>
      <c r="Q232" s="492"/>
      <c r="R232" s="493"/>
      <c r="S232" s="493"/>
      <c r="T232" s="493"/>
      <c r="U232" s="493"/>
      <c r="V232" s="493"/>
      <c r="W232" s="403"/>
      <c r="X232" s="1"/>
      <c r="Y232" s="2"/>
      <c r="Z232" s="400" t="str">
        <f>IFERROR(VLOOKUP(Y232, 【参考】数式用!$A$2:$B$48, 2, FALSE), "")</f>
        <v/>
      </c>
    </row>
    <row r="233" spans="2:26" ht="20.100000000000001" customHeight="1">
      <c r="B233" s="402">
        <f t="shared" si="1"/>
        <v>195</v>
      </c>
      <c r="C233" s="489"/>
      <c r="D233" s="490"/>
      <c r="E233" s="490"/>
      <c r="F233" s="490"/>
      <c r="G233" s="490"/>
      <c r="H233" s="490"/>
      <c r="I233" s="490"/>
      <c r="J233" s="490"/>
      <c r="K233" s="490"/>
      <c r="L233" s="491"/>
      <c r="M233" s="492"/>
      <c r="N233" s="492"/>
      <c r="O233" s="492"/>
      <c r="P233" s="492"/>
      <c r="Q233" s="492"/>
      <c r="R233" s="493"/>
      <c r="S233" s="493"/>
      <c r="T233" s="493"/>
      <c r="U233" s="493"/>
      <c r="V233" s="493"/>
      <c r="W233" s="403"/>
      <c r="X233" s="1"/>
      <c r="Y233" s="2"/>
      <c r="Z233" s="400" t="str">
        <f>IFERROR(VLOOKUP(Y233, 【参考】数式用!$A$2:$B$48, 2, FALSE), "")</f>
        <v/>
      </c>
    </row>
    <row r="234" spans="2:26" ht="20.100000000000001" customHeight="1">
      <c r="B234" s="402">
        <f t="shared" si="1"/>
        <v>196</v>
      </c>
      <c r="C234" s="489"/>
      <c r="D234" s="490"/>
      <c r="E234" s="490"/>
      <c r="F234" s="490"/>
      <c r="G234" s="490"/>
      <c r="H234" s="490"/>
      <c r="I234" s="490"/>
      <c r="J234" s="490"/>
      <c r="K234" s="490"/>
      <c r="L234" s="491"/>
      <c r="M234" s="492"/>
      <c r="N234" s="492"/>
      <c r="O234" s="492"/>
      <c r="P234" s="492"/>
      <c r="Q234" s="492"/>
      <c r="R234" s="493"/>
      <c r="S234" s="493"/>
      <c r="T234" s="493"/>
      <c r="U234" s="493"/>
      <c r="V234" s="493"/>
      <c r="W234" s="403"/>
      <c r="X234" s="1"/>
      <c r="Y234" s="2"/>
      <c r="Z234" s="400" t="str">
        <f>IFERROR(VLOOKUP(Y234, 【参考】数式用!$A$2:$B$48, 2, FALSE), "")</f>
        <v/>
      </c>
    </row>
    <row r="235" spans="2:26" ht="20.100000000000001" customHeight="1">
      <c r="B235" s="402">
        <f t="shared" si="1"/>
        <v>197</v>
      </c>
      <c r="C235" s="489"/>
      <c r="D235" s="490"/>
      <c r="E235" s="490"/>
      <c r="F235" s="490"/>
      <c r="G235" s="490"/>
      <c r="H235" s="490"/>
      <c r="I235" s="490"/>
      <c r="J235" s="490"/>
      <c r="K235" s="490"/>
      <c r="L235" s="491"/>
      <c r="M235" s="492"/>
      <c r="N235" s="492"/>
      <c r="O235" s="492"/>
      <c r="P235" s="492"/>
      <c r="Q235" s="492"/>
      <c r="R235" s="493"/>
      <c r="S235" s="493"/>
      <c r="T235" s="493"/>
      <c r="U235" s="493"/>
      <c r="V235" s="493"/>
      <c r="W235" s="403"/>
      <c r="X235" s="1"/>
      <c r="Y235" s="2"/>
      <c r="Z235" s="400" t="str">
        <f>IFERROR(VLOOKUP(Y235, 【参考】数式用!$A$2:$B$48, 2, FALSE), "")</f>
        <v/>
      </c>
    </row>
    <row r="236" spans="2:26" ht="20.100000000000001" customHeight="1">
      <c r="B236" s="402">
        <f t="shared" si="1"/>
        <v>198</v>
      </c>
      <c r="C236" s="489"/>
      <c r="D236" s="490"/>
      <c r="E236" s="490"/>
      <c r="F236" s="490"/>
      <c r="G236" s="490"/>
      <c r="H236" s="490"/>
      <c r="I236" s="490"/>
      <c r="J236" s="490"/>
      <c r="K236" s="490"/>
      <c r="L236" s="491"/>
      <c r="M236" s="492"/>
      <c r="N236" s="492"/>
      <c r="O236" s="492"/>
      <c r="P236" s="492"/>
      <c r="Q236" s="492"/>
      <c r="R236" s="493"/>
      <c r="S236" s="493"/>
      <c r="T236" s="493"/>
      <c r="U236" s="493"/>
      <c r="V236" s="493"/>
      <c r="W236" s="403"/>
      <c r="X236" s="1"/>
      <c r="Y236" s="2"/>
      <c r="Z236" s="400" t="str">
        <f>IFERROR(VLOOKUP(Y236, 【参考】数式用!$A$2:$B$48, 2, FALSE), "")</f>
        <v/>
      </c>
    </row>
    <row r="237" spans="2:26" ht="20.100000000000001" customHeight="1">
      <c r="B237" s="402">
        <f t="shared" si="1"/>
        <v>199</v>
      </c>
      <c r="C237" s="489"/>
      <c r="D237" s="490"/>
      <c r="E237" s="490"/>
      <c r="F237" s="490"/>
      <c r="G237" s="490"/>
      <c r="H237" s="490"/>
      <c r="I237" s="490"/>
      <c r="J237" s="490"/>
      <c r="K237" s="490"/>
      <c r="L237" s="491"/>
      <c r="M237" s="492"/>
      <c r="N237" s="492"/>
      <c r="O237" s="492"/>
      <c r="P237" s="492"/>
      <c r="Q237" s="492"/>
      <c r="R237" s="493"/>
      <c r="S237" s="493"/>
      <c r="T237" s="493"/>
      <c r="U237" s="493"/>
      <c r="V237" s="493"/>
      <c r="W237" s="403"/>
      <c r="X237" s="1"/>
      <c r="Y237" s="2"/>
      <c r="Z237" s="400" t="str">
        <f>IFERROR(VLOOKUP(Y237, 【参考】数式用!$A$2:$B$48, 2, FALSE), "")</f>
        <v/>
      </c>
    </row>
    <row r="238" spans="2:26" ht="20.100000000000001" customHeight="1">
      <c r="B238" s="402">
        <f t="shared" si="1"/>
        <v>200</v>
      </c>
      <c r="C238" s="489"/>
      <c r="D238" s="490"/>
      <c r="E238" s="490"/>
      <c r="F238" s="490"/>
      <c r="G238" s="490"/>
      <c r="H238" s="490"/>
      <c r="I238" s="490"/>
      <c r="J238" s="490"/>
      <c r="K238" s="490"/>
      <c r="L238" s="491"/>
      <c r="M238" s="492"/>
      <c r="N238" s="492"/>
      <c r="O238" s="492"/>
      <c r="P238" s="492"/>
      <c r="Q238" s="492"/>
      <c r="R238" s="493"/>
      <c r="S238" s="493"/>
      <c r="T238" s="493"/>
      <c r="U238" s="493"/>
      <c r="V238" s="493"/>
      <c r="W238" s="403"/>
      <c r="X238" s="1"/>
      <c r="Y238" s="2"/>
      <c r="Z238" s="400" t="str">
        <f>IFERROR(VLOOKUP(Y238, 【参考】数式用!$A$2:$B$48, 2, FALSE), "")</f>
        <v/>
      </c>
    </row>
    <row r="239" spans="2:26" ht="20.100000000000001" customHeight="1">
      <c r="B239" s="402">
        <f t="shared" si="1"/>
        <v>201</v>
      </c>
      <c r="C239" s="489"/>
      <c r="D239" s="490"/>
      <c r="E239" s="490"/>
      <c r="F239" s="490"/>
      <c r="G239" s="490"/>
      <c r="H239" s="490"/>
      <c r="I239" s="490"/>
      <c r="J239" s="490"/>
      <c r="K239" s="490"/>
      <c r="L239" s="491"/>
      <c r="M239" s="492"/>
      <c r="N239" s="492"/>
      <c r="O239" s="492"/>
      <c r="P239" s="492"/>
      <c r="Q239" s="492"/>
      <c r="R239" s="493"/>
      <c r="S239" s="493"/>
      <c r="T239" s="493"/>
      <c r="U239" s="493"/>
      <c r="V239" s="493"/>
      <c r="W239" s="403"/>
      <c r="X239" s="1"/>
      <c r="Y239" s="2"/>
      <c r="Z239" s="400" t="str">
        <f>IFERROR(VLOOKUP(Y239, 【参考】数式用!$A$2:$B$48, 2, FALSE), "")</f>
        <v/>
      </c>
    </row>
    <row r="240" spans="2:26" ht="20.100000000000001" customHeight="1">
      <c r="B240" s="402">
        <f t="shared" si="1"/>
        <v>202</v>
      </c>
      <c r="C240" s="489"/>
      <c r="D240" s="490"/>
      <c r="E240" s="490"/>
      <c r="F240" s="490"/>
      <c r="G240" s="490"/>
      <c r="H240" s="490"/>
      <c r="I240" s="490"/>
      <c r="J240" s="490"/>
      <c r="K240" s="490"/>
      <c r="L240" s="491"/>
      <c r="M240" s="492"/>
      <c r="N240" s="492"/>
      <c r="O240" s="492"/>
      <c r="P240" s="492"/>
      <c r="Q240" s="492"/>
      <c r="R240" s="493"/>
      <c r="S240" s="493"/>
      <c r="T240" s="493"/>
      <c r="U240" s="493"/>
      <c r="V240" s="493"/>
      <c r="W240" s="403"/>
      <c r="X240" s="1"/>
      <c r="Y240" s="2"/>
      <c r="Z240" s="400" t="str">
        <f>IFERROR(VLOOKUP(Y240, 【参考】数式用!$A$2:$B$48, 2, FALSE), "")</f>
        <v/>
      </c>
    </row>
    <row r="241" spans="2:26" ht="20.100000000000001" customHeight="1">
      <c r="B241" s="402">
        <f t="shared" si="1"/>
        <v>203</v>
      </c>
      <c r="C241" s="489"/>
      <c r="D241" s="490"/>
      <c r="E241" s="490"/>
      <c r="F241" s="490"/>
      <c r="G241" s="490"/>
      <c r="H241" s="490"/>
      <c r="I241" s="490"/>
      <c r="J241" s="490"/>
      <c r="K241" s="490"/>
      <c r="L241" s="491"/>
      <c r="M241" s="492"/>
      <c r="N241" s="492"/>
      <c r="O241" s="492"/>
      <c r="P241" s="492"/>
      <c r="Q241" s="492"/>
      <c r="R241" s="493"/>
      <c r="S241" s="493"/>
      <c r="T241" s="493"/>
      <c r="U241" s="493"/>
      <c r="V241" s="493"/>
      <c r="W241" s="403"/>
      <c r="X241" s="1"/>
      <c r="Y241" s="2"/>
      <c r="Z241" s="400" t="str">
        <f>IFERROR(VLOOKUP(Y241, 【参考】数式用!$A$2:$B$48, 2, FALSE), "")</f>
        <v/>
      </c>
    </row>
    <row r="242" spans="2:26" ht="20.100000000000001" customHeight="1">
      <c r="B242" s="402">
        <f t="shared" si="1"/>
        <v>204</v>
      </c>
      <c r="C242" s="489"/>
      <c r="D242" s="490"/>
      <c r="E242" s="490"/>
      <c r="F242" s="490"/>
      <c r="G242" s="490"/>
      <c r="H242" s="490"/>
      <c r="I242" s="490"/>
      <c r="J242" s="490"/>
      <c r="K242" s="490"/>
      <c r="L242" s="491"/>
      <c r="M242" s="492"/>
      <c r="N242" s="492"/>
      <c r="O242" s="492"/>
      <c r="P242" s="492"/>
      <c r="Q242" s="492"/>
      <c r="R242" s="493"/>
      <c r="S242" s="493"/>
      <c r="T242" s="493"/>
      <c r="U242" s="493"/>
      <c r="V242" s="493"/>
      <c r="W242" s="403"/>
      <c r="X242" s="1"/>
      <c r="Y242" s="2"/>
      <c r="Z242" s="400" t="str">
        <f>IFERROR(VLOOKUP(Y242, 【参考】数式用!$A$2:$B$48, 2, FALSE), "")</f>
        <v/>
      </c>
    </row>
    <row r="243" spans="2:26" ht="20.100000000000001" customHeight="1">
      <c r="B243" s="402">
        <f t="shared" si="1"/>
        <v>205</v>
      </c>
      <c r="C243" s="489"/>
      <c r="D243" s="490"/>
      <c r="E243" s="490"/>
      <c r="F243" s="490"/>
      <c r="G243" s="490"/>
      <c r="H243" s="490"/>
      <c r="I243" s="490"/>
      <c r="J243" s="490"/>
      <c r="K243" s="490"/>
      <c r="L243" s="491"/>
      <c r="M243" s="492"/>
      <c r="N243" s="492"/>
      <c r="O243" s="492"/>
      <c r="P243" s="492"/>
      <c r="Q243" s="492"/>
      <c r="R243" s="493"/>
      <c r="S243" s="493"/>
      <c r="T243" s="493"/>
      <c r="U243" s="493"/>
      <c r="V243" s="493"/>
      <c r="W243" s="403"/>
      <c r="X243" s="1"/>
      <c r="Y243" s="2"/>
      <c r="Z243" s="400" t="str">
        <f>IFERROR(VLOOKUP(Y243, 【参考】数式用!$A$2:$B$48, 2, FALSE), "")</f>
        <v/>
      </c>
    </row>
    <row r="244" spans="2:26" ht="20.100000000000001" customHeight="1">
      <c r="B244" s="402">
        <f t="shared" si="1"/>
        <v>206</v>
      </c>
      <c r="C244" s="489"/>
      <c r="D244" s="490"/>
      <c r="E244" s="490"/>
      <c r="F244" s="490"/>
      <c r="G244" s="490"/>
      <c r="H244" s="490"/>
      <c r="I244" s="490"/>
      <c r="J244" s="490"/>
      <c r="K244" s="490"/>
      <c r="L244" s="491"/>
      <c r="M244" s="492"/>
      <c r="N244" s="492"/>
      <c r="O244" s="492"/>
      <c r="P244" s="492"/>
      <c r="Q244" s="492"/>
      <c r="R244" s="493"/>
      <c r="S244" s="493"/>
      <c r="T244" s="493"/>
      <c r="U244" s="493"/>
      <c r="V244" s="493"/>
      <c r="W244" s="403"/>
      <c r="X244" s="1"/>
      <c r="Y244" s="2"/>
      <c r="Z244" s="400" t="str">
        <f>IFERROR(VLOOKUP(Y244, 【参考】数式用!$A$2:$B$48, 2, FALSE), "")</f>
        <v/>
      </c>
    </row>
    <row r="245" spans="2:26" ht="20.100000000000001" customHeight="1">
      <c r="B245" s="402">
        <f t="shared" si="1"/>
        <v>207</v>
      </c>
      <c r="C245" s="489"/>
      <c r="D245" s="490"/>
      <c r="E245" s="490"/>
      <c r="F245" s="490"/>
      <c r="G245" s="490"/>
      <c r="H245" s="490"/>
      <c r="I245" s="490"/>
      <c r="J245" s="490"/>
      <c r="K245" s="490"/>
      <c r="L245" s="491"/>
      <c r="M245" s="492"/>
      <c r="N245" s="492"/>
      <c r="O245" s="492"/>
      <c r="P245" s="492"/>
      <c r="Q245" s="492"/>
      <c r="R245" s="493"/>
      <c r="S245" s="493"/>
      <c r="T245" s="493"/>
      <c r="U245" s="493"/>
      <c r="V245" s="493"/>
      <c r="W245" s="403"/>
      <c r="X245" s="1"/>
      <c r="Y245" s="2"/>
      <c r="Z245" s="400" t="str">
        <f>IFERROR(VLOOKUP(Y245, 【参考】数式用!$A$2:$B$48, 2, FALSE), "")</f>
        <v/>
      </c>
    </row>
    <row r="246" spans="2:26" ht="20.100000000000001" customHeight="1">
      <c r="B246" s="402">
        <f t="shared" si="1"/>
        <v>208</v>
      </c>
      <c r="C246" s="489"/>
      <c r="D246" s="490"/>
      <c r="E246" s="490"/>
      <c r="F246" s="490"/>
      <c r="G246" s="490"/>
      <c r="H246" s="490"/>
      <c r="I246" s="490"/>
      <c r="J246" s="490"/>
      <c r="K246" s="490"/>
      <c r="L246" s="491"/>
      <c r="M246" s="492"/>
      <c r="N246" s="492"/>
      <c r="O246" s="492"/>
      <c r="P246" s="492"/>
      <c r="Q246" s="492"/>
      <c r="R246" s="493"/>
      <c r="S246" s="493"/>
      <c r="T246" s="493"/>
      <c r="U246" s="493"/>
      <c r="V246" s="493"/>
      <c r="W246" s="403"/>
      <c r="X246" s="1"/>
      <c r="Y246" s="2"/>
      <c r="Z246" s="400" t="str">
        <f>IFERROR(VLOOKUP(Y246, 【参考】数式用!$A$2:$B$48, 2, FALSE), "")</f>
        <v/>
      </c>
    </row>
    <row r="247" spans="2:26" ht="20.100000000000001" customHeight="1">
      <c r="B247" s="402">
        <f t="shared" si="1"/>
        <v>209</v>
      </c>
      <c r="C247" s="489"/>
      <c r="D247" s="490"/>
      <c r="E247" s="490"/>
      <c r="F247" s="490"/>
      <c r="G247" s="490"/>
      <c r="H247" s="490"/>
      <c r="I247" s="490"/>
      <c r="J247" s="490"/>
      <c r="K247" s="490"/>
      <c r="L247" s="491"/>
      <c r="M247" s="492"/>
      <c r="N247" s="492"/>
      <c r="O247" s="492"/>
      <c r="P247" s="492"/>
      <c r="Q247" s="492"/>
      <c r="R247" s="493"/>
      <c r="S247" s="493"/>
      <c r="T247" s="493"/>
      <c r="U247" s="493"/>
      <c r="V247" s="493"/>
      <c r="W247" s="403"/>
      <c r="X247" s="1"/>
      <c r="Y247" s="2"/>
      <c r="Z247" s="400" t="str">
        <f>IFERROR(VLOOKUP(Y247, 【参考】数式用!$A$2:$B$48, 2, FALSE), "")</f>
        <v/>
      </c>
    </row>
    <row r="248" spans="2:26" ht="20.100000000000001" customHeight="1">
      <c r="B248" s="402">
        <f t="shared" si="1"/>
        <v>210</v>
      </c>
      <c r="C248" s="489"/>
      <c r="D248" s="490"/>
      <c r="E248" s="490"/>
      <c r="F248" s="490"/>
      <c r="G248" s="490"/>
      <c r="H248" s="490"/>
      <c r="I248" s="490"/>
      <c r="J248" s="490"/>
      <c r="K248" s="490"/>
      <c r="L248" s="491"/>
      <c r="M248" s="492"/>
      <c r="N248" s="492"/>
      <c r="O248" s="492"/>
      <c r="P248" s="492"/>
      <c r="Q248" s="492"/>
      <c r="R248" s="493"/>
      <c r="S248" s="493"/>
      <c r="T248" s="493"/>
      <c r="U248" s="493"/>
      <c r="V248" s="493"/>
      <c r="W248" s="403"/>
      <c r="X248" s="1"/>
      <c r="Y248" s="2"/>
      <c r="Z248" s="400" t="str">
        <f>IFERROR(VLOOKUP(Y248, 【参考】数式用!$A$2:$B$48, 2, FALSE), "")</f>
        <v/>
      </c>
    </row>
    <row r="249" spans="2:26" ht="20.100000000000001" customHeight="1">
      <c r="B249" s="402">
        <f t="shared" si="1"/>
        <v>211</v>
      </c>
      <c r="C249" s="489"/>
      <c r="D249" s="490"/>
      <c r="E249" s="490"/>
      <c r="F249" s="490"/>
      <c r="G249" s="490"/>
      <c r="H249" s="490"/>
      <c r="I249" s="490"/>
      <c r="J249" s="490"/>
      <c r="K249" s="490"/>
      <c r="L249" s="491"/>
      <c r="M249" s="492"/>
      <c r="N249" s="492"/>
      <c r="O249" s="492"/>
      <c r="P249" s="492"/>
      <c r="Q249" s="492"/>
      <c r="R249" s="493"/>
      <c r="S249" s="493"/>
      <c r="T249" s="493"/>
      <c r="U249" s="493"/>
      <c r="V249" s="493"/>
      <c r="W249" s="403"/>
      <c r="X249" s="1"/>
      <c r="Y249" s="2"/>
      <c r="Z249" s="400" t="str">
        <f>IFERROR(VLOOKUP(Y249, 【参考】数式用!$A$2:$B$48, 2, FALSE), "")</f>
        <v/>
      </c>
    </row>
    <row r="250" spans="2:26" ht="20.100000000000001" customHeight="1">
      <c r="B250" s="402">
        <f t="shared" si="1"/>
        <v>212</v>
      </c>
      <c r="C250" s="489"/>
      <c r="D250" s="490"/>
      <c r="E250" s="490"/>
      <c r="F250" s="490"/>
      <c r="G250" s="490"/>
      <c r="H250" s="490"/>
      <c r="I250" s="490"/>
      <c r="J250" s="490"/>
      <c r="K250" s="490"/>
      <c r="L250" s="491"/>
      <c r="M250" s="492"/>
      <c r="N250" s="492"/>
      <c r="O250" s="492"/>
      <c r="P250" s="492"/>
      <c r="Q250" s="492"/>
      <c r="R250" s="493"/>
      <c r="S250" s="493"/>
      <c r="T250" s="493"/>
      <c r="U250" s="493"/>
      <c r="V250" s="493"/>
      <c r="W250" s="403"/>
      <c r="X250" s="1"/>
      <c r="Y250" s="2"/>
      <c r="Z250" s="400" t="str">
        <f>IFERROR(VLOOKUP(Y250, 【参考】数式用!$A$2:$B$48, 2, FALSE), "")</f>
        <v/>
      </c>
    </row>
    <row r="251" spans="2:26" ht="20.100000000000001" customHeight="1">
      <c r="B251" s="402">
        <f t="shared" si="1"/>
        <v>213</v>
      </c>
      <c r="C251" s="489"/>
      <c r="D251" s="490"/>
      <c r="E251" s="490"/>
      <c r="F251" s="490"/>
      <c r="G251" s="490"/>
      <c r="H251" s="490"/>
      <c r="I251" s="490"/>
      <c r="J251" s="490"/>
      <c r="K251" s="490"/>
      <c r="L251" s="491"/>
      <c r="M251" s="492"/>
      <c r="N251" s="492"/>
      <c r="O251" s="492"/>
      <c r="P251" s="492"/>
      <c r="Q251" s="492"/>
      <c r="R251" s="493"/>
      <c r="S251" s="493"/>
      <c r="T251" s="493"/>
      <c r="U251" s="493"/>
      <c r="V251" s="493"/>
      <c r="W251" s="403"/>
      <c r="X251" s="1"/>
      <c r="Y251" s="2"/>
      <c r="Z251" s="400" t="str">
        <f>IFERROR(VLOOKUP(Y251, 【参考】数式用!$A$2:$B$48, 2, FALSE), "")</f>
        <v/>
      </c>
    </row>
    <row r="252" spans="2:26" ht="20.100000000000001" customHeight="1">
      <c r="B252" s="402">
        <f t="shared" si="1"/>
        <v>214</v>
      </c>
      <c r="C252" s="489"/>
      <c r="D252" s="490"/>
      <c r="E252" s="490"/>
      <c r="F252" s="490"/>
      <c r="G252" s="490"/>
      <c r="H252" s="490"/>
      <c r="I252" s="490"/>
      <c r="J252" s="490"/>
      <c r="K252" s="490"/>
      <c r="L252" s="491"/>
      <c r="M252" s="492"/>
      <c r="N252" s="492"/>
      <c r="O252" s="492"/>
      <c r="P252" s="492"/>
      <c r="Q252" s="492"/>
      <c r="R252" s="493"/>
      <c r="S252" s="493"/>
      <c r="T252" s="493"/>
      <c r="U252" s="493"/>
      <c r="V252" s="493"/>
      <c r="W252" s="403"/>
      <c r="X252" s="1"/>
      <c r="Y252" s="2"/>
      <c r="Z252" s="400" t="str">
        <f>IFERROR(VLOOKUP(Y252, 【参考】数式用!$A$2:$B$48, 2, FALSE), "")</f>
        <v/>
      </c>
    </row>
    <row r="253" spans="2:26" ht="20.100000000000001" customHeight="1">
      <c r="B253" s="402">
        <f t="shared" si="1"/>
        <v>215</v>
      </c>
      <c r="C253" s="489"/>
      <c r="D253" s="490"/>
      <c r="E253" s="490"/>
      <c r="F253" s="490"/>
      <c r="G253" s="490"/>
      <c r="H253" s="490"/>
      <c r="I253" s="490"/>
      <c r="J253" s="490"/>
      <c r="K253" s="490"/>
      <c r="L253" s="491"/>
      <c r="M253" s="492"/>
      <c r="N253" s="492"/>
      <c r="O253" s="492"/>
      <c r="P253" s="492"/>
      <c r="Q253" s="492"/>
      <c r="R253" s="493"/>
      <c r="S253" s="493"/>
      <c r="T253" s="493"/>
      <c r="U253" s="493"/>
      <c r="V253" s="493"/>
      <c r="W253" s="403"/>
      <c r="X253" s="1"/>
      <c r="Y253" s="2"/>
      <c r="Z253" s="400" t="str">
        <f>IFERROR(VLOOKUP(Y253, 【参考】数式用!$A$2:$B$48, 2, FALSE), "")</f>
        <v/>
      </c>
    </row>
    <row r="254" spans="2:26" ht="20.100000000000001" customHeight="1">
      <c r="B254" s="402">
        <f t="shared" si="1"/>
        <v>216</v>
      </c>
      <c r="C254" s="489"/>
      <c r="D254" s="490"/>
      <c r="E254" s="490"/>
      <c r="F254" s="490"/>
      <c r="G254" s="490"/>
      <c r="H254" s="490"/>
      <c r="I254" s="490"/>
      <c r="J254" s="490"/>
      <c r="K254" s="490"/>
      <c r="L254" s="491"/>
      <c r="M254" s="492"/>
      <c r="N254" s="492"/>
      <c r="O254" s="492"/>
      <c r="P254" s="492"/>
      <c r="Q254" s="492"/>
      <c r="R254" s="493"/>
      <c r="S254" s="493"/>
      <c r="T254" s="493"/>
      <c r="U254" s="493"/>
      <c r="V254" s="493"/>
      <c r="W254" s="403"/>
      <c r="X254" s="1"/>
      <c r="Y254" s="2"/>
      <c r="Z254" s="400" t="str">
        <f>IFERROR(VLOOKUP(Y254, 【参考】数式用!$A$2:$B$48, 2, FALSE), "")</f>
        <v/>
      </c>
    </row>
    <row r="255" spans="2:26" ht="20.100000000000001" customHeight="1">
      <c r="B255" s="402">
        <f t="shared" si="1"/>
        <v>217</v>
      </c>
      <c r="C255" s="489"/>
      <c r="D255" s="490"/>
      <c r="E255" s="490"/>
      <c r="F255" s="490"/>
      <c r="G255" s="490"/>
      <c r="H255" s="490"/>
      <c r="I255" s="490"/>
      <c r="J255" s="490"/>
      <c r="K255" s="490"/>
      <c r="L255" s="491"/>
      <c r="M255" s="492"/>
      <c r="N255" s="492"/>
      <c r="O255" s="492"/>
      <c r="P255" s="492"/>
      <c r="Q255" s="492"/>
      <c r="R255" s="493"/>
      <c r="S255" s="493"/>
      <c r="T255" s="493"/>
      <c r="U255" s="493"/>
      <c r="V255" s="493"/>
      <c r="W255" s="403"/>
      <c r="X255" s="1"/>
      <c r="Y255" s="2"/>
      <c r="Z255" s="400" t="str">
        <f>IFERROR(VLOOKUP(Y255, 【参考】数式用!$A$2:$B$48, 2, FALSE), "")</f>
        <v/>
      </c>
    </row>
    <row r="256" spans="2:26" ht="20.100000000000001" customHeight="1">
      <c r="B256" s="402">
        <f t="shared" si="1"/>
        <v>218</v>
      </c>
      <c r="C256" s="489"/>
      <c r="D256" s="490"/>
      <c r="E256" s="490"/>
      <c r="F256" s="490"/>
      <c r="G256" s="490"/>
      <c r="H256" s="490"/>
      <c r="I256" s="490"/>
      <c r="J256" s="490"/>
      <c r="K256" s="490"/>
      <c r="L256" s="491"/>
      <c r="M256" s="492"/>
      <c r="N256" s="492"/>
      <c r="O256" s="492"/>
      <c r="P256" s="492"/>
      <c r="Q256" s="492"/>
      <c r="R256" s="493"/>
      <c r="S256" s="493"/>
      <c r="T256" s="493"/>
      <c r="U256" s="493"/>
      <c r="V256" s="493"/>
      <c r="W256" s="403"/>
      <c r="X256" s="1"/>
      <c r="Y256" s="2"/>
      <c r="Z256" s="400" t="str">
        <f>IFERROR(VLOOKUP(Y256, 【参考】数式用!$A$2:$B$48, 2, FALSE), "")</f>
        <v/>
      </c>
    </row>
    <row r="257" spans="2:26" ht="20.100000000000001" customHeight="1">
      <c r="B257" s="402">
        <f t="shared" si="1"/>
        <v>219</v>
      </c>
      <c r="C257" s="489"/>
      <c r="D257" s="490"/>
      <c r="E257" s="490"/>
      <c r="F257" s="490"/>
      <c r="G257" s="490"/>
      <c r="H257" s="490"/>
      <c r="I257" s="490"/>
      <c r="J257" s="490"/>
      <c r="K257" s="490"/>
      <c r="L257" s="491"/>
      <c r="M257" s="492"/>
      <c r="N257" s="492"/>
      <c r="O257" s="492"/>
      <c r="P257" s="492"/>
      <c r="Q257" s="492"/>
      <c r="R257" s="493"/>
      <c r="S257" s="493"/>
      <c r="T257" s="493"/>
      <c r="U257" s="493"/>
      <c r="V257" s="493"/>
      <c r="W257" s="403"/>
      <c r="X257" s="1"/>
      <c r="Y257" s="2"/>
      <c r="Z257" s="400" t="str">
        <f>IFERROR(VLOOKUP(Y257, 【参考】数式用!$A$2:$B$48, 2, FALSE), "")</f>
        <v/>
      </c>
    </row>
    <row r="258" spans="2:26" ht="20.100000000000001" customHeight="1">
      <c r="B258" s="402">
        <f t="shared" si="1"/>
        <v>220</v>
      </c>
      <c r="C258" s="489"/>
      <c r="D258" s="490"/>
      <c r="E258" s="490"/>
      <c r="F258" s="490"/>
      <c r="G258" s="490"/>
      <c r="H258" s="490"/>
      <c r="I258" s="490"/>
      <c r="J258" s="490"/>
      <c r="K258" s="490"/>
      <c r="L258" s="491"/>
      <c r="M258" s="492"/>
      <c r="N258" s="492"/>
      <c r="O258" s="492"/>
      <c r="P258" s="492"/>
      <c r="Q258" s="492"/>
      <c r="R258" s="493"/>
      <c r="S258" s="493"/>
      <c r="T258" s="493"/>
      <c r="U258" s="493"/>
      <c r="V258" s="493"/>
      <c r="W258" s="403"/>
      <c r="X258" s="1"/>
      <c r="Y258" s="2"/>
      <c r="Z258" s="400" t="str">
        <f>IFERROR(VLOOKUP(Y258, 【参考】数式用!$A$2:$B$48, 2, FALSE), "")</f>
        <v/>
      </c>
    </row>
    <row r="259" spans="2:26" ht="20.100000000000001" customHeight="1">
      <c r="B259" s="402">
        <f t="shared" si="1"/>
        <v>221</v>
      </c>
      <c r="C259" s="489"/>
      <c r="D259" s="490"/>
      <c r="E259" s="490"/>
      <c r="F259" s="490"/>
      <c r="G259" s="490"/>
      <c r="H259" s="490"/>
      <c r="I259" s="490"/>
      <c r="J259" s="490"/>
      <c r="K259" s="490"/>
      <c r="L259" s="491"/>
      <c r="M259" s="492"/>
      <c r="N259" s="492"/>
      <c r="O259" s="492"/>
      <c r="P259" s="492"/>
      <c r="Q259" s="492"/>
      <c r="R259" s="493"/>
      <c r="S259" s="493"/>
      <c r="T259" s="493"/>
      <c r="U259" s="493"/>
      <c r="V259" s="493"/>
      <c r="W259" s="403"/>
      <c r="X259" s="1"/>
      <c r="Y259" s="2"/>
      <c r="Z259" s="400" t="str">
        <f>IFERROR(VLOOKUP(Y259, 【参考】数式用!$A$2:$B$48, 2, FALSE), "")</f>
        <v/>
      </c>
    </row>
    <row r="260" spans="2:26" ht="20.100000000000001" customHeight="1">
      <c r="B260" s="402">
        <f t="shared" si="1"/>
        <v>222</v>
      </c>
      <c r="C260" s="489"/>
      <c r="D260" s="490"/>
      <c r="E260" s="490"/>
      <c r="F260" s="490"/>
      <c r="G260" s="490"/>
      <c r="H260" s="490"/>
      <c r="I260" s="490"/>
      <c r="J260" s="490"/>
      <c r="K260" s="490"/>
      <c r="L260" s="491"/>
      <c r="M260" s="492"/>
      <c r="N260" s="492"/>
      <c r="O260" s="492"/>
      <c r="P260" s="492"/>
      <c r="Q260" s="492"/>
      <c r="R260" s="493"/>
      <c r="S260" s="493"/>
      <c r="T260" s="493"/>
      <c r="U260" s="493"/>
      <c r="V260" s="493"/>
      <c r="W260" s="403"/>
      <c r="X260" s="1"/>
      <c r="Y260" s="2"/>
      <c r="Z260" s="400" t="str">
        <f>IFERROR(VLOOKUP(Y260, 【参考】数式用!$A$2:$B$48, 2, FALSE), "")</f>
        <v/>
      </c>
    </row>
    <row r="261" spans="2:26" ht="20.100000000000001" customHeight="1">
      <c r="B261" s="402">
        <f t="shared" si="1"/>
        <v>223</v>
      </c>
      <c r="C261" s="489"/>
      <c r="D261" s="490"/>
      <c r="E261" s="490"/>
      <c r="F261" s="490"/>
      <c r="G261" s="490"/>
      <c r="H261" s="490"/>
      <c r="I261" s="490"/>
      <c r="J261" s="490"/>
      <c r="K261" s="490"/>
      <c r="L261" s="491"/>
      <c r="M261" s="492"/>
      <c r="N261" s="492"/>
      <c r="O261" s="492"/>
      <c r="P261" s="492"/>
      <c r="Q261" s="492"/>
      <c r="R261" s="493"/>
      <c r="S261" s="493"/>
      <c r="T261" s="493"/>
      <c r="U261" s="493"/>
      <c r="V261" s="493"/>
      <c r="W261" s="403"/>
      <c r="X261" s="1"/>
      <c r="Y261" s="2"/>
      <c r="Z261" s="400" t="str">
        <f>IFERROR(VLOOKUP(Y261, 【参考】数式用!$A$2:$B$48, 2, FALSE), "")</f>
        <v/>
      </c>
    </row>
    <row r="262" spans="2:26" ht="20.100000000000001" customHeight="1">
      <c r="B262" s="402">
        <f t="shared" si="1"/>
        <v>224</v>
      </c>
      <c r="C262" s="489"/>
      <c r="D262" s="490"/>
      <c r="E262" s="490"/>
      <c r="F262" s="490"/>
      <c r="G262" s="490"/>
      <c r="H262" s="490"/>
      <c r="I262" s="490"/>
      <c r="J262" s="490"/>
      <c r="K262" s="490"/>
      <c r="L262" s="491"/>
      <c r="M262" s="492"/>
      <c r="N262" s="492"/>
      <c r="O262" s="492"/>
      <c r="P262" s="492"/>
      <c r="Q262" s="492"/>
      <c r="R262" s="493"/>
      <c r="S262" s="493"/>
      <c r="T262" s="493"/>
      <c r="U262" s="493"/>
      <c r="V262" s="493"/>
      <c r="W262" s="403"/>
      <c r="X262" s="1"/>
      <c r="Y262" s="2"/>
      <c r="Z262" s="400" t="str">
        <f>IFERROR(VLOOKUP(Y262, 【参考】数式用!$A$2:$B$48, 2, FALSE), "")</f>
        <v/>
      </c>
    </row>
    <row r="263" spans="2:26" ht="20.100000000000001" customHeight="1">
      <c r="B263" s="402">
        <f t="shared" si="1"/>
        <v>225</v>
      </c>
      <c r="C263" s="489"/>
      <c r="D263" s="490"/>
      <c r="E263" s="490"/>
      <c r="F263" s="490"/>
      <c r="G263" s="490"/>
      <c r="H263" s="490"/>
      <c r="I263" s="490"/>
      <c r="J263" s="490"/>
      <c r="K263" s="490"/>
      <c r="L263" s="491"/>
      <c r="M263" s="492"/>
      <c r="N263" s="492"/>
      <c r="O263" s="492"/>
      <c r="P263" s="492"/>
      <c r="Q263" s="492"/>
      <c r="R263" s="493"/>
      <c r="S263" s="493"/>
      <c r="T263" s="493"/>
      <c r="U263" s="493"/>
      <c r="V263" s="493"/>
      <c r="W263" s="403"/>
      <c r="X263" s="1"/>
      <c r="Y263" s="2"/>
      <c r="Z263" s="400" t="str">
        <f>IFERROR(VLOOKUP(Y263, 【参考】数式用!$A$2:$B$48, 2, FALSE), "")</f>
        <v/>
      </c>
    </row>
    <row r="264" spans="2:26" ht="20.100000000000001" customHeight="1">
      <c r="B264" s="402">
        <f t="shared" si="1"/>
        <v>226</v>
      </c>
      <c r="C264" s="489"/>
      <c r="D264" s="490"/>
      <c r="E264" s="490"/>
      <c r="F264" s="490"/>
      <c r="G264" s="490"/>
      <c r="H264" s="490"/>
      <c r="I264" s="490"/>
      <c r="J264" s="490"/>
      <c r="K264" s="490"/>
      <c r="L264" s="491"/>
      <c r="M264" s="492"/>
      <c r="N264" s="492"/>
      <c r="O264" s="492"/>
      <c r="P264" s="492"/>
      <c r="Q264" s="492"/>
      <c r="R264" s="493"/>
      <c r="S264" s="493"/>
      <c r="T264" s="493"/>
      <c r="U264" s="493"/>
      <c r="V264" s="493"/>
      <c r="W264" s="403"/>
      <c r="X264" s="1"/>
      <c r="Y264" s="2"/>
      <c r="Z264" s="400" t="str">
        <f>IFERROR(VLOOKUP(Y264, 【参考】数式用!$A$2:$B$48, 2, FALSE), "")</f>
        <v/>
      </c>
    </row>
    <row r="265" spans="2:26" ht="20.100000000000001" customHeight="1">
      <c r="B265" s="402">
        <f t="shared" si="1"/>
        <v>227</v>
      </c>
      <c r="C265" s="489"/>
      <c r="D265" s="490"/>
      <c r="E265" s="490"/>
      <c r="F265" s="490"/>
      <c r="G265" s="490"/>
      <c r="H265" s="490"/>
      <c r="I265" s="490"/>
      <c r="J265" s="490"/>
      <c r="K265" s="490"/>
      <c r="L265" s="491"/>
      <c r="M265" s="492"/>
      <c r="N265" s="492"/>
      <c r="O265" s="492"/>
      <c r="P265" s="492"/>
      <c r="Q265" s="492"/>
      <c r="R265" s="493"/>
      <c r="S265" s="493"/>
      <c r="T265" s="493"/>
      <c r="U265" s="493"/>
      <c r="V265" s="493"/>
      <c r="W265" s="403"/>
      <c r="X265" s="1"/>
      <c r="Y265" s="2"/>
      <c r="Z265" s="400" t="str">
        <f>IFERROR(VLOOKUP(Y265, 【参考】数式用!$A$2:$B$48, 2, FALSE), "")</f>
        <v/>
      </c>
    </row>
    <row r="266" spans="2:26" ht="20.100000000000001" customHeight="1">
      <c r="B266" s="402">
        <f t="shared" si="1"/>
        <v>228</v>
      </c>
      <c r="C266" s="489"/>
      <c r="D266" s="490"/>
      <c r="E266" s="490"/>
      <c r="F266" s="490"/>
      <c r="G266" s="490"/>
      <c r="H266" s="490"/>
      <c r="I266" s="490"/>
      <c r="J266" s="490"/>
      <c r="K266" s="490"/>
      <c r="L266" s="491"/>
      <c r="M266" s="492"/>
      <c r="N266" s="492"/>
      <c r="O266" s="492"/>
      <c r="P266" s="492"/>
      <c r="Q266" s="492"/>
      <c r="R266" s="493"/>
      <c r="S266" s="493"/>
      <c r="T266" s="493"/>
      <c r="U266" s="493"/>
      <c r="V266" s="493"/>
      <c r="W266" s="403"/>
      <c r="X266" s="1"/>
      <c r="Y266" s="2"/>
      <c r="Z266" s="400" t="str">
        <f>IFERROR(VLOOKUP(Y266, 【参考】数式用!$A$2:$B$48, 2, FALSE), "")</f>
        <v/>
      </c>
    </row>
    <row r="267" spans="2:26" ht="20.100000000000001" customHeight="1">
      <c r="B267" s="402">
        <f t="shared" si="1"/>
        <v>229</v>
      </c>
      <c r="C267" s="489"/>
      <c r="D267" s="490"/>
      <c r="E267" s="490"/>
      <c r="F267" s="490"/>
      <c r="G267" s="490"/>
      <c r="H267" s="490"/>
      <c r="I267" s="490"/>
      <c r="J267" s="490"/>
      <c r="K267" s="490"/>
      <c r="L267" s="491"/>
      <c r="M267" s="492"/>
      <c r="N267" s="492"/>
      <c r="O267" s="492"/>
      <c r="P267" s="492"/>
      <c r="Q267" s="492"/>
      <c r="R267" s="493"/>
      <c r="S267" s="493"/>
      <c r="T267" s="493"/>
      <c r="U267" s="493"/>
      <c r="V267" s="493"/>
      <c r="W267" s="403"/>
      <c r="X267" s="1"/>
      <c r="Y267" s="2"/>
      <c r="Z267" s="400" t="str">
        <f>IFERROR(VLOOKUP(Y267, 【参考】数式用!$A$2:$B$48, 2, FALSE), "")</f>
        <v/>
      </c>
    </row>
    <row r="268" spans="2:26" ht="20.100000000000001" customHeight="1">
      <c r="B268" s="402">
        <f t="shared" si="1"/>
        <v>230</v>
      </c>
      <c r="C268" s="489"/>
      <c r="D268" s="490"/>
      <c r="E268" s="490"/>
      <c r="F268" s="490"/>
      <c r="G268" s="490"/>
      <c r="H268" s="490"/>
      <c r="I268" s="490"/>
      <c r="J268" s="490"/>
      <c r="K268" s="490"/>
      <c r="L268" s="491"/>
      <c r="M268" s="492"/>
      <c r="N268" s="492"/>
      <c r="O268" s="492"/>
      <c r="P268" s="492"/>
      <c r="Q268" s="492"/>
      <c r="R268" s="493"/>
      <c r="S268" s="493"/>
      <c r="T268" s="493"/>
      <c r="U268" s="493"/>
      <c r="V268" s="493"/>
      <c r="W268" s="403"/>
      <c r="X268" s="1"/>
      <c r="Y268" s="2"/>
      <c r="Z268" s="400" t="str">
        <f>IFERROR(VLOOKUP(Y268, 【参考】数式用!$A$2:$B$48, 2, FALSE), "")</f>
        <v/>
      </c>
    </row>
    <row r="269" spans="2:26" ht="20.100000000000001" customHeight="1">
      <c r="B269" s="402">
        <f t="shared" si="1"/>
        <v>231</v>
      </c>
      <c r="C269" s="489"/>
      <c r="D269" s="490"/>
      <c r="E269" s="490"/>
      <c r="F269" s="490"/>
      <c r="G269" s="490"/>
      <c r="H269" s="490"/>
      <c r="I269" s="490"/>
      <c r="J269" s="490"/>
      <c r="K269" s="490"/>
      <c r="L269" s="491"/>
      <c r="M269" s="492"/>
      <c r="N269" s="492"/>
      <c r="O269" s="492"/>
      <c r="P269" s="492"/>
      <c r="Q269" s="492"/>
      <c r="R269" s="493"/>
      <c r="S269" s="493"/>
      <c r="T269" s="493"/>
      <c r="U269" s="493"/>
      <c r="V269" s="493"/>
      <c r="W269" s="403"/>
      <c r="X269" s="1"/>
      <c r="Y269" s="2"/>
      <c r="Z269" s="400" t="str">
        <f>IFERROR(VLOOKUP(Y269, 【参考】数式用!$A$2:$B$48, 2, FALSE), "")</f>
        <v/>
      </c>
    </row>
    <row r="270" spans="2:26" ht="20.100000000000001" customHeight="1">
      <c r="B270" s="402">
        <f t="shared" si="1"/>
        <v>232</v>
      </c>
      <c r="C270" s="489"/>
      <c r="D270" s="490"/>
      <c r="E270" s="490"/>
      <c r="F270" s="490"/>
      <c r="G270" s="490"/>
      <c r="H270" s="490"/>
      <c r="I270" s="490"/>
      <c r="J270" s="490"/>
      <c r="K270" s="490"/>
      <c r="L270" s="491"/>
      <c r="M270" s="492"/>
      <c r="N270" s="492"/>
      <c r="O270" s="492"/>
      <c r="P270" s="492"/>
      <c r="Q270" s="492"/>
      <c r="R270" s="493"/>
      <c r="S270" s="493"/>
      <c r="T270" s="493"/>
      <c r="U270" s="493"/>
      <c r="V270" s="493"/>
      <c r="W270" s="403"/>
      <c r="X270" s="1"/>
      <c r="Y270" s="2"/>
      <c r="Z270" s="400" t="str">
        <f>IFERROR(VLOOKUP(Y270, 【参考】数式用!$A$2:$B$48, 2, FALSE), "")</f>
        <v/>
      </c>
    </row>
    <row r="271" spans="2:26" ht="20.100000000000001" customHeight="1">
      <c r="B271" s="402">
        <f t="shared" si="1"/>
        <v>233</v>
      </c>
      <c r="C271" s="489"/>
      <c r="D271" s="490"/>
      <c r="E271" s="490"/>
      <c r="F271" s="490"/>
      <c r="G271" s="490"/>
      <c r="H271" s="490"/>
      <c r="I271" s="490"/>
      <c r="J271" s="490"/>
      <c r="K271" s="490"/>
      <c r="L271" s="491"/>
      <c r="M271" s="492"/>
      <c r="N271" s="492"/>
      <c r="O271" s="492"/>
      <c r="P271" s="492"/>
      <c r="Q271" s="492"/>
      <c r="R271" s="493"/>
      <c r="S271" s="493"/>
      <c r="T271" s="493"/>
      <c r="U271" s="493"/>
      <c r="V271" s="493"/>
      <c r="W271" s="403"/>
      <c r="X271" s="1"/>
      <c r="Y271" s="2"/>
      <c r="Z271" s="400" t="str">
        <f>IFERROR(VLOOKUP(Y271, 【参考】数式用!$A$2:$B$48, 2, FALSE), "")</f>
        <v/>
      </c>
    </row>
    <row r="272" spans="2:26" ht="20.100000000000001" customHeight="1">
      <c r="B272" s="402">
        <f t="shared" si="1"/>
        <v>234</v>
      </c>
      <c r="C272" s="489"/>
      <c r="D272" s="490"/>
      <c r="E272" s="490"/>
      <c r="F272" s="490"/>
      <c r="G272" s="490"/>
      <c r="H272" s="490"/>
      <c r="I272" s="490"/>
      <c r="J272" s="490"/>
      <c r="K272" s="490"/>
      <c r="L272" s="491"/>
      <c r="M272" s="492"/>
      <c r="N272" s="492"/>
      <c r="O272" s="492"/>
      <c r="P272" s="492"/>
      <c r="Q272" s="492"/>
      <c r="R272" s="493"/>
      <c r="S272" s="493"/>
      <c r="T272" s="493"/>
      <c r="U272" s="493"/>
      <c r="V272" s="493"/>
      <c r="W272" s="403"/>
      <c r="X272" s="1"/>
      <c r="Y272" s="2"/>
      <c r="Z272" s="400" t="str">
        <f>IFERROR(VLOOKUP(Y272, 【参考】数式用!$A$2:$B$48, 2, FALSE), "")</f>
        <v/>
      </c>
    </row>
    <row r="273" spans="2:26" ht="20.100000000000001" customHeight="1">
      <c r="B273" s="402">
        <f t="shared" si="1"/>
        <v>235</v>
      </c>
      <c r="C273" s="489"/>
      <c r="D273" s="490"/>
      <c r="E273" s="490"/>
      <c r="F273" s="490"/>
      <c r="G273" s="490"/>
      <c r="H273" s="490"/>
      <c r="I273" s="490"/>
      <c r="J273" s="490"/>
      <c r="K273" s="490"/>
      <c r="L273" s="491"/>
      <c r="M273" s="492"/>
      <c r="N273" s="492"/>
      <c r="O273" s="492"/>
      <c r="P273" s="492"/>
      <c r="Q273" s="492"/>
      <c r="R273" s="493"/>
      <c r="S273" s="493"/>
      <c r="T273" s="493"/>
      <c r="U273" s="493"/>
      <c r="V273" s="493"/>
      <c r="W273" s="403"/>
      <c r="X273" s="1"/>
      <c r="Y273" s="2"/>
      <c r="Z273" s="400" t="str">
        <f>IFERROR(VLOOKUP(Y273, 【参考】数式用!$A$2:$B$48, 2, FALSE), "")</f>
        <v/>
      </c>
    </row>
    <row r="274" spans="2:26" ht="20.100000000000001" customHeight="1">
      <c r="B274" s="402">
        <f t="shared" si="1"/>
        <v>236</v>
      </c>
      <c r="C274" s="489"/>
      <c r="D274" s="490"/>
      <c r="E274" s="490"/>
      <c r="F274" s="490"/>
      <c r="G274" s="490"/>
      <c r="H274" s="490"/>
      <c r="I274" s="490"/>
      <c r="J274" s="490"/>
      <c r="K274" s="490"/>
      <c r="L274" s="491"/>
      <c r="M274" s="492"/>
      <c r="N274" s="492"/>
      <c r="O274" s="492"/>
      <c r="P274" s="492"/>
      <c r="Q274" s="492"/>
      <c r="R274" s="493"/>
      <c r="S274" s="493"/>
      <c r="T274" s="493"/>
      <c r="U274" s="493"/>
      <c r="V274" s="493"/>
      <c r="W274" s="403"/>
      <c r="X274" s="1"/>
      <c r="Y274" s="2"/>
      <c r="Z274" s="400" t="str">
        <f>IFERROR(VLOOKUP(Y274, 【参考】数式用!$A$2:$B$48, 2, FALSE), "")</f>
        <v/>
      </c>
    </row>
    <row r="275" spans="2:26" ht="20.100000000000001" customHeight="1">
      <c r="B275" s="402">
        <f t="shared" si="1"/>
        <v>237</v>
      </c>
      <c r="C275" s="489"/>
      <c r="D275" s="490"/>
      <c r="E275" s="490"/>
      <c r="F275" s="490"/>
      <c r="G275" s="490"/>
      <c r="H275" s="490"/>
      <c r="I275" s="490"/>
      <c r="J275" s="490"/>
      <c r="K275" s="490"/>
      <c r="L275" s="491"/>
      <c r="M275" s="492"/>
      <c r="N275" s="492"/>
      <c r="O275" s="492"/>
      <c r="P275" s="492"/>
      <c r="Q275" s="492"/>
      <c r="R275" s="493"/>
      <c r="S275" s="493"/>
      <c r="T275" s="493"/>
      <c r="U275" s="493"/>
      <c r="V275" s="493"/>
      <c r="W275" s="403"/>
      <c r="X275" s="1"/>
      <c r="Y275" s="2"/>
      <c r="Z275" s="400" t="str">
        <f>IFERROR(VLOOKUP(Y275, 【参考】数式用!$A$2:$B$48, 2, FALSE), "")</f>
        <v/>
      </c>
    </row>
    <row r="276" spans="2:26" ht="20.100000000000001" customHeight="1">
      <c r="B276" s="402">
        <f t="shared" si="1"/>
        <v>238</v>
      </c>
      <c r="C276" s="489"/>
      <c r="D276" s="490"/>
      <c r="E276" s="490"/>
      <c r="F276" s="490"/>
      <c r="G276" s="490"/>
      <c r="H276" s="490"/>
      <c r="I276" s="490"/>
      <c r="J276" s="490"/>
      <c r="K276" s="490"/>
      <c r="L276" s="491"/>
      <c r="M276" s="492"/>
      <c r="N276" s="492"/>
      <c r="O276" s="492"/>
      <c r="P276" s="492"/>
      <c r="Q276" s="492"/>
      <c r="R276" s="493"/>
      <c r="S276" s="493"/>
      <c r="T276" s="493"/>
      <c r="U276" s="493"/>
      <c r="V276" s="493"/>
      <c r="W276" s="403"/>
      <c r="X276" s="1"/>
      <c r="Y276" s="2"/>
      <c r="Z276" s="400" t="str">
        <f>IFERROR(VLOOKUP(Y276, 【参考】数式用!$A$2:$B$48, 2, FALSE), "")</f>
        <v/>
      </c>
    </row>
    <row r="277" spans="2:26" ht="20.100000000000001" customHeight="1">
      <c r="B277" s="402">
        <f t="shared" si="1"/>
        <v>239</v>
      </c>
      <c r="C277" s="489"/>
      <c r="D277" s="490"/>
      <c r="E277" s="490"/>
      <c r="F277" s="490"/>
      <c r="G277" s="490"/>
      <c r="H277" s="490"/>
      <c r="I277" s="490"/>
      <c r="J277" s="490"/>
      <c r="K277" s="490"/>
      <c r="L277" s="491"/>
      <c r="M277" s="492"/>
      <c r="N277" s="492"/>
      <c r="O277" s="492"/>
      <c r="P277" s="492"/>
      <c r="Q277" s="492"/>
      <c r="R277" s="493"/>
      <c r="S277" s="493"/>
      <c r="T277" s="493"/>
      <c r="U277" s="493"/>
      <c r="V277" s="493"/>
      <c r="W277" s="403"/>
      <c r="X277" s="1"/>
      <c r="Y277" s="2"/>
      <c r="Z277" s="400" t="str">
        <f>IFERROR(VLOOKUP(Y277, 【参考】数式用!$A$2:$B$48, 2, FALSE), "")</f>
        <v/>
      </c>
    </row>
    <row r="278" spans="2:26" ht="20.100000000000001" customHeight="1">
      <c r="B278" s="402">
        <f t="shared" si="1"/>
        <v>240</v>
      </c>
      <c r="C278" s="489"/>
      <c r="D278" s="490"/>
      <c r="E278" s="490"/>
      <c r="F278" s="490"/>
      <c r="G278" s="490"/>
      <c r="H278" s="490"/>
      <c r="I278" s="490"/>
      <c r="J278" s="490"/>
      <c r="K278" s="490"/>
      <c r="L278" s="491"/>
      <c r="M278" s="492"/>
      <c r="N278" s="492"/>
      <c r="O278" s="492"/>
      <c r="P278" s="492"/>
      <c r="Q278" s="492"/>
      <c r="R278" s="493"/>
      <c r="S278" s="493"/>
      <c r="T278" s="493"/>
      <c r="U278" s="493"/>
      <c r="V278" s="493"/>
      <c r="W278" s="403"/>
      <c r="X278" s="1"/>
      <c r="Y278" s="2"/>
      <c r="Z278" s="400" t="str">
        <f>IFERROR(VLOOKUP(Y278, 【参考】数式用!$A$2:$B$48, 2, FALSE), "")</f>
        <v/>
      </c>
    </row>
    <row r="279" spans="2:26" ht="20.100000000000001" customHeight="1">
      <c r="B279" s="402">
        <f t="shared" si="1"/>
        <v>241</v>
      </c>
      <c r="C279" s="489"/>
      <c r="D279" s="490"/>
      <c r="E279" s="490"/>
      <c r="F279" s="490"/>
      <c r="G279" s="490"/>
      <c r="H279" s="490"/>
      <c r="I279" s="490"/>
      <c r="J279" s="490"/>
      <c r="K279" s="490"/>
      <c r="L279" s="491"/>
      <c r="M279" s="492"/>
      <c r="N279" s="492"/>
      <c r="O279" s="492"/>
      <c r="P279" s="492"/>
      <c r="Q279" s="492"/>
      <c r="R279" s="493"/>
      <c r="S279" s="493"/>
      <c r="T279" s="493"/>
      <c r="U279" s="493"/>
      <c r="V279" s="493"/>
      <c r="W279" s="403"/>
      <c r="X279" s="1"/>
      <c r="Y279" s="2"/>
      <c r="Z279" s="400" t="str">
        <f>IFERROR(VLOOKUP(Y279, 【参考】数式用!$A$2:$B$48, 2, FALSE), "")</f>
        <v/>
      </c>
    </row>
    <row r="280" spans="2:26" ht="20.100000000000001" customHeight="1">
      <c r="B280" s="402">
        <f t="shared" si="1"/>
        <v>242</v>
      </c>
      <c r="C280" s="489"/>
      <c r="D280" s="490"/>
      <c r="E280" s="490"/>
      <c r="F280" s="490"/>
      <c r="G280" s="490"/>
      <c r="H280" s="490"/>
      <c r="I280" s="490"/>
      <c r="J280" s="490"/>
      <c r="K280" s="490"/>
      <c r="L280" s="491"/>
      <c r="M280" s="492"/>
      <c r="N280" s="492"/>
      <c r="O280" s="492"/>
      <c r="P280" s="492"/>
      <c r="Q280" s="492"/>
      <c r="R280" s="493"/>
      <c r="S280" s="493"/>
      <c r="T280" s="493"/>
      <c r="U280" s="493"/>
      <c r="V280" s="493"/>
      <c r="W280" s="403"/>
      <c r="X280" s="1"/>
      <c r="Y280" s="2"/>
      <c r="Z280" s="400" t="str">
        <f>IFERROR(VLOOKUP(Y280, 【参考】数式用!$A$2:$B$48, 2, FALSE), "")</f>
        <v/>
      </c>
    </row>
    <row r="281" spans="2:26" ht="20.100000000000001" customHeight="1">
      <c r="B281" s="402">
        <f t="shared" si="1"/>
        <v>243</v>
      </c>
      <c r="C281" s="489"/>
      <c r="D281" s="490"/>
      <c r="E281" s="490"/>
      <c r="F281" s="490"/>
      <c r="G281" s="490"/>
      <c r="H281" s="490"/>
      <c r="I281" s="490"/>
      <c r="J281" s="490"/>
      <c r="K281" s="490"/>
      <c r="L281" s="491"/>
      <c r="M281" s="492"/>
      <c r="N281" s="492"/>
      <c r="O281" s="492"/>
      <c r="P281" s="492"/>
      <c r="Q281" s="492"/>
      <c r="R281" s="493"/>
      <c r="S281" s="493"/>
      <c r="T281" s="493"/>
      <c r="U281" s="493"/>
      <c r="V281" s="493"/>
      <c r="W281" s="403"/>
      <c r="X281" s="1"/>
      <c r="Y281" s="2"/>
      <c r="Z281" s="400" t="str">
        <f>IFERROR(VLOOKUP(Y281, 【参考】数式用!$A$2:$B$48, 2, FALSE), "")</f>
        <v/>
      </c>
    </row>
    <row r="282" spans="2:26" ht="20.100000000000001" customHeight="1">
      <c r="B282" s="402">
        <f t="shared" si="1"/>
        <v>244</v>
      </c>
      <c r="C282" s="489"/>
      <c r="D282" s="490"/>
      <c r="E282" s="490"/>
      <c r="F282" s="490"/>
      <c r="G282" s="490"/>
      <c r="H282" s="490"/>
      <c r="I282" s="490"/>
      <c r="J282" s="490"/>
      <c r="K282" s="490"/>
      <c r="L282" s="491"/>
      <c r="M282" s="492"/>
      <c r="N282" s="492"/>
      <c r="O282" s="492"/>
      <c r="P282" s="492"/>
      <c r="Q282" s="492"/>
      <c r="R282" s="493"/>
      <c r="S282" s="493"/>
      <c r="T282" s="493"/>
      <c r="U282" s="493"/>
      <c r="V282" s="493"/>
      <c r="W282" s="403"/>
      <c r="X282" s="1"/>
      <c r="Y282" s="2"/>
      <c r="Z282" s="400" t="str">
        <f>IFERROR(VLOOKUP(Y282, 【参考】数式用!$A$2:$B$48, 2, FALSE), "")</f>
        <v/>
      </c>
    </row>
    <row r="283" spans="2:26" ht="20.100000000000001" customHeight="1">
      <c r="B283" s="402">
        <f t="shared" si="1"/>
        <v>245</v>
      </c>
      <c r="C283" s="489"/>
      <c r="D283" s="490"/>
      <c r="E283" s="490"/>
      <c r="F283" s="490"/>
      <c r="G283" s="490"/>
      <c r="H283" s="490"/>
      <c r="I283" s="490"/>
      <c r="J283" s="490"/>
      <c r="K283" s="490"/>
      <c r="L283" s="491"/>
      <c r="M283" s="492"/>
      <c r="N283" s="492"/>
      <c r="O283" s="492"/>
      <c r="P283" s="492"/>
      <c r="Q283" s="492"/>
      <c r="R283" s="493"/>
      <c r="S283" s="493"/>
      <c r="T283" s="493"/>
      <c r="U283" s="493"/>
      <c r="V283" s="493"/>
      <c r="W283" s="403"/>
      <c r="X283" s="1"/>
      <c r="Y283" s="2"/>
      <c r="Z283" s="400" t="str">
        <f>IFERROR(VLOOKUP(Y283, 【参考】数式用!$A$2:$B$48, 2, FALSE), "")</f>
        <v/>
      </c>
    </row>
    <row r="284" spans="2:26" ht="20.100000000000001" customHeight="1">
      <c r="B284" s="402">
        <f t="shared" si="1"/>
        <v>246</v>
      </c>
      <c r="C284" s="489"/>
      <c r="D284" s="490"/>
      <c r="E284" s="490"/>
      <c r="F284" s="490"/>
      <c r="G284" s="490"/>
      <c r="H284" s="490"/>
      <c r="I284" s="490"/>
      <c r="J284" s="490"/>
      <c r="K284" s="490"/>
      <c r="L284" s="491"/>
      <c r="M284" s="492"/>
      <c r="N284" s="492"/>
      <c r="O284" s="492"/>
      <c r="P284" s="492"/>
      <c r="Q284" s="492"/>
      <c r="R284" s="493"/>
      <c r="S284" s="493"/>
      <c r="T284" s="493"/>
      <c r="U284" s="493"/>
      <c r="V284" s="493"/>
      <c r="W284" s="403"/>
      <c r="X284" s="1"/>
      <c r="Y284" s="2"/>
      <c r="Z284" s="400" t="str">
        <f>IFERROR(VLOOKUP(Y284, 【参考】数式用!$A$2:$B$48, 2, FALSE), "")</f>
        <v/>
      </c>
    </row>
    <row r="285" spans="2:26" ht="20.100000000000001" customHeight="1">
      <c r="B285" s="402">
        <f t="shared" si="1"/>
        <v>247</v>
      </c>
      <c r="C285" s="489"/>
      <c r="D285" s="490"/>
      <c r="E285" s="490"/>
      <c r="F285" s="490"/>
      <c r="G285" s="490"/>
      <c r="H285" s="490"/>
      <c r="I285" s="490"/>
      <c r="J285" s="490"/>
      <c r="K285" s="490"/>
      <c r="L285" s="491"/>
      <c r="M285" s="492"/>
      <c r="N285" s="492"/>
      <c r="O285" s="492"/>
      <c r="P285" s="492"/>
      <c r="Q285" s="492"/>
      <c r="R285" s="493"/>
      <c r="S285" s="493"/>
      <c r="T285" s="493"/>
      <c r="U285" s="493"/>
      <c r="V285" s="493"/>
      <c r="W285" s="403"/>
      <c r="X285" s="1"/>
      <c r="Y285" s="2"/>
      <c r="Z285" s="400" t="str">
        <f>IFERROR(VLOOKUP(Y285, 【参考】数式用!$A$2:$B$48, 2, FALSE), "")</f>
        <v/>
      </c>
    </row>
    <row r="286" spans="2:26" ht="20.100000000000001" customHeight="1">
      <c r="B286" s="402">
        <f t="shared" si="1"/>
        <v>248</v>
      </c>
      <c r="C286" s="489"/>
      <c r="D286" s="490"/>
      <c r="E286" s="490"/>
      <c r="F286" s="490"/>
      <c r="G286" s="490"/>
      <c r="H286" s="490"/>
      <c r="I286" s="490"/>
      <c r="J286" s="490"/>
      <c r="K286" s="490"/>
      <c r="L286" s="491"/>
      <c r="M286" s="492"/>
      <c r="N286" s="492"/>
      <c r="O286" s="492"/>
      <c r="P286" s="492"/>
      <c r="Q286" s="492"/>
      <c r="R286" s="493"/>
      <c r="S286" s="493"/>
      <c r="T286" s="493"/>
      <c r="U286" s="493"/>
      <c r="V286" s="493"/>
      <c r="W286" s="403"/>
      <c r="X286" s="1"/>
      <c r="Y286" s="2"/>
      <c r="Z286" s="400" t="str">
        <f>IFERROR(VLOOKUP(Y286, 【参考】数式用!$A$2:$B$48, 2, FALSE), "")</f>
        <v/>
      </c>
    </row>
    <row r="287" spans="2:26" ht="20.100000000000001" customHeight="1">
      <c r="B287" s="402">
        <f t="shared" si="1"/>
        <v>249</v>
      </c>
      <c r="C287" s="489"/>
      <c r="D287" s="490"/>
      <c r="E287" s="490"/>
      <c r="F287" s="490"/>
      <c r="G287" s="490"/>
      <c r="H287" s="490"/>
      <c r="I287" s="490"/>
      <c r="J287" s="490"/>
      <c r="K287" s="490"/>
      <c r="L287" s="491"/>
      <c r="M287" s="492"/>
      <c r="N287" s="492"/>
      <c r="O287" s="492"/>
      <c r="P287" s="492"/>
      <c r="Q287" s="492"/>
      <c r="R287" s="493"/>
      <c r="S287" s="493"/>
      <c r="T287" s="493"/>
      <c r="U287" s="493"/>
      <c r="V287" s="493"/>
      <c r="W287" s="403"/>
      <c r="X287" s="1"/>
      <c r="Y287" s="2"/>
      <c r="Z287" s="400" t="str">
        <f>IFERROR(VLOOKUP(Y287, 【参考】数式用!$A$2:$B$48, 2, FALSE), "")</f>
        <v/>
      </c>
    </row>
    <row r="288" spans="2:26" ht="20.100000000000001" customHeight="1">
      <c r="B288" s="402">
        <f t="shared" si="1"/>
        <v>250</v>
      </c>
      <c r="C288" s="489"/>
      <c r="D288" s="490"/>
      <c r="E288" s="490"/>
      <c r="F288" s="490"/>
      <c r="G288" s="490"/>
      <c r="H288" s="490"/>
      <c r="I288" s="490"/>
      <c r="J288" s="490"/>
      <c r="K288" s="490"/>
      <c r="L288" s="491"/>
      <c r="M288" s="492"/>
      <c r="N288" s="492"/>
      <c r="O288" s="492"/>
      <c r="P288" s="492"/>
      <c r="Q288" s="492"/>
      <c r="R288" s="493"/>
      <c r="S288" s="493"/>
      <c r="T288" s="493"/>
      <c r="U288" s="493"/>
      <c r="V288" s="493"/>
      <c r="W288" s="403"/>
      <c r="X288" s="1"/>
      <c r="Y288" s="2"/>
      <c r="Z288" s="400" t="str">
        <f>IFERROR(VLOOKUP(Y288, 【参考】数式用!$A$2:$B$48, 2, FALSE), "")</f>
        <v/>
      </c>
    </row>
    <row r="289" spans="2:26" ht="20.100000000000001" customHeight="1">
      <c r="B289" s="402">
        <f t="shared" si="1"/>
        <v>251</v>
      </c>
      <c r="C289" s="489"/>
      <c r="D289" s="490"/>
      <c r="E289" s="490"/>
      <c r="F289" s="490"/>
      <c r="G289" s="490"/>
      <c r="H289" s="490"/>
      <c r="I289" s="490"/>
      <c r="J289" s="490"/>
      <c r="K289" s="490"/>
      <c r="L289" s="491"/>
      <c r="M289" s="492"/>
      <c r="N289" s="492"/>
      <c r="O289" s="492"/>
      <c r="P289" s="492"/>
      <c r="Q289" s="492"/>
      <c r="R289" s="493"/>
      <c r="S289" s="493"/>
      <c r="T289" s="493"/>
      <c r="U289" s="493"/>
      <c r="V289" s="493"/>
      <c r="W289" s="403"/>
      <c r="X289" s="1"/>
      <c r="Y289" s="2"/>
      <c r="Z289" s="400" t="str">
        <f>IFERROR(VLOOKUP(Y289, 【参考】数式用!$A$2:$B$48, 2, FALSE), "")</f>
        <v/>
      </c>
    </row>
    <row r="290" spans="2:26" ht="20.100000000000001" customHeight="1">
      <c r="B290" s="402">
        <f t="shared" si="1"/>
        <v>252</v>
      </c>
      <c r="C290" s="489"/>
      <c r="D290" s="490"/>
      <c r="E290" s="490"/>
      <c r="F290" s="490"/>
      <c r="G290" s="490"/>
      <c r="H290" s="490"/>
      <c r="I290" s="490"/>
      <c r="J290" s="490"/>
      <c r="K290" s="490"/>
      <c r="L290" s="491"/>
      <c r="M290" s="492"/>
      <c r="N290" s="492"/>
      <c r="O290" s="492"/>
      <c r="P290" s="492"/>
      <c r="Q290" s="492"/>
      <c r="R290" s="493"/>
      <c r="S290" s="493"/>
      <c r="T290" s="493"/>
      <c r="U290" s="493"/>
      <c r="V290" s="493"/>
      <c r="W290" s="403"/>
      <c r="X290" s="1"/>
      <c r="Y290" s="2"/>
      <c r="Z290" s="400" t="str">
        <f>IFERROR(VLOOKUP(Y290, 【参考】数式用!$A$2:$B$48, 2, FALSE), "")</f>
        <v/>
      </c>
    </row>
    <row r="291" spans="2:26" ht="20.100000000000001" customHeight="1">
      <c r="B291" s="402">
        <f t="shared" si="1"/>
        <v>253</v>
      </c>
      <c r="C291" s="489"/>
      <c r="D291" s="490"/>
      <c r="E291" s="490"/>
      <c r="F291" s="490"/>
      <c r="G291" s="490"/>
      <c r="H291" s="490"/>
      <c r="I291" s="490"/>
      <c r="J291" s="490"/>
      <c r="K291" s="490"/>
      <c r="L291" s="491"/>
      <c r="M291" s="492"/>
      <c r="N291" s="492"/>
      <c r="O291" s="492"/>
      <c r="P291" s="492"/>
      <c r="Q291" s="492"/>
      <c r="R291" s="493"/>
      <c r="S291" s="493"/>
      <c r="T291" s="493"/>
      <c r="U291" s="493"/>
      <c r="V291" s="493"/>
      <c r="W291" s="403"/>
      <c r="X291" s="1"/>
      <c r="Y291" s="2"/>
      <c r="Z291" s="400" t="str">
        <f>IFERROR(VLOOKUP(Y291, 【参考】数式用!$A$2:$B$48, 2, FALSE), "")</f>
        <v/>
      </c>
    </row>
    <row r="292" spans="2:26" ht="20.100000000000001" customHeight="1">
      <c r="B292" s="402">
        <f t="shared" si="1"/>
        <v>254</v>
      </c>
      <c r="C292" s="489"/>
      <c r="D292" s="490"/>
      <c r="E292" s="490"/>
      <c r="F292" s="490"/>
      <c r="G292" s="490"/>
      <c r="H292" s="490"/>
      <c r="I292" s="490"/>
      <c r="J292" s="490"/>
      <c r="K292" s="490"/>
      <c r="L292" s="491"/>
      <c r="M292" s="492"/>
      <c r="N292" s="492"/>
      <c r="O292" s="492"/>
      <c r="P292" s="492"/>
      <c r="Q292" s="492"/>
      <c r="R292" s="493"/>
      <c r="S292" s="493"/>
      <c r="T292" s="493"/>
      <c r="U292" s="493"/>
      <c r="V292" s="493"/>
      <c r="W292" s="403"/>
      <c r="X292" s="1"/>
      <c r="Y292" s="2"/>
      <c r="Z292" s="400" t="str">
        <f>IFERROR(VLOOKUP(Y292, 【参考】数式用!$A$2:$B$48, 2, FALSE), "")</f>
        <v/>
      </c>
    </row>
    <row r="293" spans="2:26" ht="20.100000000000001" customHeight="1">
      <c r="B293" s="402">
        <f t="shared" si="1"/>
        <v>255</v>
      </c>
      <c r="C293" s="489"/>
      <c r="D293" s="490"/>
      <c r="E293" s="490"/>
      <c r="F293" s="490"/>
      <c r="G293" s="490"/>
      <c r="H293" s="490"/>
      <c r="I293" s="490"/>
      <c r="J293" s="490"/>
      <c r="K293" s="490"/>
      <c r="L293" s="491"/>
      <c r="M293" s="492"/>
      <c r="N293" s="492"/>
      <c r="O293" s="492"/>
      <c r="P293" s="492"/>
      <c r="Q293" s="492"/>
      <c r="R293" s="493"/>
      <c r="S293" s="493"/>
      <c r="T293" s="493"/>
      <c r="U293" s="493"/>
      <c r="V293" s="493"/>
      <c r="W293" s="403"/>
      <c r="X293" s="1"/>
      <c r="Y293" s="2"/>
      <c r="Z293" s="400" t="str">
        <f>IFERROR(VLOOKUP(Y293, 【参考】数式用!$A$2:$B$48, 2, FALSE), "")</f>
        <v/>
      </c>
    </row>
    <row r="294" spans="2:26" ht="20.100000000000001" customHeight="1">
      <c r="B294" s="402">
        <f t="shared" si="1"/>
        <v>256</v>
      </c>
      <c r="C294" s="489"/>
      <c r="D294" s="490"/>
      <c r="E294" s="490"/>
      <c r="F294" s="490"/>
      <c r="G294" s="490"/>
      <c r="H294" s="490"/>
      <c r="I294" s="490"/>
      <c r="J294" s="490"/>
      <c r="K294" s="490"/>
      <c r="L294" s="491"/>
      <c r="M294" s="492"/>
      <c r="N294" s="492"/>
      <c r="O294" s="492"/>
      <c r="P294" s="492"/>
      <c r="Q294" s="492"/>
      <c r="R294" s="493"/>
      <c r="S294" s="493"/>
      <c r="T294" s="493"/>
      <c r="U294" s="493"/>
      <c r="V294" s="493"/>
      <c r="W294" s="403"/>
      <c r="X294" s="1"/>
      <c r="Y294" s="2"/>
      <c r="Z294" s="400" t="str">
        <f>IFERROR(VLOOKUP(Y294, 【参考】数式用!$A$2:$B$48, 2, FALSE), "")</f>
        <v/>
      </c>
    </row>
    <row r="295" spans="2:26" ht="20.100000000000001" customHeight="1">
      <c r="B295" s="402">
        <f t="shared" si="1"/>
        <v>257</v>
      </c>
      <c r="C295" s="489"/>
      <c r="D295" s="490"/>
      <c r="E295" s="490"/>
      <c r="F295" s="490"/>
      <c r="G295" s="490"/>
      <c r="H295" s="490"/>
      <c r="I295" s="490"/>
      <c r="J295" s="490"/>
      <c r="K295" s="490"/>
      <c r="L295" s="491"/>
      <c r="M295" s="492"/>
      <c r="N295" s="492"/>
      <c r="O295" s="492"/>
      <c r="P295" s="492"/>
      <c r="Q295" s="492"/>
      <c r="R295" s="493"/>
      <c r="S295" s="493"/>
      <c r="T295" s="493"/>
      <c r="U295" s="493"/>
      <c r="V295" s="493"/>
      <c r="W295" s="403"/>
      <c r="X295" s="1"/>
      <c r="Y295" s="2"/>
      <c r="Z295" s="400" t="str">
        <f>IFERROR(VLOOKUP(Y295, 【参考】数式用!$A$2:$B$48, 2, FALSE), "")</f>
        <v/>
      </c>
    </row>
    <row r="296" spans="2:26" ht="20.100000000000001" customHeight="1">
      <c r="B296" s="402">
        <f t="shared" si="1"/>
        <v>258</v>
      </c>
      <c r="C296" s="489"/>
      <c r="D296" s="490"/>
      <c r="E296" s="490"/>
      <c r="F296" s="490"/>
      <c r="G296" s="490"/>
      <c r="H296" s="490"/>
      <c r="I296" s="490"/>
      <c r="J296" s="490"/>
      <c r="K296" s="490"/>
      <c r="L296" s="491"/>
      <c r="M296" s="492"/>
      <c r="N296" s="492"/>
      <c r="O296" s="492"/>
      <c r="P296" s="492"/>
      <c r="Q296" s="492"/>
      <c r="R296" s="493"/>
      <c r="S296" s="493"/>
      <c r="T296" s="493"/>
      <c r="U296" s="493"/>
      <c r="V296" s="493"/>
      <c r="W296" s="403"/>
      <c r="X296" s="1"/>
      <c r="Y296" s="2"/>
      <c r="Z296" s="400" t="str">
        <f>IFERROR(VLOOKUP(Y296, 【参考】数式用!$A$2:$B$48, 2, FALSE), "")</f>
        <v/>
      </c>
    </row>
    <row r="297" spans="2:26" ht="20.100000000000001" customHeight="1">
      <c r="B297" s="402">
        <f t="shared" si="1"/>
        <v>259</v>
      </c>
      <c r="C297" s="489"/>
      <c r="D297" s="490"/>
      <c r="E297" s="490"/>
      <c r="F297" s="490"/>
      <c r="G297" s="490"/>
      <c r="H297" s="490"/>
      <c r="I297" s="490"/>
      <c r="J297" s="490"/>
      <c r="K297" s="490"/>
      <c r="L297" s="491"/>
      <c r="M297" s="492"/>
      <c r="N297" s="492"/>
      <c r="O297" s="492"/>
      <c r="P297" s="492"/>
      <c r="Q297" s="492"/>
      <c r="R297" s="493"/>
      <c r="S297" s="493"/>
      <c r="T297" s="493"/>
      <c r="U297" s="493"/>
      <c r="V297" s="493"/>
      <c r="W297" s="403"/>
      <c r="X297" s="1"/>
      <c r="Y297" s="2"/>
      <c r="Z297" s="400" t="str">
        <f>IFERROR(VLOOKUP(Y297, 【参考】数式用!$A$2:$B$48, 2, FALSE), "")</f>
        <v/>
      </c>
    </row>
    <row r="298" spans="2:26" ht="20.100000000000001" customHeight="1">
      <c r="B298" s="402">
        <f t="shared" si="1"/>
        <v>260</v>
      </c>
      <c r="C298" s="489"/>
      <c r="D298" s="490"/>
      <c r="E298" s="490"/>
      <c r="F298" s="490"/>
      <c r="G298" s="490"/>
      <c r="H298" s="490"/>
      <c r="I298" s="490"/>
      <c r="J298" s="490"/>
      <c r="K298" s="490"/>
      <c r="L298" s="491"/>
      <c r="M298" s="492"/>
      <c r="N298" s="492"/>
      <c r="O298" s="492"/>
      <c r="P298" s="492"/>
      <c r="Q298" s="492"/>
      <c r="R298" s="493"/>
      <c r="S298" s="493"/>
      <c r="T298" s="493"/>
      <c r="U298" s="493"/>
      <c r="V298" s="493"/>
      <c r="W298" s="403"/>
      <c r="X298" s="1"/>
      <c r="Y298" s="2"/>
      <c r="Z298" s="400" t="str">
        <f>IFERROR(VLOOKUP(Y298, 【参考】数式用!$A$2:$B$48, 2, FALSE), "")</f>
        <v/>
      </c>
    </row>
    <row r="299" spans="2:26" ht="20.100000000000001" customHeight="1">
      <c r="B299" s="402">
        <f t="shared" si="1"/>
        <v>261</v>
      </c>
      <c r="C299" s="489"/>
      <c r="D299" s="490"/>
      <c r="E299" s="490"/>
      <c r="F299" s="490"/>
      <c r="G299" s="490"/>
      <c r="H299" s="490"/>
      <c r="I299" s="490"/>
      <c r="J299" s="490"/>
      <c r="K299" s="490"/>
      <c r="L299" s="491"/>
      <c r="M299" s="492"/>
      <c r="N299" s="492"/>
      <c r="O299" s="492"/>
      <c r="P299" s="492"/>
      <c r="Q299" s="492"/>
      <c r="R299" s="493"/>
      <c r="S299" s="493"/>
      <c r="T299" s="493"/>
      <c r="U299" s="493"/>
      <c r="V299" s="493"/>
      <c r="W299" s="403"/>
      <c r="X299" s="1"/>
      <c r="Y299" s="2"/>
      <c r="Z299" s="400" t="str">
        <f>IFERROR(VLOOKUP(Y299, 【参考】数式用!$A$2:$B$48, 2, FALSE), "")</f>
        <v/>
      </c>
    </row>
    <row r="300" spans="2:26" ht="20.100000000000001" customHeight="1">
      <c r="B300" s="402">
        <f t="shared" si="1"/>
        <v>262</v>
      </c>
      <c r="C300" s="489"/>
      <c r="D300" s="490"/>
      <c r="E300" s="490"/>
      <c r="F300" s="490"/>
      <c r="G300" s="490"/>
      <c r="H300" s="490"/>
      <c r="I300" s="490"/>
      <c r="J300" s="490"/>
      <c r="K300" s="490"/>
      <c r="L300" s="491"/>
      <c r="M300" s="492"/>
      <c r="N300" s="492"/>
      <c r="O300" s="492"/>
      <c r="P300" s="492"/>
      <c r="Q300" s="492"/>
      <c r="R300" s="493"/>
      <c r="S300" s="493"/>
      <c r="T300" s="493"/>
      <c r="U300" s="493"/>
      <c r="V300" s="493"/>
      <c r="W300" s="403"/>
      <c r="X300" s="1"/>
      <c r="Y300" s="2"/>
      <c r="Z300" s="400" t="str">
        <f>IFERROR(VLOOKUP(Y300, 【参考】数式用!$A$2:$B$48, 2, FALSE), "")</f>
        <v/>
      </c>
    </row>
    <row r="301" spans="2:26" ht="20.100000000000001" customHeight="1">
      <c r="B301" s="402">
        <f t="shared" si="1"/>
        <v>263</v>
      </c>
      <c r="C301" s="489"/>
      <c r="D301" s="490"/>
      <c r="E301" s="490"/>
      <c r="F301" s="490"/>
      <c r="G301" s="490"/>
      <c r="H301" s="490"/>
      <c r="I301" s="490"/>
      <c r="J301" s="490"/>
      <c r="K301" s="490"/>
      <c r="L301" s="491"/>
      <c r="M301" s="492"/>
      <c r="N301" s="492"/>
      <c r="O301" s="492"/>
      <c r="P301" s="492"/>
      <c r="Q301" s="492"/>
      <c r="R301" s="493"/>
      <c r="S301" s="493"/>
      <c r="T301" s="493"/>
      <c r="U301" s="493"/>
      <c r="V301" s="493"/>
      <c r="W301" s="403"/>
      <c r="X301" s="1"/>
      <c r="Y301" s="2"/>
      <c r="Z301" s="400" t="str">
        <f>IFERROR(VLOOKUP(Y301, 【参考】数式用!$A$2:$B$48, 2, FALSE), "")</f>
        <v/>
      </c>
    </row>
    <row r="302" spans="2:26" ht="20.100000000000001" customHeight="1">
      <c r="B302" s="402">
        <f t="shared" si="1"/>
        <v>264</v>
      </c>
      <c r="C302" s="489"/>
      <c r="D302" s="490"/>
      <c r="E302" s="490"/>
      <c r="F302" s="490"/>
      <c r="G302" s="490"/>
      <c r="H302" s="490"/>
      <c r="I302" s="490"/>
      <c r="J302" s="490"/>
      <c r="K302" s="490"/>
      <c r="L302" s="491"/>
      <c r="M302" s="492"/>
      <c r="N302" s="492"/>
      <c r="O302" s="492"/>
      <c r="P302" s="492"/>
      <c r="Q302" s="492"/>
      <c r="R302" s="493"/>
      <c r="S302" s="493"/>
      <c r="T302" s="493"/>
      <c r="U302" s="493"/>
      <c r="V302" s="493"/>
      <c r="W302" s="403"/>
      <c r="X302" s="1"/>
      <c r="Y302" s="2"/>
      <c r="Z302" s="400" t="str">
        <f>IFERROR(VLOOKUP(Y302, 【参考】数式用!$A$2:$B$48, 2, FALSE), "")</f>
        <v/>
      </c>
    </row>
    <row r="303" spans="2:26" ht="20.100000000000001" customHeight="1">
      <c r="B303" s="402">
        <f t="shared" si="1"/>
        <v>265</v>
      </c>
      <c r="C303" s="489"/>
      <c r="D303" s="490"/>
      <c r="E303" s="490"/>
      <c r="F303" s="490"/>
      <c r="G303" s="490"/>
      <c r="H303" s="490"/>
      <c r="I303" s="490"/>
      <c r="J303" s="490"/>
      <c r="K303" s="490"/>
      <c r="L303" s="491"/>
      <c r="M303" s="492"/>
      <c r="N303" s="492"/>
      <c r="O303" s="492"/>
      <c r="P303" s="492"/>
      <c r="Q303" s="492"/>
      <c r="R303" s="493"/>
      <c r="S303" s="493"/>
      <c r="T303" s="493"/>
      <c r="U303" s="493"/>
      <c r="V303" s="493"/>
      <c r="W303" s="403"/>
      <c r="X303" s="1"/>
      <c r="Y303" s="2"/>
      <c r="Z303" s="400" t="str">
        <f>IFERROR(VLOOKUP(Y303, 【参考】数式用!$A$2:$B$48, 2, FALSE), "")</f>
        <v/>
      </c>
    </row>
    <row r="304" spans="2:26" ht="20.100000000000001" customHeight="1">
      <c r="B304" s="402">
        <f t="shared" si="1"/>
        <v>266</v>
      </c>
      <c r="C304" s="489"/>
      <c r="D304" s="490"/>
      <c r="E304" s="490"/>
      <c r="F304" s="490"/>
      <c r="G304" s="490"/>
      <c r="H304" s="490"/>
      <c r="I304" s="490"/>
      <c r="J304" s="490"/>
      <c r="K304" s="490"/>
      <c r="L304" s="491"/>
      <c r="M304" s="492"/>
      <c r="N304" s="492"/>
      <c r="O304" s="492"/>
      <c r="P304" s="492"/>
      <c r="Q304" s="492"/>
      <c r="R304" s="493"/>
      <c r="S304" s="493"/>
      <c r="T304" s="493"/>
      <c r="U304" s="493"/>
      <c r="V304" s="493"/>
      <c r="W304" s="403"/>
      <c r="X304" s="1"/>
      <c r="Y304" s="2"/>
      <c r="Z304" s="400" t="str">
        <f>IFERROR(VLOOKUP(Y304, 【参考】数式用!$A$2:$B$48, 2, FALSE), "")</f>
        <v/>
      </c>
    </row>
    <row r="305" spans="2:26" ht="20.100000000000001" customHeight="1">
      <c r="B305" s="402">
        <f t="shared" si="1"/>
        <v>267</v>
      </c>
      <c r="C305" s="489"/>
      <c r="D305" s="490"/>
      <c r="E305" s="490"/>
      <c r="F305" s="490"/>
      <c r="G305" s="490"/>
      <c r="H305" s="490"/>
      <c r="I305" s="490"/>
      <c r="J305" s="490"/>
      <c r="K305" s="490"/>
      <c r="L305" s="491"/>
      <c r="M305" s="492"/>
      <c r="N305" s="492"/>
      <c r="O305" s="492"/>
      <c r="P305" s="492"/>
      <c r="Q305" s="492"/>
      <c r="R305" s="493"/>
      <c r="S305" s="493"/>
      <c r="T305" s="493"/>
      <c r="U305" s="493"/>
      <c r="V305" s="493"/>
      <c r="W305" s="403"/>
      <c r="X305" s="1"/>
      <c r="Y305" s="2"/>
      <c r="Z305" s="400" t="str">
        <f>IFERROR(VLOOKUP(Y305, 【参考】数式用!$A$2:$B$48, 2, FALSE), "")</f>
        <v/>
      </c>
    </row>
    <row r="306" spans="2:26" ht="20.100000000000001" customHeight="1">
      <c r="B306" s="402">
        <f t="shared" si="1"/>
        <v>268</v>
      </c>
      <c r="C306" s="489"/>
      <c r="D306" s="490"/>
      <c r="E306" s="490"/>
      <c r="F306" s="490"/>
      <c r="G306" s="490"/>
      <c r="H306" s="490"/>
      <c r="I306" s="490"/>
      <c r="J306" s="490"/>
      <c r="K306" s="490"/>
      <c r="L306" s="491"/>
      <c r="M306" s="492"/>
      <c r="N306" s="492"/>
      <c r="O306" s="492"/>
      <c r="P306" s="492"/>
      <c r="Q306" s="492"/>
      <c r="R306" s="493"/>
      <c r="S306" s="493"/>
      <c r="T306" s="493"/>
      <c r="U306" s="493"/>
      <c r="V306" s="493"/>
      <c r="W306" s="403"/>
      <c r="X306" s="1"/>
      <c r="Y306" s="2"/>
      <c r="Z306" s="400" t="str">
        <f>IFERROR(VLOOKUP(Y306, 【参考】数式用!$A$2:$B$48, 2, FALSE), "")</f>
        <v/>
      </c>
    </row>
    <row r="307" spans="2:26" ht="20.100000000000001" customHeight="1">
      <c r="B307" s="402">
        <f t="shared" si="1"/>
        <v>269</v>
      </c>
      <c r="C307" s="489"/>
      <c r="D307" s="490"/>
      <c r="E307" s="490"/>
      <c r="F307" s="490"/>
      <c r="G307" s="490"/>
      <c r="H307" s="490"/>
      <c r="I307" s="490"/>
      <c r="J307" s="490"/>
      <c r="K307" s="490"/>
      <c r="L307" s="491"/>
      <c r="M307" s="492"/>
      <c r="N307" s="492"/>
      <c r="O307" s="492"/>
      <c r="P307" s="492"/>
      <c r="Q307" s="492"/>
      <c r="R307" s="493"/>
      <c r="S307" s="493"/>
      <c r="T307" s="493"/>
      <c r="U307" s="493"/>
      <c r="V307" s="493"/>
      <c r="W307" s="403"/>
      <c r="X307" s="1"/>
      <c r="Y307" s="2"/>
      <c r="Z307" s="400" t="str">
        <f>IFERROR(VLOOKUP(Y307, 【参考】数式用!$A$2:$B$48, 2, FALSE), "")</f>
        <v/>
      </c>
    </row>
    <row r="308" spans="2:26" ht="20.100000000000001" customHeight="1">
      <c r="B308" s="402">
        <f t="shared" si="1"/>
        <v>270</v>
      </c>
      <c r="C308" s="489"/>
      <c r="D308" s="490"/>
      <c r="E308" s="490"/>
      <c r="F308" s="490"/>
      <c r="G308" s="490"/>
      <c r="H308" s="490"/>
      <c r="I308" s="490"/>
      <c r="J308" s="490"/>
      <c r="K308" s="490"/>
      <c r="L308" s="491"/>
      <c r="M308" s="492"/>
      <c r="N308" s="492"/>
      <c r="O308" s="492"/>
      <c r="P308" s="492"/>
      <c r="Q308" s="492"/>
      <c r="R308" s="493"/>
      <c r="S308" s="493"/>
      <c r="T308" s="493"/>
      <c r="U308" s="493"/>
      <c r="V308" s="493"/>
      <c r="W308" s="403"/>
      <c r="X308" s="1"/>
      <c r="Y308" s="2"/>
      <c r="Z308" s="400" t="str">
        <f>IFERROR(VLOOKUP(Y308, 【参考】数式用!$A$2:$B$48, 2, FALSE), "")</f>
        <v/>
      </c>
    </row>
    <row r="309" spans="2:26" ht="20.100000000000001" customHeight="1">
      <c r="B309" s="402">
        <f t="shared" si="1"/>
        <v>271</v>
      </c>
      <c r="C309" s="489"/>
      <c r="D309" s="490"/>
      <c r="E309" s="490"/>
      <c r="F309" s="490"/>
      <c r="G309" s="490"/>
      <c r="H309" s="490"/>
      <c r="I309" s="490"/>
      <c r="J309" s="490"/>
      <c r="K309" s="490"/>
      <c r="L309" s="491"/>
      <c r="M309" s="492"/>
      <c r="N309" s="492"/>
      <c r="O309" s="492"/>
      <c r="P309" s="492"/>
      <c r="Q309" s="492"/>
      <c r="R309" s="493"/>
      <c r="S309" s="493"/>
      <c r="T309" s="493"/>
      <c r="U309" s="493"/>
      <c r="V309" s="493"/>
      <c r="W309" s="403"/>
      <c r="X309" s="1"/>
      <c r="Y309" s="2"/>
      <c r="Z309" s="400" t="str">
        <f>IFERROR(VLOOKUP(Y309, 【参考】数式用!$A$2:$B$48, 2, FALSE), "")</f>
        <v/>
      </c>
    </row>
    <row r="310" spans="2:26" ht="20.100000000000001" customHeight="1">
      <c r="B310" s="402">
        <f t="shared" si="1"/>
        <v>272</v>
      </c>
      <c r="C310" s="489"/>
      <c r="D310" s="490"/>
      <c r="E310" s="490"/>
      <c r="F310" s="490"/>
      <c r="G310" s="490"/>
      <c r="H310" s="490"/>
      <c r="I310" s="490"/>
      <c r="J310" s="490"/>
      <c r="K310" s="490"/>
      <c r="L310" s="491"/>
      <c r="M310" s="492"/>
      <c r="N310" s="492"/>
      <c r="O310" s="492"/>
      <c r="P310" s="492"/>
      <c r="Q310" s="492"/>
      <c r="R310" s="493"/>
      <c r="S310" s="493"/>
      <c r="T310" s="493"/>
      <c r="U310" s="493"/>
      <c r="V310" s="493"/>
      <c r="W310" s="403"/>
      <c r="X310" s="1"/>
      <c r="Y310" s="2"/>
      <c r="Z310" s="400" t="str">
        <f>IFERROR(VLOOKUP(Y310, 【参考】数式用!$A$2:$B$48, 2, FALSE), "")</f>
        <v/>
      </c>
    </row>
    <row r="311" spans="2:26" ht="20.100000000000001" customHeight="1">
      <c r="B311" s="402">
        <f t="shared" si="1"/>
        <v>273</v>
      </c>
      <c r="C311" s="489"/>
      <c r="D311" s="490"/>
      <c r="E311" s="490"/>
      <c r="F311" s="490"/>
      <c r="G311" s="490"/>
      <c r="H311" s="490"/>
      <c r="I311" s="490"/>
      <c r="J311" s="490"/>
      <c r="K311" s="490"/>
      <c r="L311" s="491"/>
      <c r="M311" s="492"/>
      <c r="N311" s="492"/>
      <c r="O311" s="492"/>
      <c r="P311" s="492"/>
      <c r="Q311" s="492"/>
      <c r="R311" s="493"/>
      <c r="S311" s="493"/>
      <c r="T311" s="493"/>
      <c r="U311" s="493"/>
      <c r="V311" s="493"/>
      <c r="W311" s="403"/>
      <c r="X311" s="1"/>
      <c r="Y311" s="2"/>
      <c r="Z311" s="400" t="str">
        <f>IFERROR(VLOOKUP(Y311, 【参考】数式用!$A$2:$B$48, 2, FALSE), "")</f>
        <v/>
      </c>
    </row>
    <row r="312" spans="2:26" ht="20.100000000000001" customHeight="1">
      <c r="B312" s="402">
        <f t="shared" si="1"/>
        <v>274</v>
      </c>
      <c r="C312" s="489"/>
      <c r="D312" s="490"/>
      <c r="E312" s="490"/>
      <c r="F312" s="490"/>
      <c r="G312" s="490"/>
      <c r="H312" s="490"/>
      <c r="I312" s="490"/>
      <c r="J312" s="490"/>
      <c r="K312" s="490"/>
      <c r="L312" s="491"/>
      <c r="M312" s="492"/>
      <c r="N312" s="492"/>
      <c r="O312" s="492"/>
      <c r="P312" s="492"/>
      <c r="Q312" s="492"/>
      <c r="R312" s="493"/>
      <c r="S312" s="493"/>
      <c r="T312" s="493"/>
      <c r="U312" s="493"/>
      <c r="V312" s="493"/>
      <c r="W312" s="403"/>
      <c r="X312" s="1"/>
      <c r="Y312" s="2"/>
      <c r="Z312" s="400" t="str">
        <f>IFERROR(VLOOKUP(Y312, 【参考】数式用!$A$2:$B$48, 2, FALSE), "")</f>
        <v/>
      </c>
    </row>
    <row r="313" spans="2:26" ht="20.100000000000001" customHeight="1">
      <c r="B313" s="402">
        <f t="shared" si="1"/>
        <v>275</v>
      </c>
      <c r="C313" s="489"/>
      <c r="D313" s="490"/>
      <c r="E313" s="490"/>
      <c r="F313" s="490"/>
      <c r="G313" s="490"/>
      <c r="H313" s="490"/>
      <c r="I313" s="490"/>
      <c r="J313" s="490"/>
      <c r="K313" s="490"/>
      <c r="L313" s="491"/>
      <c r="M313" s="492"/>
      <c r="N313" s="492"/>
      <c r="O313" s="492"/>
      <c r="P313" s="492"/>
      <c r="Q313" s="492"/>
      <c r="R313" s="493"/>
      <c r="S313" s="493"/>
      <c r="T313" s="493"/>
      <c r="U313" s="493"/>
      <c r="V313" s="493"/>
      <c r="W313" s="403"/>
      <c r="X313" s="1"/>
      <c r="Y313" s="2"/>
      <c r="Z313" s="400" t="str">
        <f>IFERROR(VLOOKUP(Y313, 【参考】数式用!$A$2:$B$48, 2, FALSE), "")</f>
        <v/>
      </c>
    </row>
    <row r="314" spans="2:26" ht="20.100000000000001" customHeight="1">
      <c r="B314" s="402">
        <f t="shared" si="1"/>
        <v>276</v>
      </c>
      <c r="C314" s="489"/>
      <c r="D314" s="490"/>
      <c r="E314" s="490"/>
      <c r="F314" s="490"/>
      <c r="G314" s="490"/>
      <c r="H314" s="490"/>
      <c r="I314" s="490"/>
      <c r="J314" s="490"/>
      <c r="K314" s="490"/>
      <c r="L314" s="491"/>
      <c r="M314" s="492"/>
      <c r="N314" s="492"/>
      <c r="O314" s="492"/>
      <c r="P314" s="492"/>
      <c r="Q314" s="492"/>
      <c r="R314" s="493"/>
      <c r="S314" s="493"/>
      <c r="T314" s="493"/>
      <c r="U314" s="493"/>
      <c r="V314" s="493"/>
      <c r="W314" s="403"/>
      <c r="X314" s="1"/>
      <c r="Y314" s="2"/>
      <c r="Z314" s="400" t="str">
        <f>IFERROR(VLOOKUP(Y314, 【参考】数式用!$A$2:$B$48, 2, FALSE), "")</f>
        <v/>
      </c>
    </row>
    <row r="315" spans="2:26" ht="20.100000000000001" customHeight="1">
      <c r="B315" s="402">
        <f t="shared" si="1"/>
        <v>277</v>
      </c>
      <c r="C315" s="489"/>
      <c r="D315" s="490"/>
      <c r="E315" s="490"/>
      <c r="F315" s="490"/>
      <c r="G315" s="490"/>
      <c r="H315" s="490"/>
      <c r="I315" s="490"/>
      <c r="J315" s="490"/>
      <c r="K315" s="490"/>
      <c r="L315" s="491"/>
      <c r="M315" s="492"/>
      <c r="N315" s="492"/>
      <c r="O315" s="492"/>
      <c r="P315" s="492"/>
      <c r="Q315" s="492"/>
      <c r="R315" s="493"/>
      <c r="S315" s="493"/>
      <c r="T315" s="493"/>
      <c r="U315" s="493"/>
      <c r="V315" s="493"/>
      <c r="W315" s="403"/>
      <c r="X315" s="1"/>
      <c r="Y315" s="2"/>
      <c r="Z315" s="400" t="str">
        <f>IFERROR(VLOOKUP(Y315, 【参考】数式用!$A$2:$B$48, 2, FALSE), "")</f>
        <v/>
      </c>
    </row>
    <row r="316" spans="2:26" ht="20.100000000000001" customHeight="1">
      <c r="B316" s="402">
        <f t="shared" si="1"/>
        <v>278</v>
      </c>
      <c r="C316" s="489"/>
      <c r="D316" s="490"/>
      <c r="E316" s="490"/>
      <c r="F316" s="490"/>
      <c r="G316" s="490"/>
      <c r="H316" s="490"/>
      <c r="I316" s="490"/>
      <c r="J316" s="490"/>
      <c r="K316" s="490"/>
      <c r="L316" s="491"/>
      <c r="M316" s="492"/>
      <c r="N316" s="492"/>
      <c r="O316" s="492"/>
      <c r="P316" s="492"/>
      <c r="Q316" s="492"/>
      <c r="R316" s="493"/>
      <c r="S316" s="493"/>
      <c r="T316" s="493"/>
      <c r="U316" s="493"/>
      <c r="V316" s="493"/>
      <c r="W316" s="403"/>
      <c r="X316" s="1"/>
      <c r="Y316" s="2"/>
      <c r="Z316" s="400" t="str">
        <f>IFERROR(VLOOKUP(Y316, 【参考】数式用!$A$2:$B$48, 2, FALSE), "")</f>
        <v/>
      </c>
    </row>
    <row r="317" spans="2:26" ht="20.100000000000001" customHeight="1">
      <c r="B317" s="402">
        <f t="shared" si="1"/>
        <v>279</v>
      </c>
      <c r="C317" s="489"/>
      <c r="D317" s="490"/>
      <c r="E317" s="490"/>
      <c r="F317" s="490"/>
      <c r="G317" s="490"/>
      <c r="H317" s="490"/>
      <c r="I317" s="490"/>
      <c r="J317" s="490"/>
      <c r="K317" s="490"/>
      <c r="L317" s="491"/>
      <c r="M317" s="492"/>
      <c r="N317" s="492"/>
      <c r="O317" s="492"/>
      <c r="P317" s="492"/>
      <c r="Q317" s="492"/>
      <c r="R317" s="493"/>
      <c r="S317" s="493"/>
      <c r="T317" s="493"/>
      <c r="U317" s="493"/>
      <c r="V317" s="493"/>
      <c r="W317" s="403"/>
      <c r="X317" s="1"/>
      <c r="Y317" s="2"/>
      <c r="Z317" s="400" t="str">
        <f>IFERROR(VLOOKUP(Y317, 【参考】数式用!$A$2:$B$48, 2, FALSE), "")</f>
        <v/>
      </c>
    </row>
    <row r="318" spans="2:26" ht="20.100000000000001" customHeight="1">
      <c r="B318" s="402">
        <f t="shared" si="1"/>
        <v>280</v>
      </c>
      <c r="C318" s="489"/>
      <c r="D318" s="490"/>
      <c r="E318" s="490"/>
      <c r="F318" s="490"/>
      <c r="G318" s="490"/>
      <c r="H318" s="490"/>
      <c r="I318" s="490"/>
      <c r="J318" s="490"/>
      <c r="K318" s="490"/>
      <c r="L318" s="491"/>
      <c r="M318" s="492"/>
      <c r="N318" s="492"/>
      <c r="O318" s="492"/>
      <c r="P318" s="492"/>
      <c r="Q318" s="492"/>
      <c r="R318" s="493"/>
      <c r="S318" s="493"/>
      <c r="T318" s="493"/>
      <c r="U318" s="493"/>
      <c r="V318" s="493"/>
      <c r="W318" s="403"/>
      <c r="X318" s="1"/>
      <c r="Y318" s="2"/>
      <c r="Z318" s="400" t="str">
        <f>IFERROR(VLOOKUP(Y318, 【参考】数式用!$A$2:$B$48, 2, FALSE), "")</f>
        <v/>
      </c>
    </row>
    <row r="319" spans="2:26" ht="20.100000000000001" customHeight="1">
      <c r="B319" s="402">
        <f t="shared" si="1"/>
        <v>281</v>
      </c>
      <c r="C319" s="489"/>
      <c r="D319" s="490"/>
      <c r="E319" s="490"/>
      <c r="F319" s="490"/>
      <c r="G319" s="490"/>
      <c r="H319" s="490"/>
      <c r="I319" s="490"/>
      <c r="J319" s="490"/>
      <c r="K319" s="490"/>
      <c r="L319" s="491"/>
      <c r="M319" s="492"/>
      <c r="N319" s="492"/>
      <c r="O319" s="492"/>
      <c r="P319" s="492"/>
      <c r="Q319" s="492"/>
      <c r="R319" s="493"/>
      <c r="S319" s="493"/>
      <c r="T319" s="493"/>
      <c r="U319" s="493"/>
      <c r="V319" s="493"/>
      <c r="W319" s="403"/>
      <c r="X319" s="1"/>
      <c r="Y319" s="2"/>
      <c r="Z319" s="400" t="str">
        <f>IFERROR(VLOOKUP(Y319, 【参考】数式用!$A$2:$B$48, 2, FALSE), "")</f>
        <v/>
      </c>
    </row>
    <row r="320" spans="2:26" ht="20.100000000000001" customHeight="1">
      <c r="B320" s="402">
        <f t="shared" si="1"/>
        <v>282</v>
      </c>
      <c r="C320" s="489"/>
      <c r="D320" s="490"/>
      <c r="E320" s="490"/>
      <c r="F320" s="490"/>
      <c r="G320" s="490"/>
      <c r="H320" s="490"/>
      <c r="I320" s="490"/>
      <c r="J320" s="490"/>
      <c r="K320" s="490"/>
      <c r="L320" s="491"/>
      <c r="M320" s="492"/>
      <c r="N320" s="492"/>
      <c r="O320" s="492"/>
      <c r="P320" s="492"/>
      <c r="Q320" s="492"/>
      <c r="R320" s="493"/>
      <c r="S320" s="493"/>
      <c r="T320" s="493"/>
      <c r="U320" s="493"/>
      <c r="V320" s="493"/>
      <c r="W320" s="403"/>
      <c r="X320" s="1"/>
      <c r="Y320" s="2"/>
      <c r="Z320" s="400" t="str">
        <f>IFERROR(VLOOKUP(Y320, 【参考】数式用!$A$2:$B$48, 2, FALSE), "")</f>
        <v/>
      </c>
    </row>
    <row r="321" spans="2:26" ht="20.100000000000001" customHeight="1">
      <c r="B321" s="402">
        <f t="shared" si="1"/>
        <v>283</v>
      </c>
      <c r="C321" s="489"/>
      <c r="D321" s="490"/>
      <c r="E321" s="490"/>
      <c r="F321" s="490"/>
      <c r="G321" s="490"/>
      <c r="H321" s="490"/>
      <c r="I321" s="490"/>
      <c r="J321" s="490"/>
      <c r="K321" s="490"/>
      <c r="L321" s="491"/>
      <c r="M321" s="492"/>
      <c r="N321" s="492"/>
      <c r="O321" s="492"/>
      <c r="P321" s="492"/>
      <c r="Q321" s="492"/>
      <c r="R321" s="493"/>
      <c r="S321" s="493"/>
      <c r="T321" s="493"/>
      <c r="U321" s="493"/>
      <c r="V321" s="493"/>
      <c r="W321" s="403"/>
      <c r="X321" s="1"/>
      <c r="Y321" s="2"/>
      <c r="Z321" s="400" t="str">
        <f>IFERROR(VLOOKUP(Y321, 【参考】数式用!$A$2:$B$48, 2, FALSE), "")</f>
        <v/>
      </c>
    </row>
    <row r="322" spans="2:26" ht="20.100000000000001" customHeight="1">
      <c r="B322" s="402">
        <f t="shared" si="1"/>
        <v>284</v>
      </c>
      <c r="C322" s="489"/>
      <c r="D322" s="490"/>
      <c r="E322" s="490"/>
      <c r="F322" s="490"/>
      <c r="G322" s="490"/>
      <c r="H322" s="490"/>
      <c r="I322" s="490"/>
      <c r="J322" s="490"/>
      <c r="K322" s="490"/>
      <c r="L322" s="491"/>
      <c r="M322" s="492"/>
      <c r="N322" s="492"/>
      <c r="O322" s="492"/>
      <c r="P322" s="492"/>
      <c r="Q322" s="492"/>
      <c r="R322" s="493"/>
      <c r="S322" s="493"/>
      <c r="T322" s="493"/>
      <c r="U322" s="493"/>
      <c r="V322" s="493"/>
      <c r="W322" s="403"/>
      <c r="X322" s="1"/>
      <c r="Y322" s="2"/>
      <c r="Z322" s="400" t="str">
        <f>IFERROR(VLOOKUP(Y322, 【参考】数式用!$A$2:$B$48, 2, FALSE), "")</f>
        <v/>
      </c>
    </row>
    <row r="323" spans="2:26" ht="20.100000000000001" customHeight="1">
      <c r="B323" s="402">
        <f t="shared" si="1"/>
        <v>285</v>
      </c>
      <c r="C323" s="489"/>
      <c r="D323" s="490"/>
      <c r="E323" s="490"/>
      <c r="F323" s="490"/>
      <c r="G323" s="490"/>
      <c r="H323" s="490"/>
      <c r="I323" s="490"/>
      <c r="J323" s="490"/>
      <c r="K323" s="490"/>
      <c r="L323" s="491"/>
      <c r="M323" s="492"/>
      <c r="N323" s="492"/>
      <c r="O323" s="492"/>
      <c r="P323" s="492"/>
      <c r="Q323" s="492"/>
      <c r="R323" s="493"/>
      <c r="S323" s="493"/>
      <c r="T323" s="493"/>
      <c r="U323" s="493"/>
      <c r="V323" s="493"/>
      <c r="W323" s="403"/>
      <c r="X323" s="1"/>
      <c r="Y323" s="2"/>
      <c r="Z323" s="400" t="str">
        <f>IFERROR(VLOOKUP(Y323, 【参考】数式用!$A$2:$B$48, 2, FALSE), "")</f>
        <v/>
      </c>
    </row>
    <row r="324" spans="2:26" ht="20.100000000000001" customHeight="1">
      <c r="B324" s="402">
        <f t="shared" si="1"/>
        <v>286</v>
      </c>
      <c r="C324" s="489"/>
      <c r="D324" s="490"/>
      <c r="E324" s="490"/>
      <c r="F324" s="490"/>
      <c r="G324" s="490"/>
      <c r="H324" s="490"/>
      <c r="I324" s="490"/>
      <c r="J324" s="490"/>
      <c r="K324" s="490"/>
      <c r="L324" s="491"/>
      <c r="M324" s="492"/>
      <c r="N324" s="492"/>
      <c r="O324" s="492"/>
      <c r="P324" s="492"/>
      <c r="Q324" s="492"/>
      <c r="R324" s="493"/>
      <c r="S324" s="493"/>
      <c r="T324" s="493"/>
      <c r="U324" s="493"/>
      <c r="V324" s="493"/>
      <c r="W324" s="403"/>
      <c r="X324" s="1"/>
      <c r="Y324" s="2"/>
      <c r="Z324" s="400" t="str">
        <f>IFERROR(VLOOKUP(Y324, 【参考】数式用!$A$2:$B$48, 2, FALSE), "")</f>
        <v/>
      </c>
    </row>
    <row r="325" spans="2:26" ht="20.100000000000001" customHeight="1">
      <c r="B325" s="402">
        <f t="shared" si="1"/>
        <v>287</v>
      </c>
      <c r="C325" s="489"/>
      <c r="D325" s="490"/>
      <c r="E325" s="490"/>
      <c r="F325" s="490"/>
      <c r="G325" s="490"/>
      <c r="H325" s="490"/>
      <c r="I325" s="490"/>
      <c r="J325" s="490"/>
      <c r="K325" s="490"/>
      <c r="L325" s="491"/>
      <c r="M325" s="492"/>
      <c r="N325" s="492"/>
      <c r="O325" s="492"/>
      <c r="P325" s="492"/>
      <c r="Q325" s="492"/>
      <c r="R325" s="493"/>
      <c r="S325" s="493"/>
      <c r="T325" s="493"/>
      <c r="U325" s="493"/>
      <c r="V325" s="493"/>
      <c r="W325" s="403"/>
      <c r="X325" s="1"/>
      <c r="Y325" s="2"/>
      <c r="Z325" s="400" t="str">
        <f>IFERROR(VLOOKUP(Y325, 【参考】数式用!$A$2:$B$48, 2, FALSE), "")</f>
        <v/>
      </c>
    </row>
    <row r="326" spans="2:26" ht="20.100000000000001" customHeight="1">
      <c r="B326" s="402">
        <f t="shared" si="1"/>
        <v>288</v>
      </c>
      <c r="C326" s="489"/>
      <c r="D326" s="490"/>
      <c r="E326" s="490"/>
      <c r="F326" s="490"/>
      <c r="G326" s="490"/>
      <c r="H326" s="490"/>
      <c r="I326" s="490"/>
      <c r="J326" s="490"/>
      <c r="K326" s="490"/>
      <c r="L326" s="491"/>
      <c r="M326" s="492"/>
      <c r="N326" s="492"/>
      <c r="O326" s="492"/>
      <c r="P326" s="492"/>
      <c r="Q326" s="492"/>
      <c r="R326" s="493"/>
      <c r="S326" s="493"/>
      <c r="T326" s="493"/>
      <c r="U326" s="493"/>
      <c r="V326" s="493"/>
      <c r="W326" s="403"/>
      <c r="X326" s="1"/>
      <c r="Y326" s="2"/>
      <c r="Z326" s="400" t="str">
        <f>IFERROR(VLOOKUP(Y326, 【参考】数式用!$A$2:$B$48, 2, FALSE), "")</f>
        <v/>
      </c>
    </row>
    <row r="327" spans="2:26" ht="20.100000000000001" customHeight="1">
      <c r="B327" s="402">
        <f t="shared" si="1"/>
        <v>289</v>
      </c>
      <c r="C327" s="489"/>
      <c r="D327" s="490"/>
      <c r="E327" s="490"/>
      <c r="F327" s="490"/>
      <c r="G327" s="490"/>
      <c r="H327" s="490"/>
      <c r="I327" s="490"/>
      <c r="J327" s="490"/>
      <c r="K327" s="490"/>
      <c r="L327" s="491"/>
      <c r="M327" s="492"/>
      <c r="N327" s="492"/>
      <c r="O327" s="492"/>
      <c r="P327" s="492"/>
      <c r="Q327" s="492"/>
      <c r="R327" s="493"/>
      <c r="S327" s="493"/>
      <c r="T327" s="493"/>
      <c r="U327" s="493"/>
      <c r="V327" s="493"/>
      <c r="W327" s="403"/>
      <c r="X327" s="1"/>
      <c r="Y327" s="2"/>
      <c r="Z327" s="400" t="str">
        <f>IFERROR(VLOOKUP(Y327, 【参考】数式用!$A$2:$B$48, 2, FALSE), "")</f>
        <v/>
      </c>
    </row>
    <row r="328" spans="2:26" ht="20.100000000000001" customHeight="1">
      <c r="B328" s="402">
        <f t="shared" si="1"/>
        <v>290</v>
      </c>
      <c r="C328" s="489"/>
      <c r="D328" s="490"/>
      <c r="E328" s="490"/>
      <c r="F328" s="490"/>
      <c r="G328" s="490"/>
      <c r="H328" s="490"/>
      <c r="I328" s="490"/>
      <c r="J328" s="490"/>
      <c r="K328" s="490"/>
      <c r="L328" s="491"/>
      <c r="M328" s="492"/>
      <c r="N328" s="492"/>
      <c r="O328" s="492"/>
      <c r="P328" s="492"/>
      <c r="Q328" s="492"/>
      <c r="R328" s="493"/>
      <c r="S328" s="493"/>
      <c r="T328" s="493"/>
      <c r="U328" s="493"/>
      <c r="V328" s="493"/>
      <c r="W328" s="403"/>
      <c r="X328" s="1"/>
      <c r="Y328" s="2"/>
      <c r="Z328" s="400" t="str">
        <f>IFERROR(VLOOKUP(Y328, 【参考】数式用!$A$2:$B$48, 2, FALSE), "")</f>
        <v/>
      </c>
    </row>
    <row r="329" spans="2:26" ht="20.100000000000001" customHeight="1">
      <c r="B329" s="402">
        <f t="shared" si="1"/>
        <v>291</v>
      </c>
      <c r="C329" s="489"/>
      <c r="D329" s="490"/>
      <c r="E329" s="490"/>
      <c r="F329" s="490"/>
      <c r="G329" s="490"/>
      <c r="H329" s="490"/>
      <c r="I329" s="490"/>
      <c r="J329" s="490"/>
      <c r="K329" s="490"/>
      <c r="L329" s="491"/>
      <c r="M329" s="492"/>
      <c r="N329" s="492"/>
      <c r="O329" s="492"/>
      <c r="P329" s="492"/>
      <c r="Q329" s="492"/>
      <c r="R329" s="493"/>
      <c r="S329" s="493"/>
      <c r="T329" s="493"/>
      <c r="U329" s="493"/>
      <c r="V329" s="493"/>
      <c r="W329" s="403"/>
      <c r="X329" s="1"/>
      <c r="Y329" s="2"/>
      <c r="Z329" s="400" t="str">
        <f>IFERROR(VLOOKUP(Y329, 【参考】数式用!$A$2:$B$48, 2, FALSE), "")</f>
        <v/>
      </c>
    </row>
    <row r="330" spans="2:26" ht="20.100000000000001" customHeight="1">
      <c r="B330" s="402">
        <f t="shared" si="1"/>
        <v>292</v>
      </c>
      <c r="C330" s="489"/>
      <c r="D330" s="490"/>
      <c r="E330" s="490"/>
      <c r="F330" s="490"/>
      <c r="G330" s="490"/>
      <c r="H330" s="490"/>
      <c r="I330" s="490"/>
      <c r="J330" s="490"/>
      <c r="K330" s="490"/>
      <c r="L330" s="491"/>
      <c r="M330" s="492"/>
      <c r="N330" s="492"/>
      <c r="O330" s="492"/>
      <c r="P330" s="492"/>
      <c r="Q330" s="492"/>
      <c r="R330" s="493"/>
      <c r="S330" s="493"/>
      <c r="T330" s="493"/>
      <c r="U330" s="493"/>
      <c r="V330" s="493"/>
      <c r="W330" s="403"/>
      <c r="X330" s="1"/>
      <c r="Y330" s="2"/>
      <c r="Z330" s="400" t="str">
        <f>IFERROR(VLOOKUP(Y330, 【参考】数式用!$A$2:$B$48, 2, FALSE), "")</f>
        <v/>
      </c>
    </row>
    <row r="331" spans="2:26" ht="20.100000000000001" customHeight="1">
      <c r="B331" s="402">
        <f t="shared" si="1"/>
        <v>293</v>
      </c>
      <c r="C331" s="489"/>
      <c r="D331" s="490"/>
      <c r="E331" s="490"/>
      <c r="F331" s="490"/>
      <c r="G331" s="490"/>
      <c r="H331" s="490"/>
      <c r="I331" s="490"/>
      <c r="J331" s="490"/>
      <c r="K331" s="490"/>
      <c r="L331" s="491"/>
      <c r="M331" s="492"/>
      <c r="N331" s="492"/>
      <c r="O331" s="492"/>
      <c r="P331" s="492"/>
      <c r="Q331" s="492"/>
      <c r="R331" s="493"/>
      <c r="S331" s="493"/>
      <c r="T331" s="493"/>
      <c r="U331" s="493"/>
      <c r="V331" s="493"/>
      <c r="W331" s="403"/>
      <c r="X331" s="1"/>
      <c r="Y331" s="2"/>
      <c r="Z331" s="400" t="str">
        <f>IFERROR(VLOOKUP(Y331, 【参考】数式用!$A$2:$B$48, 2, FALSE), "")</f>
        <v/>
      </c>
    </row>
    <row r="332" spans="2:26" ht="20.100000000000001" customHeight="1">
      <c r="B332" s="402">
        <f t="shared" si="1"/>
        <v>294</v>
      </c>
      <c r="C332" s="489"/>
      <c r="D332" s="490"/>
      <c r="E332" s="490"/>
      <c r="F332" s="490"/>
      <c r="G332" s="490"/>
      <c r="H332" s="490"/>
      <c r="I332" s="490"/>
      <c r="J332" s="490"/>
      <c r="K332" s="490"/>
      <c r="L332" s="491"/>
      <c r="M332" s="492"/>
      <c r="N332" s="492"/>
      <c r="O332" s="492"/>
      <c r="P332" s="492"/>
      <c r="Q332" s="492"/>
      <c r="R332" s="493"/>
      <c r="S332" s="493"/>
      <c r="T332" s="493"/>
      <c r="U332" s="493"/>
      <c r="V332" s="493"/>
      <c r="W332" s="403"/>
      <c r="X332" s="1"/>
      <c r="Y332" s="2"/>
      <c r="Z332" s="400" t="str">
        <f>IFERROR(VLOOKUP(Y332, 【参考】数式用!$A$2:$B$48, 2, FALSE), "")</f>
        <v/>
      </c>
    </row>
    <row r="333" spans="2:26" ht="20.100000000000001" customHeight="1">
      <c r="B333" s="402">
        <f t="shared" si="1"/>
        <v>295</v>
      </c>
      <c r="C333" s="489"/>
      <c r="D333" s="490"/>
      <c r="E333" s="490"/>
      <c r="F333" s="490"/>
      <c r="G333" s="490"/>
      <c r="H333" s="490"/>
      <c r="I333" s="490"/>
      <c r="J333" s="490"/>
      <c r="K333" s="490"/>
      <c r="L333" s="491"/>
      <c r="M333" s="492"/>
      <c r="N333" s="492"/>
      <c r="O333" s="492"/>
      <c r="P333" s="492"/>
      <c r="Q333" s="492"/>
      <c r="R333" s="493"/>
      <c r="S333" s="493"/>
      <c r="T333" s="493"/>
      <c r="U333" s="493"/>
      <c r="V333" s="493"/>
      <c r="W333" s="403"/>
      <c r="X333" s="1"/>
      <c r="Y333" s="2"/>
      <c r="Z333" s="400" t="str">
        <f>IFERROR(VLOOKUP(Y333, 【参考】数式用!$A$2:$B$48, 2, FALSE), "")</f>
        <v/>
      </c>
    </row>
    <row r="334" spans="2:26" ht="20.100000000000001" customHeight="1">
      <c r="B334" s="402">
        <f t="shared" si="1"/>
        <v>296</v>
      </c>
      <c r="C334" s="489"/>
      <c r="D334" s="490"/>
      <c r="E334" s="490"/>
      <c r="F334" s="490"/>
      <c r="G334" s="490"/>
      <c r="H334" s="490"/>
      <c r="I334" s="490"/>
      <c r="J334" s="490"/>
      <c r="K334" s="490"/>
      <c r="L334" s="491"/>
      <c r="M334" s="492"/>
      <c r="N334" s="492"/>
      <c r="O334" s="492"/>
      <c r="P334" s="492"/>
      <c r="Q334" s="492"/>
      <c r="R334" s="493"/>
      <c r="S334" s="493"/>
      <c r="T334" s="493"/>
      <c r="U334" s="493"/>
      <c r="V334" s="493"/>
      <c r="W334" s="403"/>
      <c r="X334" s="1"/>
      <c r="Y334" s="2"/>
      <c r="Z334" s="400" t="str">
        <f>IFERROR(VLOOKUP(Y334, 【参考】数式用!$A$2:$B$48, 2, FALSE), "")</f>
        <v/>
      </c>
    </row>
    <row r="335" spans="2:26" ht="20.100000000000001" customHeight="1">
      <c r="B335" s="402">
        <f t="shared" si="1"/>
        <v>297</v>
      </c>
      <c r="C335" s="489"/>
      <c r="D335" s="490"/>
      <c r="E335" s="490"/>
      <c r="F335" s="490"/>
      <c r="G335" s="490"/>
      <c r="H335" s="490"/>
      <c r="I335" s="490"/>
      <c r="J335" s="490"/>
      <c r="K335" s="490"/>
      <c r="L335" s="491"/>
      <c r="M335" s="492"/>
      <c r="N335" s="492"/>
      <c r="O335" s="492"/>
      <c r="P335" s="492"/>
      <c r="Q335" s="492"/>
      <c r="R335" s="493"/>
      <c r="S335" s="493"/>
      <c r="T335" s="493"/>
      <c r="U335" s="493"/>
      <c r="V335" s="493"/>
      <c r="W335" s="403"/>
      <c r="X335" s="1"/>
      <c r="Y335" s="2"/>
      <c r="Z335" s="400" t="str">
        <f>IFERROR(VLOOKUP(Y335, 【参考】数式用!$A$2:$B$48, 2, FALSE), "")</f>
        <v/>
      </c>
    </row>
    <row r="336" spans="2:26" ht="20.100000000000001" customHeight="1">
      <c r="B336" s="402">
        <f t="shared" si="1"/>
        <v>298</v>
      </c>
      <c r="C336" s="489"/>
      <c r="D336" s="490"/>
      <c r="E336" s="490"/>
      <c r="F336" s="490"/>
      <c r="G336" s="490"/>
      <c r="H336" s="490"/>
      <c r="I336" s="490"/>
      <c r="J336" s="490"/>
      <c r="K336" s="490"/>
      <c r="L336" s="491"/>
      <c r="M336" s="492"/>
      <c r="N336" s="492"/>
      <c r="O336" s="492"/>
      <c r="P336" s="492"/>
      <c r="Q336" s="492"/>
      <c r="R336" s="493"/>
      <c r="S336" s="493"/>
      <c r="T336" s="493"/>
      <c r="U336" s="493"/>
      <c r="V336" s="493"/>
      <c r="W336" s="403"/>
      <c r="X336" s="1"/>
      <c r="Y336" s="2"/>
      <c r="Z336" s="400" t="str">
        <f>IFERROR(VLOOKUP(Y336, 【参考】数式用!$A$2:$B$48, 2, FALSE), "")</f>
        <v/>
      </c>
    </row>
    <row r="337" spans="2:26" ht="20.100000000000001" customHeight="1">
      <c r="B337" s="402">
        <f t="shared" si="1"/>
        <v>299</v>
      </c>
      <c r="C337" s="489"/>
      <c r="D337" s="490"/>
      <c r="E337" s="490"/>
      <c r="F337" s="490"/>
      <c r="G337" s="490"/>
      <c r="H337" s="490"/>
      <c r="I337" s="490"/>
      <c r="J337" s="490"/>
      <c r="K337" s="490"/>
      <c r="L337" s="491"/>
      <c r="M337" s="492"/>
      <c r="N337" s="492"/>
      <c r="O337" s="492"/>
      <c r="P337" s="492"/>
      <c r="Q337" s="492"/>
      <c r="R337" s="493"/>
      <c r="S337" s="493"/>
      <c r="T337" s="493"/>
      <c r="U337" s="493"/>
      <c r="V337" s="493"/>
      <c r="W337" s="403"/>
      <c r="X337" s="1"/>
      <c r="Y337" s="2"/>
      <c r="Z337" s="400" t="str">
        <f>IFERROR(VLOOKUP(Y337, 【参考】数式用!$A$2:$B$48, 2, FALSE), "")</f>
        <v/>
      </c>
    </row>
    <row r="338" spans="2:26" ht="20.100000000000001" customHeight="1">
      <c r="B338" s="402">
        <f t="shared" si="1"/>
        <v>300</v>
      </c>
      <c r="C338" s="489"/>
      <c r="D338" s="490"/>
      <c r="E338" s="490"/>
      <c r="F338" s="490"/>
      <c r="G338" s="490"/>
      <c r="H338" s="490"/>
      <c r="I338" s="490"/>
      <c r="J338" s="490"/>
      <c r="K338" s="490"/>
      <c r="L338" s="491"/>
      <c r="M338" s="492"/>
      <c r="N338" s="492"/>
      <c r="O338" s="492"/>
      <c r="P338" s="492"/>
      <c r="Q338" s="492"/>
      <c r="R338" s="493"/>
      <c r="S338" s="493"/>
      <c r="T338" s="493"/>
      <c r="U338" s="493"/>
      <c r="V338" s="493"/>
      <c r="W338" s="403"/>
      <c r="X338" s="1"/>
      <c r="Y338" s="2"/>
      <c r="Z338" s="400" t="str">
        <f>IFERROR(VLOOKUP(Y338, 【参考】数式用!$A$2:$B$48, 2, FALSE), "")</f>
        <v/>
      </c>
    </row>
    <row r="339" spans="2:26" ht="20.100000000000001" customHeight="1">
      <c r="B339" s="402">
        <f t="shared" si="1"/>
        <v>301</v>
      </c>
      <c r="C339" s="489"/>
      <c r="D339" s="490"/>
      <c r="E339" s="490"/>
      <c r="F339" s="490"/>
      <c r="G339" s="490"/>
      <c r="H339" s="490"/>
      <c r="I339" s="490"/>
      <c r="J339" s="490"/>
      <c r="K339" s="490"/>
      <c r="L339" s="491"/>
      <c r="M339" s="492"/>
      <c r="N339" s="492"/>
      <c r="O339" s="492"/>
      <c r="P339" s="492"/>
      <c r="Q339" s="492"/>
      <c r="R339" s="493"/>
      <c r="S339" s="493"/>
      <c r="T339" s="493"/>
      <c r="U339" s="493"/>
      <c r="V339" s="493"/>
      <c r="W339" s="403"/>
      <c r="X339" s="1"/>
      <c r="Y339" s="2"/>
      <c r="Z339" s="400" t="str">
        <f>IFERROR(VLOOKUP(Y339, 【参考】数式用!$A$2:$B$48, 2, FALSE), "")</f>
        <v/>
      </c>
    </row>
    <row r="340" spans="2:26" ht="20.100000000000001" customHeight="1">
      <c r="B340" s="402">
        <f t="shared" si="1"/>
        <v>302</v>
      </c>
      <c r="C340" s="489"/>
      <c r="D340" s="490"/>
      <c r="E340" s="490"/>
      <c r="F340" s="490"/>
      <c r="G340" s="490"/>
      <c r="H340" s="490"/>
      <c r="I340" s="490"/>
      <c r="J340" s="490"/>
      <c r="K340" s="490"/>
      <c r="L340" s="491"/>
      <c r="M340" s="492"/>
      <c r="N340" s="492"/>
      <c r="O340" s="492"/>
      <c r="P340" s="492"/>
      <c r="Q340" s="492"/>
      <c r="R340" s="493"/>
      <c r="S340" s="493"/>
      <c r="T340" s="493"/>
      <c r="U340" s="493"/>
      <c r="V340" s="493"/>
      <c r="W340" s="403"/>
      <c r="X340" s="1"/>
      <c r="Y340" s="2"/>
      <c r="Z340" s="400" t="str">
        <f>IFERROR(VLOOKUP(Y340, 【参考】数式用!$A$2:$B$48, 2, FALSE), "")</f>
        <v/>
      </c>
    </row>
    <row r="341" spans="2:26" ht="20.100000000000001" customHeight="1">
      <c r="B341" s="402">
        <f t="shared" si="1"/>
        <v>303</v>
      </c>
      <c r="C341" s="489"/>
      <c r="D341" s="490"/>
      <c r="E341" s="490"/>
      <c r="F341" s="490"/>
      <c r="G341" s="490"/>
      <c r="H341" s="490"/>
      <c r="I341" s="490"/>
      <c r="J341" s="490"/>
      <c r="K341" s="490"/>
      <c r="L341" s="491"/>
      <c r="M341" s="492"/>
      <c r="N341" s="492"/>
      <c r="O341" s="492"/>
      <c r="P341" s="492"/>
      <c r="Q341" s="492"/>
      <c r="R341" s="493"/>
      <c r="S341" s="493"/>
      <c r="T341" s="493"/>
      <c r="U341" s="493"/>
      <c r="V341" s="493"/>
      <c r="W341" s="403"/>
      <c r="X341" s="1"/>
      <c r="Y341" s="2"/>
      <c r="Z341" s="400" t="str">
        <f>IFERROR(VLOOKUP(Y341, 【参考】数式用!$A$2:$B$48, 2, FALSE), "")</f>
        <v/>
      </c>
    </row>
    <row r="342" spans="2:26" ht="20.100000000000001" customHeight="1">
      <c r="B342" s="402">
        <f t="shared" si="1"/>
        <v>304</v>
      </c>
      <c r="C342" s="489"/>
      <c r="D342" s="490"/>
      <c r="E342" s="490"/>
      <c r="F342" s="490"/>
      <c r="G342" s="490"/>
      <c r="H342" s="490"/>
      <c r="I342" s="490"/>
      <c r="J342" s="490"/>
      <c r="K342" s="490"/>
      <c r="L342" s="491"/>
      <c r="M342" s="492"/>
      <c r="N342" s="492"/>
      <c r="O342" s="492"/>
      <c r="P342" s="492"/>
      <c r="Q342" s="492"/>
      <c r="R342" s="493"/>
      <c r="S342" s="493"/>
      <c r="T342" s="493"/>
      <c r="U342" s="493"/>
      <c r="V342" s="493"/>
      <c r="W342" s="403"/>
      <c r="X342" s="1"/>
      <c r="Y342" s="2"/>
      <c r="Z342" s="400" t="str">
        <f>IFERROR(VLOOKUP(Y342, 【参考】数式用!$A$2:$B$48, 2, FALSE), "")</f>
        <v/>
      </c>
    </row>
    <row r="343" spans="2:26" ht="20.100000000000001" customHeight="1">
      <c r="B343" s="402">
        <f t="shared" si="1"/>
        <v>305</v>
      </c>
      <c r="C343" s="489"/>
      <c r="D343" s="490"/>
      <c r="E343" s="490"/>
      <c r="F343" s="490"/>
      <c r="G343" s="490"/>
      <c r="H343" s="490"/>
      <c r="I343" s="490"/>
      <c r="J343" s="490"/>
      <c r="K343" s="490"/>
      <c r="L343" s="491"/>
      <c r="M343" s="492"/>
      <c r="N343" s="492"/>
      <c r="O343" s="492"/>
      <c r="P343" s="492"/>
      <c r="Q343" s="492"/>
      <c r="R343" s="493"/>
      <c r="S343" s="493"/>
      <c r="T343" s="493"/>
      <c r="U343" s="493"/>
      <c r="V343" s="493"/>
      <c r="W343" s="403"/>
      <c r="X343" s="1"/>
      <c r="Y343" s="2"/>
      <c r="Z343" s="400" t="str">
        <f>IFERROR(VLOOKUP(Y343, 【参考】数式用!$A$2:$B$48, 2, FALSE), "")</f>
        <v/>
      </c>
    </row>
    <row r="344" spans="2:26" ht="20.100000000000001" customHeight="1">
      <c r="B344" s="402">
        <f t="shared" si="1"/>
        <v>306</v>
      </c>
      <c r="C344" s="489"/>
      <c r="D344" s="490"/>
      <c r="E344" s="490"/>
      <c r="F344" s="490"/>
      <c r="G344" s="490"/>
      <c r="H344" s="490"/>
      <c r="I344" s="490"/>
      <c r="J344" s="490"/>
      <c r="K344" s="490"/>
      <c r="L344" s="491"/>
      <c r="M344" s="492"/>
      <c r="N344" s="492"/>
      <c r="O344" s="492"/>
      <c r="P344" s="492"/>
      <c r="Q344" s="492"/>
      <c r="R344" s="493"/>
      <c r="S344" s="493"/>
      <c r="T344" s="493"/>
      <c r="U344" s="493"/>
      <c r="V344" s="493"/>
      <c r="W344" s="403"/>
      <c r="X344" s="1"/>
      <c r="Y344" s="2"/>
      <c r="Z344" s="400" t="str">
        <f>IFERROR(VLOOKUP(Y344, 【参考】数式用!$A$2:$B$48, 2, FALSE), "")</f>
        <v/>
      </c>
    </row>
    <row r="345" spans="2:26" ht="20.100000000000001" customHeight="1">
      <c r="B345" s="402">
        <f t="shared" si="1"/>
        <v>307</v>
      </c>
      <c r="C345" s="489"/>
      <c r="D345" s="490"/>
      <c r="E345" s="490"/>
      <c r="F345" s="490"/>
      <c r="G345" s="490"/>
      <c r="H345" s="490"/>
      <c r="I345" s="490"/>
      <c r="J345" s="490"/>
      <c r="K345" s="490"/>
      <c r="L345" s="491"/>
      <c r="M345" s="492"/>
      <c r="N345" s="492"/>
      <c r="O345" s="492"/>
      <c r="P345" s="492"/>
      <c r="Q345" s="492"/>
      <c r="R345" s="493"/>
      <c r="S345" s="493"/>
      <c r="T345" s="493"/>
      <c r="U345" s="493"/>
      <c r="V345" s="493"/>
      <c r="W345" s="403"/>
      <c r="X345" s="1"/>
      <c r="Y345" s="2"/>
      <c r="Z345" s="400" t="str">
        <f>IFERROR(VLOOKUP(Y345, 【参考】数式用!$A$2:$B$48, 2, FALSE), "")</f>
        <v/>
      </c>
    </row>
    <row r="346" spans="2:26" ht="20.100000000000001" customHeight="1">
      <c r="B346" s="402">
        <f t="shared" si="1"/>
        <v>308</v>
      </c>
      <c r="C346" s="489"/>
      <c r="D346" s="490"/>
      <c r="E346" s="490"/>
      <c r="F346" s="490"/>
      <c r="G346" s="490"/>
      <c r="H346" s="490"/>
      <c r="I346" s="490"/>
      <c r="J346" s="490"/>
      <c r="K346" s="490"/>
      <c r="L346" s="491"/>
      <c r="M346" s="492"/>
      <c r="N346" s="492"/>
      <c r="O346" s="492"/>
      <c r="P346" s="492"/>
      <c r="Q346" s="492"/>
      <c r="R346" s="493"/>
      <c r="S346" s="493"/>
      <c r="T346" s="493"/>
      <c r="U346" s="493"/>
      <c r="V346" s="493"/>
      <c r="W346" s="403"/>
      <c r="X346" s="1"/>
      <c r="Y346" s="2"/>
      <c r="Z346" s="400" t="str">
        <f>IFERROR(VLOOKUP(Y346, 【参考】数式用!$A$2:$B$48, 2, FALSE), "")</f>
        <v/>
      </c>
    </row>
    <row r="347" spans="2:26" ht="20.100000000000001" customHeight="1">
      <c r="B347" s="402">
        <f t="shared" si="1"/>
        <v>309</v>
      </c>
      <c r="C347" s="489"/>
      <c r="D347" s="490"/>
      <c r="E347" s="490"/>
      <c r="F347" s="490"/>
      <c r="G347" s="490"/>
      <c r="H347" s="490"/>
      <c r="I347" s="490"/>
      <c r="J347" s="490"/>
      <c r="K347" s="490"/>
      <c r="L347" s="491"/>
      <c r="M347" s="492"/>
      <c r="N347" s="492"/>
      <c r="O347" s="492"/>
      <c r="P347" s="492"/>
      <c r="Q347" s="492"/>
      <c r="R347" s="493"/>
      <c r="S347" s="493"/>
      <c r="T347" s="493"/>
      <c r="U347" s="493"/>
      <c r="V347" s="493"/>
      <c r="W347" s="403"/>
      <c r="X347" s="1"/>
      <c r="Y347" s="2"/>
      <c r="Z347" s="400" t="str">
        <f>IFERROR(VLOOKUP(Y347, 【参考】数式用!$A$2:$B$48, 2, FALSE), "")</f>
        <v/>
      </c>
    </row>
    <row r="348" spans="2:26" ht="20.100000000000001" customHeight="1">
      <c r="B348" s="402">
        <f t="shared" si="1"/>
        <v>310</v>
      </c>
      <c r="C348" s="489"/>
      <c r="D348" s="490"/>
      <c r="E348" s="490"/>
      <c r="F348" s="490"/>
      <c r="G348" s="490"/>
      <c r="H348" s="490"/>
      <c r="I348" s="490"/>
      <c r="J348" s="490"/>
      <c r="K348" s="490"/>
      <c r="L348" s="491"/>
      <c r="M348" s="492"/>
      <c r="N348" s="492"/>
      <c r="O348" s="492"/>
      <c r="P348" s="492"/>
      <c r="Q348" s="492"/>
      <c r="R348" s="493"/>
      <c r="S348" s="493"/>
      <c r="T348" s="493"/>
      <c r="U348" s="493"/>
      <c r="V348" s="493"/>
      <c r="W348" s="403"/>
      <c r="X348" s="1"/>
      <c r="Y348" s="2"/>
      <c r="Z348" s="400" t="str">
        <f>IFERROR(VLOOKUP(Y348, 【参考】数式用!$A$2:$B$48, 2, FALSE), "")</f>
        <v/>
      </c>
    </row>
    <row r="349" spans="2:26" ht="20.100000000000001" customHeight="1">
      <c r="B349" s="402">
        <f t="shared" si="1"/>
        <v>311</v>
      </c>
      <c r="C349" s="489"/>
      <c r="D349" s="490"/>
      <c r="E349" s="490"/>
      <c r="F349" s="490"/>
      <c r="G349" s="490"/>
      <c r="H349" s="490"/>
      <c r="I349" s="490"/>
      <c r="J349" s="490"/>
      <c r="K349" s="490"/>
      <c r="L349" s="491"/>
      <c r="M349" s="492"/>
      <c r="N349" s="492"/>
      <c r="O349" s="492"/>
      <c r="P349" s="492"/>
      <c r="Q349" s="492"/>
      <c r="R349" s="493"/>
      <c r="S349" s="493"/>
      <c r="T349" s="493"/>
      <c r="U349" s="493"/>
      <c r="V349" s="493"/>
      <c r="W349" s="403"/>
      <c r="X349" s="1"/>
      <c r="Y349" s="2"/>
      <c r="Z349" s="400" t="str">
        <f>IFERROR(VLOOKUP(Y349, 【参考】数式用!$A$2:$B$48, 2, FALSE), "")</f>
        <v/>
      </c>
    </row>
    <row r="350" spans="2:26" ht="20.100000000000001" customHeight="1">
      <c r="B350" s="402">
        <f t="shared" si="1"/>
        <v>312</v>
      </c>
      <c r="C350" s="489"/>
      <c r="D350" s="490"/>
      <c r="E350" s="490"/>
      <c r="F350" s="490"/>
      <c r="G350" s="490"/>
      <c r="H350" s="490"/>
      <c r="I350" s="490"/>
      <c r="J350" s="490"/>
      <c r="K350" s="490"/>
      <c r="L350" s="491"/>
      <c r="M350" s="492"/>
      <c r="N350" s="492"/>
      <c r="O350" s="492"/>
      <c r="P350" s="492"/>
      <c r="Q350" s="492"/>
      <c r="R350" s="493"/>
      <c r="S350" s="493"/>
      <c r="T350" s="493"/>
      <c r="U350" s="493"/>
      <c r="V350" s="493"/>
      <c r="W350" s="403"/>
      <c r="X350" s="1"/>
      <c r="Y350" s="2"/>
      <c r="Z350" s="400" t="str">
        <f>IFERROR(VLOOKUP(Y350, 【参考】数式用!$A$2:$B$48, 2, FALSE), "")</f>
        <v/>
      </c>
    </row>
    <row r="351" spans="2:26" ht="20.100000000000001" customHeight="1">
      <c r="B351" s="402">
        <f t="shared" si="1"/>
        <v>313</v>
      </c>
      <c r="C351" s="489"/>
      <c r="D351" s="490"/>
      <c r="E351" s="490"/>
      <c r="F351" s="490"/>
      <c r="G351" s="490"/>
      <c r="H351" s="490"/>
      <c r="I351" s="490"/>
      <c r="J351" s="490"/>
      <c r="K351" s="490"/>
      <c r="L351" s="491"/>
      <c r="M351" s="492"/>
      <c r="N351" s="492"/>
      <c r="O351" s="492"/>
      <c r="P351" s="492"/>
      <c r="Q351" s="492"/>
      <c r="R351" s="493"/>
      <c r="S351" s="493"/>
      <c r="T351" s="493"/>
      <c r="U351" s="493"/>
      <c r="V351" s="493"/>
      <c r="W351" s="403"/>
      <c r="X351" s="1"/>
      <c r="Y351" s="2"/>
      <c r="Z351" s="400" t="str">
        <f>IFERROR(VLOOKUP(Y351, 【参考】数式用!$A$2:$B$48, 2, FALSE), "")</f>
        <v/>
      </c>
    </row>
    <row r="352" spans="2:26" ht="20.100000000000001" customHeight="1">
      <c r="B352" s="402">
        <f t="shared" si="1"/>
        <v>314</v>
      </c>
      <c r="C352" s="489"/>
      <c r="D352" s="490"/>
      <c r="E352" s="490"/>
      <c r="F352" s="490"/>
      <c r="G352" s="490"/>
      <c r="H352" s="490"/>
      <c r="I352" s="490"/>
      <c r="J352" s="490"/>
      <c r="K352" s="490"/>
      <c r="L352" s="491"/>
      <c r="M352" s="492"/>
      <c r="N352" s="492"/>
      <c r="O352" s="492"/>
      <c r="P352" s="492"/>
      <c r="Q352" s="492"/>
      <c r="R352" s="493"/>
      <c r="S352" s="493"/>
      <c r="T352" s="493"/>
      <c r="U352" s="493"/>
      <c r="V352" s="493"/>
      <c r="W352" s="403"/>
      <c r="X352" s="1"/>
      <c r="Y352" s="2"/>
      <c r="Z352" s="400" t="str">
        <f>IFERROR(VLOOKUP(Y352, 【参考】数式用!$A$2:$B$48, 2, FALSE), "")</f>
        <v/>
      </c>
    </row>
    <row r="353" spans="2:26" ht="20.100000000000001" customHeight="1">
      <c r="B353" s="402">
        <f t="shared" ref="B353:B416" si="2">B352+1</f>
        <v>315</v>
      </c>
      <c r="C353" s="489"/>
      <c r="D353" s="490"/>
      <c r="E353" s="490"/>
      <c r="F353" s="490"/>
      <c r="G353" s="490"/>
      <c r="H353" s="490"/>
      <c r="I353" s="490"/>
      <c r="J353" s="490"/>
      <c r="K353" s="490"/>
      <c r="L353" s="491"/>
      <c r="M353" s="492"/>
      <c r="N353" s="492"/>
      <c r="O353" s="492"/>
      <c r="P353" s="492"/>
      <c r="Q353" s="492"/>
      <c r="R353" s="493"/>
      <c r="S353" s="493"/>
      <c r="T353" s="493"/>
      <c r="U353" s="493"/>
      <c r="V353" s="493"/>
      <c r="W353" s="403"/>
      <c r="X353" s="1"/>
      <c r="Y353" s="2"/>
      <c r="Z353" s="400" t="str">
        <f>IFERROR(VLOOKUP(Y353, 【参考】数式用!$A$2:$B$48, 2, FALSE), "")</f>
        <v/>
      </c>
    </row>
    <row r="354" spans="2:26" ht="20.100000000000001" customHeight="1">
      <c r="B354" s="402">
        <f t="shared" si="2"/>
        <v>316</v>
      </c>
      <c r="C354" s="489"/>
      <c r="D354" s="490"/>
      <c r="E354" s="490"/>
      <c r="F354" s="490"/>
      <c r="G354" s="490"/>
      <c r="H354" s="490"/>
      <c r="I354" s="490"/>
      <c r="J354" s="490"/>
      <c r="K354" s="490"/>
      <c r="L354" s="491"/>
      <c r="M354" s="492"/>
      <c r="N354" s="492"/>
      <c r="O354" s="492"/>
      <c r="P354" s="492"/>
      <c r="Q354" s="492"/>
      <c r="R354" s="493"/>
      <c r="S354" s="493"/>
      <c r="T354" s="493"/>
      <c r="U354" s="493"/>
      <c r="V354" s="493"/>
      <c r="W354" s="403"/>
      <c r="X354" s="1"/>
      <c r="Y354" s="2"/>
      <c r="Z354" s="400" t="str">
        <f>IFERROR(VLOOKUP(Y354, 【参考】数式用!$A$2:$B$48, 2, FALSE), "")</f>
        <v/>
      </c>
    </row>
    <row r="355" spans="2:26" ht="20.100000000000001" customHeight="1">
      <c r="B355" s="402">
        <f t="shared" si="2"/>
        <v>317</v>
      </c>
      <c r="C355" s="489"/>
      <c r="D355" s="490"/>
      <c r="E355" s="490"/>
      <c r="F355" s="490"/>
      <c r="G355" s="490"/>
      <c r="H355" s="490"/>
      <c r="I355" s="490"/>
      <c r="J355" s="490"/>
      <c r="K355" s="490"/>
      <c r="L355" s="491"/>
      <c r="M355" s="492"/>
      <c r="N355" s="492"/>
      <c r="O355" s="492"/>
      <c r="P355" s="492"/>
      <c r="Q355" s="492"/>
      <c r="R355" s="493"/>
      <c r="S355" s="493"/>
      <c r="T355" s="493"/>
      <c r="U355" s="493"/>
      <c r="V355" s="493"/>
      <c r="W355" s="403"/>
      <c r="X355" s="1"/>
      <c r="Y355" s="2"/>
      <c r="Z355" s="400" t="str">
        <f>IFERROR(VLOOKUP(Y355, 【参考】数式用!$A$2:$B$48, 2, FALSE), "")</f>
        <v/>
      </c>
    </row>
    <row r="356" spans="2:26" ht="20.100000000000001" customHeight="1">
      <c r="B356" s="402">
        <f t="shared" si="2"/>
        <v>318</v>
      </c>
      <c r="C356" s="489"/>
      <c r="D356" s="490"/>
      <c r="E356" s="490"/>
      <c r="F356" s="490"/>
      <c r="G356" s="490"/>
      <c r="H356" s="490"/>
      <c r="I356" s="490"/>
      <c r="J356" s="490"/>
      <c r="K356" s="490"/>
      <c r="L356" s="491"/>
      <c r="M356" s="492"/>
      <c r="N356" s="492"/>
      <c r="O356" s="492"/>
      <c r="P356" s="492"/>
      <c r="Q356" s="492"/>
      <c r="R356" s="493"/>
      <c r="S356" s="493"/>
      <c r="T356" s="493"/>
      <c r="U356" s="493"/>
      <c r="V356" s="493"/>
      <c r="W356" s="403"/>
      <c r="X356" s="1"/>
      <c r="Y356" s="2"/>
      <c r="Z356" s="400" t="str">
        <f>IFERROR(VLOOKUP(Y356, 【参考】数式用!$A$2:$B$48, 2, FALSE), "")</f>
        <v/>
      </c>
    </row>
    <row r="357" spans="2:26" ht="20.100000000000001" customHeight="1">
      <c r="B357" s="402">
        <f t="shared" si="2"/>
        <v>319</v>
      </c>
      <c r="C357" s="489"/>
      <c r="D357" s="490"/>
      <c r="E357" s="490"/>
      <c r="F357" s="490"/>
      <c r="G357" s="490"/>
      <c r="H357" s="490"/>
      <c r="I357" s="490"/>
      <c r="J357" s="490"/>
      <c r="K357" s="490"/>
      <c r="L357" s="491"/>
      <c r="M357" s="492"/>
      <c r="N357" s="492"/>
      <c r="O357" s="492"/>
      <c r="P357" s="492"/>
      <c r="Q357" s="492"/>
      <c r="R357" s="493"/>
      <c r="S357" s="493"/>
      <c r="T357" s="493"/>
      <c r="U357" s="493"/>
      <c r="V357" s="493"/>
      <c r="W357" s="403"/>
      <c r="X357" s="1"/>
      <c r="Y357" s="2"/>
      <c r="Z357" s="400" t="str">
        <f>IFERROR(VLOOKUP(Y357, 【参考】数式用!$A$2:$B$48, 2, FALSE), "")</f>
        <v/>
      </c>
    </row>
    <row r="358" spans="2:26" ht="20.100000000000001" customHeight="1">
      <c r="B358" s="402">
        <f t="shared" si="2"/>
        <v>320</v>
      </c>
      <c r="C358" s="489"/>
      <c r="D358" s="490"/>
      <c r="E358" s="490"/>
      <c r="F358" s="490"/>
      <c r="G358" s="490"/>
      <c r="H358" s="490"/>
      <c r="I358" s="490"/>
      <c r="J358" s="490"/>
      <c r="K358" s="490"/>
      <c r="L358" s="491"/>
      <c r="M358" s="492"/>
      <c r="N358" s="492"/>
      <c r="O358" s="492"/>
      <c r="P358" s="492"/>
      <c r="Q358" s="492"/>
      <c r="R358" s="493"/>
      <c r="S358" s="493"/>
      <c r="T358" s="493"/>
      <c r="U358" s="493"/>
      <c r="V358" s="493"/>
      <c r="W358" s="403"/>
      <c r="X358" s="1"/>
      <c r="Y358" s="2"/>
      <c r="Z358" s="400" t="str">
        <f>IFERROR(VLOOKUP(Y358, 【参考】数式用!$A$2:$B$48, 2, FALSE), "")</f>
        <v/>
      </c>
    </row>
    <row r="359" spans="2:26" ht="20.100000000000001" customHeight="1">
      <c r="B359" s="402">
        <f t="shared" si="2"/>
        <v>321</v>
      </c>
      <c r="C359" s="489"/>
      <c r="D359" s="490"/>
      <c r="E359" s="490"/>
      <c r="F359" s="490"/>
      <c r="G359" s="490"/>
      <c r="H359" s="490"/>
      <c r="I359" s="490"/>
      <c r="J359" s="490"/>
      <c r="K359" s="490"/>
      <c r="L359" s="491"/>
      <c r="M359" s="492"/>
      <c r="N359" s="492"/>
      <c r="O359" s="492"/>
      <c r="P359" s="492"/>
      <c r="Q359" s="492"/>
      <c r="R359" s="493"/>
      <c r="S359" s="493"/>
      <c r="T359" s="493"/>
      <c r="U359" s="493"/>
      <c r="V359" s="493"/>
      <c r="W359" s="403"/>
      <c r="X359" s="1"/>
      <c r="Y359" s="2"/>
      <c r="Z359" s="400" t="str">
        <f>IFERROR(VLOOKUP(Y359, 【参考】数式用!$A$2:$B$48, 2, FALSE), "")</f>
        <v/>
      </c>
    </row>
    <row r="360" spans="2:26" ht="20.100000000000001" customHeight="1">
      <c r="B360" s="402">
        <f t="shared" si="2"/>
        <v>322</v>
      </c>
      <c r="C360" s="489"/>
      <c r="D360" s="490"/>
      <c r="E360" s="490"/>
      <c r="F360" s="490"/>
      <c r="G360" s="490"/>
      <c r="H360" s="490"/>
      <c r="I360" s="490"/>
      <c r="J360" s="490"/>
      <c r="K360" s="490"/>
      <c r="L360" s="491"/>
      <c r="M360" s="492"/>
      <c r="N360" s="492"/>
      <c r="O360" s="492"/>
      <c r="P360" s="492"/>
      <c r="Q360" s="492"/>
      <c r="R360" s="493"/>
      <c r="S360" s="493"/>
      <c r="T360" s="493"/>
      <c r="U360" s="493"/>
      <c r="V360" s="493"/>
      <c r="W360" s="403"/>
      <c r="X360" s="1"/>
      <c r="Y360" s="2"/>
      <c r="Z360" s="400" t="str">
        <f>IFERROR(VLOOKUP(Y360, 【参考】数式用!$A$2:$B$48, 2, FALSE), "")</f>
        <v/>
      </c>
    </row>
    <row r="361" spans="2:26" ht="20.100000000000001" customHeight="1">
      <c r="B361" s="402">
        <f t="shared" si="2"/>
        <v>323</v>
      </c>
      <c r="C361" s="489"/>
      <c r="D361" s="490"/>
      <c r="E361" s="490"/>
      <c r="F361" s="490"/>
      <c r="G361" s="490"/>
      <c r="H361" s="490"/>
      <c r="I361" s="490"/>
      <c r="J361" s="490"/>
      <c r="K361" s="490"/>
      <c r="L361" s="491"/>
      <c r="M361" s="492"/>
      <c r="N361" s="492"/>
      <c r="O361" s="492"/>
      <c r="P361" s="492"/>
      <c r="Q361" s="492"/>
      <c r="R361" s="493"/>
      <c r="S361" s="493"/>
      <c r="T361" s="493"/>
      <c r="U361" s="493"/>
      <c r="V361" s="493"/>
      <c r="W361" s="403"/>
      <c r="X361" s="1"/>
      <c r="Y361" s="2"/>
      <c r="Z361" s="400" t="str">
        <f>IFERROR(VLOOKUP(Y361, 【参考】数式用!$A$2:$B$48, 2, FALSE), "")</f>
        <v/>
      </c>
    </row>
    <row r="362" spans="2:26" ht="20.100000000000001" customHeight="1">
      <c r="B362" s="402">
        <f t="shared" si="2"/>
        <v>324</v>
      </c>
      <c r="C362" s="489"/>
      <c r="D362" s="490"/>
      <c r="E362" s="490"/>
      <c r="F362" s="490"/>
      <c r="G362" s="490"/>
      <c r="H362" s="490"/>
      <c r="I362" s="490"/>
      <c r="J362" s="490"/>
      <c r="K362" s="490"/>
      <c r="L362" s="491"/>
      <c r="M362" s="492"/>
      <c r="N362" s="492"/>
      <c r="O362" s="492"/>
      <c r="P362" s="492"/>
      <c r="Q362" s="492"/>
      <c r="R362" s="493"/>
      <c r="S362" s="493"/>
      <c r="T362" s="493"/>
      <c r="U362" s="493"/>
      <c r="V362" s="493"/>
      <c r="W362" s="403"/>
      <c r="X362" s="1"/>
      <c r="Y362" s="2"/>
      <c r="Z362" s="400" t="str">
        <f>IFERROR(VLOOKUP(Y362, 【参考】数式用!$A$2:$B$48, 2, FALSE), "")</f>
        <v/>
      </c>
    </row>
    <row r="363" spans="2:26" ht="20.100000000000001" customHeight="1">
      <c r="B363" s="402">
        <f t="shared" si="2"/>
        <v>325</v>
      </c>
      <c r="C363" s="489"/>
      <c r="D363" s="490"/>
      <c r="E363" s="490"/>
      <c r="F363" s="490"/>
      <c r="G363" s="490"/>
      <c r="H363" s="490"/>
      <c r="I363" s="490"/>
      <c r="J363" s="490"/>
      <c r="K363" s="490"/>
      <c r="L363" s="491"/>
      <c r="M363" s="492"/>
      <c r="N363" s="492"/>
      <c r="O363" s="492"/>
      <c r="P363" s="492"/>
      <c r="Q363" s="492"/>
      <c r="R363" s="493"/>
      <c r="S363" s="493"/>
      <c r="T363" s="493"/>
      <c r="U363" s="493"/>
      <c r="V363" s="493"/>
      <c r="W363" s="403"/>
      <c r="X363" s="1"/>
      <c r="Y363" s="2"/>
      <c r="Z363" s="400" t="str">
        <f>IFERROR(VLOOKUP(Y363, 【参考】数式用!$A$2:$B$48, 2, FALSE), "")</f>
        <v/>
      </c>
    </row>
    <row r="364" spans="2:26" ht="20.100000000000001" customHeight="1">
      <c r="B364" s="402">
        <f t="shared" si="2"/>
        <v>326</v>
      </c>
      <c r="C364" s="489"/>
      <c r="D364" s="490"/>
      <c r="E364" s="490"/>
      <c r="F364" s="490"/>
      <c r="G364" s="490"/>
      <c r="H364" s="490"/>
      <c r="I364" s="490"/>
      <c r="J364" s="490"/>
      <c r="K364" s="490"/>
      <c r="L364" s="491"/>
      <c r="M364" s="492"/>
      <c r="N364" s="492"/>
      <c r="O364" s="492"/>
      <c r="P364" s="492"/>
      <c r="Q364" s="492"/>
      <c r="R364" s="493"/>
      <c r="S364" s="493"/>
      <c r="T364" s="493"/>
      <c r="U364" s="493"/>
      <c r="V364" s="493"/>
      <c r="W364" s="403"/>
      <c r="X364" s="1"/>
      <c r="Y364" s="2"/>
      <c r="Z364" s="400" t="str">
        <f>IFERROR(VLOOKUP(Y364, 【参考】数式用!$A$2:$B$48, 2, FALSE), "")</f>
        <v/>
      </c>
    </row>
    <row r="365" spans="2:26" ht="20.100000000000001" customHeight="1">
      <c r="B365" s="402">
        <f t="shared" si="2"/>
        <v>327</v>
      </c>
      <c r="C365" s="489"/>
      <c r="D365" s="490"/>
      <c r="E365" s="490"/>
      <c r="F365" s="490"/>
      <c r="G365" s="490"/>
      <c r="H365" s="490"/>
      <c r="I365" s="490"/>
      <c r="J365" s="490"/>
      <c r="K365" s="490"/>
      <c r="L365" s="491"/>
      <c r="M365" s="492"/>
      <c r="N365" s="492"/>
      <c r="O365" s="492"/>
      <c r="P365" s="492"/>
      <c r="Q365" s="492"/>
      <c r="R365" s="493"/>
      <c r="S365" s="493"/>
      <c r="T365" s="493"/>
      <c r="U365" s="493"/>
      <c r="V365" s="493"/>
      <c r="W365" s="403"/>
      <c r="X365" s="1"/>
      <c r="Y365" s="2"/>
      <c r="Z365" s="400" t="str">
        <f>IFERROR(VLOOKUP(Y365, 【参考】数式用!$A$2:$B$48, 2, FALSE), "")</f>
        <v/>
      </c>
    </row>
    <row r="366" spans="2:26" ht="20.100000000000001" customHeight="1">
      <c r="B366" s="402">
        <f t="shared" si="2"/>
        <v>328</v>
      </c>
      <c r="C366" s="489"/>
      <c r="D366" s="490"/>
      <c r="E366" s="490"/>
      <c r="F366" s="490"/>
      <c r="G366" s="490"/>
      <c r="H366" s="490"/>
      <c r="I366" s="490"/>
      <c r="J366" s="490"/>
      <c r="K366" s="490"/>
      <c r="L366" s="491"/>
      <c r="M366" s="492"/>
      <c r="N366" s="492"/>
      <c r="O366" s="492"/>
      <c r="P366" s="492"/>
      <c r="Q366" s="492"/>
      <c r="R366" s="493"/>
      <c r="S366" s="493"/>
      <c r="T366" s="493"/>
      <c r="U366" s="493"/>
      <c r="V366" s="493"/>
      <c r="W366" s="403"/>
      <c r="X366" s="1"/>
      <c r="Y366" s="2"/>
      <c r="Z366" s="400" t="str">
        <f>IFERROR(VLOOKUP(Y366, 【参考】数式用!$A$2:$B$48, 2, FALSE), "")</f>
        <v/>
      </c>
    </row>
    <row r="367" spans="2:26" ht="20.100000000000001" customHeight="1">
      <c r="B367" s="402">
        <f t="shared" si="2"/>
        <v>329</v>
      </c>
      <c r="C367" s="489"/>
      <c r="D367" s="490"/>
      <c r="E367" s="490"/>
      <c r="F367" s="490"/>
      <c r="G367" s="490"/>
      <c r="H367" s="490"/>
      <c r="I367" s="490"/>
      <c r="J367" s="490"/>
      <c r="K367" s="490"/>
      <c r="L367" s="491"/>
      <c r="M367" s="492"/>
      <c r="N367" s="492"/>
      <c r="O367" s="492"/>
      <c r="P367" s="492"/>
      <c r="Q367" s="492"/>
      <c r="R367" s="493"/>
      <c r="S367" s="493"/>
      <c r="T367" s="493"/>
      <c r="U367" s="493"/>
      <c r="V367" s="493"/>
      <c r="W367" s="403"/>
      <c r="X367" s="1"/>
      <c r="Y367" s="2"/>
      <c r="Z367" s="400" t="str">
        <f>IFERROR(VLOOKUP(Y367, 【参考】数式用!$A$2:$B$48, 2, FALSE), "")</f>
        <v/>
      </c>
    </row>
    <row r="368" spans="2:26" ht="20.100000000000001" customHeight="1">
      <c r="B368" s="402">
        <f t="shared" si="2"/>
        <v>330</v>
      </c>
      <c r="C368" s="489"/>
      <c r="D368" s="490"/>
      <c r="E368" s="490"/>
      <c r="F368" s="490"/>
      <c r="G368" s="490"/>
      <c r="H368" s="490"/>
      <c r="I368" s="490"/>
      <c r="J368" s="490"/>
      <c r="K368" s="490"/>
      <c r="L368" s="491"/>
      <c r="M368" s="492"/>
      <c r="N368" s="492"/>
      <c r="O368" s="492"/>
      <c r="P368" s="492"/>
      <c r="Q368" s="492"/>
      <c r="R368" s="493"/>
      <c r="S368" s="493"/>
      <c r="T368" s="493"/>
      <c r="U368" s="493"/>
      <c r="V368" s="493"/>
      <c r="W368" s="403"/>
      <c r="X368" s="1"/>
      <c r="Y368" s="2"/>
      <c r="Z368" s="400" t="str">
        <f>IFERROR(VLOOKUP(Y368, 【参考】数式用!$A$2:$B$48, 2, FALSE), "")</f>
        <v/>
      </c>
    </row>
    <row r="369" spans="2:26" ht="20.100000000000001" customHeight="1">
      <c r="B369" s="402">
        <f t="shared" si="2"/>
        <v>331</v>
      </c>
      <c r="C369" s="489"/>
      <c r="D369" s="490"/>
      <c r="E369" s="490"/>
      <c r="F369" s="490"/>
      <c r="G369" s="490"/>
      <c r="H369" s="490"/>
      <c r="I369" s="490"/>
      <c r="J369" s="490"/>
      <c r="K369" s="490"/>
      <c r="L369" s="491"/>
      <c r="M369" s="492"/>
      <c r="N369" s="492"/>
      <c r="O369" s="492"/>
      <c r="P369" s="492"/>
      <c r="Q369" s="492"/>
      <c r="R369" s="493"/>
      <c r="S369" s="493"/>
      <c r="T369" s="493"/>
      <c r="U369" s="493"/>
      <c r="V369" s="493"/>
      <c r="W369" s="403"/>
      <c r="X369" s="1"/>
      <c r="Y369" s="2"/>
      <c r="Z369" s="400" t="str">
        <f>IFERROR(VLOOKUP(Y369, 【参考】数式用!$A$2:$B$48, 2, FALSE), "")</f>
        <v/>
      </c>
    </row>
    <row r="370" spans="2:26" ht="20.100000000000001" customHeight="1">
      <c r="B370" s="402">
        <f t="shared" si="2"/>
        <v>332</v>
      </c>
      <c r="C370" s="489"/>
      <c r="D370" s="490"/>
      <c r="E370" s="490"/>
      <c r="F370" s="490"/>
      <c r="G370" s="490"/>
      <c r="H370" s="490"/>
      <c r="I370" s="490"/>
      <c r="J370" s="490"/>
      <c r="K370" s="490"/>
      <c r="L370" s="491"/>
      <c r="M370" s="492"/>
      <c r="N370" s="492"/>
      <c r="O370" s="492"/>
      <c r="P370" s="492"/>
      <c r="Q370" s="492"/>
      <c r="R370" s="493"/>
      <c r="S370" s="493"/>
      <c r="T370" s="493"/>
      <c r="U370" s="493"/>
      <c r="V370" s="493"/>
      <c r="W370" s="403"/>
      <c r="X370" s="1"/>
      <c r="Y370" s="2"/>
      <c r="Z370" s="400" t="str">
        <f>IFERROR(VLOOKUP(Y370, 【参考】数式用!$A$2:$B$48, 2, FALSE), "")</f>
        <v/>
      </c>
    </row>
    <row r="371" spans="2:26" ht="20.100000000000001" customHeight="1">
      <c r="B371" s="402">
        <f t="shared" si="2"/>
        <v>333</v>
      </c>
      <c r="C371" s="489"/>
      <c r="D371" s="490"/>
      <c r="E371" s="490"/>
      <c r="F371" s="490"/>
      <c r="G371" s="490"/>
      <c r="H371" s="490"/>
      <c r="I371" s="490"/>
      <c r="J371" s="490"/>
      <c r="K371" s="490"/>
      <c r="L371" s="491"/>
      <c r="M371" s="492"/>
      <c r="N371" s="492"/>
      <c r="O371" s="492"/>
      <c r="P371" s="492"/>
      <c r="Q371" s="492"/>
      <c r="R371" s="493"/>
      <c r="S371" s="493"/>
      <c r="T371" s="493"/>
      <c r="U371" s="493"/>
      <c r="V371" s="493"/>
      <c r="W371" s="403"/>
      <c r="X371" s="1"/>
      <c r="Y371" s="2"/>
      <c r="Z371" s="400" t="str">
        <f>IFERROR(VLOOKUP(Y371, 【参考】数式用!$A$2:$B$48, 2, FALSE), "")</f>
        <v/>
      </c>
    </row>
    <row r="372" spans="2:26" ht="20.100000000000001" customHeight="1">
      <c r="B372" s="402">
        <f t="shared" si="2"/>
        <v>334</v>
      </c>
      <c r="C372" s="489"/>
      <c r="D372" s="490"/>
      <c r="E372" s="490"/>
      <c r="F372" s="490"/>
      <c r="G372" s="490"/>
      <c r="H372" s="490"/>
      <c r="I372" s="490"/>
      <c r="J372" s="490"/>
      <c r="K372" s="490"/>
      <c r="L372" s="491"/>
      <c r="M372" s="492"/>
      <c r="N372" s="492"/>
      <c r="O372" s="492"/>
      <c r="P372" s="492"/>
      <c r="Q372" s="492"/>
      <c r="R372" s="493"/>
      <c r="S372" s="493"/>
      <c r="T372" s="493"/>
      <c r="U372" s="493"/>
      <c r="V372" s="493"/>
      <c r="W372" s="403"/>
      <c r="X372" s="1"/>
      <c r="Y372" s="2"/>
      <c r="Z372" s="400" t="str">
        <f>IFERROR(VLOOKUP(Y372, 【参考】数式用!$A$2:$B$48, 2, FALSE), "")</f>
        <v/>
      </c>
    </row>
    <row r="373" spans="2:26" ht="20.100000000000001" customHeight="1">
      <c r="B373" s="402">
        <f t="shared" si="2"/>
        <v>335</v>
      </c>
      <c r="C373" s="489"/>
      <c r="D373" s="490"/>
      <c r="E373" s="490"/>
      <c r="F373" s="490"/>
      <c r="G373" s="490"/>
      <c r="H373" s="490"/>
      <c r="I373" s="490"/>
      <c r="J373" s="490"/>
      <c r="K373" s="490"/>
      <c r="L373" s="491"/>
      <c r="M373" s="492"/>
      <c r="N373" s="492"/>
      <c r="O373" s="492"/>
      <c r="P373" s="492"/>
      <c r="Q373" s="492"/>
      <c r="R373" s="493"/>
      <c r="S373" s="493"/>
      <c r="T373" s="493"/>
      <c r="U373" s="493"/>
      <c r="V373" s="493"/>
      <c r="W373" s="403"/>
      <c r="X373" s="1"/>
      <c r="Y373" s="2"/>
      <c r="Z373" s="400" t="str">
        <f>IFERROR(VLOOKUP(Y373, 【参考】数式用!$A$2:$B$48, 2, FALSE), "")</f>
        <v/>
      </c>
    </row>
    <row r="374" spans="2:26" ht="20.100000000000001" customHeight="1">
      <c r="B374" s="402">
        <f t="shared" si="2"/>
        <v>336</v>
      </c>
      <c r="C374" s="489"/>
      <c r="D374" s="490"/>
      <c r="E374" s="490"/>
      <c r="F374" s="490"/>
      <c r="G374" s="490"/>
      <c r="H374" s="490"/>
      <c r="I374" s="490"/>
      <c r="J374" s="490"/>
      <c r="K374" s="490"/>
      <c r="L374" s="491"/>
      <c r="M374" s="492"/>
      <c r="N374" s="492"/>
      <c r="O374" s="492"/>
      <c r="P374" s="492"/>
      <c r="Q374" s="492"/>
      <c r="R374" s="493"/>
      <c r="S374" s="493"/>
      <c r="T374" s="493"/>
      <c r="U374" s="493"/>
      <c r="V374" s="493"/>
      <c r="W374" s="403"/>
      <c r="X374" s="1"/>
      <c r="Y374" s="2"/>
      <c r="Z374" s="400" t="str">
        <f>IFERROR(VLOOKUP(Y374, 【参考】数式用!$A$2:$B$48, 2, FALSE), "")</f>
        <v/>
      </c>
    </row>
    <row r="375" spans="2:26" ht="20.100000000000001" customHeight="1">
      <c r="B375" s="402">
        <f t="shared" si="2"/>
        <v>337</v>
      </c>
      <c r="C375" s="489"/>
      <c r="D375" s="490"/>
      <c r="E375" s="490"/>
      <c r="F375" s="490"/>
      <c r="G375" s="490"/>
      <c r="H375" s="490"/>
      <c r="I375" s="490"/>
      <c r="J375" s="490"/>
      <c r="K375" s="490"/>
      <c r="L375" s="491"/>
      <c r="M375" s="492"/>
      <c r="N375" s="492"/>
      <c r="O375" s="492"/>
      <c r="P375" s="492"/>
      <c r="Q375" s="492"/>
      <c r="R375" s="493"/>
      <c r="S375" s="493"/>
      <c r="T375" s="493"/>
      <c r="U375" s="493"/>
      <c r="V375" s="493"/>
      <c r="W375" s="403"/>
      <c r="X375" s="1"/>
      <c r="Y375" s="2"/>
      <c r="Z375" s="400" t="str">
        <f>IFERROR(VLOOKUP(Y375, 【参考】数式用!$A$2:$B$48, 2, FALSE), "")</f>
        <v/>
      </c>
    </row>
    <row r="376" spans="2:26" ht="20.100000000000001" customHeight="1">
      <c r="B376" s="402">
        <f t="shared" si="2"/>
        <v>338</v>
      </c>
      <c r="C376" s="489"/>
      <c r="D376" s="490"/>
      <c r="E376" s="490"/>
      <c r="F376" s="490"/>
      <c r="G376" s="490"/>
      <c r="H376" s="490"/>
      <c r="I376" s="490"/>
      <c r="J376" s="490"/>
      <c r="K376" s="490"/>
      <c r="L376" s="491"/>
      <c r="M376" s="492"/>
      <c r="N376" s="492"/>
      <c r="O376" s="492"/>
      <c r="P376" s="492"/>
      <c r="Q376" s="492"/>
      <c r="R376" s="493"/>
      <c r="S376" s="493"/>
      <c r="T376" s="493"/>
      <c r="U376" s="493"/>
      <c r="V376" s="493"/>
      <c r="W376" s="403"/>
      <c r="X376" s="1"/>
      <c r="Y376" s="2"/>
      <c r="Z376" s="400" t="str">
        <f>IFERROR(VLOOKUP(Y376, 【参考】数式用!$A$2:$B$48, 2, FALSE), "")</f>
        <v/>
      </c>
    </row>
    <row r="377" spans="2:26" ht="20.100000000000001" customHeight="1">
      <c r="B377" s="402">
        <f t="shared" si="2"/>
        <v>339</v>
      </c>
      <c r="C377" s="489"/>
      <c r="D377" s="490"/>
      <c r="E377" s="490"/>
      <c r="F377" s="490"/>
      <c r="G377" s="490"/>
      <c r="H377" s="490"/>
      <c r="I377" s="490"/>
      <c r="J377" s="490"/>
      <c r="K377" s="490"/>
      <c r="L377" s="491"/>
      <c r="M377" s="492"/>
      <c r="N377" s="492"/>
      <c r="O377" s="492"/>
      <c r="P377" s="492"/>
      <c r="Q377" s="492"/>
      <c r="R377" s="493"/>
      <c r="S377" s="493"/>
      <c r="T377" s="493"/>
      <c r="U377" s="493"/>
      <c r="V377" s="493"/>
      <c r="W377" s="403"/>
      <c r="X377" s="1"/>
      <c r="Y377" s="2"/>
      <c r="Z377" s="400" t="str">
        <f>IFERROR(VLOOKUP(Y377, 【参考】数式用!$A$2:$B$48, 2, FALSE), "")</f>
        <v/>
      </c>
    </row>
    <row r="378" spans="2:26" ht="20.100000000000001" customHeight="1">
      <c r="B378" s="402">
        <f t="shared" si="2"/>
        <v>340</v>
      </c>
      <c r="C378" s="489"/>
      <c r="D378" s="490"/>
      <c r="E378" s="490"/>
      <c r="F378" s="490"/>
      <c r="G378" s="490"/>
      <c r="H378" s="490"/>
      <c r="I378" s="490"/>
      <c r="J378" s="490"/>
      <c r="K378" s="490"/>
      <c r="L378" s="491"/>
      <c r="M378" s="492"/>
      <c r="N378" s="492"/>
      <c r="O378" s="492"/>
      <c r="P378" s="492"/>
      <c r="Q378" s="492"/>
      <c r="R378" s="493"/>
      <c r="S378" s="493"/>
      <c r="T378" s="493"/>
      <c r="U378" s="493"/>
      <c r="V378" s="493"/>
      <c r="W378" s="403"/>
      <c r="X378" s="1"/>
      <c r="Y378" s="2"/>
      <c r="Z378" s="400" t="str">
        <f>IFERROR(VLOOKUP(Y378, 【参考】数式用!$A$2:$B$48, 2, FALSE), "")</f>
        <v/>
      </c>
    </row>
    <row r="379" spans="2:26" ht="20.100000000000001" customHeight="1">
      <c r="B379" s="402">
        <f t="shared" si="2"/>
        <v>341</v>
      </c>
      <c r="C379" s="489"/>
      <c r="D379" s="490"/>
      <c r="E379" s="490"/>
      <c r="F379" s="490"/>
      <c r="G379" s="490"/>
      <c r="H379" s="490"/>
      <c r="I379" s="490"/>
      <c r="J379" s="490"/>
      <c r="K379" s="490"/>
      <c r="L379" s="491"/>
      <c r="M379" s="492"/>
      <c r="N379" s="492"/>
      <c r="O379" s="492"/>
      <c r="P379" s="492"/>
      <c r="Q379" s="492"/>
      <c r="R379" s="493"/>
      <c r="S379" s="493"/>
      <c r="T379" s="493"/>
      <c r="U379" s="493"/>
      <c r="V379" s="493"/>
      <c r="W379" s="403"/>
      <c r="X379" s="1"/>
      <c r="Y379" s="2"/>
      <c r="Z379" s="400" t="str">
        <f>IFERROR(VLOOKUP(Y379, 【参考】数式用!$A$2:$B$48, 2, FALSE), "")</f>
        <v/>
      </c>
    </row>
    <row r="380" spans="2:26" ht="20.100000000000001" customHeight="1">
      <c r="B380" s="402">
        <f t="shared" si="2"/>
        <v>342</v>
      </c>
      <c r="C380" s="489"/>
      <c r="D380" s="490"/>
      <c r="E380" s="490"/>
      <c r="F380" s="490"/>
      <c r="G380" s="490"/>
      <c r="H380" s="490"/>
      <c r="I380" s="490"/>
      <c r="J380" s="490"/>
      <c r="K380" s="490"/>
      <c r="L380" s="491"/>
      <c r="M380" s="492"/>
      <c r="N380" s="492"/>
      <c r="O380" s="492"/>
      <c r="P380" s="492"/>
      <c r="Q380" s="492"/>
      <c r="R380" s="493"/>
      <c r="S380" s="493"/>
      <c r="T380" s="493"/>
      <c r="U380" s="493"/>
      <c r="V380" s="493"/>
      <c r="W380" s="403"/>
      <c r="X380" s="1"/>
      <c r="Y380" s="2"/>
      <c r="Z380" s="400" t="str">
        <f>IFERROR(VLOOKUP(Y380, 【参考】数式用!$A$2:$B$48, 2, FALSE), "")</f>
        <v/>
      </c>
    </row>
    <row r="381" spans="2:26" ht="20.100000000000001" customHeight="1">
      <c r="B381" s="402">
        <f t="shared" si="2"/>
        <v>343</v>
      </c>
      <c r="C381" s="489"/>
      <c r="D381" s="490"/>
      <c r="E381" s="490"/>
      <c r="F381" s="490"/>
      <c r="G381" s="490"/>
      <c r="H381" s="490"/>
      <c r="I381" s="490"/>
      <c r="J381" s="490"/>
      <c r="K381" s="490"/>
      <c r="L381" s="491"/>
      <c r="M381" s="492"/>
      <c r="N381" s="492"/>
      <c r="O381" s="492"/>
      <c r="P381" s="492"/>
      <c r="Q381" s="492"/>
      <c r="R381" s="493"/>
      <c r="S381" s="493"/>
      <c r="T381" s="493"/>
      <c r="U381" s="493"/>
      <c r="V381" s="493"/>
      <c r="W381" s="403"/>
      <c r="X381" s="1"/>
      <c r="Y381" s="2"/>
      <c r="Z381" s="400" t="str">
        <f>IFERROR(VLOOKUP(Y381, 【参考】数式用!$A$2:$B$48, 2, FALSE), "")</f>
        <v/>
      </c>
    </row>
    <row r="382" spans="2:26" ht="20.100000000000001" customHeight="1">
      <c r="B382" s="402">
        <f t="shared" si="2"/>
        <v>344</v>
      </c>
      <c r="C382" s="489"/>
      <c r="D382" s="490"/>
      <c r="E382" s="490"/>
      <c r="F382" s="490"/>
      <c r="G382" s="490"/>
      <c r="H382" s="490"/>
      <c r="I382" s="490"/>
      <c r="J382" s="490"/>
      <c r="K382" s="490"/>
      <c r="L382" s="491"/>
      <c r="M382" s="492"/>
      <c r="N382" s="492"/>
      <c r="O382" s="492"/>
      <c r="P382" s="492"/>
      <c r="Q382" s="492"/>
      <c r="R382" s="493"/>
      <c r="S382" s="493"/>
      <c r="T382" s="493"/>
      <c r="U382" s="493"/>
      <c r="V382" s="493"/>
      <c r="W382" s="403"/>
      <c r="X382" s="1"/>
      <c r="Y382" s="2"/>
      <c r="Z382" s="400" t="str">
        <f>IFERROR(VLOOKUP(Y382, 【参考】数式用!$A$2:$B$48, 2, FALSE), "")</f>
        <v/>
      </c>
    </row>
    <row r="383" spans="2:26" ht="20.100000000000001" customHeight="1">
      <c r="B383" s="402">
        <f t="shared" si="2"/>
        <v>345</v>
      </c>
      <c r="C383" s="489"/>
      <c r="D383" s="490"/>
      <c r="E383" s="490"/>
      <c r="F383" s="490"/>
      <c r="G383" s="490"/>
      <c r="H383" s="490"/>
      <c r="I383" s="490"/>
      <c r="J383" s="490"/>
      <c r="K383" s="490"/>
      <c r="L383" s="491"/>
      <c r="M383" s="492"/>
      <c r="N383" s="492"/>
      <c r="O383" s="492"/>
      <c r="P383" s="492"/>
      <c r="Q383" s="492"/>
      <c r="R383" s="493"/>
      <c r="S383" s="493"/>
      <c r="T383" s="493"/>
      <c r="U383" s="493"/>
      <c r="V383" s="493"/>
      <c r="W383" s="403"/>
      <c r="X383" s="1"/>
      <c r="Y383" s="2"/>
      <c r="Z383" s="400" t="str">
        <f>IFERROR(VLOOKUP(Y383, 【参考】数式用!$A$2:$B$48, 2, FALSE), "")</f>
        <v/>
      </c>
    </row>
    <row r="384" spans="2:26" ht="20.100000000000001" customHeight="1">
      <c r="B384" s="402">
        <f t="shared" si="2"/>
        <v>346</v>
      </c>
      <c r="C384" s="489"/>
      <c r="D384" s="490"/>
      <c r="E384" s="490"/>
      <c r="F384" s="490"/>
      <c r="G384" s="490"/>
      <c r="H384" s="490"/>
      <c r="I384" s="490"/>
      <c r="J384" s="490"/>
      <c r="K384" s="490"/>
      <c r="L384" s="491"/>
      <c r="M384" s="492"/>
      <c r="N384" s="492"/>
      <c r="O384" s="492"/>
      <c r="P384" s="492"/>
      <c r="Q384" s="492"/>
      <c r="R384" s="493"/>
      <c r="S384" s="493"/>
      <c r="T384" s="493"/>
      <c r="U384" s="493"/>
      <c r="V384" s="493"/>
      <c r="W384" s="403"/>
      <c r="X384" s="1"/>
      <c r="Y384" s="2"/>
      <c r="Z384" s="400" t="str">
        <f>IFERROR(VLOOKUP(Y384, 【参考】数式用!$A$2:$B$48, 2, FALSE), "")</f>
        <v/>
      </c>
    </row>
    <row r="385" spans="2:26" ht="20.100000000000001" customHeight="1">
      <c r="B385" s="402">
        <f t="shared" si="2"/>
        <v>347</v>
      </c>
      <c r="C385" s="489"/>
      <c r="D385" s="490"/>
      <c r="E385" s="490"/>
      <c r="F385" s="490"/>
      <c r="G385" s="490"/>
      <c r="H385" s="490"/>
      <c r="I385" s="490"/>
      <c r="J385" s="490"/>
      <c r="K385" s="490"/>
      <c r="L385" s="491"/>
      <c r="M385" s="492"/>
      <c r="N385" s="492"/>
      <c r="O385" s="492"/>
      <c r="P385" s="492"/>
      <c r="Q385" s="492"/>
      <c r="R385" s="493"/>
      <c r="S385" s="493"/>
      <c r="T385" s="493"/>
      <c r="U385" s="493"/>
      <c r="V385" s="493"/>
      <c r="W385" s="403"/>
      <c r="X385" s="1"/>
      <c r="Y385" s="2"/>
      <c r="Z385" s="400" t="str">
        <f>IFERROR(VLOOKUP(Y385, 【参考】数式用!$A$2:$B$48, 2, FALSE), "")</f>
        <v/>
      </c>
    </row>
    <row r="386" spans="2:26" ht="20.100000000000001" customHeight="1">
      <c r="B386" s="402">
        <f t="shared" si="2"/>
        <v>348</v>
      </c>
      <c r="C386" s="489"/>
      <c r="D386" s="490"/>
      <c r="E386" s="490"/>
      <c r="F386" s="490"/>
      <c r="G386" s="490"/>
      <c r="H386" s="490"/>
      <c r="I386" s="490"/>
      <c r="J386" s="490"/>
      <c r="K386" s="490"/>
      <c r="L386" s="491"/>
      <c r="M386" s="492"/>
      <c r="N386" s="492"/>
      <c r="O386" s="492"/>
      <c r="P386" s="492"/>
      <c r="Q386" s="492"/>
      <c r="R386" s="493"/>
      <c r="S386" s="493"/>
      <c r="T386" s="493"/>
      <c r="U386" s="493"/>
      <c r="V386" s="493"/>
      <c r="W386" s="403"/>
      <c r="X386" s="1"/>
      <c r="Y386" s="2"/>
      <c r="Z386" s="400" t="str">
        <f>IFERROR(VLOOKUP(Y386, 【参考】数式用!$A$2:$B$48, 2, FALSE), "")</f>
        <v/>
      </c>
    </row>
    <row r="387" spans="2:26" ht="20.100000000000001" customHeight="1">
      <c r="B387" s="402">
        <f t="shared" si="2"/>
        <v>349</v>
      </c>
      <c r="C387" s="489"/>
      <c r="D387" s="490"/>
      <c r="E387" s="490"/>
      <c r="F387" s="490"/>
      <c r="G387" s="490"/>
      <c r="H387" s="490"/>
      <c r="I387" s="490"/>
      <c r="J387" s="490"/>
      <c r="K387" s="490"/>
      <c r="L387" s="491"/>
      <c r="M387" s="492"/>
      <c r="N387" s="492"/>
      <c r="O387" s="492"/>
      <c r="P387" s="492"/>
      <c r="Q387" s="492"/>
      <c r="R387" s="493"/>
      <c r="S387" s="493"/>
      <c r="T387" s="493"/>
      <c r="U387" s="493"/>
      <c r="V387" s="493"/>
      <c r="W387" s="403"/>
      <c r="X387" s="1"/>
      <c r="Y387" s="2"/>
      <c r="Z387" s="400" t="str">
        <f>IFERROR(VLOOKUP(Y387, 【参考】数式用!$A$2:$B$48, 2, FALSE), "")</f>
        <v/>
      </c>
    </row>
    <row r="388" spans="2:26" ht="20.100000000000001" customHeight="1">
      <c r="B388" s="402">
        <f t="shared" si="2"/>
        <v>350</v>
      </c>
      <c r="C388" s="489"/>
      <c r="D388" s="490"/>
      <c r="E388" s="490"/>
      <c r="F388" s="490"/>
      <c r="G388" s="490"/>
      <c r="H388" s="490"/>
      <c r="I388" s="490"/>
      <c r="J388" s="490"/>
      <c r="K388" s="490"/>
      <c r="L388" s="491"/>
      <c r="M388" s="492"/>
      <c r="N388" s="492"/>
      <c r="O388" s="492"/>
      <c r="P388" s="492"/>
      <c r="Q388" s="492"/>
      <c r="R388" s="493"/>
      <c r="S388" s="493"/>
      <c r="T388" s="493"/>
      <c r="U388" s="493"/>
      <c r="V388" s="493"/>
      <c r="W388" s="403"/>
      <c r="X388" s="1"/>
      <c r="Y388" s="2"/>
      <c r="Z388" s="400" t="str">
        <f>IFERROR(VLOOKUP(Y388, 【参考】数式用!$A$2:$B$48, 2, FALSE), "")</f>
        <v/>
      </c>
    </row>
    <row r="389" spans="2:26" ht="20.100000000000001" customHeight="1">
      <c r="B389" s="402">
        <f t="shared" si="2"/>
        <v>351</v>
      </c>
      <c r="C389" s="489"/>
      <c r="D389" s="490"/>
      <c r="E389" s="490"/>
      <c r="F389" s="490"/>
      <c r="G389" s="490"/>
      <c r="H389" s="490"/>
      <c r="I389" s="490"/>
      <c r="J389" s="490"/>
      <c r="K389" s="490"/>
      <c r="L389" s="491"/>
      <c r="M389" s="492"/>
      <c r="N389" s="492"/>
      <c r="O389" s="492"/>
      <c r="P389" s="492"/>
      <c r="Q389" s="492"/>
      <c r="R389" s="493"/>
      <c r="S389" s="493"/>
      <c r="T389" s="493"/>
      <c r="U389" s="493"/>
      <c r="V389" s="493"/>
      <c r="W389" s="403"/>
      <c r="X389" s="1"/>
      <c r="Y389" s="2"/>
      <c r="Z389" s="400" t="str">
        <f>IFERROR(VLOOKUP(Y389, 【参考】数式用!$A$2:$B$48, 2, FALSE), "")</f>
        <v/>
      </c>
    </row>
    <row r="390" spans="2:26" ht="20.100000000000001" customHeight="1">
      <c r="B390" s="402">
        <f t="shared" si="2"/>
        <v>352</v>
      </c>
      <c r="C390" s="489"/>
      <c r="D390" s="490"/>
      <c r="E390" s="490"/>
      <c r="F390" s="490"/>
      <c r="G390" s="490"/>
      <c r="H390" s="490"/>
      <c r="I390" s="490"/>
      <c r="J390" s="490"/>
      <c r="K390" s="490"/>
      <c r="L390" s="491"/>
      <c r="M390" s="492"/>
      <c r="N390" s="492"/>
      <c r="O390" s="492"/>
      <c r="P390" s="492"/>
      <c r="Q390" s="492"/>
      <c r="R390" s="493"/>
      <c r="S390" s="493"/>
      <c r="T390" s="493"/>
      <c r="U390" s="493"/>
      <c r="V390" s="493"/>
      <c r="W390" s="403"/>
      <c r="X390" s="1"/>
      <c r="Y390" s="2"/>
      <c r="Z390" s="400" t="str">
        <f>IFERROR(VLOOKUP(Y390, 【参考】数式用!$A$2:$B$48, 2, FALSE), "")</f>
        <v/>
      </c>
    </row>
    <row r="391" spans="2:26" ht="20.100000000000001" customHeight="1">
      <c r="B391" s="402">
        <f t="shared" si="2"/>
        <v>353</v>
      </c>
      <c r="C391" s="489"/>
      <c r="D391" s="490"/>
      <c r="E391" s="490"/>
      <c r="F391" s="490"/>
      <c r="G391" s="490"/>
      <c r="H391" s="490"/>
      <c r="I391" s="490"/>
      <c r="J391" s="490"/>
      <c r="K391" s="490"/>
      <c r="L391" s="491"/>
      <c r="M391" s="492"/>
      <c r="N391" s="492"/>
      <c r="O391" s="492"/>
      <c r="P391" s="492"/>
      <c r="Q391" s="492"/>
      <c r="R391" s="493"/>
      <c r="S391" s="493"/>
      <c r="T391" s="493"/>
      <c r="U391" s="493"/>
      <c r="V391" s="493"/>
      <c r="W391" s="403"/>
      <c r="X391" s="1"/>
      <c r="Y391" s="2"/>
      <c r="Z391" s="400" t="str">
        <f>IFERROR(VLOOKUP(Y391, 【参考】数式用!$A$2:$B$48, 2, FALSE), "")</f>
        <v/>
      </c>
    </row>
    <row r="392" spans="2:26" ht="20.100000000000001" customHeight="1">
      <c r="B392" s="402">
        <f t="shared" si="2"/>
        <v>354</v>
      </c>
      <c r="C392" s="489"/>
      <c r="D392" s="490"/>
      <c r="E392" s="490"/>
      <c r="F392" s="490"/>
      <c r="G392" s="490"/>
      <c r="H392" s="490"/>
      <c r="I392" s="490"/>
      <c r="J392" s="490"/>
      <c r="K392" s="490"/>
      <c r="L392" s="491"/>
      <c r="M392" s="492"/>
      <c r="N392" s="492"/>
      <c r="O392" s="492"/>
      <c r="P392" s="492"/>
      <c r="Q392" s="492"/>
      <c r="R392" s="493"/>
      <c r="S392" s="493"/>
      <c r="T392" s="493"/>
      <c r="U392" s="493"/>
      <c r="V392" s="493"/>
      <c r="W392" s="403"/>
      <c r="X392" s="1"/>
      <c r="Y392" s="2"/>
      <c r="Z392" s="400" t="str">
        <f>IFERROR(VLOOKUP(Y392, 【参考】数式用!$A$2:$B$48, 2, FALSE), "")</f>
        <v/>
      </c>
    </row>
    <row r="393" spans="2:26" ht="20.100000000000001" customHeight="1">
      <c r="B393" s="402">
        <f t="shared" si="2"/>
        <v>355</v>
      </c>
      <c r="C393" s="489"/>
      <c r="D393" s="490"/>
      <c r="E393" s="490"/>
      <c r="F393" s="490"/>
      <c r="G393" s="490"/>
      <c r="H393" s="490"/>
      <c r="I393" s="490"/>
      <c r="J393" s="490"/>
      <c r="K393" s="490"/>
      <c r="L393" s="491"/>
      <c r="M393" s="492"/>
      <c r="N393" s="492"/>
      <c r="O393" s="492"/>
      <c r="P393" s="492"/>
      <c r="Q393" s="492"/>
      <c r="R393" s="493"/>
      <c r="S393" s="493"/>
      <c r="T393" s="493"/>
      <c r="U393" s="493"/>
      <c r="V393" s="493"/>
      <c r="W393" s="403"/>
      <c r="X393" s="1"/>
      <c r="Y393" s="2"/>
      <c r="Z393" s="400" t="str">
        <f>IFERROR(VLOOKUP(Y393, 【参考】数式用!$A$2:$B$48, 2, FALSE), "")</f>
        <v/>
      </c>
    </row>
    <row r="394" spans="2:26" ht="20.100000000000001" customHeight="1">
      <c r="B394" s="402">
        <f t="shared" si="2"/>
        <v>356</v>
      </c>
      <c r="C394" s="489"/>
      <c r="D394" s="490"/>
      <c r="E394" s="490"/>
      <c r="F394" s="490"/>
      <c r="G394" s="490"/>
      <c r="H394" s="490"/>
      <c r="I394" s="490"/>
      <c r="J394" s="490"/>
      <c r="K394" s="490"/>
      <c r="L394" s="491"/>
      <c r="M394" s="492"/>
      <c r="N394" s="492"/>
      <c r="O394" s="492"/>
      <c r="P394" s="492"/>
      <c r="Q394" s="492"/>
      <c r="R394" s="493"/>
      <c r="S394" s="493"/>
      <c r="T394" s="493"/>
      <c r="U394" s="493"/>
      <c r="V394" s="493"/>
      <c r="W394" s="403"/>
      <c r="X394" s="1"/>
      <c r="Y394" s="2"/>
      <c r="Z394" s="400" t="str">
        <f>IFERROR(VLOOKUP(Y394, 【参考】数式用!$A$2:$B$48, 2, FALSE), "")</f>
        <v/>
      </c>
    </row>
    <row r="395" spans="2:26" ht="20.100000000000001" customHeight="1">
      <c r="B395" s="402">
        <f t="shared" si="2"/>
        <v>357</v>
      </c>
      <c r="C395" s="489"/>
      <c r="D395" s="490"/>
      <c r="E395" s="490"/>
      <c r="F395" s="490"/>
      <c r="G395" s="490"/>
      <c r="H395" s="490"/>
      <c r="I395" s="490"/>
      <c r="J395" s="490"/>
      <c r="K395" s="490"/>
      <c r="L395" s="491"/>
      <c r="M395" s="492"/>
      <c r="N395" s="492"/>
      <c r="O395" s="492"/>
      <c r="P395" s="492"/>
      <c r="Q395" s="492"/>
      <c r="R395" s="493"/>
      <c r="S395" s="493"/>
      <c r="T395" s="493"/>
      <c r="U395" s="493"/>
      <c r="V395" s="493"/>
      <c r="W395" s="403"/>
      <c r="X395" s="1"/>
      <c r="Y395" s="2"/>
      <c r="Z395" s="400" t="str">
        <f>IFERROR(VLOOKUP(Y395, 【参考】数式用!$A$2:$B$48, 2, FALSE), "")</f>
        <v/>
      </c>
    </row>
    <row r="396" spans="2:26" ht="20.100000000000001" customHeight="1">
      <c r="B396" s="402">
        <f t="shared" si="2"/>
        <v>358</v>
      </c>
      <c r="C396" s="489"/>
      <c r="D396" s="490"/>
      <c r="E396" s="490"/>
      <c r="F396" s="490"/>
      <c r="G396" s="490"/>
      <c r="H396" s="490"/>
      <c r="I396" s="490"/>
      <c r="J396" s="490"/>
      <c r="K396" s="490"/>
      <c r="L396" s="491"/>
      <c r="M396" s="492"/>
      <c r="N396" s="492"/>
      <c r="O396" s="492"/>
      <c r="P396" s="492"/>
      <c r="Q396" s="492"/>
      <c r="R396" s="493"/>
      <c r="S396" s="493"/>
      <c r="T396" s="493"/>
      <c r="U396" s="493"/>
      <c r="V396" s="493"/>
      <c r="W396" s="403"/>
      <c r="X396" s="1"/>
      <c r="Y396" s="2"/>
      <c r="Z396" s="400" t="str">
        <f>IFERROR(VLOOKUP(Y396, 【参考】数式用!$A$2:$B$48, 2, FALSE), "")</f>
        <v/>
      </c>
    </row>
    <row r="397" spans="2:26" ht="20.100000000000001" customHeight="1">
      <c r="B397" s="402">
        <f t="shared" si="2"/>
        <v>359</v>
      </c>
      <c r="C397" s="489"/>
      <c r="D397" s="490"/>
      <c r="E397" s="490"/>
      <c r="F397" s="490"/>
      <c r="G397" s="490"/>
      <c r="H397" s="490"/>
      <c r="I397" s="490"/>
      <c r="J397" s="490"/>
      <c r="K397" s="490"/>
      <c r="L397" s="491"/>
      <c r="M397" s="492"/>
      <c r="N397" s="492"/>
      <c r="O397" s="492"/>
      <c r="P397" s="492"/>
      <c r="Q397" s="492"/>
      <c r="R397" s="493"/>
      <c r="S397" s="493"/>
      <c r="T397" s="493"/>
      <c r="U397" s="493"/>
      <c r="V397" s="493"/>
      <c r="W397" s="403"/>
      <c r="X397" s="1"/>
      <c r="Y397" s="2"/>
      <c r="Z397" s="400" t="str">
        <f>IFERROR(VLOOKUP(Y397, 【参考】数式用!$A$2:$B$48, 2, FALSE), "")</f>
        <v/>
      </c>
    </row>
    <row r="398" spans="2:26" ht="20.100000000000001" customHeight="1">
      <c r="B398" s="402">
        <f t="shared" si="2"/>
        <v>360</v>
      </c>
      <c r="C398" s="489"/>
      <c r="D398" s="490"/>
      <c r="E398" s="490"/>
      <c r="F398" s="490"/>
      <c r="G398" s="490"/>
      <c r="H398" s="490"/>
      <c r="I398" s="490"/>
      <c r="J398" s="490"/>
      <c r="K398" s="490"/>
      <c r="L398" s="491"/>
      <c r="M398" s="492"/>
      <c r="N398" s="492"/>
      <c r="O398" s="492"/>
      <c r="P398" s="492"/>
      <c r="Q398" s="492"/>
      <c r="R398" s="493"/>
      <c r="S398" s="493"/>
      <c r="T398" s="493"/>
      <c r="U398" s="493"/>
      <c r="V398" s="493"/>
      <c r="W398" s="403"/>
      <c r="X398" s="1"/>
      <c r="Y398" s="2"/>
      <c r="Z398" s="400" t="str">
        <f>IFERROR(VLOOKUP(Y398, 【参考】数式用!$A$2:$B$48, 2, FALSE), "")</f>
        <v/>
      </c>
    </row>
    <row r="399" spans="2:26" ht="20.100000000000001" customHeight="1">
      <c r="B399" s="402">
        <f t="shared" si="2"/>
        <v>361</v>
      </c>
      <c r="C399" s="489"/>
      <c r="D399" s="490"/>
      <c r="E399" s="490"/>
      <c r="F399" s="490"/>
      <c r="G399" s="490"/>
      <c r="H399" s="490"/>
      <c r="I399" s="490"/>
      <c r="J399" s="490"/>
      <c r="K399" s="490"/>
      <c r="L399" s="491"/>
      <c r="M399" s="492"/>
      <c r="N399" s="492"/>
      <c r="O399" s="492"/>
      <c r="P399" s="492"/>
      <c r="Q399" s="492"/>
      <c r="R399" s="493"/>
      <c r="S399" s="493"/>
      <c r="T399" s="493"/>
      <c r="U399" s="493"/>
      <c r="V399" s="493"/>
      <c r="W399" s="403"/>
      <c r="X399" s="1"/>
      <c r="Y399" s="2"/>
      <c r="Z399" s="400" t="str">
        <f>IFERROR(VLOOKUP(Y399, 【参考】数式用!$A$2:$B$48, 2, FALSE), "")</f>
        <v/>
      </c>
    </row>
    <row r="400" spans="2:26" ht="20.100000000000001" customHeight="1">
      <c r="B400" s="402">
        <f t="shared" si="2"/>
        <v>362</v>
      </c>
      <c r="C400" s="489"/>
      <c r="D400" s="490"/>
      <c r="E400" s="490"/>
      <c r="F400" s="490"/>
      <c r="G400" s="490"/>
      <c r="H400" s="490"/>
      <c r="I400" s="490"/>
      <c r="J400" s="490"/>
      <c r="K400" s="490"/>
      <c r="L400" s="491"/>
      <c r="M400" s="492"/>
      <c r="N400" s="492"/>
      <c r="O400" s="492"/>
      <c r="P400" s="492"/>
      <c r="Q400" s="492"/>
      <c r="R400" s="493"/>
      <c r="S400" s="493"/>
      <c r="T400" s="493"/>
      <c r="U400" s="493"/>
      <c r="V400" s="493"/>
      <c r="W400" s="403"/>
      <c r="X400" s="1"/>
      <c r="Y400" s="2"/>
      <c r="Z400" s="400" t="str">
        <f>IFERROR(VLOOKUP(Y400, 【参考】数式用!$A$2:$B$48, 2, FALSE), "")</f>
        <v/>
      </c>
    </row>
    <row r="401" spans="2:26" ht="20.100000000000001" customHeight="1">
      <c r="B401" s="402">
        <f t="shared" si="2"/>
        <v>363</v>
      </c>
      <c r="C401" s="489"/>
      <c r="D401" s="490"/>
      <c r="E401" s="490"/>
      <c r="F401" s="490"/>
      <c r="G401" s="490"/>
      <c r="H401" s="490"/>
      <c r="I401" s="490"/>
      <c r="J401" s="490"/>
      <c r="K401" s="490"/>
      <c r="L401" s="491"/>
      <c r="M401" s="492"/>
      <c r="N401" s="492"/>
      <c r="O401" s="492"/>
      <c r="P401" s="492"/>
      <c r="Q401" s="492"/>
      <c r="R401" s="493"/>
      <c r="S401" s="493"/>
      <c r="T401" s="493"/>
      <c r="U401" s="493"/>
      <c r="V401" s="493"/>
      <c r="W401" s="403"/>
      <c r="X401" s="1"/>
      <c r="Y401" s="2"/>
      <c r="Z401" s="400" t="str">
        <f>IFERROR(VLOOKUP(Y401, 【参考】数式用!$A$2:$B$48, 2, FALSE), "")</f>
        <v/>
      </c>
    </row>
    <row r="402" spans="2:26" ht="20.100000000000001" customHeight="1">
      <c r="B402" s="402">
        <f t="shared" si="2"/>
        <v>364</v>
      </c>
      <c r="C402" s="489"/>
      <c r="D402" s="490"/>
      <c r="E402" s="490"/>
      <c r="F402" s="490"/>
      <c r="G402" s="490"/>
      <c r="H402" s="490"/>
      <c r="I402" s="490"/>
      <c r="J402" s="490"/>
      <c r="K402" s="490"/>
      <c r="L402" s="491"/>
      <c r="M402" s="492"/>
      <c r="N402" s="492"/>
      <c r="O402" s="492"/>
      <c r="P402" s="492"/>
      <c r="Q402" s="492"/>
      <c r="R402" s="493"/>
      <c r="S402" s="493"/>
      <c r="T402" s="493"/>
      <c r="U402" s="493"/>
      <c r="V402" s="493"/>
      <c r="W402" s="403"/>
      <c r="X402" s="1"/>
      <c r="Y402" s="2"/>
      <c r="Z402" s="400" t="str">
        <f>IFERROR(VLOOKUP(Y402, 【参考】数式用!$A$2:$B$48, 2, FALSE), "")</f>
        <v/>
      </c>
    </row>
    <row r="403" spans="2:26" ht="20.100000000000001" customHeight="1">
      <c r="B403" s="402">
        <f t="shared" si="2"/>
        <v>365</v>
      </c>
      <c r="C403" s="489"/>
      <c r="D403" s="490"/>
      <c r="E403" s="490"/>
      <c r="F403" s="490"/>
      <c r="G403" s="490"/>
      <c r="H403" s="490"/>
      <c r="I403" s="490"/>
      <c r="J403" s="490"/>
      <c r="K403" s="490"/>
      <c r="L403" s="491"/>
      <c r="M403" s="492"/>
      <c r="N403" s="492"/>
      <c r="O403" s="492"/>
      <c r="P403" s="492"/>
      <c r="Q403" s="492"/>
      <c r="R403" s="493"/>
      <c r="S403" s="493"/>
      <c r="T403" s="493"/>
      <c r="U403" s="493"/>
      <c r="V403" s="493"/>
      <c r="W403" s="403"/>
      <c r="X403" s="1"/>
      <c r="Y403" s="2"/>
      <c r="Z403" s="400" t="str">
        <f>IFERROR(VLOOKUP(Y403, 【参考】数式用!$A$2:$B$48, 2, FALSE), "")</f>
        <v/>
      </c>
    </row>
    <row r="404" spans="2:26" ht="20.100000000000001" customHeight="1">
      <c r="B404" s="402">
        <f t="shared" si="2"/>
        <v>366</v>
      </c>
      <c r="C404" s="489"/>
      <c r="D404" s="490"/>
      <c r="E404" s="490"/>
      <c r="F404" s="490"/>
      <c r="G404" s="490"/>
      <c r="H404" s="490"/>
      <c r="I404" s="490"/>
      <c r="J404" s="490"/>
      <c r="K404" s="490"/>
      <c r="L404" s="491"/>
      <c r="M404" s="492"/>
      <c r="N404" s="492"/>
      <c r="O404" s="492"/>
      <c r="P404" s="492"/>
      <c r="Q404" s="492"/>
      <c r="R404" s="493"/>
      <c r="S404" s="493"/>
      <c r="T404" s="493"/>
      <c r="U404" s="493"/>
      <c r="V404" s="493"/>
      <c r="W404" s="403"/>
      <c r="X404" s="1"/>
      <c r="Y404" s="2"/>
      <c r="Z404" s="400" t="str">
        <f>IFERROR(VLOOKUP(Y404, 【参考】数式用!$A$2:$B$48, 2, FALSE), "")</f>
        <v/>
      </c>
    </row>
    <row r="405" spans="2:26" ht="20.100000000000001" customHeight="1">
      <c r="B405" s="402">
        <f t="shared" si="2"/>
        <v>367</v>
      </c>
      <c r="C405" s="489"/>
      <c r="D405" s="490"/>
      <c r="E405" s="490"/>
      <c r="F405" s="490"/>
      <c r="G405" s="490"/>
      <c r="H405" s="490"/>
      <c r="I405" s="490"/>
      <c r="J405" s="490"/>
      <c r="K405" s="490"/>
      <c r="L405" s="491"/>
      <c r="M405" s="492"/>
      <c r="N405" s="492"/>
      <c r="O405" s="492"/>
      <c r="P405" s="492"/>
      <c r="Q405" s="492"/>
      <c r="R405" s="493"/>
      <c r="S405" s="493"/>
      <c r="T405" s="493"/>
      <c r="U405" s="493"/>
      <c r="V405" s="493"/>
      <c r="W405" s="403"/>
      <c r="X405" s="1"/>
      <c r="Y405" s="2"/>
      <c r="Z405" s="400" t="str">
        <f>IFERROR(VLOOKUP(Y405, 【参考】数式用!$A$2:$B$48, 2, FALSE), "")</f>
        <v/>
      </c>
    </row>
    <row r="406" spans="2:26" ht="20.100000000000001" customHeight="1">
      <c r="B406" s="402">
        <f t="shared" si="2"/>
        <v>368</v>
      </c>
      <c r="C406" s="489"/>
      <c r="D406" s="490"/>
      <c r="E406" s="490"/>
      <c r="F406" s="490"/>
      <c r="G406" s="490"/>
      <c r="H406" s="490"/>
      <c r="I406" s="490"/>
      <c r="J406" s="490"/>
      <c r="K406" s="490"/>
      <c r="L406" s="491"/>
      <c r="M406" s="492"/>
      <c r="N406" s="492"/>
      <c r="O406" s="492"/>
      <c r="P406" s="492"/>
      <c r="Q406" s="492"/>
      <c r="R406" s="493"/>
      <c r="S406" s="493"/>
      <c r="T406" s="493"/>
      <c r="U406" s="493"/>
      <c r="V406" s="493"/>
      <c r="W406" s="403"/>
      <c r="X406" s="1"/>
      <c r="Y406" s="2"/>
      <c r="Z406" s="400" t="str">
        <f>IFERROR(VLOOKUP(Y406, 【参考】数式用!$A$2:$B$48, 2, FALSE), "")</f>
        <v/>
      </c>
    </row>
    <row r="407" spans="2:26" ht="20.100000000000001" customHeight="1">
      <c r="B407" s="402">
        <f t="shared" si="2"/>
        <v>369</v>
      </c>
      <c r="C407" s="489"/>
      <c r="D407" s="490"/>
      <c r="E407" s="490"/>
      <c r="F407" s="490"/>
      <c r="G407" s="490"/>
      <c r="H407" s="490"/>
      <c r="I407" s="490"/>
      <c r="J407" s="490"/>
      <c r="K407" s="490"/>
      <c r="L407" s="491"/>
      <c r="M407" s="492"/>
      <c r="N407" s="492"/>
      <c r="O407" s="492"/>
      <c r="P407" s="492"/>
      <c r="Q407" s="492"/>
      <c r="R407" s="493"/>
      <c r="S407" s="493"/>
      <c r="T407" s="493"/>
      <c r="U407" s="493"/>
      <c r="V407" s="493"/>
      <c r="W407" s="403"/>
      <c r="X407" s="1"/>
      <c r="Y407" s="2"/>
      <c r="Z407" s="400" t="str">
        <f>IFERROR(VLOOKUP(Y407, 【参考】数式用!$A$2:$B$48, 2, FALSE), "")</f>
        <v/>
      </c>
    </row>
    <row r="408" spans="2:26" ht="20.100000000000001" customHeight="1">
      <c r="B408" s="402">
        <f t="shared" si="2"/>
        <v>370</v>
      </c>
      <c r="C408" s="489"/>
      <c r="D408" s="490"/>
      <c r="E408" s="490"/>
      <c r="F408" s="490"/>
      <c r="G408" s="490"/>
      <c r="H408" s="490"/>
      <c r="I408" s="490"/>
      <c r="J408" s="490"/>
      <c r="K408" s="490"/>
      <c r="L408" s="491"/>
      <c r="M408" s="492"/>
      <c r="N408" s="492"/>
      <c r="O408" s="492"/>
      <c r="P408" s="492"/>
      <c r="Q408" s="492"/>
      <c r="R408" s="493"/>
      <c r="S408" s="493"/>
      <c r="T408" s="493"/>
      <c r="U408" s="493"/>
      <c r="V408" s="493"/>
      <c r="W408" s="403"/>
      <c r="X408" s="1"/>
      <c r="Y408" s="2"/>
      <c r="Z408" s="400" t="str">
        <f>IFERROR(VLOOKUP(Y408, 【参考】数式用!$A$2:$B$48, 2, FALSE), "")</f>
        <v/>
      </c>
    </row>
    <row r="409" spans="2:26" ht="20.100000000000001" customHeight="1">
      <c r="B409" s="402">
        <f t="shared" si="2"/>
        <v>371</v>
      </c>
      <c r="C409" s="489"/>
      <c r="D409" s="490"/>
      <c r="E409" s="490"/>
      <c r="F409" s="490"/>
      <c r="G409" s="490"/>
      <c r="H409" s="490"/>
      <c r="I409" s="490"/>
      <c r="J409" s="490"/>
      <c r="K409" s="490"/>
      <c r="L409" s="491"/>
      <c r="M409" s="492"/>
      <c r="N409" s="492"/>
      <c r="O409" s="492"/>
      <c r="P409" s="492"/>
      <c r="Q409" s="492"/>
      <c r="R409" s="493"/>
      <c r="S409" s="493"/>
      <c r="T409" s="493"/>
      <c r="U409" s="493"/>
      <c r="V409" s="493"/>
      <c r="W409" s="403"/>
      <c r="X409" s="1"/>
      <c r="Y409" s="2"/>
      <c r="Z409" s="400" t="str">
        <f>IFERROR(VLOOKUP(Y409, 【参考】数式用!$A$2:$B$48, 2, FALSE), "")</f>
        <v/>
      </c>
    </row>
    <row r="410" spans="2:26" ht="20.100000000000001" customHeight="1">
      <c r="B410" s="402">
        <f t="shared" si="2"/>
        <v>372</v>
      </c>
      <c r="C410" s="489"/>
      <c r="D410" s="490"/>
      <c r="E410" s="490"/>
      <c r="F410" s="490"/>
      <c r="G410" s="490"/>
      <c r="H410" s="490"/>
      <c r="I410" s="490"/>
      <c r="J410" s="490"/>
      <c r="K410" s="490"/>
      <c r="L410" s="491"/>
      <c r="M410" s="492"/>
      <c r="N410" s="492"/>
      <c r="O410" s="492"/>
      <c r="P410" s="492"/>
      <c r="Q410" s="492"/>
      <c r="R410" s="493"/>
      <c r="S410" s="493"/>
      <c r="T410" s="493"/>
      <c r="U410" s="493"/>
      <c r="V410" s="493"/>
      <c r="W410" s="403"/>
      <c r="X410" s="1"/>
      <c r="Y410" s="2"/>
      <c r="Z410" s="400" t="str">
        <f>IFERROR(VLOOKUP(Y410, 【参考】数式用!$A$2:$B$48, 2, FALSE), "")</f>
        <v/>
      </c>
    </row>
    <row r="411" spans="2:26" ht="20.100000000000001" customHeight="1">
      <c r="B411" s="402">
        <f t="shared" si="2"/>
        <v>373</v>
      </c>
      <c r="C411" s="489"/>
      <c r="D411" s="490"/>
      <c r="E411" s="490"/>
      <c r="F411" s="490"/>
      <c r="G411" s="490"/>
      <c r="H411" s="490"/>
      <c r="I411" s="490"/>
      <c r="J411" s="490"/>
      <c r="K411" s="490"/>
      <c r="L411" s="491"/>
      <c r="M411" s="492"/>
      <c r="N411" s="492"/>
      <c r="O411" s="492"/>
      <c r="P411" s="492"/>
      <c r="Q411" s="492"/>
      <c r="R411" s="493"/>
      <c r="S411" s="493"/>
      <c r="T411" s="493"/>
      <c r="U411" s="493"/>
      <c r="V411" s="493"/>
      <c r="W411" s="403"/>
      <c r="X411" s="1"/>
      <c r="Y411" s="2"/>
      <c r="Z411" s="400" t="str">
        <f>IFERROR(VLOOKUP(Y411, 【参考】数式用!$A$2:$B$48, 2, FALSE), "")</f>
        <v/>
      </c>
    </row>
    <row r="412" spans="2:26" ht="20.100000000000001" customHeight="1">
      <c r="B412" s="402">
        <f t="shared" si="2"/>
        <v>374</v>
      </c>
      <c r="C412" s="489"/>
      <c r="D412" s="490"/>
      <c r="E412" s="490"/>
      <c r="F412" s="490"/>
      <c r="G412" s="490"/>
      <c r="H412" s="490"/>
      <c r="I412" s="490"/>
      <c r="J412" s="490"/>
      <c r="K412" s="490"/>
      <c r="L412" s="491"/>
      <c r="M412" s="492"/>
      <c r="N412" s="492"/>
      <c r="O412" s="492"/>
      <c r="P412" s="492"/>
      <c r="Q412" s="492"/>
      <c r="R412" s="493"/>
      <c r="S412" s="493"/>
      <c r="T412" s="493"/>
      <c r="U412" s="493"/>
      <c r="V412" s="493"/>
      <c r="W412" s="403"/>
      <c r="X412" s="1"/>
      <c r="Y412" s="2"/>
      <c r="Z412" s="400" t="str">
        <f>IFERROR(VLOOKUP(Y412, 【参考】数式用!$A$2:$B$48, 2, FALSE), "")</f>
        <v/>
      </c>
    </row>
    <row r="413" spans="2:26" ht="20.100000000000001" customHeight="1">
      <c r="B413" s="402">
        <f t="shared" si="2"/>
        <v>375</v>
      </c>
      <c r="C413" s="489"/>
      <c r="D413" s="490"/>
      <c r="E413" s="490"/>
      <c r="F413" s="490"/>
      <c r="G413" s="490"/>
      <c r="H413" s="490"/>
      <c r="I413" s="490"/>
      <c r="J413" s="490"/>
      <c r="K413" s="490"/>
      <c r="L413" s="491"/>
      <c r="M413" s="492"/>
      <c r="N413" s="492"/>
      <c r="O413" s="492"/>
      <c r="P413" s="492"/>
      <c r="Q413" s="492"/>
      <c r="R413" s="493"/>
      <c r="S413" s="493"/>
      <c r="T413" s="493"/>
      <c r="U413" s="493"/>
      <c r="V413" s="493"/>
      <c r="W413" s="403"/>
      <c r="X413" s="1"/>
      <c r="Y413" s="2"/>
      <c r="Z413" s="400" t="str">
        <f>IFERROR(VLOOKUP(Y413, 【参考】数式用!$A$2:$B$48, 2, FALSE), "")</f>
        <v/>
      </c>
    </row>
    <row r="414" spans="2:26" ht="20.100000000000001" customHeight="1">
      <c r="B414" s="402">
        <f t="shared" si="2"/>
        <v>376</v>
      </c>
      <c r="C414" s="489"/>
      <c r="D414" s="490"/>
      <c r="E414" s="490"/>
      <c r="F414" s="490"/>
      <c r="G414" s="490"/>
      <c r="H414" s="490"/>
      <c r="I414" s="490"/>
      <c r="J414" s="490"/>
      <c r="K414" s="490"/>
      <c r="L414" s="491"/>
      <c r="M414" s="492"/>
      <c r="N414" s="492"/>
      <c r="O414" s="492"/>
      <c r="P414" s="492"/>
      <c r="Q414" s="492"/>
      <c r="R414" s="493"/>
      <c r="S414" s="493"/>
      <c r="T414" s="493"/>
      <c r="U414" s="493"/>
      <c r="V414" s="493"/>
      <c r="W414" s="403"/>
      <c r="X414" s="1"/>
      <c r="Y414" s="2"/>
      <c r="Z414" s="400" t="str">
        <f>IFERROR(VLOOKUP(Y414, 【参考】数式用!$A$2:$B$48, 2, FALSE), "")</f>
        <v/>
      </c>
    </row>
    <row r="415" spans="2:26" ht="20.100000000000001" customHeight="1">
      <c r="B415" s="402">
        <f t="shared" si="2"/>
        <v>377</v>
      </c>
      <c r="C415" s="489"/>
      <c r="D415" s="490"/>
      <c r="E415" s="490"/>
      <c r="F415" s="490"/>
      <c r="G415" s="490"/>
      <c r="H415" s="490"/>
      <c r="I415" s="490"/>
      <c r="J415" s="490"/>
      <c r="K415" s="490"/>
      <c r="L415" s="491"/>
      <c r="M415" s="492"/>
      <c r="N415" s="492"/>
      <c r="O415" s="492"/>
      <c r="P415" s="492"/>
      <c r="Q415" s="492"/>
      <c r="R415" s="493"/>
      <c r="S415" s="493"/>
      <c r="T415" s="493"/>
      <c r="U415" s="493"/>
      <c r="V415" s="493"/>
      <c r="W415" s="403"/>
      <c r="X415" s="1"/>
      <c r="Y415" s="2"/>
      <c r="Z415" s="400" t="str">
        <f>IFERROR(VLOOKUP(Y415, 【参考】数式用!$A$2:$B$48, 2, FALSE), "")</f>
        <v/>
      </c>
    </row>
    <row r="416" spans="2:26" ht="20.100000000000001" customHeight="1">
      <c r="B416" s="402">
        <f t="shared" si="2"/>
        <v>378</v>
      </c>
      <c r="C416" s="489"/>
      <c r="D416" s="490"/>
      <c r="E416" s="490"/>
      <c r="F416" s="490"/>
      <c r="G416" s="490"/>
      <c r="H416" s="490"/>
      <c r="I416" s="490"/>
      <c r="J416" s="490"/>
      <c r="K416" s="490"/>
      <c r="L416" s="491"/>
      <c r="M416" s="492"/>
      <c r="N416" s="492"/>
      <c r="O416" s="492"/>
      <c r="P416" s="492"/>
      <c r="Q416" s="492"/>
      <c r="R416" s="493"/>
      <c r="S416" s="493"/>
      <c r="T416" s="493"/>
      <c r="U416" s="493"/>
      <c r="V416" s="493"/>
      <c r="W416" s="403"/>
      <c r="X416" s="1"/>
      <c r="Y416" s="2"/>
      <c r="Z416" s="400" t="str">
        <f>IFERROR(VLOOKUP(Y416, 【参考】数式用!$A$2:$B$48, 2, FALSE), "")</f>
        <v/>
      </c>
    </row>
    <row r="417" spans="2:26" ht="20.100000000000001" customHeight="1">
      <c r="B417" s="402">
        <f t="shared" ref="B417:B480" si="3">B416+1</f>
        <v>379</v>
      </c>
      <c r="C417" s="489"/>
      <c r="D417" s="490"/>
      <c r="E417" s="490"/>
      <c r="F417" s="490"/>
      <c r="G417" s="490"/>
      <c r="H417" s="490"/>
      <c r="I417" s="490"/>
      <c r="J417" s="490"/>
      <c r="K417" s="490"/>
      <c r="L417" s="491"/>
      <c r="M417" s="492"/>
      <c r="N417" s="492"/>
      <c r="O417" s="492"/>
      <c r="P417" s="492"/>
      <c r="Q417" s="492"/>
      <c r="R417" s="493"/>
      <c r="S417" s="493"/>
      <c r="T417" s="493"/>
      <c r="U417" s="493"/>
      <c r="V417" s="493"/>
      <c r="W417" s="403"/>
      <c r="X417" s="1"/>
      <c r="Y417" s="2"/>
      <c r="Z417" s="400" t="str">
        <f>IFERROR(VLOOKUP(Y417, 【参考】数式用!$A$2:$B$48, 2, FALSE), "")</f>
        <v/>
      </c>
    </row>
    <row r="418" spans="2:26" ht="20.100000000000001" customHeight="1">
      <c r="B418" s="402">
        <f t="shared" si="3"/>
        <v>380</v>
      </c>
      <c r="C418" s="489"/>
      <c r="D418" s="490"/>
      <c r="E418" s="490"/>
      <c r="F418" s="490"/>
      <c r="G418" s="490"/>
      <c r="H418" s="490"/>
      <c r="I418" s="490"/>
      <c r="J418" s="490"/>
      <c r="K418" s="490"/>
      <c r="L418" s="491"/>
      <c r="M418" s="492"/>
      <c r="N418" s="492"/>
      <c r="O418" s="492"/>
      <c r="P418" s="492"/>
      <c r="Q418" s="492"/>
      <c r="R418" s="493"/>
      <c r="S418" s="493"/>
      <c r="T418" s="493"/>
      <c r="U418" s="493"/>
      <c r="V418" s="493"/>
      <c r="W418" s="403"/>
      <c r="X418" s="1"/>
      <c r="Y418" s="2"/>
      <c r="Z418" s="400" t="str">
        <f>IFERROR(VLOOKUP(Y418, 【参考】数式用!$A$2:$B$48, 2, FALSE), "")</f>
        <v/>
      </c>
    </row>
    <row r="419" spans="2:26" ht="20.100000000000001" customHeight="1">
      <c r="B419" s="402">
        <f t="shared" si="3"/>
        <v>381</v>
      </c>
      <c r="C419" s="489"/>
      <c r="D419" s="490"/>
      <c r="E419" s="490"/>
      <c r="F419" s="490"/>
      <c r="G419" s="490"/>
      <c r="H419" s="490"/>
      <c r="I419" s="490"/>
      <c r="J419" s="490"/>
      <c r="K419" s="490"/>
      <c r="L419" s="491"/>
      <c r="M419" s="492"/>
      <c r="N419" s="492"/>
      <c r="O419" s="492"/>
      <c r="P419" s="492"/>
      <c r="Q419" s="492"/>
      <c r="R419" s="493"/>
      <c r="S419" s="493"/>
      <c r="T419" s="493"/>
      <c r="U419" s="493"/>
      <c r="V419" s="493"/>
      <c r="W419" s="403"/>
      <c r="X419" s="1"/>
      <c r="Y419" s="2"/>
      <c r="Z419" s="400" t="str">
        <f>IFERROR(VLOOKUP(Y419, 【参考】数式用!$A$2:$B$48, 2, FALSE), "")</f>
        <v/>
      </c>
    </row>
    <row r="420" spans="2:26" ht="20.100000000000001" customHeight="1">
      <c r="B420" s="402">
        <f t="shared" si="3"/>
        <v>382</v>
      </c>
      <c r="C420" s="489"/>
      <c r="D420" s="490"/>
      <c r="E420" s="490"/>
      <c r="F420" s="490"/>
      <c r="G420" s="490"/>
      <c r="H420" s="490"/>
      <c r="I420" s="490"/>
      <c r="J420" s="490"/>
      <c r="K420" s="490"/>
      <c r="L420" s="491"/>
      <c r="M420" s="492"/>
      <c r="N420" s="492"/>
      <c r="O420" s="492"/>
      <c r="P420" s="492"/>
      <c r="Q420" s="492"/>
      <c r="R420" s="493"/>
      <c r="S420" s="493"/>
      <c r="T420" s="493"/>
      <c r="U420" s="493"/>
      <c r="V420" s="493"/>
      <c r="W420" s="403"/>
      <c r="X420" s="1"/>
      <c r="Y420" s="2"/>
      <c r="Z420" s="400" t="str">
        <f>IFERROR(VLOOKUP(Y420, 【参考】数式用!$A$2:$B$48, 2, FALSE), "")</f>
        <v/>
      </c>
    </row>
    <row r="421" spans="2:26" ht="20.100000000000001" customHeight="1">
      <c r="B421" s="402">
        <f t="shared" si="3"/>
        <v>383</v>
      </c>
      <c r="C421" s="489"/>
      <c r="D421" s="490"/>
      <c r="E421" s="490"/>
      <c r="F421" s="490"/>
      <c r="G421" s="490"/>
      <c r="H421" s="490"/>
      <c r="I421" s="490"/>
      <c r="J421" s="490"/>
      <c r="K421" s="490"/>
      <c r="L421" s="491"/>
      <c r="M421" s="492"/>
      <c r="N421" s="492"/>
      <c r="O421" s="492"/>
      <c r="P421" s="492"/>
      <c r="Q421" s="492"/>
      <c r="R421" s="493"/>
      <c r="S421" s="493"/>
      <c r="T421" s="493"/>
      <c r="U421" s="493"/>
      <c r="V421" s="493"/>
      <c r="W421" s="403"/>
      <c r="X421" s="1"/>
      <c r="Y421" s="2"/>
      <c r="Z421" s="400" t="str">
        <f>IFERROR(VLOOKUP(Y421, 【参考】数式用!$A$2:$B$48, 2, FALSE), "")</f>
        <v/>
      </c>
    </row>
    <row r="422" spans="2:26" ht="20.100000000000001" customHeight="1">
      <c r="B422" s="402">
        <f t="shared" si="3"/>
        <v>384</v>
      </c>
      <c r="C422" s="489"/>
      <c r="D422" s="490"/>
      <c r="E422" s="490"/>
      <c r="F422" s="490"/>
      <c r="G422" s="490"/>
      <c r="H422" s="490"/>
      <c r="I422" s="490"/>
      <c r="J422" s="490"/>
      <c r="K422" s="490"/>
      <c r="L422" s="491"/>
      <c r="M422" s="492"/>
      <c r="N422" s="492"/>
      <c r="O422" s="492"/>
      <c r="P422" s="492"/>
      <c r="Q422" s="492"/>
      <c r="R422" s="493"/>
      <c r="S422" s="493"/>
      <c r="T422" s="493"/>
      <c r="U422" s="493"/>
      <c r="V422" s="493"/>
      <c r="W422" s="403"/>
      <c r="X422" s="1"/>
      <c r="Y422" s="2"/>
      <c r="Z422" s="400" t="str">
        <f>IFERROR(VLOOKUP(Y422, 【参考】数式用!$A$2:$B$48, 2, FALSE), "")</f>
        <v/>
      </c>
    </row>
    <row r="423" spans="2:26" ht="20.100000000000001" customHeight="1">
      <c r="B423" s="402">
        <f t="shared" si="3"/>
        <v>385</v>
      </c>
      <c r="C423" s="489"/>
      <c r="D423" s="490"/>
      <c r="E423" s="490"/>
      <c r="F423" s="490"/>
      <c r="G423" s="490"/>
      <c r="H423" s="490"/>
      <c r="I423" s="490"/>
      <c r="J423" s="490"/>
      <c r="K423" s="490"/>
      <c r="L423" s="491"/>
      <c r="M423" s="492"/>
      <c r="N423" s="492"/>
      <c r="O423" s="492"/>
      <c r="P423" s="492"/>
      <c r="Q423" s="492"/>
      <c r="R423" s="493"/>
      <c r="S423" s="493"/>
      <c r="T423" s="493"/>
      <c r="U423" s="493"/>
      <c r="V423" s="493"/>
      <c r="W423" s="403"/>
      <c r="X423" s="1"/>
      <c r="Y423" s="2"/>
      <c r="Z423" s="400" t="str">
        <f>IFERROR(VLOOKUP(Y423, 【参考】数式用!$A$2:$B$48, 2, FALSE), "")</f>
        <v/>
      </c>
    </row>
    <row r="424" spans="2:26" ht="20.100000000000001" customHeight="1">
      <c r="B424" s="402">
        <f t="shared" si="3"/>
        <v>386</v>
      </c>
      <c r="C424" s="489"/>
      <c r="D424" s="490"/>
      <c r="E424" s="490"/>
      <c r="F424" s="490"/>
      <c r="G424" s="490"/>
      <c r="H424" s="490"/>
      <c r="I424" s="490"/>
      <c r="J424" s="490"/>
      <c r="K424" s="490"/>
      <c r="L424" s="491"/>
      <c r="M424" s="492"/>
      <c r="N424" s="492"/>
      <c r="O424" s="492"/>
      <c r="P424" s="492"/>
      <c r="Q424" s="492"/>
      <c r="R424" s="493"/>
      <c r="S424" s="493"/>
      <c r="T424" s="493"/>
      <c r="U424" s="493"/>
      <c r="V424" s="493"/>
      <c r="W424" s="403"/>
      <c r="X424" s="1"/>
      <c r="Y424" s="2"/>
      <c r="Z424" s="400" t="str">
        <f>IFERROR(VLOOKUP(Y424, 【参考】数式用!$A$2:$B$48, 2, FALSE), "")</f>
        <v/>
      </c>
    </row>
    <row r="425" spans="2:26" ht="20.100000000000001" customHeight="1">
      <c r="B425" s="402">
        <f t="shared" si="3"/>
        <v>387</v>
      </c>
      <c r="C425" s="489"/>
      <c r="D425" s="490"/>
      <c r="E425" s="490"/>
      <c r="F425" s="490"/>
      <c r="G425" s="490"/>
      <c r="H425" s="490"/>
      <c r="I425" s="490"/>
      <c r="J425" s="490"/>
      <c r="K425" s="490"/>
      <c r="L425" s="491"/>
      <c r="M425" s="492"/>
      <c r="N425" s="492"/>
      <c r="O425" s="492"/>
      <c r="P425" s="492"/>
      <c r="Q425" s="492"/>
      <c r="R425" s="493"/>
      <c r="S425" s="493"/>
      <c r="T425" s="493"/>
      <c r="U425" s="493"/>
      <c r="V425" s="493"/>
      <c r="W425" s="403"/>
      <c r="X425" s="1"/>
      <c r="Y425" s="2"/>
      <c r="Z425" s="400" t="str">
        <f>IFERROR(VLOOKUP(Y425, 【参考】数式用!$A$2:$B$48, 2, FALSE), "")</f>
        <v/>
      </c>
    </row>
    <row r="426" spans="2:26" ht="20.100000000000001" customHeight="1">
      <c r="B426" s="402">
        <f t="shared" si="3"/>
        <v>388</v>
      </c>
      <c r="C426" s="489"/>
      <c r="D426" s="490"/>
      <c r="E426" s="490"/>
      <c r="F426" s="490"/>
      <c r="G426" s="490"/>
      <c r="H426" s="490"/>
      <c r="I426" s="490"/>
      <c r="J426" s="490"/>
      <c r="K426" s="490"/>
      <c r="L426" s="491"/>
      <c r="M426" s="492"/>
      <c r="N426" s="492"/>
      <c r="O426" s="492"/>
      <c r="P426" s="492"/>
      <c r="Q426" s="492"/>
      <c r="R426" s="493"/>
      <c r="S426" s="493"/>
      <c r="T426" s="493"/>
      <c r="U426" s="493"/>
      <c r="V426" s="493"/>
      <c r="W426" s="403"/>
      <c r="X426" s="1"/>
      <c r="Y426" s="2"/>
      <c r="Z426" s="400" t="str">
        <f>IFERROR(VLOOKUP(Y426, 【参考】数式用!$A$2:$B$48, 2, FALSE), "")</f>
        <v/>
      </c>
    </row>
    <row r="427" spans="2:26" ht="20.100000000000001" customHeight="1">
      <c r="B427" s="402">
        <f t="shared" si="3"/>
        <v>389</v>
      </c>
      <c r="C427" s="489"/>
      <c r="D427" s="490"/>
      <c r="E427" s="490"/>
      <c r="F427" s="490"/>
      <c r="G427" s="490"/>
      <c r="H427" s="490"/>
      <c r="I427" s="490"/>
      <c r="J427" s="490"/>
      <c r="K427" s="490"/>
      <c r="L427" s="491"/>
      <c r="M427" s="492"/>
      <c r="N427" s="492"/>
      <c r="O427" s="492"/>
      <c r="P427" s="492"/>
      <c r="Q427" s="492"/>
      <c r="R427" s="493"/>
      <c r="S427" s="493"/>
      <c r="T427" s="493"/>
      <c r="U427" s="493"/>
      <c r="V427" s="493"/>
      <c r="W427" s="403"/>
      <c r="X427" s="1"/>
      <c r="Y427" s="2"/>
      <c r="Z427" s="400" t="str">
        <f>IFERROR(VLOOKUP(Y427, 【参考】数式用!$A$2:$B$48, 2, FALSE), "")</f>
        <v/>
      </c>
    </row>
    <row r="428" spans="2:26" ht="20.100000000000001" customHeight="1">
      <c r="B428" s="402">
        <f t="shared" si="3"/>
        <v>390</v>
      </c>
      <c r="C428" s="489"/>
      <c r="D428" s="490"/>
      <c r="E428" s="490"/>
      <c r="F428" s="490"/>
      <c r="G428" s="490"/>
      <c r="H428" s="490"/>
      <c r="I428" s="490"/>
      <c r="J428" s="490"/>
      <c r="K428" s="490"/>
      <c r="L428" s="491"/>
      <c r="M428" s="492"/>
      <c r="N428" s="492"/>
      <c r="O428" s="492"/>
      <c r="P428" s="492"/>
      <c r="Q428" s="492"/>
      <c r="R428" s="493"/>
      <c r="S428" s="493"/>
      <c r="T428" s="493"/>
      <c r="U428" s="493"/>
      <c r="V428" s="493"/>
      <c r="W428" s="403"/>
      <c r="X428" s="1"/>
      <c r="Y428" s="2"/>
      <c r="Z428" s="400" t="str">
        <f>IFERROR(VLOOKUP(Y428, 【参考】数式用!$A$2:$B$48, 2, FALSE), "")</f>
        <v/>
      </c>
    </row>
    <row r="429" spans="2:26" ht="20.100000000000001" customHeight="1">
      <c r="B429" s="402">
        <f t="shared" si="3"/>
        <v>391</v>
      </c>
      <c r="C429" s="489"/>
      <c r="D429" s="490"/>
      <c r="E429" s="490"/>
      <c r="F429" s="490"/>
      <c r="G429" s="490"/>
      <c r="H429" s="490"/>
      <c r="I429" s="490"/>
      <c r="J429" s="490"/>
      <c r="K429" s="490"/>
      <c r="L429" s="491"/>
      <c r="M429" s="492"/>
      <c r="N429" s="492"/>
      <c r="O429" s="492"/>
      <c r="P429" s="492"/>
      <c r="Q429" s="492"/>
      <c r="R429" s="493"/>
      <c r="S429" s="493"/>
      <c r="T429" s="493"/>
      <c r="U429" s="493"/>
      <c r="V429" s="493"/>
      <c r="W429" s="403"/>
      <c r="X429" s="1"/>
      <c r="Y429" s="2"/>
      <c r="Z429" s="400" t="str">
        <f>IFERROR(VLOOKUP(Y429, 【参考】数式用!$A$2:$B$48, 2, FALSE), "")</f>
        <v/>
      </c>
    </row>
    <row r="430" spans="2:26" ht="20.100000000000001" customHeight="1">
      <c r="B430" s="402">
        <f t="shared" si="3"/>
        <v>392</v>
      </c>
      <c r="C430" s="489"/>
      <c r="D430" s="490"/>
      <c r="E430" s="490"/>
      <c r="F430" s="490"/>
      <c r="G430" s="490"/>
      <c r="H430" s="490"/>
      <c r="I430" s="490"/>
      <c r="J430" s="490"/>
      <c r="K430" s="490"/>
      <c r="L430" s="491"/>
      <c r="M430" s="492"/>
      <c r="N430" s="492"/>
      <c r="O430" s="492"/>
      <c r="P430" s="492"/>
      <c r="Q430" s="492"/>
      <c r="R430" s="493"/>
      <c r="S430" s="493"/>
      <c r="T430" s="493"/>
      <c r="U430" s="493"/>
      <c r="V430" s="493"/>
      <c r="W430" s="403"/>
      <c r="X430" s="1"/>
      <c r="Y430" s="2"/>
      <c r="Z430" s="400" t="str">
        <f>IFERROR(VLOOKUP(Y430, 【参考】数式用!$A$2:$B$48, 2, FALSE), "")</f>
        <v/>
      </c>
    </row>
    <row r="431" spans="2:26" ht="20.100000000000001" customHeight="1">
      <c r="B431" s="402">
        <f t="shared" si="3"/>
        <v>393</v>
      </c>
      <c r="C431" s="489"/>
      <c r="D431" s="490"/>
      <c r="E431" s="490"/>
      <c r="F431" s="490"/>
      <c r="G431" s="490"/>
      <c r="H431" s="490"/>
      <c r="I431" s="490"/>
      <c r="J431" s="490"/>
      <c r="K431" s="490"/>
      <c r="L431" s="491"/>
      <c r="M431" s="492"/>
      <c r="N431" s="492"/>
      <c r="O431" s="492"/>
      <c r="P431" s="492"/>
      <c r="Q431" s="492"/>
      <c r="R431" s="493"/>
      <c r="S431" s="493"/>
      <c r="T431" s="493"/>
      <c r="U431" s="493"/>
      <c r="V431" s="493"/>
      <c r="W431" s="403"/>
      <c r="X431" s="1"/>
      <c r="Y431" s="2"/>
      <c r="Z431" s="400" t="str">
        <f>IFERROR(VLOOKUP(Y431, 【参考】数式用!$A$2:$B$48, 2, FALSE), "")</f>
        <v/>
      </c>
    </row>
    <row r="432" spans="2:26" ht="20.100000000000001" customHeight="1">
      <c r="B432" s="402">
        <f t="shared" si="3"/>
        <v>394</v>
      </c>
      <c r="C432" s="489"/>
      <c r="D432" s="490"/>
      <c r="E432" s="490"/>
      <c r="F432" s="490"/>
      <c r="G432" s="490"/>
      <c r="H432" s="490"/>
      <c r="I432" s="490"/>
      <c r="J432" s="490"/>
      <c r="K432" s="490"/>
      <c r="L432" s="491"/>
      <c r="M432" s="492"/>
      <c r="N432" s="492"/>
      <c r="O432" s="492"/>
      <c r="P432" s="492"/>
      <c r="Q432" s="492"/>
      <c r="R432" s="493"/>
      <c r="S432" s="493"/>
      <c r="T432" s="493"/>
      <c r="U432" s="493"/>
      <c r="V432" s="493"/>
      <c r="W432" s="403"/>
      <c r="X432" s="1"/>
      <c r="Y432" s="2"/>
      <c r="Z432" s="400" t="str">
        <f>IFERROR(VLOOKUP(Y432, 【参考】数式用!$A$2:$B$48, 2, FALSE), "")</f>
        <v/>
      </c>
    </row>
    <row r="433" spans="2:26" ht="20.100000000000001" customHeight="1">
      <c r="B433" s="402">
        <f t="shared" si="3"/>
        <v>395</v>
      </c>
      <c r="C433" s="489"/>
      <c r="D433" s="490"/>
      <c r="E433" s="490"/>
      <c r="F433" s="490"/>
      <c r="G433" s="490"/>
      <c r="H433" s="490"/>
      <c r="I433" s="490"/>
      <c r="J433" s="490"/>
      <c r="K433" s="490"/>
      <c r="L433" s="491"/>
      <c r="M433" s="492"/>
      <c r="N433" s="492"/>
      <c r="O433" s="492"/>
      <c r="P433" s="492"/>
      <c r="Q433" s="492"/>
      <c r="R433" s="493"/>
      <c r="S433" s="493"/>
      <c r="T433" s="493"/>
      <c r="U433" s="493"/>
      <c r="V433" s="493"/>
      <c r="W433" s="403"/>
      <c r="X433" s="1"/>
      <c r="Y433" s="2"/>
      <c r="Z433" s="400" t="str">
        <f>IFERROR(VLOOKUP(Y433, 【参考】数式用!$A$2:$B$48, 2, FALSE), "")</f>
        <v/>
      </c>
    </row>
    <row r="434" spans="2:26" ht="20.100000000000001" customHeight="1">
      <c r="B434" s="402">
        <f t="shared" si="3"/>
        <v>396</v>
      </c>
      <c r="C434" s="489"/>
      <c r="D434" s="490"/>
      <c r="E434" s="490"/>
      <c r="F434" s="490"/>
      <c r="G434" s="490"/>
      <c r="H434" s="490"/>
      <c r="I434" s="490"/>
      <c r="J434" s="490"/>
      <c r="K434" s="490"/>
      <c r="L434" s="491"/>
      <c r="M434" s="492"/>
      <c r="N434" s="492"/>
      <c r="O434" s="492"/>
      <c r="P434" s="492"/>
      <c r="Q434" s="492"/>
      <c r="R434" s="493"/>
      <c r="S434" s="493"/>
      <c r="T434" s="493"/>
      <c r="U434" s="493"/>
      <c r="V434" s="493"/>
      <c r="W434" s="403"/>
      <c r="X434" s="1"/>
      <c r="Y434" s="2"/>
      <c r="Z434" s="400" t="str">
        <f>IFERROR(VLOOKUP(Y434, 【参考】数式用!$A$2:$B$48, 2, FALSE), "")</f>
        <v/>
      </c>
    </row>
    <row r="435" spans="2:26" ht="20.100000000000001" customHeight="1">
      <c r="B435" s="402">
        <f t="shared" si="3"/>
        <v>397</v>
      </c>
      <c r="C435" s="489"/>
      <c r="D435" s="490"/>
      <c r="E435" s="490"/>
      <c r="F435" s="490"/>
      <c r="G435" s="490"/>
      <c r="H435" s="490"/>
      <c r="I435" s="490"/>
      <c r="J435" s="490"/>
      <c r="K435" s="490"/>
      <c r="L435" s="491"/>
      <c r="M435" s="492"/>
      <c r="N435" s="492"/>
      <c r="O435" s="492"/>
      <c r="P435" s="492"/>
      <c r="Q435" s="492"/>
      <c r="R435" s="493"/>
      <c r="S435" s="493"/>
      <c r="T435" s="493"/>
      <c r="U435" s="493"/>
      <c r="V435" s="493"/>
      <c r="W435" s="403"/>
      <c r="X435" s="1"/>
      <c r="Y435" s="2"/>
      <c r="Z435" s="400" t="str">
        <f>IFERROR(VLOOKUP(Y435, 【参考】数式用!$A$2:$B$48, 2, FALSE), "")</f>
        <v/>
      </c>
    </row>
    <row r="436" spans="2:26" ht="20.100000000000001" customHeight="1">
      <c r="B436" s="402">
        <f t="shared" si="3"/>
        <v>398</v>
      </c>
      <c r="C436" s="489"/>
      <c r="D436" s="490"/>
      <c r="E436" s="490"/>
      <c r="F436" s="490"/>
      <c r="G436" s="490"/>
      <c r="H436" s="490"/>
      <c r="I436" s="490"/>
      <c r="J436" s="490"/>
      <c r="K436" s="490"/>
      <c r="L436" s="491"/>
      <c r="M436" s="492"/>
      <c r="N436" s="492"/>
      <c r="O436" s="492"/>
      <c r="P436" s="492"/>
      <c r="Q436" s="492"/>
      <c r="R436" s="493"/>
      <c r="S436" s="493"/>
      <c r="T436" s="493"/>
      <c r="U436" s="493"/>
      <c r="V436" s="493"/>
      <c r="W436" s="403"/>
      <c r="X436" s="1"/>
      <c r="Y436" s="2"/>
      <c r="Z436" s="400" t="str">
        <f>IFERROR(VLOOKUP(Y436, 【参考】数式用!$A$2:$B$48, 2, FALSE), "")</f>
        <v/>
      </c>
    </row>
    <row r="437" spans="2:26" ht="20.100000000000001" customHeight="1">
      <c r="B437" s="402">
        <f t="shared" si="3"/>
        <v>399</v>
      </c>
      <c r="C437" s="489"/>
      <c r="D437" s="490"/>
      <c r="E437" s="490"/>
      <c r="F437" s="490"/>
      <c r="G437" s="490"/>
      <c r="H437" s="490"/>
      <c r="I437" s="490"/>
      <c r="J437" s="490"/>
      <c r="K437" s="490"/>
      <c r="L437" s="491"/>
      <c r="M437" s="492"/>
      <c r="N437" s="492"/>
      <c r="O437" s="492"/>
      <c r="P437" s="492"/>
      <c r="Q437" s="492"/>
      <c r="R437" s="493"/>
      <c r="S437" s="493"/>
      <c r="T437" s="493"/>
      <c r="U437" s="493"/>
      <c r="V437" s="493"/>
      <c r="W437" s="403"/>
      <c r="X437" s="1"/>
      <c r="Y437" s="2"/>
      <c r="Z437" s="400" t="str">
        <f>IFERROR(VLOOKUP(Y437, 【参考】数式用!$A$2:$B$48, 2, FALSE), "")</f>
        <v/>
      </c>
    </row>
    <row r="438" spans="2:26" ht="20.100000000000001" customHeight="1">
      <c r="B438" s="402">
        <f t="shared" si="3"/>
        <v>400</v>
      </c>
      <c r="C438" s="489"/>
      <c r="D438" s="490"/>
      <c r="E438" s="490"/>
      <c r="F438" s="490"/>
      <c r="G438" s="490"/>
      <c r="H438" s="490"/>
      <c r="I438" s="490"/>
      <c r="J438" s="490"/>
      <c r="K438" s="490"/>
      <c r="L438" s="491"/>
      <c r="M438" s="492"/>
      <c r="N438" s="492"/>
      <c r="O438" s="492"/>
      <c r="P438" s="492"/>
      <c r="Q438" s="492"/>
      <c r="R438" s="493"/>
      <c r="S438" s="493"/>
      <c r="T438" s="493"/>
      <c r="U438" s="493"/>
      <c r="V438" s="493"/>
      <c r="W438" s="403"/>
      <c r="X438" s="1"/>
      <c r="Y438" s="2"/>
      <c r="Z438" s="400" t="str">
        <f>IFERROR(VLOOKUP(Y438, 【参考】数式用!$A$2:$B$48, 2, FALSE), "")</f>
        <v/>
      </c>
    </row>
    <row r="439" spans="2:26" ht="20.100000000000001" customHeight="1">
      <c r="B439" s="402">
        <f t="shared" si="3"/>
        <v>401</v>
      </c>
      <c r="C439" s="489"/>
      <c r="D439" s="490"/>
      <c r="E439" s="490"/>
      <c r="F439" s="490"/>
      <c r="G439" s="490"/>
      <c r="H439" s="490"/>
      <c r="I439" s="490"/>
      <c r="J439" s="490"/>
      <c r="K439" s="490"/>
      <c r="L439" s="491"/>
      <c r="M439" s="492"/>
      <c r="N439" s="492"/>
      <c r="O439" s="492"/>
      <c r="P439" s="492"/>
      <c r="Q439" s="492"/>
      <c r="R439" s="493"/>
      <c r="S439" s="493"/>
      <c r="T439" s="493"/>
      <c r="U439" s="493"/>
      <c r="V439" s="493"/>
      <c r="W439" s="403"/>
      <c r="X439" s="1"/>
      <c r="Y439" s="2"/>
      <c r="Z439" s="400" t="str">
        <f>IFERROR(VLOOKUP(Y439, 【参考】数式用!$A$2:$B$48, 2, FALSE), "")</f>
        <v/>
      </c>
    </row>
    <row r="440" spans="2:26" ht="20.100000000000001" customHeight="1">
      <c r="B440" s="402">
        <f t="shared" si="3"/>
        <v>402</v>
      </c>
      <c r="C440" s="489"/>
      <c r="D440" s="490"/>
      <c r="E440" s="490"/>
      <c r="F440" s="490"/>
      <c r="G440" s="490"/>
      <c r="H440" s="490"/>
      <c r="I440" s="490"/>
      <c r="J440" s="490"/>
      <c r="K440" s="490"/>
      <c r="L440" s="491"/>
      <c r="M440" s="492"/>
      <c r="N440" s="492"/>
      <c r="O440" s="492"/>
      <c r="P440" s="492"/>
      <c r="Q440" s="492"/>
      <c r="R440" s="493"/>
      <c r="S440" s="493"/>
      <c r="T440" s="493"/>
      <c r="U440" s="493"/>
      <c r="V440" s="493"/>
      <c r="W440" s="403"/>
      <c r="X440" s="1"/>
      <c r="Y440" s="2"/>
      <c r="Z440" s="400" t="str">
        <f>IFERROR(VLOOKUP(Y440, 【参考】数式用!$A$2:$B$48, 2, FALSE), "")</f>
        <v/>
      </c>
    </row>
    <row r="441" spans="2:26" ht="20.100000000000001" customHeight="1">
      <c r="B441" s="402">
        <f t="shared" si="3"/>
        <v>403</v>
      </c>
      <c r="C441" s="489"/>
      <c r="D441" s="490"/>
      <c r="E441" s="490"/>
      <c r="F441" s="490"/>
      <c r="G441" s="490"/>
      <c r="H441" s="490"/>
      <c r="I441" s="490"/>
      <c r="J441" s="490"/>
      <c r="K441" s="490"/>
      <c r="L441" s="491"/>
      <c r="M441" s="492"/>
      <c r="N441" s="492"/>
      <c r="O441" s="492"/>
      <c r="P441" s="492"/>
      <c r="Q441" s="492"/>
      <c r="R441" s="493"/>
      <c r="S441" s="493"/>
      <c r="T441" s="493"/>
      <c r="U441" s="493"/>
      <c r="V441" s="493"/>
      <c r="W441" s="403"/>
      <c r="X441" s="1"/>
      <c r="Y441" s="2"/>
      <c r="Z441" s="400" t="str">
        <f>IFERROR(VLOOKUP(Y441, 【参考】数式用!$A$2:$B$48, 2, FALSE), "")</f>
        <v/>
      </c>
    </row>
    <row r="442" spans="2:26" ht="20.100000000000001" customHeight="1">
      <c r="B442" s="402">
        <f t="shared" si="3"/>
        <v>404</v>
      </c>
      <c r="C442" s="489"/>
      <c r="D442" s="490"/>
      <c r="E442" s="490"/>
      <c r="F442" s="490"/>
      <c r="G442" s="490"/>
      <c r="H442" s="490"/>
      <c r="I442" s="490"/>
      <c r="J442" s="490"/>
      <c r="K442" s="490"/>
      <c r="L442" s="491"/>
      <c r="M442" s="492"/>
      <c r="N442" s="492"/>
      <c r="O442" s="492"/>
      <c r="P442" s="492"/>
      <c r="Q442" s="492"/>
      <c r="R442" s="493"/>
      <c r="S442" s="493"/>
      <c r="T442" s="493"/>
      <c r="U442" s="493"/>
      <c r="V442" s="493"/>
      <c r="W442" s="403"/>
      <c r="X442" s="1"/>
      <c r="Y442" s="2"/>
      <c r="Z442" s="400" t="str">
        <f>IFERROR(VLOOKUP(Y442, 【参考】数式用!$A$2:$B$48, 2, FALSE), "")</f>
        <v/>
      </c>
    </row>
    <row r="443" spans="2:26" ht="20.100000000000001" customHeight="1">
      <c r="B443" s="402">
        <f t="shared" si="3"/>
        <v>405</v>
      </c>
      <c r="C443" s="489"/>
      <c r="D443" s="490"/>
      <c r="E443" s="490"/>
      <c r="F443" s="490"/>
      <c r="G443" s="490"/>
      <c r="H443" s="490"/>
      <c r="I443" s="490"/>
      <c r="J443" s="490"/>
      <c r="K443" s="490"/>
      <c r="L443" s="491"/>
      <c r="M443" s="492"/>
      <c r="N443" s="492"/>
      <c r="O443" s="492"/>
      <c r="P443" s="492"/>
      <c r="Q443" s="492"/>
      <c r="R443" s="493"/>
      <c r="S443" s="493"/>
      <c r="T443" s="493"/>
      <c r="U443" s="493"/>
      <c r="V443" s="493"/>
      <c r="W443" s="403"/>
      <c r="X443" s="1"/>
      <c r="Y443" s="2"/>
      <c r="Z443" s="400" t="str">
        <f>IFERROR(VLOOKUP(Y443, 【参考】数式用!$A$2:$B$48, 2, FALSE), "")</f>
        <v/>
      </c>
    </row>
    <row r="444" spans="2:26" ht="20.100000000000001" customHeight="1">
      <c r="B444" s="402">
        <f t="shared" si="3"/>
        <v>406</v>
      </c>
      <c r="C444" s="489"/>
      <c r="D444" s="490"/>
      <c r="E444" s="490"/>
      <c r="F444" s="490"/>
      <c r="G444" s="490"/>
      <c r="H444" s="490"/>
      <c r="I444" s="490"/>
      <c r="J444" s="490"/>
      <c r="K444" s="490"/>
      <c r="L444" s="491"/>
      <c r="M444" s="492"/>
      <c r="N444" s="492"/>
      <c r="O444" s="492"/>
      <c r="P444" s="492"/>
      <c r="Q444" s="492"/>
      <c r="R444" s="493"/>
      <c r="S444" s="493"/>
      <c r="T444" s="493"/>
      <c r="U444" s="493"/>
      <c r="V444" s="493"/>
      <c r="W444" s="403"/>
      <c r="X444" s="1"/>
      <c r="Y444" s="2"/>
      <c r="Z444" s="400" t="str">
        <f>IFERROR(VLOOKUP(Y444, 【参考】数式用!$A$2:$B$48, 2, FALSE), "")</f>
        <v/>
      </c>
    </row>
    <row r="445" spans="2:26" ht="20.100000000000001" customHeight="1">
      <c r="B445" s="402">
        <f t="shared" si="3"/>
        <v>407</v>
      </c>
      <c r="C445" s="489"/>
      <c r="D445" s="490"/>
      <c r="E445" s="490"/>
      <c r="F445" s="490"/>
      <c r="G445" s="490"/>
      <c r="H445" s="490"/>
      <c r="I445" s="490"/>
      <c r="J445" s="490"/>
      <c r="K445" s="490"/>
      <c r="L445" s="491"/>
      <c r="M445" s="492"/>
      <c r="N445" s="492"/>
      <c r="O445" s="492"/>
      <c r="P445" s="492"/>
      <c r="Q445" s="492"/>
      <c r="R445" s="493"/>
      <c r="S445" s="493"/>
      <c r="T445" s="493"/>
      <c r="U445" s="493"/>
      <c r="V445" s="493"/>
      <c r="W445" s="403"/>
      <c r="X445" s="1"/>
      <c r="Y445" s="2"/>
      <c r="Z445" s="400" t="str">
        <f>IFERROR(VLOOKUP(Y445, 【参考】数式用!$A$2:$B$48, 2, FALSE), "")</f>
        <v/>
      </c>
    </row>
    <row r="446" spans="2:26" ht="20.100000000000001" customHeight="1">
      <c r="B446" s="402">
        <f t="shared" si="3"/>
        <v>408</v>
      </c>
      <c r="C446" s="489"/>
      <c r="D446" s="490"/>
      <c r="E446" s="490"/>
      <c r="F446" s="490"/>
      <c r="G446" s="490"/>
      <c r="H446" s="490"/>
      <c r="I446" s="490"/>
      <c r="J446" s="490"/>
      <c r="K446" s="490"/>
      <c r="L446" s="491"/>
      <c r="M446" s="492"/>
      <c r="N446" s="492"/>
      <c r="O446" s="492"/>
      <c r="P446" s="492"/>
      <c r="Q446" s="492"/>
      <c r="R446" s="493"/>
      <c r="S446" s="493"/>
      <c r="T446" s="493"/>
      <c r="U446" s="493"/>
      <c r="V446" s="493"/>
      <c r="W446" s="403"/>
      <c r="X446" s="1"/>
      <c r="Y446" s="2"/>
      <c r="Z446" s="400" t="str">
        <f>IFERROR(VLOOKUP(Y446, 【参考】数式用!$A$2:$B$48, 2, FALSE), "")</f>
        <v/>
      </c>
    </row>
    <row r="447" spans="2:26" ht="20.100000000000001" customHeight="1">
      <c r="B447" s="402">
        <f t="shared" si="3"/>
        <v>409</v>
      </c>
      <c r="C447" s="489"/>
      <c r="D447" s="490"/>
      <c r="E447" s="490"/>
      <c r="F447" s="490"/>
      <c r="G447" s="490"/>
      <c r="H447" s="490"/>
      <c r="I447" s="490"/>
      <c r="J447" s="490"/>
      <c r="K447" s="490"/>
      <c r="L447" s="491"/>
      <c r="M447" s="492"/>
      <c r="N447" s="492"/>
      <c r="O447" s="492"/>
      <c r="P447" s="492"/>
      <c r="Q447" s="492"/>
      <c r="R447" s="493"/>
      <c r="S447" s="493"/>
      <c r="T447" s="493"/>
      <c r="U447" s="493"/>
      <c r="V447" s="493"/>
      <c r="W447" s="403"/>
      <c r="X447" s="1"/>
      <c r="Y447" s="2"/>
      <c r="Z447" s="400" t="str">
        <f>IFERROR(VLOOKUP(Y447, 【参考】数式用!$A$2:$B$48, 2, FALSE), "")</f>
        <v/>
      </c>
    </row>
    <row r="448" spans="2:26" ht="20.100000000000001" customHeight="1">
      <c r="B448" s="402">
        <f t="shared" si="3"/>
        <v>410</v>
      </c>
      <c r="C448" s="489"/>
      <c r="D448" s="490"/>
      <c r="E448" s="490"/>
      <c r="F448" s="490"/>
      <c r="G448" s="490"/>
      <c r="H448" s="490"/>
      <c r="I448" s="490"/>
      <c r="J448" s="490"/>
      <c r="K448" s="490"/>
      <c r="L448" s="491"/>
      <c r="M448" s="492"/>
      <c r="N448" s="492"/>
      <c r="O448" s="492"/>
      <c r="P448" s="492"/>
      <c r="Q448" s="492"/>
      <c r="R448" s="493"/>
      <c r="S448" s="493"/>
      <c r="T448" s="493"/>
      <c r="U448" s="493"/>
      <c r="V448" s="493"/>
      <c r="W448" s="403"/>
      <c r="X448" s="1"/>
      <c r="Y448" s="2"/>
      <c r="Z448" s="400" t="str">
        <f>IFERROR(VLOOKUP(Y448, 【参考】数式用!$A$2:$B$48, 2, FALSE), "")</f>
        <v/>
      </c>
    </row>
    <row r="449" spans="2:26" ht="20.100000000000001" customHeight="1">
      <c r="B449" s="402">
        <f t="shared" si="3"/>
        <v>411</v>
      </c>
      <c r="C449" s="489"/>
      <c r="D449" s="490"/>
      <c r="E449" s="490"/>
      <c r="F449" s="490"/>
      <c r="G449" s="490"/>
      <c r="H449" s="490"/>
      <c r="I449" s="490"/>
      <c r="J449" s="490"/>
      <c r="K449" s="490"/>
      <c r="L449" s="491"/>
      <c r="M449" s="492"/>
      <c r="N449" s="492"/>
      <c r="O449" s="492"/>
      <c r="P449" s="492"/>
      <c r="Q449" s="492"/>
      <c r="R449" s="493"/>
      <c r="S449" s="493"/>
      <c r="T449" s="493"/>
      <c r="U449" s="493"/>
      <c r="V449" s="493"/>
      <c r="W449" s="403"/>
      <c r="X449" s="1"/>
      <c r="Y449" s="2"/>
      <c r="Z449" s="400" t="str">
        <f>IFERROR(VLOOKUP(Y449, 【参考】数式用!$A$2:$B$48, 2, FALSE), "")</f>
        <v/>
      </c>
    </row>
    <row r="450" spans="2:26" ht="20.100000000000001" customHeight="1">
      <c r="B450" s="402">
        <f t="shared" si="3"/>
        <v>412</v>
      </c>
      <c r="C450" s="489"/>
      <c r="D450" s="490"/>
      <c r="E450" s="490"/>
      <c r="F450" s="490"/>
      <c r="G450" s="490"/>
      <c r="H450" s="490"/>
      <c r="I450" s="490"/>
      <c r="J450" s="490"/>
      <c r="K450" s="490"/>
      <c r="L450" s="491"/>
      <c r="M450" s="492"/>
      <c r="N450" s="492"/>
      <c r="O450" s="492"/>
      <c r="P450" s="492"/>
      <c r="Q450" s="492"/>
      <c r="R450" s="493"/>
      <c r="S450" s="493"/>
      <c r="T450" s="493"/>
      <c r="U450" s="493"/>
      <c r="V450" s="493"/>
      <c r="W450" s="403"/>
      <c r="X450" s="1"/>
      <c r="Y450" s="2"/>
      <c r="Z450" s="400" t="str">
        <f>IFERROR(VLOOKUP(Y450, 【参考】数式用!$A$2:$B$48, 2, FALSE), "")</f>
        <v/>
      </c>
    </row>
    <row r="451" spans="2:26" ht="20.100000000000001" customHeight="1">
      <c r="B451" s="402">
        <f t="shared" si="3"/>
        <v>413</v>
      </c>
      <c r="C451" s="489"/>
      <c r="D451" s="490"/>
      <c r="E451" s="490"/>
      <c r="F451" s="490"/>
      <c r="G451" s="490"/>
      <c r="H451" s="490"/>
      <c r="I451" s="490"/>
      <c r="J451" s="490"/>
      <c r="K451" s="490"/>
      <c r="L451" s="491"/>
      <c r="M451" s="492"/>
      <c r="N451" s="492"/>
      <c r="O451" s="492"/>
      <c r="P451" s="492"/>
      <c r="Q451" s="492"/>
      <c r="R451" s="493"/>
      <c r="S451" s="493"/>
      <c r="T451" s="493"/>
      <c r="U451" s="493"/>
      <c r="V451" s="493"/>
      <c r="W451" s="403"/>
      <c r="X451" s="1"/>
      <c r="Y451" s="2"/>
      <c r="Z451" s="400" t="str">
        <f>IFERROR(VLOOKUP(Y451, 【参考】数式用!$A$2:$B$48, 2, FALSE), "")</f>
        <v/>
      </c>
    </row>
    <row r="452" spans="2:26" ht="20.100000000000001" customHeight="1">
      <c r="B452" s="402">
        <f t="shared" si="3"/>
        <v>414</v>
      </c>
      <c r="C452" s="489"/>
      <c r="D452" s="490"/>
      <c r="E452" s="490"/>
      <c r="F452" s="490"/>
      <c r="G452" s="490"/>
      <c r="H452" s="490"/>
      <c r="I452" s="490"/>
      <c r="J452" s="490"/>
      <c r="K452" s="490"/>
      <c r="L452" s="491"/>
      <c r="M452" s="492"/>
      <c r="N452" s="492"/>
      <c r="O452" s="492"/>
      <c r="P452" s="492"/>
      <c r="Q452" s="492"/>
      <c r="R452" s="493"/>
      <c r="S452" s="493"/>
      <c r="T452" s="493"/>
      <c r="U452" s="493"/>
      <c r="V452" s="493"/>
      <c r="W452" s="403"/>
      <c r="X452" s="1"/>
      <c r="Y452" s="2"/>
      <c r="Z452" s="400" t="str">
        <f>IFERROR(VLOOKUP(Y452, 【参考】数式用!$A$2:$B$48, 2, FALSE), "")</f>
        <v/>
      </c>
    </row>
    <row r="453" spans="2:26" ht="20.100000000000001" customHeight="1">
      <c r="B453" s="402">
        <f t="shared" si="3"/>
        <v>415</v>
      </c>
      <c r="C453" s="489"/>
      <c r="D453" s="490"/>
      <c r="E453" s="490"/>
      <c r="F453" s="490"/>
      <c r="G453" s="490"/>
      <c r="H453" s="490"/>
      <c r="I453" s="490"/>
      <c r="J453" s="490"/>
      <c r="K453" s="490"/>
      <c r="L453" s="491"/>
      <c r="M453" s="492"/>
      <c r="N453" s="492"/>
      <c r="O453" s="492"/>
      <c r="P453" s="492"/>
      <c r="Q453" s="492"/>
      <c r="R453" s="493"/>
      <c r="S453" s="493"/>
      <c r="T453" s="493"/>
      <c r="U453" s="493"/>
      <c r="V453" s="493"/>
      <c r="W453" s="403"/>
      <c r="X453" s="1"/>
      <c r="Y453" s="2"/>
      <c r="Z453" s="400" t="str">
        <f>IFERROR(VLOOKUP(Y453, 【参考】数式用!$A$2:$B$48, 2, FALSE), "")</f>
        <v/>
      </c>
    </row>
    <row r="454" spans="2:26" ht="20.100000000000001" customHeight="1">
      <c r="B454" s="402">
        <f t="shared" si="3"/>
        <v>416</v>
      </c>
      <c r="C454" s="489"/>
      <c r="D454" s="490"/>
      <c r="E454" s="490"/>
      <c r="F454" s="490"/>
      <c r="G454" s="490"/>
      <c r="H454" s="490"/>
      <c r="I454" s="490"/>
      <c r="J454" s="490"/>
      <c r="K454" s="490"/>
      <c r="L454" s="491"/>
      <c r="M454" s="492"/>
      <c r="N454" s="492"/>
      <c r="O454" s="492"/>
      <c r="P454" s="492"/>
      <c r="Q454" s="492"/>
      <c r="R454" s="493"/>
      <c r="S454" s="493"/>
      <c r="T454" s="493"/>
      <c r="U454" s="493"/>
      <c r="V454" s="493"/>
      <c r="W454" s="403"/>
      <c r="X454" s="1"/>
      <c r="Y454" s="2"/>
      <c r="Z454" s="400" t="str">
        <f>IFERROR(VLOOKUP(Y454, 【参考】数式用!$A$2:$B$48, 2, FALSE), "")</f>
        <v/>
      </c>
    </row>
    <row r="455" spans="2:26" ht="20.100000000000001" customHeight="1">
      <c r="B455" s="402">
        <f t="shared" si="3"/>
        <v>417</v>
      </c>
      <c r="C455" s="489"/>
      <c r="D455" s="490"/>
      <c r="E455" s="490"/>
      <c r="F455" s="490"/>
      <c r="G455" s="490"/>
      <c r="H455" s="490"/>
      <c r="I455" s="490"/>
      <c r="J455" s="490"/>
      <c r="K455" s="490"/>
      <c r="L455" s="491"/>
      <c r="M455" s="492"/>
      <c r="N455" s="492"/>
      <c r="O455" s="492"/>
      <c r="P455" s="492"/>
      <c r="Q455" s="492"/>
      <c r="R455" s="493"/>
      <c r="S455" s="493"/>
      <c r="T455" s="493"/>
      <c r="U455" s="493"/>
      <c r="V455" s="493"/>
      <c r="W455" s="403"/>
      <c r="X455" s="1"/>
      <c r="Y455" s="2"/>
      <c r="Z455" s="400" t="str">
        <f>IFERROR(VLOOKUP(Y455, 【参考】数式用!$A$2:$B$48, 2, FALSE), "")</f>
        <v/>
      </c>
    </row>
    <row r="456" spans="2:26" ht="20.100000000000001" customHeight="1">
      <c r="B456" s="402">
        <f t="shared" si="3"/>
        <v>418</v>
      </c>
      <c r="C456" s="489"/>
      <c r="D456" s="490"/>
      <c r="E456" s="490"/>
      <c r="F456" s="490"/>
      <c r="G456" s="490"/>
      <c r="H456" s="490"/>
      <c r="I456" s="490"/>
      <c r="J456" s="490"/>
      <c r="K456" s="490"/>
      <c r="L456" s="491"/>
      <c r="M456" s="492"/>
      <c r="N456" s="492"/>
      <c r="O456" s="492"/>
      <c r="P456" s="492"/>
      <c r="Q456" s="492"/>
      <c r="R456" s="493"/>
      <c r="S456" s="493"/>
      <c r="T456" s="493"/>
      <c r="U456" s="493"/>
      <c r="V456" s="493"/>
      <c r="W456" s="403"/>
      <c r="X456" s="1"/>
      <c r="Y456" s="2"/>
      <c r="Z456" s="400" t="str">
        <f>IFERROR(VLOOKUP(Y456, 【参考】数式用!$A$2:$B$48, 2, FALSE), "")</f>
        <v/>
      </c>
    </row>
    <row r="457" spans="2:26" ht="20.100000000000001" customHeight="1">
      <c r="B457" s="402">
        <f t="shared" si="3"/>
        <v>419</v>
      </c>
      <c r="C457" s="489"/>
      <c r="D457" s="490"/>
      <c r="E457" s="490"/>
      <c r="F457" s="490"/>
      <c r="G457" s="490"/>
      <c r="H457" s="490"/>
      <c r="I457" s="490"/>
      <c r="J457" s="490"/>
      <c r="K457" s="490"/>
      <c r="L457" s="491"/>
      <c r="M457" s="492"/>
      <c r="N457" s="492"/>
      <c r="O457" s="492"/>
      <c r="P457" s="492"/>
      <c r="Q457" s="492"/>
      <c r="R457" s="493"/>
      <c r="S457" s="493"/>
      <c r="T457" s="493"/>
      <c r="U457" s="493"/>
      <c r="V457" s="493"/>
      <c r="W457" s="403"/>
      <c r="X457" s="1"/>
      <c r="Y457" s="2"/>
      <c r="Z457" s="400" t="str">
        <f>IFERROR(VLOOKUP(Y457, 【参考】数式用!$A$2:$B$48, 2, FALSE), "")</f>
        <v/>
      </c>
    </row>
    <row r="458" spans="2:26" ht="20.100000000000001" customHeight="1">
      <c r="B458" s="402">
        <f t="shared" si="3"/>
        <v>420</v>
      </c>
      <c r="C458" s="489"/>
      <c r="D458" s="490"/>
      <c r="E458" s="490"/>
      <c r="F458" s="490"/>
      <c r="G458" s="490"/>
      <c r="H458" s="490"/>
      <c r="I458" s="490"/>
      <c r="J458" s="490"/>
      <c r="K458" s="490"/>
      <c r="L458" s="491"/>
      <c r="M458" s="492"/>
      <c r="N458" s="492"/>
      <c r="O458" s="492"/>
      <c r="P458" s="492"/>
      <c r="Q458" s="492"/>
      <c r="R458" s="493"/>
      <c r="S458" s="493"/>
      <c r="T458" s="493"/>
      <c r="U458" s="493"/>
      <c r="V458" s="493"/>
      <c r="W458" s="403"/>
      <c r="X458" s="1"/>
      <c r="Y458" s="2"/>
      <c r="Z458" s="400" t="str">
        <f>IFERROR(VLOOKUP(Y458, 【参考】数式用!$A$2:$B$48, 2, FALSE), "")</f>
        <v/>
      </c>
    </row>
    <row r="459" spans="2:26" ht="20.100000000000001" customHeight="1">
      <c r="B459" s="402">
        <f t="shared" si="3"/>
        <v>421</v>
      </c>
      <c r="C459" s="489"/>
      <c r="D459" s="490"/>
      <c r="E459" s="490"/>
      <c r="F459" s="490"/>
      <c r="G459" s="490"/>
      <c r="H459" s="490"/>
      <c r="I459" s="490"/>
      <c r="J459" s="490"/>
      <c r="K459" s="490"/>
      <c r="L459" s="491"/>
      <c r="M459" s="492"/>
      <c r="N459" s="492"/>
      <c r="O459" s="492"/>
      <c r="P459" s="492"/>
      <c r="Q459" s="492"/>
      <c r="R459" s="493"/>
      <c r="S459" s="493"/>
      <c r="T459" s="493"/>
      <c r="U459" s="493"/>
      <c r="V459" s="493"/>
      <c r="W459" s="403"/>
      <c r="X459" s="1"/>
      <c r="Y459" s="2"/>
      <c r="Z459" s="400" t="str">
        <f>IFERROR(VLOOKUP(Y459, 【参考】数式用!$A$2:$B$48, 2, FALSE), "")</f>
        <v/>
      </c>
    </row>
    <row r="460" spans="2:26" ht="20.100000000000001" customHeight="1">
      <c r="B460" s="402">
        <f t="shared" si="3"/>
        <v>422</v>
      </c>
      <c r="C460" s="489"/>
      <c r="D460" s="490"/>
      <c r="E460" s="490"/>
      <c r="F460" s="490"/>
      <c r="G460" s="490"/>
      <c r="H460" s="490"/>
      <c r="I460" s="490"/>
      <c r="J460" s="490"/>
      <c r="K460" s="490"/>
      <c r="L460" s="491"/>
      <c r="M460" s="492"/>
      <c r="N460" s="492"/>
      <c r="O460" s="492"/>
      <c r="P460" s="492"/>
      <c r="Q460" s="492"/>
      <c r="R460" s="493"/>
      <c r="S460" s="493"/>
      <c r="T460" s="493"/>
      <c r="U460" s="493"/>
      <c r="V460" s="493"/>
      <c r="W460" s="403"/>
      <c r="X460" s="1"/>
      <c r="Y460" s="2"/>
      <c r="Z460" s="400" t="str">
        <f>IFERROR(VLOOKUP(Y460, 【参考】数式用!$A$2:$B$48, 2, FALSE), "")</f>
        <v/>
      </c>
    </row>
    <row r="461" spans="2:26" ht="20.100000000000001" customHeight="1">
      <c r="B461" s="402">
        <f t="shared" si="3"/>
        <v>423</v>
      </c>
      <c r="C461" s="489"/>
      <c r="D461" s="490"/>
      <c r="E461" s="490"/>
      <c r="F461" s="490"/>
      <c r="G461" s="490"/>
      <c r="H461" s="490"/>
      <c r="I461" s="490"/>
      <c r="J461" s="490"/>
      <c r="K461" s="490"/>
      <c r="L461" s="491"/>
      <c r="M461" s="492"/>
      <c r="N461" s="492"/>
      <c r="O461" s="492"/>
      <c r="P461" s="492"/>
      <c r="Q461" s="492"/>
      <c r="R461" s="493"/>
      <c r="S461" s="493"/>
      <c r="T461" s="493"/>
      <c r="U461" s="493"/>
      <c r="V461" s="493"/>
      <c r="W461" s="403"/>
      <c r="X461" s="1"/>
      <c r="Y461" s="2"/>
      <c r="Z461" s="400" t="str">
        <f>IFERROR(VLOOKUP(Y461, 【参考】数式用!$A$2:$B$48, 2, FALSE), "")</f>
        <v/>
      </c>
    </row>
    <row r="462" spans="2:26" ht="20.100000000000001" customHeight="1">
      <c r="B462" s="402">
        <f t="shared" si="3"/>
        <v>424</v>
      </c>
      <c r="C462" s="489"/>
      <c r="D462" s="490"/>
      <c r="E462" s="490"/>
      <c r="F462" s="490"/>
      <c r="G462" s="490"/>
      <c r="H462" s="490"/>
      <c r="I462" s="490"/>
      <c r="J462" s="490"/>
      <c r="K462" s="490"/>
      <c r="L462" s="491"/>
      <c r="M462" s="492"/>
      <c r="N462" s="492"/>
      <c r="O462" s="492"/>
      <c r="P462" s="492"/>
      <c r="Q462" s="492"/>
      <c r="R462" s="493"/>
      <c r="S462" s="493"/>
      <c r="T462" s="493"/>
      <c r="U462" s="493"/>
      <c r="V462" s="493"/>
      <c r="W462" s="403"/>
      <c r="X462" s="1"/>
      <c r="Y462" s="2"/>
      <c r="Z462" s="400" t="str">
        <f>IFERROR(VLOOKUP(Y462, 【参考】数式用!$A$2:$B$48, 2, FALSE), "")</f>
        <v/>
      </c>
    </row>
    <row r="463" spans="2:26" ht="20.100000000000001" customHeight="1">
      <c r="B463" s="402">
        <f t="shared" si="3"/>
        <v>425</v>
      </c>
      <c r="C463" s="489"/>
      <c r="D463" s="490"/>
      <c r="E463" s="490"/>
      <c r="F463" s="490"/>
      <c r="G463" s="490"/>
      <c r="H463" s="490"/>
      <c r="I463" s="490"/>
      <c r="J463" s="490"/>
      <c r="K463" s="490"/>
      <c r="L463" s="491"/>
      <c r="M463" s="492"/>
      <c r="N463" s="492"/>
      <c r="O463" s="492"/>
      <c r="P463" s="492"/>
      <c r="Q463" s="492"/>
      <c r="R463" s="493"/>
      <c r="S463" s="493"/>
      <c r="T463" s="493"/>
      <c r="U463" s="493"/>
      <c r="V463" s="493"/>
      <c r="W463" s="403"/>
      <c r="X463" s="1"/>
      <c r="Y463" s="2"/>
      <c r="Z463" s="400" t="str">
        <f>IFERROR(VLOOKUP(Y463, 【参考】数式用!$A$2:$B$48, 2, FALSE), "")</f>
        <v/>
      </c>
    </row>
    <row r="464" spans="2:26" ht="20.100000000000001" customHeight="1">
      <c r="B464" s="402">
        <f t="shared" si="3"/>
        <v>426</v>
      </c>
      <c r="C464" s="489"/>
      <c r="D464" s="490"/>
      <c r="E464" s="490"/>
      <c r="F464" s="490"/>
      <c r="G464" s="490"/>
      <c r="H464" s="490"/>
      <c r="I464" s="490"/>
      <c r="J464" s="490"/>
      <c r="K464" s="490"/>
      <c r="L464" s="491"/>
      <c r="M464" s="492"/>
      <c r="N464" s="492"/>
      <c r="O464" s="492"/>
      <c r="P464" s="492"/>
      <c r="Q464" s="492"/>
      <c r="R464" s="493"/>
      <c r="S464" s="493"/>
      <c r="T464" s="493"/>
      <c r="U464" s="493"/>
      <c r="V464" s="493"/>
      <c r="W464" s="403"/>
      <c r="X464" s="1"/>
      <c r="Y464" s="2"/>
      <c r="Z464" s="400" t="str">
        <f>IFERROR(VLOOKUP(Y464, 【参考】数式用!$A$2:$B$48, 2, FALSE), "")</f>
        <v/>
      </c>
    </row>
    <row r="465" spans="2:26" ht="20.100000000000001" customHeight="1">
      <c r="B465" s="402">
        <f t="shared" si="3"/>
        <v>427</v>
      </c>
      <c r="C465" s="489"/>
      <c r="D465" s="490"/>
      <c r="E465" s="490"/>
      <c r="F465" s="490"/>
      <c r="G465" s="490"/>
      <c r="H465" s="490"/>
      <c r="I465" s="490"/>
      <c r="J465" s="490"/>
      <c r="K465" s="490"/>
      <c r="L465" s="491"/>
      <c r="M465" s="492"/>
      <c r="N465" s="492"/>
      <c r="O465" s="492"/>
      <c r="P465" s="492"/>
      <c r="Q465" s="492"/>
      <c r="R465" s="493"/>
      <c r="S465" s="493"/>
      <c r="T465" s="493"/>
      <c r="U465" s="493"/>
      <c r="V465" s="493"/>
      <c r="W465" s="403"/>
      <c r="X465" s="1"/>
      <c r="Y465" s="2"/>
      <c r="Z465" s="400" t="str">
        <f>IFERROR(VLOOKUP(Y465, 【参考】数式用!$A$2:$B$48, 2, FALSE), "")</f>
        <v/>
      </c>
    </row>
    <row r="466" spans="2:26" ht="20.100000000000001" customHeight="1">
      <c r="B466" s="402">
        <f t="shared" si="3"/>
        <v>428</v>
      </c>
      <c r="C466" s="489"/>
      <c r="D466" s="490"/>
      <c r="E466" s="490"/>
      <c r="F466" s="490"/>
      <c r="G466" s="490"/>
      <c r="H466" s="490"/>
      <c r="I466" s="490"/>
      <c r="J466" s="490"/>
      <c r="K466" s="490"/>
      <c r="L466" s="491"/>
      <c r="M466" s="492"/>
      <c r="N466" s="492"/>
      <c r="O466" s="492"/>
      <c r="P466" s="492"/>
      <c r="Q466" s="492"/>
      <c r="R466" s="493"/>
      <c r="S466" s="493"/>
      <c r="T466" s="493"/>
      <c r="U466" s="493"/>
      <c r="V466" s="493"/>
      <c r="W466" s="403"/>
      <c r="X466" s="1"/>
      <c r="Y466" s="2"/>
      <c r="Z466" s="400" t="str">
        <f>IFERROR(VLOOKUP(Y466, 【参考】数式用!$A$2:$B$48, 2, FALSE), "")</f>
        <v/>
      </c>
    </row>
    <row r="467" spans="2:26" ht="20.100000000000001" customHeight="1">
      <c r="B467" s="402">
        <f t="shared" si="3"/>
        <v>429</v>
      </c>
      <c r="C467" s="489"/>
      <c r="D467" s="490"/>
      <c r="E467" s="490"/>
      <c r="F467" s="490"/>
      <c r="G467" s="490"/>
      <c r="H467" s="490"/>
      <c r="I467" s="490"/>
      <c r="J467" s="490"/>
      <c r="K467" s="490"/>
      <c r="L467" s="491"/>
      <c r="M467" s="492"/>
      <c r="N467" s="492"/>
      <c r="O467" s="492"/>
      <c r="P467" s="492"/>
      <c r="Q467" s="492"/>
      <c r="R467" s="493"/>
      <c r="S467" s="493"/>
      <c r="T467" s="493"/>
      <c r="U467" s="493"/>
      <c r="V467" s="493"/>
      <c r="W467" s="403"/>
      <c r="X467" s="1"/>
      <c r="Y467" s="2"/>
      <c r="Z467" s="400" t="str">
        <f>IFERROR(VLOOKUP(Y467, 【参考】数式用!$A$2:$B$48, 2, FALSE), "")</f>
        <v/>
      </c>
    </row>
    <row r="468" spans="2:26" ht="20.100000000000001" customHeight="1">
      <c r="B468" s="402">
        <f t="shared" si="3"/>
        <v>430</v>
      </c>
      <c r="C468" s="489"/>
      <c r="D468" s="490"/>
      <c r="E468" s="490"/>
      <c r="F468" s="490"/>
      <c r="G468" s="490"/>
      <c r="H468" s="490"/>
      <c r="I468" s="490"/>
      <c r="J468" s="490"/>
      <c r="K468" s="490"/>
      <c r="L468" s="491"/>
      <c r="M468" s="492"/>
      <c r="N468" s="492"/>
      <c r="O468" s="492"/>
      <c r="P468" s="492"/>
      <c r="Q468" s="492"/>
      <c r="R468" s="493"/>
      <c r="S468" s="493"/>
      <c r="T468" s="493"/>
      <c r="U468" s="493"/>
      <c r="V468" s="493"/>
      <c r="W468" s="403"/>
      <c r="X468" s="1"/>
      <c r="Y468" s="2"/>
      <c r="Z468" s="400" t="str">
        <f>IFERROR(VLOOKUP(Y468, 【参考】数式用!$A$2:$B$48, 2, FALSE), "")</f>
        <v/>
      </c>
    </row>
    <row r="469" spans="2:26" ht="20.100000000000001" customHeight="1">
      <c r="B469" s="402">
        <f t="shared" si="3"/>
        <v>431</v>
      </c>
      <c r="C469" s="489"/>
      <c r="D469" s="490"/>
      <c r="E469" s="490"/>
      <c r="F469" s="490"/>
      <c r="G469" s="490"/>
      <c r="H469" s="490"/>
      <c r="I469" s="490"/>
      <c r="J469" s="490"/>
      <c r="K469" s="490"/>
      <c r="L469" s="491"/>
      <c r="M469" s="492"/>
      <c r="N469" s="492"/>
      <c r="O469" s="492"/>
      <c r="P469" s="492"/>
      <c r="Q469" s="492"/>
      <c r="R469" s="493"/>
      <c r="S469" s="493"/>
      <c r="T469" s="493"/>
      <c r="U469" s="493"/>
      <c r="V469" s="493"/>
      <c r="W469" s="403"/>
      <c r="X469" s="1"/>
      <c r="Y469" s="2"/>
      <c r="Z469" s="400" t="str">
        <f>IFERROR(VLOOKUP(Y469, 【参考】数式用!$A$2:$B$48, 2, FALSE), "")</f>
        <v/>
      </c>
    </row>
    <row r="470" spans="2:26" ht="20.100000000000001" customHeight="1">
      <c r="B470" s="402">
        <f t="shared" si="3"/>
        <v>432</v>
      </c>
      <c r="C470" s="489"/>
      <c r="D470" s="490"/>
      <c r="E470" s="490"/>
      <c r="F470" s="490"/>
      <c r="G470" s="490"/>
      <c r="H470" s="490"/>
      <c r="I470" s="490"/>
      <c r="J470" s="490"/>
      <c r="K470" s="490"/>
      <c r="L470" s="491"/>
      <c r="M470" s="492"/>
      <c r="N470" s="492"/>
      <c r="O470" s="492"/>
      <c r="P470" s="492"/>
      <c r="Q470" s="492"/>
      <c r="R470" s="493"/>
      <c r="S470" s="493"/>
      <c r="T470" s="493"/>
      <c r="U470" s="493"/>
      <c r="V470" s="493"/>
      <c r="W470" s="403"/>
      <c r="X470" s="1"/>
      <c r="Y470" s="2"/>
      <c r="Z470" s="400" t="str">
        <f>IFERROR(VLOOKUP(Y470, 【参考】数式用!$A$2:$B$48, 2, FALSE), "")</f>
        <v/>
      </c>
    </row>
    <row r="471" spans="2:26" ht="20.100000000000001" customHeight="1">
      <c r="B471" s="402">
        <f t="shared" si="3"/>
        <v>433</v>
      </c>
      <c r="C471" s="489"/>
      <c r="D471" s="490"/>
      <c r="E471" s="490"/>
      <c r="F471" s="490"/>
      <c r="G471" s="490"/>
      <c r="H471" s="490"/>
      <c r="I471" s="490"/>
      <c r="J471" s="490"/>
      <c r="K471" s="490"/>
      <c r="L471" s="491"/>
      <c r="M471" s="492"/>
      <c r="N471" s="492"/>
      <c r="O471" s="492"/>
      <c r="P471" s="492"/>
      <c r="Q471" s="492"/>
      <c r="R471" s="493"/>
      <c r="S471" s="493"/>
      <c r="T471" s="493"/>
      <c r="U471" s="493"/>
      <c r="V471" s="493"/>
      <c r="W471" s="403"/>
      <c r="X471" s="1"/>
      <c r="Y471" s="2"/>
      <c r="Z471" s="400" t="str">
        <f>IFERROR(VLOOKUP(Y471, 【参考】数式用!$A$2:$B$48, 2, FALSE), "")</f>
        <v/>
      </c>
    </row>
    <row r="472" spans="2:26" ht="20.100000000000001" customHeight="1">
      <c r="B472" s="402">
        <f t="shared" si="3"/>
        <v>434</v>
      </c>
      <c r="C472" s="489"/>
      <c r="D472" s="490"/>
      <c r="E472" s="490"/>
      <c r="F472" s="490"/>
      <c r="G472" s="490"/>
      <c r="H472" s="490"/>
      <c r="I472" s="490"/>
      <c r="J472" s="490"/>
      <c r="K472" s="490"/>
      <c r="L472" s="491"/>
      <c r="M472" s="492"/>
      <c r="N472" s="492"/>
      <c r="O472" s="492"/>
      <c r="P472" s="492"/>
      <c r="Q472" s="492"/>
      <c r="R472" s="493"/>
      <c r="S472" s="493"/>
      <c r="T472" s="493"/>
      <c r="U472" s="493"/>
      <c r="V472" s="493"/>
      <c r="W472" s="403"/>
      <c r="X472" s="1"/>
      <c r="Y472" s="2"/>
      <c r="Z472" s="400" t="str">
        <f>IFERROR(VLOOKUP(Y472, 【参考】数式用!$A$2:$B$48, 2, FALSE), "")</f>
        <v/>
      </c>
    </row>
    <row r="473" spans="2:26" ht="20.100000000000001" customHeight="1">
      <c r="B473" s="402">
        <f t="shared" si="3"/>
        <v>435</v>
      </c>
      <c r="C473" s="489"/>
      <c r="D473" s="490"/>
      <c r="E473" s="490"/>
      <c r="F473" s="490"/>
      <c r="G473" s="490"/>
      <c r="H473" s="490"/>
      <c r="I473" s="490"/>
      <c r="J473" s="490"/>
      <c r="K473" s="490"/>
      <c r="L473" s="491"/>
      <c r="M473" s="492"/>
      <c r="N473" s="492"/>
      <c r="O473" s="492"/>
      <c r="P473" s="492"/>
      <c r="Q473" s="492"/>
      <c r="R473" s="493"/>
      <c r="S473" s="493"/>
      <c r="T473" s="493"/>
      <c r="U473" s="493"/>
      <c r="V473" s="493"/>
      <c r="W473" s="403"/>
      <c r="X473" s="1"/>
      <c r="Y473" s="2"/>
      <c r="Z473" s="400" t="str">
        <f>IFERROR(VLOOKUP(Y473, 【参考】数式用!$A$2:$B$48, 2, FALSE), "")</f>
        <v/>
      </c>
    </row>
    <row r="474" spans="2:26" ht="20.100000000000001" customHeight="1">
      <c r="B474" s="402">
        <f t="shared" si="3"/>
        <v>436</v>
      </c>
      <c r="C474" s="489"/>
      <c r="D474" s="490"/>
      <c r="E474" s="490"/>
      <c r="F474" s="490"/>
      <c r="G474" s="490"/>
      <c r="H474" s="490"/>
      <c r="I474" s="490"/>
      <c r="J474" s="490"/>
      <c r="K474" s="490"/>
      <c r="L474" s="491"/>
      <c r="M474" s="492"/>
      <c r="N474" s="492"/>
      <c r="O474" s="492"/>
      <c r="P474" s="492"/>
      <c r="Q474" s="492"/>
      <c r="R474" s="493"/>
      <c r="S474" s="493"/>
      <c r="T474" s="493"/>
      <c r="U474" s="493"/>
      <c r="V474" s="493"/>
      <c r="W474" s="403"/>
      <c r="X474" s="1"/>
      <c r="Y474" s="2"/>
      <c r="Z474" s="400" t="str">
        <f>IFERROR(VLOOKUP(Y474, 【参考】数式用!$A$2:$B$48, 2, FALSE), "")</f>
        <v/>
      </c>
    </row>
    <row r="475" spans="2:26" ht="20.100000000000001" customHeight="1">
      <c r="B475" s="402">
        <f t="shared" si="3"/>
        <v>437</v>
      </c>
      <c r="C475" s="489"/>
      <c r="D475" s="490"/>
      <c r="E475" s="490"/>
      <c r="F475" s="490"/>
      <c r="G475" s="490"/>
      <c r="H475" s="490"/>
      <c r="I475" s="490"/>
      <c r="J475" s="490"/>
      <c r="K475" s="490"/>
      <c r="L475" s="491"/>
      <c r="M475" s="492"/>
      <c r="N475" s="492"/>
      <c r="O475" s="492"/>
      <c r="P475" s="492"/>
      <c r="Q475" s="492"/>
      <c r="R475" s="493"/>
      <c r="S475" s="493"/>
      <c r="T475" s="493"/>
      <c r="U475" s="493"/>
      <c r="V475" s="493"/>
      <c r="W475" s="403"/>
      <c r="X475" s="1"/>
      <c r="Y475" s="2"/>
      <c r="Z475" s="400" t="str">
        <f>IFERROR(VLOOKUP(Y475, 【参考】数式用!$A$2:$B$48, 2, FALSE), "")</f>
        <v/>
      </c>
    </row>
    <row r="476" spans="2:26" ht="20.100000000000001" customHeight="1">
      <c r="B476" s="402">
        <f t="shared" si="3"/>
        <v>438</v>
      </c>
      <c r="C476" s="489"/>
      <c r="D476" s="490"/>
      <c r="E476" s="490"/>
      <c r="F476" s="490"/>
      <c r="G476" s="490"/>
      <c r="H476" s="490"/>
      <c r="I476" s="490"/>
      <c r="J476" s="490"/>
      <c r="K476" s="490"/>
      <c r="L476" s="491"/>
      <c r="M476" s="492"/>
      <c r="N476" s="492"/>
      <c r="O476" s="492"/>
      <c r="P476" s="492"/>
      <c r="Q476" s="492"/>
      <c r="R476" s="493"/>
      <c r="S476" s="493"/>
      <c r="T476" s="493"/>
      <c r="U476" s="493"/>
      <c r="V476" s="493"/>
      <c r="W476" s="403"/>
      <c r="X476" s="1"/>
      <c r="Y476" s="2"/>
      <c r="Z476" s="400" t="str">
        <f>IFERROR(VLOOKUP(Y476, 【参考】数式用!$A$2:$B$48, 2, FALSE), "")</f>
        <v/>
      </c>
    </row>
    <row r="477" spans="2:26" ht="20.100000000000001" customHeight="1">
      <c r="B477" s="402">
        <f t="shared" si="3"/>
        <v>439</v>
      </c>
      <c r="C477" s="489"/>
      <c r="D477" s="490"/>
      <c r="E477" s="490"/>
      <c r="F477" s="490"/>
      <c r="G477" s="490"/>
      <c r="H477" s="490"/>
      <c r="I477" s="490"/>
      <c r="J477" s="490"/>
      <c r="K477" s="490"/>
      <c r="L477" s="491"/>
      <c r="M477" s="492"/>
      <c r="N477" s="492"/>
      <c r="O477" s="492"/>
      <c r="P477" s="492"/>
      <c r="Q477" s="492"/>
      <c r="R477" s="493"/>
      <c r="S477" s="493"/>
      <c r="T477" s="493"/>
      <c r="U477" s="493"/>
      <c r="V477" s="493"/>
      <c r="W477" s="403"/>
      <c r="X477" s="1"/>
      <c r="Y477" s="2"/>
      <c r="Z477" s="400" t="str">
        <f>IFERROR(VLOOKUP(Y477, 【参考】数式用!$A$2:$B$48, 2, FALSE), "")</f>
        <v/>
      </c>
    </row>
    <row r="478" spans="2:26" ht="20.100000000000001" customHeight="1">
      <c r="B478" s="402">
        <f t="shared" si="3"/>
        <v>440</v>
      </c>
      <c r="C478" s="489"/>
      <c r="D478" s="490"/>
      <c r="E478" s="490"/>
      <c r="F478" s="490"/>
      <c r="G478" s="490"/>
      <c r="H478" s="490"/>
      <c r="I478" s="490"/>
      <c r="J478" s="490"/>
      <c r="K478" s="490"/>
      <c r="L478" s="491"/>
      <c r="M478" s="492"/>
      <c r="N478" s="492"/>
      <c r="O478" s="492"/>
      <c r="P478" s="492"/>
      <c r="Q478" s="492"/>
      <c r="R478" s="493"/>
      <c r="S478" s="493"/>
      <c r="T478" s="493"/>
      <c r="U478" s="493"/>
      <c r="V478" s="493"/>
      <c r="W478" s="403"/>
      <c r="X478" s="1"/>
      <c r="Y478" s="2"/>
      <c r="Z478" s="400" t="str">
        <f>IFERROR(VLOOKUP(Y478, 【参考】数式用!$A$2:$B$48, 2, FALSE), "")</f>
        <v/>
      </c>
    </row>
    <row r="479" spans="2:26" ht="20.100000000000001" customHeight="1">
      <c r="B479" s="402">
        <f t="shared" si="3"/>
        <v>441</v>
      </c>
      <c r="C479" s="489"/>
      <c r="D479" s="490"/>
      <c r="E479" s="490"/>
      <c r="F479" s="490"/>
      <c r="G479" s="490"/>
      <c r="H479" s="490"/>
      <c r="I479" s="490"/>
      <c r="J479" s="490"/>
      <c r="K479" s="490"/>
      <c r="L479" s="491"/>
      <c r="M479" s="492"/>
      <c r="N479" s="492"/>
      <c r="O479" s="492"/>
      <c r="P479" s="492"/>
      <c r="Q479" s="492"/>
      <c r="R479" s="493"/>
      <c r="S479" s="493"/>
      <c r="T479" s="493"/>
      <c r="U479" s="493"/>
      <c r="V479" s="493"/>
      <c r="W479" s="403"/>
      <c r="X479" s="1"/>
      <c r="Y479" s="2"/>
      <c r="Z479" s="400" t="str">
        <f>IFERROR(VLOOKUP(Y479, 【参考】数式用!$A$2:$B$48, 2, FALSE), "")</f>
        <v/>
      </c>
    </row>
    <row r="480" spans="2:26" ht="20.100000000000001" customHeight="1">
      <c r="B480" s="402">
        <f t="shared" si="3"/>
        <v>442</v>
      </c>
      <c r="C480" s="489"/>
      <c r="D480" s="490"/>
      <c r="E480" s="490"/>
      <c r="F480" s="490"/>
      <c r="G480" s="490"/>
      <c r="H480" s="490"/>
      <c r="I480" s="490"/>
      <c r="J480" s="490"/>
      <c r="K480" s="490"/>
      <c r="L480" s="491"/>
      <c r="M480" s="492"/>
      <c r="N480" s="492"/>
      <c r="O480" s="492"/>
      <c r="P480" s="492"/>
      <c r="Q480" s="492"/>
      <c r="R480" s="493"/>
      <c r="S480" s="493"/>
      <c r="T480" s="493"/>
      <c r="U480" s="493"/>
      <c r="V480" s="493"/>
      <c r="W480" s="403"/>
      <c r="X480" s="1"/>
      <c r="Y480" s="2"/>
      <c r="Z480" s="400" t="str">
        <f>IFERROR(VLOOKUP(Y480, 【参考】数式用!$A$2:$B$48, 2, FALSE), "")</f>
        <v/>
      </c>
    </row>
    <row r="481" spans="2:26" ht="20.100000000000001" customHeight="1">
      <c r="B481" s="402">
        <f t="shared" ref="B481:B544" si="4">B480+1</f>
        <v>443</v>
      </c>
      <c r="C481" s="489"/>
      <c r="D481" s="490"/>
      <c r="E481" s="490"/>
      <c r="F481" s="490"/>
      <c r="G481" s="490"/>
      <c r="H481" s="490"/>
      <c r="I481" s="490"/>
      <c r="J481" s="490"/>
      <c r="K481" s="490"/>
      <c r="L481" s="491"/>
      <c r="M481" s="492"/>
      <c r="N481" s="492"/>
      <c r="O481" s="492"/>
      <c r="P481" s="492"/>
      <c r="Q481" s="492"/>
      <c r="R481" s="493"/>
      <c r="S481" s="493"/>
      <c r="T481" s="493"/>
      <c r="U481" s="493"/>
      <c r="V481" s="493"/>
      <c r="W481" s="403"/>
      <c r="X481" s="1"/>
      <c r="Y481" s="2"/>
      <c r="Z481" s="400" t="str">
        <f>IFERROR(VLOOKUP(Y481, 【参考】数式用!$A$2:$B$48, 2, FALSE), "")</f>
        <v/>
      </c>
    </row>
    <row r="482" spans="2:26" ht="20.100000000000001" customHeight="1">
      <c r="B482" s="402">
        <f t="shared" si="4"/>
        <v>444</v>
      </c>
      <c r="C482" s="489"/>
      <c r="D482" s="490"/>
      <c r="E482" s="490"/>
      <c r="F482" s="490"/>
      <c r="G482" s="490"/>
      <c r="H482" s="490"/>
      <c r="I482" s="490"/>
      <c r="J482" s="490"/>
      <c r="K482" s="490"/>
      <c r="L482" s="491"/>
      <c r="M482" s="492"/>
      <c r="N482" s="492"/>
      <c r="O482" s="492"/>
      <c r="P482" s="492"/>
      <c r="Q482" s="492"/>
      <c r="R482" s="493"/>
      <c r="S482" s="493"/>
      <c r="T482" s="493"/>
      <c r="U482" s="493"/>
      <c r="V482" s="493"/>
      <c r="W482" s="403"/>
      <c r="X482" s="1"/>
      <c r="Y482" s="2"/>
      <c r="Z482" s="400" t="str">
        <f>IFERROR(VLOOKUP(Y482, 【参考】数式用!$A$2:$B$48, 2, FALSE), "")</f>
        <v/>
      </c>
    </row>
    <row r="483" spans="2:26" ht="20.100000000000001" customHeight="1">
      <c r="B483" s="402">
        <f t="shared" si="4"/>
        <v>445</v>
      </c>
      <c r="C483" s="489"/>
      <c r="D483" s="490"/>
      <c r="E483" s="490"/>
      <c r="F483" s="490"/>
      <c r="G483" s="490"/>
      <c r="H483" s="490"/>
      <c r="I483" s="490"/>
      <c r="J483" s="490"/>
      <c r="K483" s="490"/>
      <c r="L483" s="491"/>
      <c r="M483" s="492"/>
      <c r="N483" s="492"/>
      <c r="O483" s="492"/>
      <c r="P483" s="492"/>
      <c r="Q483" s="492"/>
      <c r="R483" s="493"/>
      <c r="S483" s="493"/>
      <c r="T483" s="493"/>
      <c r="U483" s="493"/>
      <c r="V483" s="493"/>
      <c r="W483" s="403"/>
      <c r="X483" s="1"/>
      <c r="Y483" s="2"/>
      <c r="Z483" s="400" t="str">
        <f>IFERROR(VLOOKUP(Y483, 【参考】数式用!$A$2:$B$48, 2, FALSE), "")</f>
        <v/>
      </c>
    </row>
    <row r="484" spans="2:26" ht="20.100000000000001" customHeight="1">
      <c r="B484" s="402">
        <f t="shared" si="4"/>
        <v>446</v>
      </c>
      <c r="C484" s="489"/>
      <c r="D484" s="490"/>
      <c r="E484" s="490"/>
      <c r="F484" s="490"/>
      <c r="G484" s="490"/>
      <c r="H484" s="490"/>
      <c r="I484" s="490"/>
      <c r="J484" s="490"/>
      <c r="K484" s="490"/>
      <c r="L484" s="491"/>
      <c r="M484" s="492"/>
      <c r="N484" s="492"/>
      <c r="O484" s="492"/>
      <c r="P484" s="492"/>
      <c r="Q484" s="492"/>
      <c r="R484" s="493"/>
      <c r="S484" s="493"/>
      <c r="T484" s="493"/>
      <c r="U484" s="493"/>
      <c r="V484" s="493"/>
      <c r="W484" s="403"/>
      <c r="X484" s="1"/>
      <c r="Y484" s="2"/>
      <c r="Z484" s="400" t="str">
        <f>IFERROR(VLOOKUP(Y484, 【参考】数式用!$A$2:$B$48, 2, FALSE), "")</f>
        <v/>
      </c>
    </row>
    <row r="485" spans="2:26" ht="20.100000000000001" customHeight="1">
      <c r="B485" s="402">
        <f t="shared" si="4"/>
        <v>447</v>
      </c>
      <c r="C485" s="489"/>
      <c r="D485" s="490"/>
      <c r="E485" s="490"/>
      <c r="F485" s="490"/>
      <c r="G485" s="490"/>
      <c r="H485" s="490"/>
      <c r="I485" s="490"/>
      <c r="J485" s="490"/>
      <c r="K485" s="490"/>
      <c r="L485" s="491"/>
      <c r="M485" s="492"/>
      <c r="N485" s="492"/>
      <c r="O485" s="492"/>
      <c r="P485" s="492"/>
      <c r="Q485" s="492"/>
      <c r="R485" s="493"/>
      <c r="S485" s="493"/>
      <c r="T485" s="493"/>
      <c r="U485" s="493"/>
      <c r="V485" s="493"/>
      <c r="W485" s="403"/>
      <c r="X485" s="1"/>
      <c r="Y485" s="2"/>
      <c r="Z485" s="400" t="str">
        <f>IFERROR(VLOOKUP(Y485, 【参考】数式用!$A$2:$B$48, 2, FALSE), "")</f>
        <v/>
      </c>
    </row>
    <row r="486" spans="2:26" ht="20.100000000000001" customHeight="1">
      <c r="B486" s="402">
        <f t="shared" si="4"/>
        <v>448</v>
      </c>
      <c r="C486" s="489"/>
      <c r="D486" s="490"/>
      <c r="E486" s="490"/>
      <c r="F486" s="490"/>
      <c r="G486" s="490"/>
      <c r="H486" s="490"/>
      <c r="I486" s="490"/>
      <c r="J486" s="490"/>
      <c r="K486" s="490"/>
      <c r="L486" s="491"/>
      <c r="M486" s="492"/>
      <c r="N486" s="492"/>
      <c r="O486" s="492"/>
      <c r="P486" s="492"/>
      <c r="Q486" s="492"/>
      <c r="R486" s="493"/>
      <c r="S486" s="493"/>
      <c r="T486" s="493"/>
      <c r="U486" s="493"/>
      <c r="V486" s="493"/>
      <c r="W486" s="403"/>
      <c r="X486" s="1"/>
      <c r="Y486" s="2"/>
      <c r="Z486" s="400" t="str">
        <f>IFERROR(VLOOKUP(Y486, 【参考】数式用!$A$2:$B$48, 2, FALSE), "")</f>
        <v/>
      </c>
    </row>
    <row r="487" spans="2:26" ht="20.100000000000001" customHeight="1">
      <c r="B487" s="402">
        <f t="shared" si="4"/>
        <v>449</v>
      </c>
      <c r="C487" s="489"/>
      <c r="D487" s="490"/>
      <c r="E487" s="490"/>
      <c r="F487" s="490"/>
      <c r="G487" s="490"/>
      <c r="H487" s="490"/>
      <c r="I487" s="490"/>
      <c r="J487" s="490"/>
      <c r="K487" s="490"/>
      <c r="L487" s="491"/>
      <c r="M487" s="492"/>
      <c r="N487" s="492"/>
      <c r="O487" s="492"/>
      <c r="P487" s="492"/>
      <c r="Q487" s="492"/>
      <c r="R487" s="493"/>
      <c r="S487" s="493"/>
      <c r="T487" s="493"/>
      <c r="U487" s="493"/>
      <c r="V487" s="493"/>
      <c r="W487" s="403"/>
      <c r="X487" s="1"/>
      <c r="Y487" s="2"/>
      <c r="Z487" s="400" t="str">
        <f>IFERROR(VLOOKUP(Y487, 【参考】数式用!$A$2:$B$48, 2, FALSE), "")</f>
        <v/>
      </c>
    </row>
    <row r="488" spans="2:26" ht="20.100000000000001" customHeight="1">
      <c r="B488" s="402">
        <f t="shared" si="4"/>
        <v>450</v>
      </c>
      <c r="C488" s="489"/>
      <c r="D488" s="490"/>
      <c r="E488" s="490"/>
      <c r="F488" s="490"/>
      <c r="G488" s="490"/>
      <c r="H488" s="490"/>
      <c r="I488" s="490"/>
      <c r="J488" s="490"/>
      <c r="K488" s="490"/>
      <c r="L488" s="491"/>
      <c r="M488" s="492"/>
      <c r="N488" s="492"/>
      <c r="O488" s="492"/>
      <c r="P488" s="492"/>
      <c r="Q488" s="492"/>
      <c r="R488" s="493"/>
      <c r="S488" s="493"/>
      <c r="T488" s="493"/>
      <c r="U488" s="493"/>
      <c r="V488" s="493"/>
      <c r="W488" s="403"/>
      <c r="X488" s="1"/>
      <c r="Y488" s="2"/>
      <c r="Z488" s="400" t="str">
        <f>IFERROR(VLOOKUP(Y488, 【参考】数式用!$A$2:$B$48, 2, FALSE), "")</f>
        <v/>
      </c>
    </row>
    <row r="489" spans="2:26" ht="20.100000000000001" customHeight="1">
      <c r="B489" s="402">
        <f t="shared" si="4"/>
        <v>451</v>
      </c>
      <c r="C489" s="489"/>
      <c r="D489" s="490"/>
      <c r="E489" s="490"/>
      <c r="F489" s="490"/>
      <c r="G489" s="490"/>
      <c r="H489" s="490"/>
      <c r="I489" s="490"/>
      <c r="J489" s="490"/>
      <c r="K489" s="490"/>
      <c r="L489" s="491"/>
      <c r="M489" s="492"/>
      <c r="N489" s="492"/>
      <c r="O489" s="492"/>
      <c r="P489" s="492"/>
      <c r="Q489" s="492"/>
      <c r="R489" s="493"/>
      <c r="S489" s="493"/>
      <c r="T489" s="493"/>
      <c r="U489" s="493"/>
      <c r="V489" s="493"/>
      <c r="W489" s="403"/>
      <c r="X489" s="1"/>
      <c r="Y489" s="2"/>
      <c r="Z489" s="400" t="str">
        <f>IFERROR(VLOOKUP(Y489, 【参考】数式用!$A$2:$B$48, 2, FALSE), "")</f>
        <v/>
      </c>
    </row>
    <row r="490" spans="2:26" ht="20.100000000000001" customHeight="1">
      <c r="B490" s="402">
        <f t="shared" si="4"/>
        <v>452</v>
      </c>
      <c r="C490" s="489"/>
      <c r="D490" s="490"/>
      <c r="E490" s="490"/>
      <c r="F490" s="490"/>
      <c r="G490" s="490"/>
      <c r="H490" s="490"/>
      <c r="I490" s="490"/>
      <c r="J490" s="490"/>
      <c r="K490" s="490"/>
      <c r="L490" s="491"/>
      <c r="M490" s="492"/>
      <c r="N490" s="492"/>
      <c r="O490" s="492"/>
      <c r="P490" s="492"/>
      <c r="Q490" s="492"/>
      <c r="R490" s="493"/>
      <c r="S490" s="493"/>
      <c r="T490" s="493"/>
      <c r="U490" s="493"/>
      <c r="V490" s="493"/>
      <c r="W490" s="403"/>
      <c r="X490" s="1"/>
      <c r="Y490" s="2"/>
      <c r="Z490" s="400" t="str">
        <f>IFERROR(VLOOKUP(Y490, 【参考】数式用!$A$2:$B$48, 2, FALSE), "")</f>
        <v/>
      </c>
    </row>
    <row r="491" spans="2:26" ht="20.100000000000001" customHeight="1">
      <c r="B491" s="402">
        <f t="shared" si="4"/>
        <v>453</v>
      </c>
      <c r="C491" s="489"/>
      <c r="D491" s="490"/>
      <c r="E491" s="490"/>
      <c r="F491" s="490"/>
      <c r="G491" s="490"/>
      <c r="H491" s="490"/>
      <c r="I491" s="490"/>
      <c r="J491" s="490"/>
      <c r="K491" s="490"/>
      <c r="L491" s="491"/>
      <c r="M491" s="492"/>
      <c r="N491" s="492"/>
      <c r="O491" s="492"/>
      <c r="P491" s="492"/>
      <c r="Q491" s="492"/>
      <c r="R491" s="493"/>
      <c r="S491" s="493"/>
      <c r="T491" s="493"/>
      <c r="U491" s="493"/>
      <c r="V491" s="493"/>
      <c r="W491" s="403"/>
      <c r="X491" s="1"/>
      <c r="Y491" s="2"/>
      <c r="Z491" s="400" t="str">
        <f>IFERROR(VLOOKUP(Y491, 【参考】数式用!$A$2:$B$48, 2, FALSE), "")</f>
        <v/>
      </c>
    </row>
    <row r="492" spans="2:26" ht="20.100000000000001" customHeight="1">
      <c r="B492" s="402">
        <f t="shared" si="4"/>
        <v>454</v>
      </c>
      <c r="C492" s="489"/>
      <c r="D492" s="490"/>
      <c r="E492" s="490"/>
      <c r="F492" s="490"/>
      <c r="G492" s="490"/>
      <c r="H492" s="490"/>
      <c r="I492" s="490"/>
      <c r="J492" s="490"/>
      <c r="K492" s="490"/>
      <c r="L492" s="491"/>
      <c r="M492" s="492"/>
      <c r="N492" s="492"/>
      <c r="O492" s="492"/>
      <c r="P492" s="492"/>
      <c r="Q492" s="492"/>
      <c r="R492" s="493"/>
      <c r="S492" s="493"/>
      <c r="T492" s="493"/>
      <c r="U492" s="493"/>
      <c r="V492" s="493"/>
      <c r="W492" s="403"/>
      <c r="X492" s="1"/>
      <c r="Y492" s="2"/>
      <c r="Z492" s="400" t="str">
        <f>IFERROR(VLOOKUP(Y492, 【参考】数式用!$A$2:$B$48, 2, FALSE), "")</f>
        <v/>
      </c>
    </row>
    <row r="493" spans="2:26" ht="20.100000000000001" customHeight="1">
      <c r="B493" s="402">
        <f t="shared" si="4"/>
        <v>455</v>
      </c>
      <c r="C493" s="489"/>
      <c r="D493" s="490"/>
      <c r="E493" s="490"/>
      <c r="F493" s="490"/>
      <c r="G493" s="490"/>
      <c r="H493" s="490"/>
      <c r="I493" s="490"/>
      <c r="J493" s="490"/>
      <c r="K493" s="490"/>
      <c r="L493" s="491"/>
      <c r="M493" s="492"/>
      <c r="N493" s="492"/>
      <c r="O493" s="492"/>
      <c r="P493" s="492"/>
      <c r="Q493" s="492"/>
      <c r="R493" s="493"/>
      <c r="S493" s="493"/>
      <c r="T493" s="493"/>
      <c r="U493" s="493"/>
      <c r="V493" s="493"/>
      <c r="W493" s="403"/>
      <c r="X493" s="1"/>
      <c r="Y493" s="2"/>
      <c r="Z493" s="400" t="str">
        <f>IFERROR(VLOOKUP(Y493, 【参考】数式用!$A$2:$B$48, 2, FALSE), "")</f>
        <v/>
      </c>
    </row>
    <row r="494" spans="2:26" ht="20.100000000000001" customHeight="1">
      <c r="B494" s="402">
        <f t="shared" si="4"/>
        <v>456</v>
      </c>
      <c r="C494" s="489"/>
      <c r="D494" s="490"/>
      <c r="E494" s="490"/>
      <c r="F494" s="490"/>
      <c r="G494" s="490"/>
      <c r="H494" s="490"/>
      <c r="I494" s="490"/>
      <c r="J494" s="490"/>
      <c r="K494" s="490"/>
      <c r="L494" s="491"/>
      <c r="M494" s="492"/>
      <c r="N494" s="492"/>
      <c r="O494" s="492"/>
      <c r="P494" s="492"/>
      <c r="Q494" s="492"/>
      <c r="R494" s="493"/>
      <c r="S494" s="493"/>
      <c r="T494" s="493"/>
      <c r="U494" s="493"/>
      <c r="V494" s="493"/>
      <c r="W494" s="403"/>
      <c r="X494" s="1"/>
      <c r="Y494" s="2"/>
      <c r="Z494" s="400" t="str">
        <f>IFERROR(VLOOKUP(Y494, 【参考】数式用!$A$2:$B$48, 2, FALSE), "")</f>
        <v/>
      </c>
    </row>
    <row r="495" spans="2:26" ht="20.100000000000001" customHeight="1">
      <c r="B495" s="402">
        <f t="shared" si="4"/>
        <v>457</v>
      </c>
      <c r="C495" s="489"/>
      <c r="D495" s="490"/>
      <c r="E495" s="490"/>
      <c r="F495" s="490"/>
      <c r="G495" s="490"/>
      <c r="H495" s="490"/>
      <c r="I495" s="490"/>
      <c r="J495" s="490"/>
      <c r="K495" s="490"/>
      <c r="L495" s="491"/>
      <c r="M495" s="492"/>
      <c r="N495" s="492"/>
      <c r="O495" s="492"/>
      <c r="P495" s="492"/>
      <c r="Q495" s="492"/>
      <c r="R495" s="493"/>
      <c r="S495" s="493"/>
      <c r="T495" s="493"/>
      <c r="U495" s="493"/>
      <c r="V495" s="493"/>
      <c r="W495" s="403"/>
      <c r="X495" s="1"/>
      <c r="Y495" s="2"/>
      <c r="Z495" s="400" t="str">
        <f>IFERROR(VLOOKUP(Y495, 【参考】数式用!$A$2:$B$48, 2, FALSE), "")</f>
        <v/>
      </c>
    </row>
    <row r="496" spans="2:26" ht="20.100000000000001" customHeight="1">
      <c r="B496" s="402">
        <f t="shared" si="4"/>
        <v>458</v>
      </c>
      <c r="C496" s="489"/>
      <c r="D496" s="490"/>
      <c r="E496" s="490"/>
      <c r="F496" s="490"/>
      <c r="G496" s="490"/>
      <c r="H496" s="490"/>
      <c r="I496" s="490"/>
      <c r="J496" s="490"/>
      <c r="K496" s="490"/>
      <c r="L496" s="491"/>
      <c r="M496" s="492"/>
      <c r="N496" s="492"/>
      <c r="O496" s="492"/>
      <c r="P496" s="492"/>
      <c r="Q496" s="492"/>
      <c r="R496" s="493"/>
      <c r="S496" s="493"/>
      <c r="T496" s="493"/>
      <c r="U496" s="493"/>
      <c r="V496" s="493"/>
      <c r="W496" s="403"/>
      <c r="X496" s="1"/>
      <c r="Y496" s="2"/>
      <c r="Z496" s="400" t="str">
        <f>IFERROR(VLOOKUP(Y496, 【参考】数式用!$A$2:$B$48, 2, FALSE), "")</f>
        <v/>
      </c>
    </row>
    <row r="497" spans="2:26" ht="20.100000000000001" customHeight="1">
      <c r="B497" s="402">
        <f t="shared" si="4"/>
        <v>459</v>
      </c>
      <c r="C497" s="489"/>
      <c r="D497" s="490"/>
      <c r="E497" s="490"/>
      <c r="F497" s="490"/>
      <c r="G497" s="490"/>
      <c r="H497" s="490"/>
      <c r="I497" s="490"/>
      <c r="J497" s="490"/>
      <c r="K497" s="490"/>
      <c r="L497" s="491"/>
      <c r="M497" s="492"/>
      <c r="N497" s="492"/>
      <c r="O497" s="492"/>
      <c r="P497" s="492"/>
      <c r="Q497" s="492"/>
      <c r="R497" s="493"/>
      <c r="S497" s="493"/>
      <c r="T497" s="493"/>
      <c r="U497" s="493"/>
      <c r="V497" s="493"/>
      <c r="W497" s="403"/>
      <c r="X497" s="1"/>
      <c r="Y497" s="2"/>
      <c r="Z497" s="400" t="str">
        <f>IFERROR(VLOOKUP(Y497, 【参考】数式用!$A$2:$B$48, 2, FALSE), "")</f>
        <v/>
      </c>
    </row>
    <row r="498" spans="2:26" ht="20.100000000000001" customHeight="1">
      <c r="B498" s="402">
        <f t="shared" si="4"/>
        <v>460</v>
      </c>
      <c r="C498" s="489"/>
      <c r="D498" s="490"/>
      <c r="E498" s="490"/>
      <c r="F498" s="490"/>
      <c r="G498" s="490"/>
      <c r="H498" s="490"/>
      <c r="I498" s="490"/>
      <c r="J498" s="490"/>
      <c r="K498" s="490"/>
      <c r="L498" s="491"/>
      <c r="M498" s="492"/>
      <c r="N498" s="492"/>
      <c r="O498" s="492"/>
      <c r="P498" s="492"/>
      <c r="Q498" s="492"/>
      <c r="R498" s="493"/>
      <c r="S498" s="493"/>
      <c r="T498" s="493"/>
      <c r="U498" s="493"/>
      <c r="V498" s="493"/>
      <c r="W498" s="403"/>
      <c r="X498" s="1"/>
      <c r="Y498" s="2"/>
      <c r="Z498" s="400" t="str">
        <f>IFERROR(VLOOKUP(Y498, 【参考】数式用!$A$2:$B$48, 2, FALSE), "")</f>
        <v/>
      </c>
    </row>
    <row r="499" spans="2:26" ht="20.100000000000001" customHeight="1">
      <c r="B499" s="402">
        <f t="shared" si="4"/>
        <v>461</v>
      </c>
      <c r="C499" s="489"/>
      <c r="D499" s="490"/>
      <c r="E499" s="490"/>
      <c r="F499" s="490"/>
      <c r="G499" s="490"/>
      <c r="H499" s="490"/>
      <c r="I499" s="490"/>
      <c r="J499" s="490"/>
      <c r="K499" s="490"/>
      <c r="L499" s="491"/>
      <c r="M499" s="492"/>
      <c r="N499" s="492"/>
      <c r="O499" s="492"/>
      <c r="P499" s="492"/>
      <c r="Q499" s="492"/>
      <c r="R499" s="493"/>
      <c r="S499" s="493"/>
      <c r="T499" s="493"/>
      <c r="U499" s="493"/>
      <c r="V499" s="493"/>
      <c r="W499" s="403"/>
      <c r="X499" s="1"/>
      <c r="Y499" s="2"/>
      <c r="Z499" s="400" t="str">
        <f>IFERROR(VLOOKUP(Y499, 【参考】数式用!$A$2:$B$48, 2, FALSE), "")</f>
        <v/>
      </c>
    </row>
    <row r="500" spans="2:26" ht="20.100000000000001" customHeight="1">
      <c r="B500" s="402">
        <f t="shared" si="4"/>
        <v>462</v>
      </c>
      <c r="C500" s="489"/>
      <c r="D500" s="490"/>
      <c r="E500" s="490"/>
      <c r="F500" s="490"/>
      <c r="G500" s="490"/>
      <c r="H500" s="490"/>
      <c r="I500" s="490"/>
      <c r="J500" s="490"/>
      <c r="K500" s="490"/>
      <c r="L500" s="491"/>
      <c r="M500" s="492"/>
      <c r="N500" s="492"/>
      <c r="O500" s="492"/>
      <c r="P500" s="492"/>
      <c r="Q500" s="492"/>
      <c r="R500" s="493"/>
      <c r="S500" s="493"/>
      <c r="T500" s="493"/>
      <c r="U500" s="493"/>
      <c r="V500" s="493"/>
      <c r="W500" s="403"/>
      <c r="X500" s="1"/>
      <c r="Y500" s="2"/>
      <c r="Z500" s="400" t="str">
        <f>IFERROR(VLOOKUP(Y500, 【参考】数式用!$A$2:$B$48, 2, FALSE), "")</f>
        <v/>
      </c>
    </row>
    <row r="501" spans="2:26" ht="20.100000000000001" customHeight="1">
      <c r="B501" s="402">
        <f t="shared" si="4"/>
        <v>463</v>
      </c>
      <c r="C501" s="489"/>
      <c r="D501" s="490"/>
      <c r="E501" s="490"/>
      <c r="F501" s="490"/>
      <c r="G501" s="490"/>
      <c r="H501" s="490"/>
      <c r="I501" s="490"/>
      <c r="J501" s="490"/>
      <c r="K501" s="490"/>
      <c r="L501" s="491"/>
      <c r="M501" s="492"/>
      <c r="N501" s="492"/>
      <c r="O501" s="492"/>
      <c r="P501" s="492"/>
      <c r="Q501" s="492"/>
      <c r="R501" s="493"/>
      <c r="S501" s="493"/>
      <c r="T501" s="493"/>
      <c r="U501" s="493"/>
      <c r="V501" s="493"/>
      <c r="W501" s="403"/>
      <c r="X501" s="1"/>
      <c r="Y501" s="2"/>
      <c r="Z501" s="400" t="str">
        <f>IFERROR(VLOOKUP(Y501, 【参考】数式用!$A$2:$B$48, 2, FALSE), "")</f>
        <v/>
      </c>
    </row>
    <row r="502" spans="2:26" ht="20.100000000000001" customHeight="1">
      <c r="B502" s="402">
        <f t="shared" si="4"/>
        <v>464</v>
      </c>
      <c r="C502" s="489"/>
      <c r="D502" s="490"/>
      <c r="E502" s="490"/>
      <c r="F502" s="490"/>
      <c r="G502" s="490"/>
      <c r="H502" s="490"/>
      <c r="I502" s="490"/>
      <c r="J502" s="490"/>
      <c r="K502" s="490"/>
      <c r="L502" s="491"/>
      <c r="M502" s="492"/>
      <c r="N502" s="492"/>
      <c r="O502" s="492"/>
      <c r="P502" s="492"/>
      <c r="Q502" s="492"/>
      <c r="R502" s="493"/>
      <c r="S502" s="493"/>
      <c r="T502" s="493"/>
      <c r="U502" s="493"/>
      <c r="V502" s="493"/>
      <c r="W502" s="403"/>
      <c r="X502" s="1"/>
      <c r="Y502" s="2"/>
      <c r="Z502" s="400" t="str">
        <f>IFERROR(VLOOKUP(Y502, 【参考】数式用!$A$2:$B$48, 2, FALSE), "")</f>
        <v/>
      </c>
    </row>
    <row r="503" spans="2:26" ht="20.100000000000001" customHeight="1">
      <c r="B503" s="402">
        <f t="shared" si="4"/>
        <v>465</v>
      </c>
      <c r="C503" s="489"/>
      <c r="D503" s="490"/>
      <c r="E503" s="490"/>
      <c r="F503" s="490"/>
      <c r="G503" s="490"/>
      <c r="H503" s="490"/>
      <c r="I503" s="490"/>
      <c r="J503" s="490"/>
      <c r="K503" s="490"/>
      <c r="L503" s="491"/>
      <c r="M503" s="492"/>
      <c r="N503" s="492"/>
      <c r="O503" s="492"/>
      <c r="P503" s="492"/>
      <c r="Q503" s="492"/>
      <c r="R503" s="493"/>
      <c r="S503" s="493"/>
      <c r="T503" s="493"/>
      <c r="U503" s="493"/>
      <c r="V503" s="493"/>
      <c r="W503" s="403"/>
      <c r="X503" s="1"/>
      <c r="Y503" s="2"/>
      <c r="Z503" s="400" t="str">
        <f>IFERROR(VLOOKUP(Y503, 【参考】数式用!$A$2:$B$48, 2, FALSE), "")</f>
        <v/>
      </c>
    </row>
    <row r="504" spans="2:26" ht="20.100000000000001" customHeight="1">
      <c r="B504" s="402">
        <f t="shared" si="4"/>
        <v>466</v>
      </c>
      <c r="C504" s="489"/>
      <c r="D504" s="490"/>
      <c r="E504" s="490"/>
      <c r="F504" s="490"/>
      <c r="G504" s="490"/>
      <c r="H504" s="490"/>
      <c r="I504" s="490"/>
      <c r="J504" s="490"/>
      <c r="K504" s="490"/>
      <c r="L504" s="491"/>
      <c r="M504" s="492"/>
      <c r="N504" s="492"/>
      <c r="O504" s="492"/>
      <c r="P504" s="492"/>
      <c r="Q504" s="492"/>
      <c r="R504" s="493"/>
      <c r="S504" s="493"/>
      <c r="T504" s="493"/>
      <c r="U504" s="493"/>
      <c r="V504" s="493"/>
      <c r="W504" s="403"/>
      <c r="X504" s="1"/>
      <c r="Y504" s="2"/>
      <c r="Z504" s="400" t="str">
        <f>IFERROR(VLOOKUP(Y504, 【参考】数式用!$A$2:$B$48, 2, FALSE), "")</f>
        <v/>
      </c>
    </row>
    <row r="505" spans="2:26" ht="20.100000000000001" customHeight="1">
      <c r="B505" s="402">
        <f t="shared" si="4"/>
        <v>467</v>
      </c>
      <c r="C505" s="489"/>
      <c r="D505" s="490"/>
      <c r="E505" s="490"/>
      <c r="F505" s="490"/>
      <c r="G505" s="490"/>
      <c r="H505" s="490"/>
      <c r="I505" s="490"/>
      <c r="J505" s="490"/>
      <c r="K505" s="490"/>
      <c r="L505" s="491"/>
      <c r="M505" s="492"/>
      <c r="N505" s="492"/>
      <c r="O505" s="492"/>
      <c r="P505" s="492"/>
      <c r="Q505" s="492"/>
      <c r="R505" s="493"/>
      <c r="S505" s="493"/>
      <c r="T505" s="493"/>
      <c r="U505" s="493"/>
      <c r="V505" s="493"/>
      <c r="W505" s="403"/>
      <c r="X505" s="1"/>
      <c r="Y505" s="2"/>
      <c r="Z505" s="400" t="str">
        <f>IFERROR(VLOOKUP(Y505, 【参考】数式用!$A$2:$B$48, 2, FALSE), "")</f>
        <v/>
      </c>
    </row>
    <row r="506" spans="2:26" ht="20.100000000000001" customHeight="1">
      <c r="B506" s="402">
        <f t="shared" si="4"/>
        <v>468</v>
      </c>
      <c r="C506" s="489"/>
      <c r="D506" s="490"/>
      <c r="E506" s="490"/>
      <c r="F506" s="490"/>
      <c r="G506" s="490"/>
      <c r="H506" s="490"/>
      <c r="I506" s="490"/>
      <c r="J506" s="490"/>
      <c r="K506" s="490"/>
      <c r="L506" s="491"/>
      <c r="M506" s="492"/>
      <c r="N506" s="492"/>
      <c r="O506" s="492"/>
      <c r="P506" s="492"/>
      <c r="Q506" s="492"/>
      <c r="R506" s="493"/>
      <c r="S506" s="493"/>
      <c r="T506" s="493"/>
      <c r="U506" s="493"/>
      <c r="V506" s="493"/>
      <c r="W506" s="403"/>
      <c r="X506" s="1"/>
      <c r="Y506" s="2"/>
      <c r="Z506" s="400" t="str">
        <f>IFERROR(VLOOKUP(Y506, 【参考】数式用!$A$2:$B$48, 2, FALSE), "")</f>
        <v/>
      </c>
    </row>
    <row r="507" spans="2:26" ht="20.100000000000001" customHeight="1">
      <c r="B507" s="402">
        <f t="shared" si="4"/>
        <v>469</v>
      </c>
      <c r="C507" s="489"/>
      <c r="D507" s="490"/>
      <c r="E507" s="490"/>
      <c r="F507" s="490"/>
      <c r="G507" s="490"/>
      <c r="H507" s="490"/>
      <c r="I507" s="490"/>
      <c r="J507" s="490"/>
      <c r="K507" s="490"/>
      <c r="L507" s="491"/>
      <c r="M507" s="492"/>
      <c r="N507" s="492"/>
      <c r="O507" s="492"/>
      <c r="P507" s="492"/>
      <c r="Q507" s="492"/>
      <c r="R507" s="493"/>
      <c r="S507" s="493"/>
      <c r="T507" s="493"/>
      <c r="U507" s="493"/>
      <c r="V507" s="493"/>
      <c r="W507" s="403"/>
      <c r="X507" s="1"/>
      <c r="Y507" s="2"/>
      <c r="Z507" s="400" t="str">
        <f>IFERROR(VLOOKUP(Y507, 【参考】数式用!$A$2:$B$48, 2, FALSE), "")</f>
        <v/>
      </c>
    </row>
    <row r="508" spans="2:26" ht="20.100000000000001" customHeight="1">
      <c r="B508" s="402">
        <f t="shared" si="4"/>
        <v>470</v>
      </c>
      <c r="C508" s="489"/>
      <c r="D508" s="490"/>
      <c r="E508" s="490"/>
      <c r="F508" s="490"/>
      <c r="G508" s="490"/>
      <c r="H508" s="490"/>
      <c r="I508" s="490"/>
      <c r="J508" s="490"/>
      <c r="K508" s="490"/>
      <c r="L508" s="491"/>
      <c r="M508" s="492"/>
      <c r="N508" s="492"/>
      <c r="O508" s="492"/>
      <c r="P508" s="492"/>
      <c r="Q508" s="492"/>
      <c r="R508" s="493"/>
      <c r="S508" s="493"/>
      <c r="T508" s="493"/>
      <c r="U508" s="493"/>
      <c r="V508" s="493"/>
      <c r="W508" s="403"/>
      <c r="X508" s="1"/>
      <c r="Y508" s="2"/>
      <c r="Z508" s="400" t="str">
        <f>IFERROR(VLOOKUP(Y508, 【参考】数式用!$A$2:$B$48, 2, FALSE), "")</f>
        <v/>
      </c>
    </row>
    <row r="509" spans="2:26" ht="20.100000000000001" customHeight="1">
      <c r="B509" s="402">
        <f t="shared" si="4"/>
        <v>471</v>
      </c>
      <c r="C509" s="489"/>
      <c r="D509" s="490"/>
      <c r="E509" s="490"/>
      <c r="F509" s="490"/>
      <c r="G509" s="490"/>
      <c r="H509" s="490"/>
      <c r="I509" s="490"/>
      <c r="J509" s="490"/>
      <c r="K509" s="490"/>
      <c r="L509" s="491"/>
      <c r="M509" s="492"/>
      <c r="N509" s="492"/>
      <c r="O509" s="492"/>
      <c r="P509" s="492"/>
      <c r="Q509" s="492"/>
      <c r="R509" s="493"/>
      <c r="S509" s="493"/>
      <c r="T509" s="493"/>
      <c r="U509" s="493"/>
      <c r="V509" s="493"/>
      <c r="W509" s="403"/>
      <c r="X509" s="1"/>
      <c r="Y509" s="2"/>
      <c r="Z509" s="400" t="str">
        <f>IFERROR(VLOOKUP(Y509, 【参考】数式用!$A$2:$B$48, 2, FALSE), "")</f>
        <v/>
      </c>
    </row>
    <row r="510" spans="2:26" ht="20.100000000000001" customHeight="1">
      <c r="B510" s="402">
        <f t="shared" si="4"/>
        <v>472</v>
      </c>
      <c r="C510" s="489"/>
      <c r="D510" s="490"/>
      <c r="E510" s="490"/>
      <c r="F510" s="490"/>
      <c r="G510" s="490"/>
      <c r="H510" s="490"/>
      <c r="I510" s="490"/>
      <c r="J510" s="490"/>
      <c r="K510" s="490"/>
      <c r="L510" s="491"/>
      <c r="M510" s="492"/>
      <c r="N510" s="492"/>
      <c r="O510" s="492"/>
      <c r="P510" s="492"/>
      <c r="Q510" s="492"/>
      <c r="R510" s="493"/>
      <c r="S510" s="493"/>
      <c r="T510" s="493"/>
      <c r="U510" s="493"/>
      <c r="V510" s="493"/>
      <c r="W510" s="403"/>
      <c r="X510" s="1"/>
      <c r="Y510" s="2"/>
      <c r="Z510" s="400" t="str">
        <f>IFERROR(VLOOKUP(Y510, 【参考】数式用!$A$2:$B$48, 2, FALSE), "")</f>
        <v/>
      </c>
    </row>
    <row r="511" spans="2:26" ht="20.100000000000001" customHeight="1">
      <c r="B511" s="402">
        <f t="shared" si="4"/>
        <v>473</v>
      </c>
      <c r="C511" s="489"/>
      <c r="D511" s="490"/>
      <c r="E511" s="490"/>
      <c r="F511" s="490"/>
      <c r="G511" s="490"/>
      <c r="H511" s="490"/>
      <c r="I511" s="490"/>
      <c r="J511" s="490"/>
      <c r="K511" s="490"/>
      <c r="L511" s="491"/>
      <c r="M511" s="492"/>
      <c r="N511" s="492"/>
      <c r="O511" s="492"/>
      <c r="P511" s="492"/>
      <c r="Q511" s="492"/>
      <c r="R511" s="493"/>
      <c r="S511" s="493"/>
      <c r="T511" s="493"/>
      <c r="U511" s="493"/>
      <c r="V511" s="493"/>
      <c r="W511" s="403"/>
      <c r="X511" s="1"/>
      <c r="Y511" s="2"/>
      <c r="Z511" s="400" t="str">
        <f>IFERROR(VLOOKUP(Y511, 【参考】数式用!$A$2:$B$48, 2, FALSE), "")</f>
        <v/>
      </c>
    </row>
    <row r="512" spans="2:26" ht="20.100000000000001" customHeight="1">
      <c r="B512" s="402">
        <f t="shared" si="4"/>
        <v>474</v>
      </c>
      <c r="C512" s="489"/>
      <c r="D512" s="490"/>
      <c r="E512" s="490"/>
      <c r="F512" s="490"/>
      <c r="G512" s="490"/>
      <c r="H512" s="490"/>
      <c r="I512" s="490"/>
      <c r="J512" s="490"/>
      <c r="K512" s="490"/>
      <c r="L512" s="491"/>
      <c r="M512" s="492"/>
      <c r="N512" s="492"/>
      <c r="O512" s="492"/>
      <c r="P512" s="492"/>
      <c r="Q512" s="492"/>
      <c r="R512" s="493"/>
      <c r="S512" s="493"/>
      <c r="T512" s="493"/>
      <c r="U512" s="493"/>
      <c r="V512" s="493"/>
      <c r="W512" s="403"/>
      <c r="X512" s="1"/>
      <c r="Y512" s="2"/>
      <c r="Z512" s="400" t="str">
        <f>IFERROR(VLOOKUP(Y512, 【参考】数式用!$A$2:$B$48, 2, FALSE), "")</f>
        <v/>
      </c>
    </row>
    <row r="513" spans="2:26" ht="20.100000000000001" customHeight="1">
      <c r="B513" s="402">
        <f t="shared" si="4"/>
        <v>475</v>
      </c>
      <c r="C513" s="489"/>
      <c r="D513" s="490"/>
      <c r="E513" s="490"/>
      <c r="F513" s="490"/>
      <c r="G513" s="490"/>
      <c r="H513" s="490"/>
      <c r="I513" s="490"/>
      <c r="J513" s="490"/>
      <c r="K513" s="490"/>
      <c r="L513" s="491"/>
      <c r="M513" s="492"/>
      <c r="N513" s="492"/>
      <c r="O513" s="492"/>
      <c r="P513" s="492"/>
      <c r="Q513" s="492"/>
      <c r="R513" s="493"/>
      <c r="S513" s="493"/>
      <c r="T513" s="493"/>
      <c r="U513" s="493"/>
      <c r="V513" s="493"/>
      <c r="W513" s="403"/>
      <c r="X513" s="1"/>
      <c r="Y513" s="2"/>
      <c r="Z513" s="400" t="str">
        <f>IFERROR(VLOOKUP(Y513, 【参考】数式用!$A$2:$B$48, 2, FALSE), "")</f>
        <v/>
      </c>
    </row>
    <row r="514" spans="2:26" ht="20.100000000000001" customHeight="1">
      <c r="B514" s="402">
        <f t="shared" si="4"/>
        <v>476</v>
      </c>
      <c r="C514" s="489"/>
      <c r="D514" s="490"/>
      <c r="E514" s="490"/>
      <c r="F514" s="490"/>
      <c r="G514" s="490"/>
      <c r="H514" s="490"/>
      <c r="I514" s="490"/>
      <c r="J514" s="490"/>
      <c r="K514" s="490"/>
      <c r="L514" s="491"/>
      <c r="M514" s="492"/>
      <c r="N514" s="492"/>
      <c r="O514" s="492"/>
      <c r="P514" s="492"/>
      <c r="Q514" s="492"/>
      <c r="R514" s="493"/>
      <c r="S514" s="493"/>
      <c r="T514" s="493"/>
      <c r="U514" s="493"/>
      <c r="V514" s="493"/>
      <c r="W514" s="403"/>
      <c r="X514" s="1"/>
      <c r="Y514" s="2"/>
      <c r="Z514" s="400" t="str">
        <f>IFERROR(VLOOKUP(Y514, 【参考】数式用!$A$2:$B$48, 2, FALSE), "")</f>
        <v/>
      </c>
    </row>
    <row r="515" spans="2:26" ht="20.100000000000001" customHeight="1">
      <c r="B515" s="402">
        <f t="shared" si="4"/>
        <v>477</v>
      </c>
      <c r="C515" s="489"/>
      <c r="D515" s="490"/>
      <c r="E515" s="490"/>
      <c r="F515" s="490"/>
      <c r="G515" s="490"/>
      <c r="H515" s="490"/>
      <c r="I515" s="490"/>
      <c r="J515" s="490"/>
      <c r="K515" s="490"/>
      <c r="L515" s="491"/>
      <c r="M515" s="492"/>
      <c r="N515" s="492"/>
      <c r="O515" s="492"/>
      <c r="P515" s="492"/>
      <c r="Q515" s="492"/>
      <c r="R515" s="493"/>
      <c r="S515" s="493"/>
      <c r="T515" s="493"/>
      <c r="U515" s="493"/>
      <c r="V515" s="493"/>
      <c r="W515" s="403"/>
      <c r="X515" s="1"/>
      <c r="Y515" s="2"/>
      <c r="Z515" s="400" t="str">
        <f>IFERROR(VLOOKUP(Y515, 【参考】数式用!$A$2:$B$48, 2, FALSE), "")</f>
        <v/>
      </c>
    </row>
    <row r="516" spans="2:26" ht="20.100000000000001" customHeight="1">
      <c r="B516" s="402">
        <f t="shared" si="4"/>
        <v>478</v>
      </c>
      <c r="C516" s="489"/>
      <c r="D516" s="490"/>
      <c r="E516" s="490"/>
      <c r="F516" s="490"/>
      <c r="G516" s="490"/>
      <c r="H516" s="490"/>
      <c r="I516" s="490"/>
      <c r="J516" s="490"/>
      <c r="K516" s="490"/>
      <c r="L516" s="491"/>
      <c r="M516" s="492"/>
      <c r="N516" s="492"/>
      <c r="O516" s="492"/>
      <c r="P516" s="492"/>
      <c r="Q516" s="492"/>
      <c r="R516" s="493"/>
      <c r="S516" s="493"/>
      <c r="T516" s="493"/>
      <c r="U516" s="493"/>
      <c r="V516" s="493"/>
      <c r="W516" s="403"/>
      <c r="X516" s="1"/>
      <c r="Y516" s="2"/>
      <c r="Z516" s="400" t="str">
        <f>IFERROR(VLOOKUP(Y516, 【参考】数式用!$A$2:$B$48, 2, FALSE), "")</f>
        <v/>
      </c>
    </row>
    <row r="517" spans="2:26" ht="20.100000000000001" customHeight="1">
      <c r="B517" s="402">
        <f t="shared" si="4"/>
        <v>479</v>
      </c>
      <c r="C517" s="489"/>
      <c r="D517" s="490"/>
      <c r="E517" s="490"/>
      <c r="F517" s="490"/>
      <c r="G517" s="490"/>
      <c r="H517" s="490"/>
      <c r="I517" s="490"/>
      <c r="J517" s="490"/>
      <c r="K517" s="490"/>
      <c r="L517" s="491"/>
      <c r="M517" s="492"/>
      <c r="N517" s="492"/>
      <c r="O517" s="492"/>
      <c r="P517" s="492"/>
      <c r="Q517" s="492"/>
      <c r="R517" s="493"/>
      <c r="S517" s="493"/>
      <c r="T517" s="493"/>
      <c r="U517" s="493"/>
      <c r="V517" s="493"/>
      <c r="W517" s="403"/>
      <c r="X517" s="1"/>
      <c r="Y517" s="2"/>
      <c r="Z517" s="400" t="str">
        <f>IFERROR(VLOOKUP(Y517, 【参考】数式用!$A$2:$B$48, 2, FALSE), "")</f>
        <v/>
      </c>
    </row>
    <row r="518" spans="2:26" ht="20.100000000000001" customHeight="1">
      <c r="B518" s="402">
        <f t="shared" si="4"/>
        <v>480</v>
      </c>
      <c r="C518" s="489"/>
      <c r="D518" s="490"/>
      <c r="E518" s="490"/>
      <c r="F518" s="490"/>
      <c r="G518" s="490"/>
      <c r="H518" s="490"/>
      <c r="I518" s="490"/>
      <c r="J518" s="490"/>
      <c r="K518" s="490"/>
      <c r="L518" s="491"/>
      <c r="M518" s="492"/>
      <c r="N518" s="492"/>
      <c r="O518" s="492"/>
      <c r="P518" s="492"/>
      <c r="Q518" s="492"/>
      <c r="R518" s="493"/>
      <c r="S518" s="493"/>
      <c r="T518" s="493"/>
      <c r="U518" s="493"/>
      <c r="V518" s="493"/>
      <c r="W518" s="403"/>
      <c r="X518" s="1"/>
      <c r="Y518" s="2"/>
      <c r="Z518" s="400" t="str">
        <f>IFERROR(VLOOKUP(Y518, 【参考】数式用!$A$2:$B$48, 2, FALSE), "")</f>
        <v/>
      </c>
    </row>
    <row r="519" spans="2:26" ht="20.100000000000001" customHeight="1">
      <c r="B519" s="402">
        <f t="shared" si="4"/>
        <v>481</v>
      </c>
      <c r="C519" s="489"/>
      <c r="D519" s="490"/>
      <c r="E519" s="490"/>
      <c r="F519" s="490"/>
      <c r="G519" s="490"/>
      <c r="H519" s="490"/>
      <c r="I519" s="490"/>
      <c r="J519" s="490"/>
      <c r="K519" s="490"/>
      <c r="L519" s="491"/>
      <c r="M519" s="492"/>
      <c r="N519" s="492"/>
      <c r="O519" s="492"/>
      <c r="P519" s="492"/>
      <c r="Q519" s="492"/>
      <c r="R519" s="493"/>
      <c r="S519" s="493"/>
      <c r="T519" s="493"/>
      <c r="U519" s="493"/>
      <c r="V519" s="493"/>
      <c r="W519" s="403"/>
      <c r="X519" s="1"/>
      <c r="Y519" s="2"/>
      <c r="Z519" s="400" t="str">
        <f>IFERROR(VLOOKUP(Y519, 【参考】数式用!$A$2:$B$48, 2, FALSE), "")</f>
        <v/>
      </c>
    </row>
    <row r="520" spans="2:26" ht="20.100000000000001" customHeight="1">
      <c r="B520" s="402">
        <f t="shared" si="4"/>
        <v>482</v>
      </c>
      <c r="C520" s="489"/>
      <c r="D520" s="490"/>
      <c r="E520" s="490"/>
      <c r="F520" s="490"/>
      <c r="G520" s="490"/>
      <c r="H520" s="490"/>
      <c r="I520" s="490"/>
      <c r="J520" s="490"/>
      <c r="K520" s="490"/>
      <c r="L520" s="491"/>
      <c r="M520" s="492"/>
      <c r="N520" s="492"/>
      <c r="O520" s="492"/>
      <c r="P520" s="492"/>
      <c r="Q520" s="492"/>
      <c r="R520" s="493"/>
      <c r="S520" s="493"/>
      <c r="T520" s="493"/>
      <c r="U520" s="493"/>
      <c r="V520" s="493"/>
      <c r="W520" s="403"/>
      <c r="X520" s="1"/>
      <c r="Y520" s="2"/>
      <c r="Z520" s="400" t="str">
        <f>IFERROR(VLOOKUP(Y520, 【参考】数式用!$A$2:$B$48, 2, FALSE), "")</f>
        <v/>
      </c>
    </row>
    <row r="521" spans="2:26" ht="20.100000000000001" customHeight="1">
      <c r="B521" s="402">
        <f t="shared" si="4"/>
        <v>483</v>
      </c>
      <c r="C521" s="489"/>
      <c r="D521" s="490"/>
      <c r="E521" s="490"/>
      <c r="F521" s="490"/>
      <c r="G521" s="490"/>
      <c r="H521" s="490"/>
      <c r="I521" s="490"/>
      <c r="J521" s="490"/>
      <c r="K521" s="490"/>
      <c r="L521" s="491"/>
      <c r="M521" s="492"/>
      <c r="N521" s="492"/>
      <c r="O521" s="492"/>
      <c r="P521" s="492"/>
      <c r="Q521" s="492"/>
      <c r="R521" s="493"/>
      <c r="S521" s="493"/>
      <c r="T521" s="493"/>
      <c r="U521" s="493"/>
      <c r="V521" s="493"/>
      <c r="W521" s="403"/>
      <c r="X521" s="1"/>
      <c r="Y521" s="2"/>
      <c r="Z521" s="400" t="str">
        <f>IFERROR(VLOOKUP(Y521, 【参考】数式用!$A$2:$B$48, 2, FALSE), "")</f>
        <v/>
      </c>
    </row>
    <row r="522" spans="2:26" ht="20.100000000000001" customHeight="1">
      <c r="B522" s="402">
        <f t="shared" si="4"/>
        <v>484</v>
      </c>
      <c r="C522" s="489"/>
      <c r="D522" s="490"/>
      <c r="E522" s="490"/>
      <c r="F522" s="490"/>
      <c r="G522" s="490"/>
      <c r="H522" s="490"/>
      <c r="I522" s="490"/>
      <c r="J522" s="490"/>
      <c r="K522" s="490"/>
      <c r="L522" s="491"/>
      <c r="M522" s="492"/>
      <c r="N522" s="492"/>
      <c r="O522" s="492"/>
      <c r="P522" s="492"/>
      <c r="Q522" s="492"/>
      <c r="R522" s="493"/>
      <c r="S522" s="493"/>
      <c r="T522" s="493"/>
      <c r="U522" s="493"/>
      <c r="V522" s="493"/>
      <c r="W522" s="403"/>
      <c r="X522" s="1"/>
      <c r="Y522" s="2"/>
      <c r="Z522" s="400" t="str">
        <f>IFERROR(VLOOKUP(Y522, 【参考】数式用!$A$2:$B$48, 2, FALSE), "")</f>
        <v/>
      </c>
    </row>
    <row r="523" spans="2:26" ht="20.100000000000001" customHeight="1">
      <c r="B523" s="402">
        <f t="shared" si="4"/>
        <v>485</v>
      </c>
      <c r="C523" s="489"/>
      <c r="D523" s="490"/>
      <c r="E523" s="490"/>
      <c r="F523" s="490"/>
      <c r="G523" s="490"/>
      <c r="H523" s="490"/>
      <c r="I523" s="490"/>
      <c r="J523" s="490"/>
      <c r="K523" s="490"/>
      <c r="L523" s="491"/>
      <c r="M523" s="492"/>
      <c r="N523" s="492"/>
      <c r="O523" s="492"/>
      <c r="P523" s="492"/>
      <c r="Q523" s="492"/>
      <c r="R523" s="493"/>
      <c r="S523" s="493"/>
      <c r="T523" s="493"/>
      <c r="U523" s="493"/>
      <c r="V523" s="493"/>
      <c r="W523" s="403"/>
      <c r="X523" s="1"/>
      <c r="Y523" s="2"/>
      <c r="Z523" s="400" t="str">
        <f>IFERROR(VLOOKUP(Y523, 【参考】数式用!$A$2:$B$48, 2, FALSE), "")</f>
        <v/>
      </c>
    </row>
    <row r="524" spans="2:26" ht="20.100000000000001" customHeight="1">
      <c r="B524" s="402">
        <f t="shared" si="4"/>
        <v>486</v>
      </c>
      <c r="C524" s="489"/>
      <c r="D524" s="490"/>
      <c r="E524" s="490"/>
      <c r="F524" s="490"/>
      <c r="G524" s="490"/>
      <c r="H524" s="490"/>
      <c r="I524" s="490"/>
      <c r="J524" s="490"/>
      <c r="K524" s="490"/>
      <c r="L524" s="491"/>
      <c r="M524" s="492"/>
      <c r="N524" s="492"/>
      <c r="O524" s="492"/>
      <c r="P524" s="492"/>
      <c r="Q524" s="492"/>
      <c r="R524" s="493"/>
      <c r="S524" s="493"/>
      <c r="T524" s="493"/>
      <c r="U524" s="493"/>
      <c r="V524" s="493"/>
      <c r="W524" s="403"/>
      <c r="X524" s="1"/>
      <c r="Y524" s="2"/>
      <c r="Z524" s="400" t="str">
        <f>IFERROR(VLOOKUP(Y524, 【参考】数式用!$A$2:$B$48, 2, FALSE), "")</f>
        <v/>
      </c>
    </row>
    <row r="525" spans="2:26" ht="20.100000000000001" customHeight="1">
      <c r="B525" s="402">
        <f t="shared" si="4"/>
        <v>487</v>
      </c>
      <c r="C525" s="489"/>
      <c r="D525" s="490"/>
      <c r="E525" s="490"/>
      <c r="F525" s="490"/>
      <c r="G525" s="490"/>
      <c r="H525" s="490"/>
      <c r="I525" s="490"/>
      <c r="J525" s="490"/>
      <c r="K525" s="490"/>
      <c r="L525" s="491"/>
      <c r="M525" s="492"/>
      <c r="N525" s="492"/>
      <c r="O525" s="492"/>
      <c r="P525" s="492"/>
      <c r="Q525" s="492"/>
      <c r="R525" s="493"/>
      <c r="S525" s="493"/>
      <c r="T525" s="493"/>
      <c r="U525" s="493"/>
      <c r="V525" s="493"/>
      <c r="W525" s="403"/>
      <c r="X525" s="1"/>
      <c r="Y525" s="2"/>
      <c r="Z525" s="400" t="str">
        <f>IFERROR(VLOOKUP(Y525, 【参考】数式用!$A$2:$B$48, 2, FALSE), "")</f>
        <v/>
      </c>
    </row>
    <row r="526" spans="2:26" ht="20.100000000000001" customHeight="1">
      <c r="B526" s="402">
        <f t="shared" si="4"/>
        <v>488</v>
      </c>
      <c r="C526" s="489"/>
      <c r="D526" s="490"/>
      <c r="E526" s="490"/>
      <c r="F526" s="490"/>
      <c r="G526" s="490"/>
      <c r="H526" s="490"/>
      <c r="I526" s="490"/>
      <c r="J526" s="490"/>
      <c r="K526" s="490"/>
      <c r="L526" s="491"/>
      <c r="M526" s="492"/>
      <c r="N526" s="492"/>
      <c r="O526" s="492"/>
      <c r="P526" s="492"/>
      <c r="Q526" s="492"/>
      <c r="R526" s="493"/>
      <c r="S526" s="493"/>
      <c r="T526" s="493"/>
      <c r="U526" s="493"/>
      <c r="V526" s="493"/>
      <c r="W526" s="403"/>
      <c r="X526" s="1"/>
      <c r="Y526" s="2"/>
      <c r="Z526" s="400" t="str">
        <f>IFERROR(VLOOKUP(Y526, 【参考】数式用!$A$2:$B$48, 2, FALSE), "")</f>
        <v/>
      </c>
    </row>
    <row r="527" spans="2:26" ht="20.100000000000001" customHeight="1">
      <c r="B527" s="402">
        <f t="shared" si="4"/>
        <v>489</v>
      </c>
      <c r="C527" s="489"/>
      <c r="D527" s="490"/>
      <c r="E527" s="490"/>
      <c r="F527" s="490"/>
      <c r="G527" s="490"/>
      <c r="H527" s="490"/>
      <c r="I527" s="490"/>
      <c r="J527" s="490"/>
      <c r="K527" s="490"/>
      <c r="L527" s="491"/>
      <c r="M527" s="492"/>
      <c r="N527" s="492"/>
      <c r="O527" s="492"/>
      <c r="P527" s="492"/>
      <c r="Q527" s="492"/>
      <c r="R527" s="493"/>
      <c r="S527" s="493"/>
      <c r="T527" s="493"/>
      <c r="U527" s="493"/>
      <c r="V527" s="493"/>
      <c r="W527" s="403"/>
      <c r="X527" s="1"/>
      <c r="Y527" s="2"/>
      <c r="Z527" s="400" t="str">
        <f>IFERROR(VLOOKUP(Y527, 【参考】数式用!$A$2:$B$48, 2, FALSE), "")</f>
        <v/>
      </c>
    </row>
    <row r="528" spans="2:26" ht="20.100000000000001" customHeight="1">
      <c r="B528" s="402">
        <f t="shared" si="4"/>
        <v>490</v>
      </c>
      <c r="C528" s="489"/>
      <c r="D528" s="490"/>
      <c r="E528" s="490"/>
      <c r="F528" s="490"/>
      <c r="G528" s="490"/>
      <c r="H528" s="490"/>
      <c r="I528" s="490"/>
      <c r="J528" s="490"/>
      <c r="K528" s="490"/>
      <c r="L528" s="491"/>
      <c r="M528" s="492"/>
      <c r="N528" s="492"/>
      <c r="O528" s="492"/>
      <c r="P528" s="492"/>
      <c r="Q528" s="492"/>
      <c r="R528" s="493"/>
      <c r="S528" s="493"/>
      <c r="T528" s="493"/>
      <c r="U528" s="493"/>
      <c r="V528" s="493"/>
      <c r="W528" s="403"/>
      <c r="X528" s="1"/>
      <c r="Y528" s="2"/>
      <c r="Z528" s="400" t="str">
        <f>IFERROR(VLOOKUP(Y528, 【参考】数式用!$A$2:$B$48, 2, FALSE), "")</f>
        <v/>
      </c>
    </row>
    <row r="529" spans="2:26" ht="20.100000000000001" customHeight="1">
      <c r="B529" s="402">
        <f t="shared" si="4"/>
        <v>491</v>
      </c>
      <c r="C529" s="489"/>
      <c r="D529" s="490"/>
      <c r="E529" s="490"/>
      <c r="F529" s="490"/>
      <c r="G529" s="490"/>
      <c r="H529" s="490"/>
      <c r="I529" s="490"/>
      <c r="J529" s="490"/>
      <c r="K529" s="490"/>
      <c r="L529" s="491"/>
      <c r="M529" s="492"/>
      <c r="N529" s="492"/>
      <c r="O529" s="492"/>
      <c r="P529" s="492"/>
      <c r="Q529" s="492"/>
      <c r="R529" s="493"/>
      <c r="S529" s="493"/>
      <c r="T529" s="493"/>
      <c r="U529" s="493"/>
      <c r="V529" s="493"/>
      <c r="W529" s="403"/>
      <c r="X529" s="1"/>
      <c r="Y529" s="2"/>
      <c r="Z529" s="400" t="str">
        <f>IFERROR(VLOOKUP(Y529, 【参考】数式用!$A$2:$B$48, 2, FALSE), "")</f>
        <v/>
      </c>
    </row>
    <row r="530" spans="2:26" ht="20.100000000000001" customHeight="1">
      <c r="B530" s="402">
        <f t="shared" si="4"/>
        <v>492</v>
      </c>
      <c r="C530" s="489"/>
      <c r="D530" s="490"/>
      <c r="E530" s="490"/>
      <c r="F530" s="490"/>
      <c r="G530" s="490"/>
      <c r="H530" s="490"/>
      <c r="I530" s="490"/>
      <c r="J530" s="490"/>
      <c r="K530" s="490"/>
      <c r="L530" s="491"/>
      <c r="M530" s="492"/>
      <c r="N530" s="492"/>
      <c r="O530" s="492"/>
      <c r="P530" s="492"/>
      <c r="Q530" s="492"/>
      <c r="R530" s="493"/>
      <c r="S530" s="493"/>
      <c r="T530" s="493"/>
      <c r="U530" s="493"/>
      <c r="V530" s="493"/>
      <c r="W530" s="403"/>
      <c r="X530" s="1"/>
      <c r="Y530" s="2"/>
      <c r="Z530" s="400" t="str">
        <f>IFERROR(VLOOKUP(Y530, 【参考】数式用!$A$2:$B$48, 2, FALSE), "")</f>
        <v/>
      </c>
    </row>
    <row r="531" spans="2:26" ht="20.100000000000001" customHeight="1">
      <c r="B531" s="402">
        <f t="shared" si="4"/>
        <v>493</v>
      </c>
      <c r="C531" s="489"/>
      <c r="D531" s="490"/>
      <c r="E531" s="490"/>
      <c r="F531" s="490"/>
      <c r="G531" s="490"/>
      <c r="H531" s="490"/>
      <c r="I531" s="490"/>
      <c r="J531" s="490"/>
      <c r="K531" s="490"/>
      <c r="L531" s="491"/>
      <c r="M531" s="492"/>
      <c r="N531" s="492"/>
      <c r="O531" s="492"/>
      <c r="P531" s="492"/>
      <c r="Q531" s="492"/>
      <c r="R531" s="493"/>
      <c r="S531" s="493"/>
      <c r="T531" s="493"/>
      <c r="U531" s="493"/>
      <c r="V531" s="493"/>
      <c r="W531" s="403"/>
      <c r="X531" s="1"/>
      <c r="Y531" s="2"/>
      <c r="Z531" s="400" t="str">
        <f>IFERROR(VLOOKUP(Y531, 【参考】数式用!$A$2:$B$48, 2, FALSE), "")</f>
        <v/>
      </c>
    </row>
    <row r="532" spans="2:26" ht="20.100000000000001" customHeight="1">
      <c r="B532" s="402">
        <f t="shared" si="4"/>
        <v>494</v>
      </c>
      <c r="C532" s="489"/>
      <c r="D532" s="490"/>
      <c r="E532" s="490"/>
      <c r="F532" s="490"/>
      <c r="G532" s="490"/>
      <c r="H532" s="490"/>
      <c r="I532" s="490"/>
      <c r="J532" s="490"/>
      <c r="K532" s="490"/>
      <c r="L532" s="491"/>
      <c r="M532" s="492"/>
      <c r="N532" s="492"/>
      <c r="O532" s="492"/>
      <c r="P532" s="492"/>
      <c r="Q532" s="492"/>
      <c r="R532" s="493"/>
      <c r="S532" s="493"/>
      <c r="T532" s="493"/>
      <c r="U532" s="493"/>
      <c r="V532" s="493"/>
      <c r="W532" s="403"/>
      <c r="X532" s="1"/>
      <c r="Y532" s="2"/>
      <c r="Z532" s="400" t="str">
        <f>IFERROR(VLOOKUP(Y532, 【参考】数式用!$A$2:$B$48, 2, FALSE), "")</f>
        <v/>
      </c>
    </row>
    <row r="533" spans="2:26" ht="20.100000000000001" customHeight="1">
      <c r="B533" s="402">
        <f t="shared" si="4"/>
        <v>495</v>
      </c>
      <c r="C533" s="489"/>
      <c r="D533" s="490"/>
      <c r="E533" s="490"/>
      <c r="F533" s="490"/>
      <c r="G533" s="490"/>
      <c r="H533" s="490"/>
      <c r="I533" s="490"/>
      <c r="J533" s="490"/>
      <c r="K533" s="490"/>
      <c r="L533" s="491"/>
      <c r="M533" s="492"/>
      <c r="N533" s="492"/>
      <c r="O533" s="492"/>
      <c r="P533" s="492"/>
      <c r="Q533" s="492"/>
      <c r="R533" s="493"/>
      <c r="S533" s="493"/>
      <c r="T533" s="493"/>
      <c r="U533" s="493"/>
      <c r="V533" s="493"/>
      <c r="W533" s="403"/>
      <c r="X533" s="1"/>
      <c r="Y533" s="2"/>
      <c r="Z533" s="400" t="str">
        <f>IFERROR(VLOOKUP(Y533, 【参考】数式用!$A$2:$B$48, 2, FALSE), "")</f>
        <v/>
      </c>
    </row>
    <row r="534" spans="2:26" ht="20.100000000000001" customHeight="1">
      <c r="B534" s="402">
        <f t="shared" si="4"/>
        <v>496</v>
      </c>
      <c r="C534" s="489"/>
      <c r="D534" s="490"/>
      <c r="E534" s="490"/>
      <c r="F534" s="490"/>
      <c r="G534" s="490"/>
      <c r="H534" s="490"/>
      <c r="I534" s="490"/>
      <c r="J534" s="490"/>
      <c r="K534" s="490"/>
      <c r="L534" s="491"/>
      <c r="M534" s="492"/>
      <c r="N534" s="492"/>
      <c r="O534" s="492"/>
      <c r="P534" s="492"/>
      <c r="Q534" s="492"/>
      <c r="R534" s="493"/>
      <c r="S534" s="493"/>
      <c r="T534" s="493"/>
      <c r="U534" s="493"/>
      <c r="V534" s="493"/>
      <c r="W534" s="403"/>
      <c r="X534" s="1"/>
      <c r="Y534" s="2"/>
      <c r="Z534" s="400" t="str">
        <f>IFERROR(VLOOKUP(Y534, 【参考】数式用!$A$2:$B$48, 2, FALSE), "")</f>
        <v/>
      </c>
    </row>
    <row r="535" spans="2:26" ht="20.100000000000001" customHeight="1">
      <c r="B535" s="402">
        <f t="shared" si="4"/>
        <v>497</v>
      </c>
      <c r="C535" s="489"/>
      <c r="D535" s="490"/>
      <c r="E535" s="490"/>
      <c r="F535" s="490"/>
      <c r="G535" s="490"/>
      <c r="H535" s="490"/>
      <c r="I535" s="490"/>
      <c r="J535" s="490"/>
      <c r="K535" s="490"/>
      <c r="L535" s="491"/>
      <c r="M535" s="492"/>
      <c r="N535" s="492"/>
      <c r="O535" s="492"/>
      <c r="P535" s="492"/>
      <c r="Q535" s="492"/>
      <c r="R535" s="493"/>
      <c r="S535" s="493"/>
      <c r="T535" s="493"/>
      <c r="U535" s="493"/>
      <c r="V535" s="493"/>
      <c r="W535" s="403"/>
      <c r="X535" s="1"/>
      <c r="Y535" s="2"/>
      <c r="Z535" s="400" t="str">
        <f>IFERROR(VLOOKUP(Y535, 【参考】数式用!$A$2:$B$48, 2, FALSE), "")</f>
        <v/>
      </c>
    </row>
    <row r="536" spans="2:26" ht="20.100000000000001" customHeight="1">
      <c r="B536" s="402">
        <f t="shared" si="4"/>
        <v>498</v>
      </c>
      <c r="C536" s="489"/>
      <c r="D536" s="490"/>
      <c r="E536" s="490"/>
      <c r="F536" s="490"/>
      <c r="G536" s="490"/>
      <c r="H536" s="490"/>
      <c r="I536" s="490"/>
      <c r="J536" s="490"/>
      <c r="K536" s="490"/>
      <c r="L536" s="491"/>
      <c r="M536" s="492"/>
      <c r="N536" s="492"/>
      <c r="O536" s="492"/>
      <c r="P536" s="492"/>
      <c r="Q536" s="492"/>
      <c r="R536" s="493"/>
      <c r="S536" s="493"/>
      <c r="T536" s="493"/>
      <c r="U536" s="493"/>
      <c r="V536" s="493"/>
      <c r="W536" s="403"/>
      <c r="X536" s="1"/>
      <c r="Y536" s="2"/>
      <c r="Z536" s="400" t="str">
        <f>IFERROR(VLOOKUP(Y536, 【参考】数式用!$A$2:$B$48, 2, FALSE), "")</f>
        <v/>
      </c>
    </row>
    <row r="537" spans="2:26" ht="20.100000000000001" customHeight="1">
      <c r="B537" s="402">
        <f t="shared" si="4"/>
        <v>499</v>
      </c>
      <c r="C537" s="489"/>
      <c r="D537" s="490"/>
      <c r="E537" s="490"/>
      <c r="F537" s="490"/>
      <c r="G537" s="490"/>
      <c r="H537" s="490"/>
      <c r="I537" s="490"/>
      <c r="J537" s="490"/>
      <c r="K537" s="490"/>
      <c r="L537" s="491"/>
      <c r="M537" s="492"/>
      <c r="N537" s="492"/>
      <c r="O537" s="492"/>
      <c r="P537" s="492"/>
      <c r="Q537" s="492"/>
      <c r="R537" s="493"/>
      <c r="S537" s="493"/>
      <c r="T537" s="493"/>
      <c r="U537" s="493"/>
      <c r="V537" s="493"/>
      <c r="W537" s="403"/>
      <c r="X537" s="1"/>
      <c r="Y537" s="2"/>
      <c r="Z537" s="400" t="str">
        <f>IFERROR(VLOOKUP(Y537, 【参考】数式用!$A$2:$B$48, 2, FALSE), "")</f>
        <v/>
      </c>
    </row>
    <row r="538" spans="2:26" ht="20.100000000000001" customHeight="1">
      <c r="B538" s="402">
        <f t="shared" si="4"/>
        <v>500</v>
      </c>
      <c r="C538" s="489"/>
      <c r="D538" s="490"/>
      <c r="E538" s="490"/>
      <c r="F538" s="490"/>
      <c r="G538" s="490"/>
      <c r="H538" s="490"/>
      <c r="I538" s="490"/>
      <c r="J538" s="490"/>
      <c r="K538" s="490"/>
      <c r="L538" s="491"/>
      <c r="M538" s="492"/>
      <c r="N538" s="492"/>
      <c r="O538" s="492"/>
      <c r="P538" s="492"/>
      <c r="Q538" s="492"/>
      <c r="R538" s="493"/>
      <c r="S538" s="493"/>
      <c r="T538" s="493"/>
      <c r="U538" s="493"/>
      <c r="V538" s="493"/>
      <c r="W538" s="403"/>
      <c r="X538" s="1"/>
      <c r="Y538" s="2"/>
      <c r="Z538" s="400" t="str">
        <f>IFERROR(VLOOKUP(Y538, 【参考】数式用!$A$2:$B$48, 2, FALSE), "")</f>
        <v/>
      </c>
    </row>
    <row r="539" spans="2:26" ht="20.100000000000001" customHeight="1">
      <c r="B539" s="402">
        <f t="shared" si="4"/>
        <v>501</v>
      </c>
      <c r="C539" s="489"/>
      <c r="D539" s="490"/>
      <c r="E539" s="490"/>
      <c r="F539" s="490"/>
      <c r="G539" s="490"/>
      <c r="H539" s="490"/>
      <c r="I539" s="490"/>
      <c r="J539" s="490"/>
      <c r="K539" s="490"/>
      <c r="L539" s="491"/>
      <c r="M539" s="492"/>
      <c r="N539" s="492"/>
      <c r="O539" s="492"/>
      <c r="P539" s="492"/>
      <c r="Q539" s="492"/>
      <c r="R539" s="493"/>
      <c r="S539" s="493"/>
      <c r="T539" s="493"/>
      <c r="U539" s="493"/>
      <c r="V539" s="493"/>
      <c r="W539" s="403"/>
      <c r="X539" s="1"/>
      <c r="Y539" s="2"/>
      <c r="Z539" s="400" t="str">
        <f>IFERROR(VLOOKUP(Y539, 【参考】数式用!$A$2:$B$48, 2, FALSE), "")</f>
        <v/>
      </c>
    </row>
    <row r="540" spans="2:26" ht="20.100000000000001" customHeight="1">
      <c r="B540" s="402">
        <f t="shared" si="4"/>
        <v>502</v>
      </c>
      <c r="C540" s="489"/>
      <c r="D540" s="490"/>
      <c r="E540" s="490"/>
      <c r="F540" s="490"/>
      <c r="G540" s="490"/>
      <c r="H540" s="490"/>
      <c r="I540" s="490"/>
      <c r="J540" s="490"/>
      <c r="K540" s="490"/>
      <c r="L540" s="491"/>
      <c r="M540" s="492"/>
      <c r="N540" s="492"/>
      <c r="O540" s="492"/>
      <c r="P540" s="492"/>
      <c r="Q540" s="492"/>
      <c r="R540" s="493"/>
      <c r="S540" s="493"/>
      <c r="T540" s="493"/>
      <c r="U540" s="493"/>
      <c r="V540" s="493"/>
      <c r="W540" s="403"/>
      <c r="X540" s="1"/>
      <c r="Y540" s="2"/>
      <c r="Z540" s="400" t="str">
        <f>IFERROR(VLOOKUP(Y540, 【参考】数式用!$A$2:$B$48, 2, FALSE), "")</f>
        <v/>
      </c>
    </row>
    <row r="541" spans="2:26" ht="20.100000000000001" customHeight="1">
      <c r="B541" s="402">
        <f t="shared" si="4"/>
        <v>503</v>
      </c>
      <c r="C541" s="489"/>
      <c r="D541" s="490"/>
      <c r="E541" s="490"/>
      <c r="F541" s="490"/>
      <c r="G541" s="490"/>
      <c r="H541" s="490"/>
      <c r="I541" s="490"/>
      <c r="J541" s="490"/>
      <c r="K541" s="490"/>
      <c r="L541" s="491"/>
      <c r="M541" s="492"/>
      <c r="N541" s="492"/>
      <c r="O541" s="492"/>
      <c r="P541" s="492"/>
      <c r="Q541" s="492"/>
      <c r="R541" s="493"/>
      <c r="S541" s="493"/>
      <c r="T541" s="493"/>
      <c r="U541" s="493"/>
      <c r="V541" s="493"/>
      <c r="W541" s="403"/>
      <c r="X541" s="1"/>
      <c r="Y541" s="2"/>
      <c r="Z541" s="400" t="str">
        <f>IFERROR(VLOOKUP(Y541, 【参考】数式用!$A$2:$B$48, 2, FALSE), "")</f>
        <v/>
      </c>
    </row>
    <row r="542" spans="2:26" ht="20.100000000000001" customHeight="1">
      <c r="B542" s="402">
        <f t="shared" si="4"/>
        <v>504</v>
      </c>
      <c r="C542" s="489"/>
      <c r="D542" s="490"/>
      <c r="E542" s="490"/>
      <c r="F542" s="490"/>
      <c r="G542" s="490"/>
      <c r="H542" s="490"/>
      <c r="I542" s="490"/>
      <c r="J542" s="490"/>
      <c r="K542" s="490"/>
      <c r="L542" s="491"/>
      <c r="M542" s="492"/>
      <c r="N542" s="492"/>
      <c r="O542" s="492"/>
      <c r="P542" s="492"/>
      <c r="Q542" s="492"/>
      <c r="R542" s="493"/>
      <c r="S542" s="493"/>
      <c r="T542" s="493"/>
      <c r="U542" s="493"/>
      <c r="V542" s="493"/>
      <c r="W542" s="403"/>
      <c r="X542" s="1"/>
      <c r="Y542" s="2"/>
      <c r="Z542" s="400" t="str">
        <f>IFERROR(VLOOKUP(Y542, 【参考】数式用!$A$2:$B$48, 2, FALSE), "")</f>
        <v/>
      </c>
    </row>
    <row r="543" spans="2:26" ht="20.100000000000001" customHeight="1">
      <c r="B543" s="402">
        <f t="shared" si="4"/>
        <v>505</v>
      </c>
      <c r="C543" s="489"/>
      <c r="D543" s="490"/>
      <c r="E543" s="490"/>
      <c r="F543" s="490"/>
      <c r="G543" s="490"/>
      <c r="H543" s="490"/>
      <c r="I543" s="490"/>
      <c r="J543" s="490"/>
      <c r="K543" s="490"/>
      <c r="L543" s="491"/>
      <c r="M543" s="492"/>
      <c r="N543" s="492"/>
      <c r="O543" s="492"/>
      <c r="P543" s="492"/>
      <c r="Q543" s="492"/>
      <c r="R543" s="493"/>
      <c r="S543" s="493"/>
      <c r="T543" s="493"/>
      <c r="U543" s="493"/>
      <c r="V543" s="493"/>
      <c r="W543" s="403"/>
      <c r="X543" s="1"/>
      <c r="Y543" s="2"/>
      <c r="Z543" s="400" t="str">
        <f>IFERROR(VLOOKUP(Y543, 【参考】数式用!$A$2:$B$48, 2, FALSE), "")</f>
        <v/>
      </c>
    </row>
    <row r="544" spans="2:26" ht="20.100000000000001" customHeight="1">
      <c r="B544" s="402">
        <f t="shared" si="4"/>
        <v>506</v>
      </c>
      <c r="C544" s="489"/>
      <c r="D544" s="490"/>
      <c r="E544" s="490"/>
      <c r="F544" s="490"/>
      <c r="G544" s="490"/>
      <c r="H544" s="490"/>
      <c r="I544" s="490"/>
      <c r="J544" s="490"/>
      <c r="K544" s="490"/>
      <c r="L544" s="491"/>
      <c r="M544" s="492"/>
      <c r="N544" s="492"/>
      <c r="O544" s="492"/>
      <c r="P544" s="492"/>
      <c r="Q544" s="492"/>
      <c r="R544" s="493"/>
      <c r="S544" s="493"/>
      <c r="T544" s="493"/>
      <c r="U544" s="493"/>
      <c r="V544" s="493"/>
      <c r="W544" s="403"/>
      <c r="X544" s="1"/>
      <c r="Y544" s="2"/>
      <c r="Z544" s="400" t="str">
        <f>IFERROR(VLOOKUP(Y544, 【参考】数式用!$A$2:$B$48, 2, FALSE), "")</f>
        <v/>
      </c>
    </row>
    <row r="545" spans="2:26" ht="20.100000000000001" customHeight="1">
      <c r="B545" s="402">
        <f t="shared" ref="B545:B608" si="5">B544+1</f>
        <v>507</v>
      </c>
      <c r="C545" s="489"/>
      <c r="D545" s="490"/>
      <c r="E545" s="490"/>
      <c r="F545" s="490"/>
      <c r="G545" s="490"/>
      <c r="H545" s="490"/>
      <c r="I545" s="490"/>
      <c r="J545" s="490"/>
      <c r="K545" s="490"/>
      <c r="L545" s="491"/>
      <c r="M545" s="492"/>
      <c r="N545" s="492"/>
      <c r="O545" s="492"/>
      <c r="P545" s="492"/>
      <c r="Q545" s="492"/>
      <c r="R545" s="493"/>
      <c r="S545" s="493"/>
      <c r="T545" s="493"/>
      <c r="U545" s="493"/>
      <c r="V545" s="493"/>
      <c r="W545" s="403"/>
      <c r="X545" s="1"/>
      <c r="Y545" s="2"/>
      <c r="Z545" s="400" t="str">
        <f>IFERROR(VLOOKUP(Y545, 【参考】数式用!$A$2:$B$48, 2, FALSE), "")</f>
        <v/>
      </c>
    </row>
    <row r="546" spans="2:26" ht="20.100000000000001" customHeight="1">
      <c r="B546" s="402">
        <f t="shared" si="5"/>
        <v>508</v>
      </c>
      <c r="C546" s="489"/>
      <c r="D546" s="490"/>
      <c r="E546" s="490"/>
      <c r="F546" s="490"/>
      <c r="G546" s="490"/>
      <c r="H546" s="490"/>
      <c r="I546" s="490"/>
      <c r="J546" s="490"/>
      <c r="K546" s="490"/>
      <c r="L546" s="491"/>
      <c r="M546" s="492"/>
      <c r="N546" s="492"/>
      <c r="O546" s="492"/>
      <c r="P546" s="492"/>
      <c r="Q546" s="492"/>
      <c r="R546" s="493"/>
      <c r="S546" s="493"/>
      <c r="T546" s="493"/>
      <c r="U546" s="493"/>
      <c r="V546" s="493"/>
      <c r="W546" s="403"/>
      <c r="X546" s="1"/>
      <c r="Y546" s="2"/>
      <c r="Z546" s="400" t="str">
        <f>IFERROR(VLOOKUP(Y546, 【参考】数式用!$A$2:$B$48, 2, FALSE), "")</f>
        <v/>
      </c>
    </row>
    <row r="547" spans="2:26" ht="20.100000000000001" customHeight="1">
      <c r="B547" s="402">
        <f t="shared" si="5"/>
        <v>509</v>
      </c>
      <c r="C547" s="489"/>
      <c r="D547" s="490"/>
      <c r="E547" s="490"/>
      <c r="F547" s="490"/>
      <c r="G547" s="490"/>
      <c r="H547" s="490"/>
      <c r="I547" s="490"/>
      <c r="J547" s="490"/>
      <c r="K547" s="490"/>
      <c r="L547" s="491"/>
      <c r="M547" s="492"/>
      <c r="N547" s="492"/>
      <c r="O547" s="492"/>
      <c r="P547" s="492"/>
      <c r="Q547" s="492"/>
      <c r="R547" s="493"/>
      <c r="S547" s="493"/>
      <c r="T547" s="493"/>
      <c r="U547" s="493"/>
      <c r="V547" s="493"/>
      <c r="W547" s="403"/>
      <c r="X547" s="1"/>
      <c r="Y547" s="2"/>
      <c r="Z547" s="400" t="str">
        <f>IFERROR(VLOOKUP(Y547, 【参考】数式用!$A$2:$B$48, 2, FALSE), "")</f>
        <v/>
      </c>
    </row>
    <row r="548" spans="2:26" ht="20.100000000000001" customHeight="1">
      <c r="B548" s="402">
        <f t="shared" si="5"/>
        <v>510</v>
      </c>
      <c r="C548" s="489"/>
      <c r="D548" s="490"/>
      <c r="E548" s="490"/>
      <c r="F548" s="490"/>
      <c r="G548" s="490"/>
      <c r="H548" s="490"/>
      <c r="I548" s="490"/>
      <c r="J548" s="490"/>
      <c r="K548" s="490"/>
      <c r="L548" s="491"/>
      <c r="M548" s="492"/>
      <c r="N548" s="492"/>
      <c r="O548" s="492"/>
      <c r="P548" s="492"/>
      <c r="Q548" s="492"/>
      <c r="R548" s="493"/>
      <c r="S548" s="493"/>
      <c r="T548" s="493"/>
      <c r="U548" s="493"/>
      <c r="V548" s="493"/>
      <c r="W548" s="403"/>
      <c r="X548" s="1"/>
      <c r="Y548" s="2"/>
      <c r="Z548" s="400" t="str">
        <f>IFERROR(VLOOKUP(Y548, 【参考】数式用!$A$2:$B$48, 2, FALSE), "")</f>
        <v/>
      </c>
    </row>
    <row r="549" spans="2:26" ht="20.100000000000001" customHeight="1">
      <c r="B549" s="402">
        <f t="shared" si="5"/>
        <v>511</v>
      </c>
      <c r="C549" s="489"/>
      <c r="D549" s="490"/>
      <c r="E549" s="490"/>
      <c r="F549" s="490"/>
      <c r="G549" s="490"/>
      <c r="H549" s="490"/>
      <c r="I549" s="490"/>
      <c r="J549" s="490"/>
      <c r="K549" s="490"/>
      <c r="L549" s="491"/>
      <c r="M549" s="492"/>
      <c r="N549" s="492"/>
      <c r="O549" s="492"/>
      <c r="P549" s="492"/>
      <c r="Q549" s="492"/>
      <c r="R549" s="493"/>
      <c r="S549" s="493"/>
      <c r="T549" s="493"/>
      <c r="U549" s="493"/>
      <c r="V549" s="493"/>
      <c r="W549" s="403"/>
      <c r="X549" s="1"/>
      <c r="Y549" s="2"/>
      <c r="Z549" s="400" t="str">
        <f>IFERROR(VLOOKUP(Y549, 【参考】数式用!$A$2:$B$48, 2, FALSE), "")</f>
        <v/>
      </c>
    </row>
    <row r="550" spans="2:26" ht="20.100000000000001" customHeight="1">
      <c r="B550" s="402">
        <f t="shared" si="5"/>
        <v>512</v>
      </c>
      <c r="C550" s="489"/>
      <c r="D550" s="490"/>
      <c r="E550" s="490"/>
      <c r="F550" s="490"/>
      <c r="G550" s="490"/>
      <c r="H550" s="490"/>
      <c r="I550" s="490"/>
      <c r="J550" s="490"/>
      <c r="K550" s="490"/>
      <c r="L550" s="491"/>
      <c r="M550" s="492"/>
      <c r="N550" s="492"/>
      <c r="O550" s="492"/>
      <c r="P550" s="492"/>
      <c r="Q550" s="492"/>
      <c r="R550" s="493"/>
      <c r="S550" s="493"/>
      <c r="T550" s="493"/>
      <c r="U550" s="493"/>
      <c r="V550" s="493"/>
      <c r="W550" s="403"/>
      <c r="X550" s="1"/>
      <c r="Y550" s="2"/>
      <c r="Z550" s="400" t="str">
        <f>IFERROR(VLOOKUP(Y550, 【参考】数式用!$A$2:$B$48, 2, FALSE), "")</f>
        <v/>
      </c>
    </row>
    <row r="551" spans="2:26" ht="20.100000000000001" customHeight="1">
      <c r="B551" s="402">
        <f t="shared" si="5"/>
        <v>513</v>
      </c>
      <c r="C551" s="489"/>
      <c r="D551" s="490"/>
      <c r="E551" s="490"/>
      <c r="F551" s="490"/>
      <c r="G551" s="490"/>
      <c r="H551" s="490"/>
      <c r="I551" s="490"/>
      <c r="J551" s="490"/>
      <c r="K551" s="490"/>
      <c r="L551" s="491"/>
      <c r="M551" s="492"/>
      <c r="N551" s="492"/>
      <c r="O551" s="492"/>
      <c r="P551" s="492"/>
      <c r="Q551" s="492"/>
      <c r="R551" s="493"/>
      <c r="S551" s="493"/>
      <c r="T551" s="493"/>
      <c r="U551" s="493"/>
      <c r="V551" s="493"/>
      <c r="W551" s="403"/>
      <c r="X551" s="1"/>
      <c r="Y551" s="2"/>
      <c r="Z551" s="400" t="str">
        <f>IFERROR(VLOOKUP(Y551, 【参考】数式用!$A$2:$B$48, 2, FALSE), "")</f>
        <v/>
      </c>
    </row>
    <row r="552" spans="2:26" ht="20.100000000000001" customHeight="1">
      <c r="B552" s="402">
        <f t="shared" si="5"/>
        <v>514</v>
      </c>
      <c r="C552" s="489"/>
      <c r="D552" s="490"/>
      <c r="E552" s="490"/>
      <c r="F552" s="490"/>
      <c r="G552" s="490"/>
      <c r="H552" s="490"/>
      <c r="I552" s="490"/>
      <c r="J552" s="490"/>
      <c r="K552" s="490"/>
      <c r="L552" s="491"/>
      <c r="M552" s="492"/>
      <c r="N552" s="492"/>
      <c r="O552" s="492"/>
      <c r="P552" s="492"/>
      <c r="Q552" s="492"/>
      <c r="R552" s="493"/>
      <c r="S552" s="493"/>
      <c r="T552" s="493"/>
      <c r="U552" s="493"/>
      <c r="V552" s="493"/>
      <c r="W552" s="403"/>
      <c r="X552" s="1"/>
      <c r="Y552" s="2"/>
      <c r="Z552" s="400" t="str">
        <f>IFERROR(VLOOKUP(Y552, 【参考】数式用!$A$2:$B$48, 2, FALSE), "")</f>
        <v/>
      </c>
    </row>
    <row r="553" spans="2:26" ht="20.100000000000001" customHeight="1">
      <c r="B553" s="402">
        <f t="shared" si="5"/>
        <v>515</v>
      </c>
      <c r="C553" s="489"/>
      <c r="D553" s="490"/>
      <c r="E553" s="490"/>
      <c r="F553" s="490"/>
      <c r="G553" s="490"/>
      <c r="H553" s="490"/>
      <c r="I553" s="490"/>
      <c r="J553" s="490"/>
      <c r="K553" s="490"/>
      <c r="L553" s="491"/>
      <c r="M553" s="492"/>
      <c r="N553" s="492"/>
      <c r="O553" s="492"/>
      <c r="P553" s="492"/>
      <c r="Q553" s="492"/>
      <c r="R553" s="493"/>
      <c r="S553" s="493"/>
      <c r="T553" s="493"/>
      <c r="U553" s="493"/>
      <c r="V553" s="493"/>
      <c r="W553" s="403"/>
      <c r="X553" s="1"/>
      <c r="Y553" s="2"/>
      <c r="Z553" s="400" t="str">
        <f>IFERROR(VLOOKUP(Y553, 【参考】数式用!$A$2:$B$48, 2, FALSE), "")</f>
        <v/>
      </c>
    </row>
    <row r="554" spans="2:26" ht="20.100000000000001" customHeight="1">
      <c r="B554" s="402">
        <f t="shared" si="5"/>
        <v>516</v>
      </c>
      <c r="C554" s="489"/>
      <c r="D554" s="490"/>
      <c r="E554" s="490"/>
      <c r="F554" s="490"/>
      <c r="G554" s="490"/>
      <c r="H554" s="490"/>
      <c r="I554" s="490"/>
      <c r="J554" s="490"/>
      <c r="K554" s="490"/>
      <c r="L554" s="491"/>
      <c r="M554" s="492"/>
      <c r="N554" s="492"/>
      <c r="O554" s="492"/>
      <c r="P554" s="492"/>
      <c r="Q554" s="492"/>
      <c r="R554" s="493"/>
      <c r="S554" s="493"/>
      <c r="T554" s="493"/>
      <c r="U554" s="493"/>
      <c r="V554" s="493"/>
      <c r="W554" s="403"/>
      <c r="X554" s="1"/>
      <c r="Y554" s="2"/>
      <c r="Z554" s="400" t="str">
        <f>IFERROR(VLOOKUP(Y554, 【参考】数式用!$A$2:$B$48, 2, FALSE), "")</f>
        <v/>
      </c>
    </row>
    <row r="555" spans="2:26" ht="20.100000000000001" customHeight="1">
      <c r="B555" s="402">
        <f t="shared" si="5"/>
        <v>517</v>
      </c>
      <c r="C555" s="489"/>
      <c r="D555" s="490"/>
      <c r="E555" s="490"/>
      <c r="F555" s="490"/>
      <c r="G555" s="490"/>
      <c r="H555" s="490"/>
      <c r="I555" s="490"/>
      <c r="J555" s="490"/>
      <c r="K555" s="490"/>
      <c r="L555" s="491"/>
      <c r="M555" s="492"/>
      <c r="N555" s="492"/>
      <c r="O555" s="492"/>
      <c r="P555" s="492"/>
      <c r="Q555" s="492"/>
      <c r="R555" s="493"/>
      <c r="S555" s="493"/>
      <c r="T555" s="493"/>
      <c r="U555" s="493"/>
      <c r="V555" s="493"/>
      <c r="W555" s="403"/>
      <c r="X555" s="1"/>
      <c r="Y555" s="2"/>
      <c r="Z555" s="400" t="str">
        <f>IFERROR(VLOOKUP(Y555, 【参考】数式用!$A$2:$B$48, 2, FALSE), "")</f>
        <v/>
      </c>
    </row>
    <row r="556" spans="2:26" ht="20.100000000000001" customHeight="1">
      <c r="B556" s="402">
        <f t="shared" si="5"/>
        <v>518</v>
      </c>
      <c r="C556" s="489"/>
      <c r="D556" s="490"/>
      <c r="E556" s="490"/>
      <c r="F556" s="490"/>
      <c r="G556" s="490"/>
      <c r="H556" s="490"/>
      <c r="I556" s="490"/>
      <c r="J556" s="490"/>
      <c r="K556" s="490"/>
      <c r="L556" s="491"/>
      <c r="M556" s="492"/>
      <c r="N556" s="492"/>
      <c r="O556" s="492"/>
      <c r="P556" s="492"/>
      <c r="Q556" s="492"/>
      <c r="R556" s="493"/>
      <c r="S556" s="493"/>
      <c r="T556" s="493"/>
      <c r="U556" s="493"/>
      <c r="V556" s="493"/>
      <c r="W556" s="403"/>
      <c r="X556" s="1"/>
      <c r="Y556" s="2"/>
      <c r="Z556" s="400" t="str">
        <f>IFERROR(VLOOKUP(Y556, 【参考】数式用!$A$2:$B$48, 2, FALSE), "")</f>
        <v/>
      </c>
    </row>
    <row r="557" spans="2:26" ht="20.100000000000001" customHeight="1">
      <c r="B557" s="402">
        <f t="shared" si="5"/>
        <v>519</v>
      </c>
      <c r="C557" s="489"/>
      <c r="D557" s="490"/>
      <c r="E557" s="490"/>
      <c r="F557" s="490"/>
      <c r="G557" s="490"/>
      <c r="H557" s="490"/>
      <c r="I557" s="490"/>
      <c r="J557" s="490"/>
      <c r="K557" s="490"/>
      <c r="L557" s="491"/>
      <c r="M557" s="492"/>
      <c r="N557" s="492"/>
      <c r="O557" s="492"/>
      <c r="P557" s="492"/>
      <c r="Q557" s="492"/>
      <c r="R557" s="493"/>
      <c r="S557" s="493"/>
      <c r="T557" s="493"/>
      <c r="U557" s="493"/>
      <c r="V557" s="493"/>
      <c r="W557" s="403"/>
      <c r="X557" s="1"/>
      <c r="Y557" s="2"/>
      <c r="Z557" s="400" t="str">
        <f>IFERROR(VLOOKUP(Y557, 【参考】数式用!$A$2:$B$48, 2, FALSE), "")</f>
        <v/>
      </c>
    </row>
    <row r="558" spans="2:26" ht="20.100000000000001" customHeight="1">
      <c r="B558" s="402">
        <f t="shared" si="5"/>
        <v>520</v>
      </c>
      <c r="C558" s="489"/>
      <c r="D558" s="490"/>
      <c r="E558" s="490"/>
      <c r="F558" s="490"/>
      <c r="G558" s="490"/>
      <c r="H558" s="490"/>
      <c r="I558" s="490"/>
      <c r="J558" s="490"/>
      <c r="K558" s="490"/>
      <c r="L558" s="491"/>
      <c r="M558" s="492"/>
      <c r="N558" s="492"/>
      <c r="O558" s="492"/>
      <c r="P558" s="492"/>
      <c r="Q558" s="492"/>
      <c r="R558" s="493"/>
      <c r="S558" s="493"/>
      <c r="T558" s="493"/>
      <c r="U558" s="493"/>
      <c r="V558" s="493"/>
      <c r="W558" s="403"/>
      <c r="X558" s="1"/>
      <c r="Y558" s="2"/>
      <c r="Z558" s="400" t="str">
        <f>IFERROR(VLOOKUP(Y558, 【参考】数式用!$A$2:$B$48, 2, FALSE), "")</f>
        <v/>
      </c>
    </row>
    <row r="559" spans="2:26" ht="20.100000000000001" customHeight="1">
      <c r="B559" s="402">
        <f t="shared" si="5"/>
        <v>521</v>
      </c>
      <c r="C559" s="489"/>
      <c r="D559" s="490"/>
      <c r="E559" s="490"/>
      <c r="F559" s="490"/>
      <c r="G559" s="490"/>
      <c r="H559" s="490"/>
      <c r="I559" s="490"/>
      <c r="J559" s="490"/>
      <c r="K559" s="490"/>
      <c r="L559" s="491"/>
      <c r="M559" s="492"/>
      <c r="N559" s="492"/>
      <c r="O559" s="492"/>
      <c r="P559" s="492"/>
      <c r="Q559" s="492"/>
      <c r="R559" s="493"/>
      <c r="S559" s="493"/>
      <c r="T559" s="493"/>
      <c r="U559" s="493"/>
      <c r="V559" s="493"/>
      <c r="W559" s="403"/>
      <c r="X559" s="1"/>
      <c r="Y559" s="2"/>
      <c r="Z559" s="400" t="str">
        <f>IFERROR(VLOOKUP(Y559, 【参考】数式用!$A$2:$B$48, 2, FALSE), "")</f>
        <v/>
      </c>
    </row>
    <row r="560" spans="2:26" ht="20.100000000000001" customHeight="1">
      <c r="B560" s="402">
        <f t="shared" si="5"/>
        <v>522</v>
      </c>
      <c r="C560" s="489"/>
      <c r="D560" s="490"/>
      <c r="E560" s="490"/>
      <c r="F560" s="490"/>
      <c r="G560" s="490"/>
      <c r="H560" s="490"/>
      <c r="I560" s="490"/>
      <c r="J560" s="490"/>
      <c r="K560" s="490"/>
      <c r="L560" s="491"/>
      <c r="M560" s="492"/>
      <c r="N560" s="492"/>
      <c r="O560" s="492"/>
      <c r="P560" s="492"/>
      <c r="Q560" s="492"/>
      <c r="R560" s="493"/>
      <c r="S560" s="493"/>
      <c r="T560" s="493"/>
      <c r="U560" s="493"/>
      <c r="V560" s="493"/>
      <c r="W560" s="403"/>
      <c r="X560" s="1"/>
      <c r="Y560" s="2"/>
      <c r="Z560" s="400" t="str">
        <f>IFERROR(VLOOKUP(Y560, 【参考】数式用!$A$2:$B$48, 2, FALSE), "")</f>
        <v/>
      </c>
    </row>
    <row r="561" spans="2:26" ht="20.100000000000001" customHeight="1">
      <c r="B561" s="402">
        <f t="shared" si="5"/>
        <v>523</v>
      </c>
      <c r="C561" s="489"/>
      <c r="D561" s="490"/>
      <c r="E561" s="490"/>
      <c r="F561" s="490"/>
      <c r="G561" s="490"/>
      <c r="H561" s="490"/>
      <c r="I561" s="490"/>
      <c r="J561" s="490"/>
      <c r="K561" s="490"/>
      <c r="L561" s="491"/>
      <c r="M561" s="492"/>
      <c r="N561" s="492"/>
      <c r="O561" s="492"/>
      <c r="P561" s="492"/>
      <c r="Q561" s="492"/>
      <c r="R561" s="493"/>
      <c r="S561" s="493"/>
      <c r="T561" s="493"/>
      <c r="U561" s="493"/>
      <c r="V561" s="493"/>
      <c r="W561" s="403"/>
      <c r="X561" s="1"/>
      <c r="Y561" s="2"/>
      <c r="Z561" s="400" t="str">
        <f>IFERROR(VLOOKUP(Y561, 【参考】数式用!$A$2:$B$48, 2, FALSE), "")</f>
        <v/>
      </c>
    </row>
    <row r="562" spans="2:26" ht="20.100000000000001" customHeight="1">
      <c r="B562" s="402">
        <f t="shared" si="5"/>
        <v>524</v>
      </c>
      <c r="C562" s="489"/>
      <c r="D562" s="490"/>
      <c r="E562" s="490"/>
      <c r="F562" s="490"/>
      <c r="G562" s="490"/>
      <c r="H562" s="490"/>
      <c r="I562" s="490"/>
      <c r="J562" s="490"/>
      <c r="K562" s="490"/>
      <c r="L562" s="491"/>
      <c r="M562" s="492"/>
      <c r="N562" s="492"/>
      <c r="O562" s="492"/>
      <c r="P562" s="492"/>
      <c r="Q562" s="492"/>
      <c r="R562" s="493"/>
      <c r="S562" s="493"/>
      <c r="T562" s="493"/>
      <c r="U562" s="493"/>
      <c r="V562" s="493"/>
      <c r="W562" s="403"/>
      <c r="X562" s="1"/>
      <c r="Y562" s="2"/>
      <c r="Z562" s="400" t="str">
        <f>IFERROR(VLOOKUP(Y562, 【参考】数式用!$A$2:$B$48, 2, FALSE), "")</f>
        <v/>
      </c>
    </row>
    <row r="563" spans="2:26" ht="20.100000000000001" customHeight="1">
      <c r="B563" s="402">
        <f t="shared" si="5"/>
        <v>525</v>
      </c>
      <c r="C563" s="489"/>
      <c r="D563" s="490"/>
      <c r="E563" s="490"/>
      <c r="F563" s="490"/>
      <c r="G563" s="490"/>
      <c r="H563" s="490"/>
      <c r="I563" s="490"/>
      <c r="J563" s="490"/>
      <c r="K563" s="490"/>
      <c r="L563" s="491"/>
      <c r="M563" s="492"/>
      <c r="N563" s="492"/>
      <c r="O563" s="492"/>
      <c r="P563" s="492"/>
      <c r="Q563" s="492"/>
      <c r="R563" s="493"/>
      <c r="S563" s="493"/>
      <c r="T563" s="493"/>
      <c r="U563" s="493"/>
      <c r="V563" s="493"/>
      <c r="W563" s="403"/>
      <c r="X563" s="1"/>
      <c r="Y563" s="2"/>
      <c r="Z563" s="400" t="str">
        <f>IFERROR(VLOOKUP(Y563, 【参考】数式用!$A$2:$B$48, 2, FALSE), "")</f>
        <v/>
      </c>
    </row>
    <row r="564" spans="2:26" ht="20.100000000000001" customHeight="1">
      <c r="B564" s="402">
        <f t="shared" si="5"/>
        <v>526</v>
      </c>
      <c r="C564" s="489"/>
      <c r="D564" s="490"/>
      <c r="E564" s="490"/>
      <c r="F564" s="490"/>
      <c r="G564" s="490"/>
      <c r="H564" s="490"/>
      <c r="I564" s="490"/>
      <c r="J564" s="490"/>
      <c r="K564" s="490"/>
      <c r="L564" s="491"/>
      <c r="M564" s="492"/>
      <c r="N564" s="492"/>
      <c r="O564" s="492"/>
      <c r="P564" s="492"/>
      <c r="Q564" s="492"/>
      <c r="R564" s="493"/>
      <c r="S564" s="493"/>
      <c r="T564" s="493"/>
      <c r="U564" s="493"/>
      <c r="V564" s="493"/>
      <c r="W564" s="403"/>
      <c r="X564" s="1"/>
      <c r="Y564" s="2"/>
      <c r="Z564" s="400" t="str">
        <f>IFERROR(VLOOKUP(Y564, 【参考】数式用!$A$2:$B$48, 2, FALSE), "")</f>
        <v/>
      </c>
    </row>
    <row r="565" spans="2:26" ht="20.100000000000001" customHeight="1">
      <c r="B565" s="402">
        <f t="shared" si="5"/>
        <v>527</v>
      </c>
      <c r="C565" s="489"/>
      <c r="D565" s="490"/>
      <c r="E565" s="490"/>
      <c r="F565" s="490"/>
      <c r="G565" s="490"/>
      <c r="H565" s="490"/>
      <c r="I565" s="490"/>
      <c r="J565" s="490"/>
      <c r="K565" s="490"/>
      <c r="L565" s="491"/>
      <c r="M565" s="492"/>
      <c r="N565" s="492"/>
      <c r="O565" s="492"/>
      <c r="P565" s="492"/>
      <c r="Q565" s="492"/>
      <c r="R565" s="493"/>
      <c r="S565" s="493"/>
      <c r="T565" s="493"/>
      <c r="U565" s="493"/>
      <c r="V565" s="493"/>
      <c r="W565" s="403"/>
      <c r="X565" s="1"/>
      <c r="Y565" s="2"/>
      <c r="Z565" s="400" t="str">
        <f>IFERROR(VLOOKUP(Y565, 【参考】数式用!$A$2:$B$48, 2, FALSE), "")</f>
        <v/>
      </c>
    </row>
    <row r="566" spans="2:26" ht="20.100000000000001" customHeight="1">
      <c r="B566" s="402">
        <f t="shared" si="5"/>
        <v>528</v>
      </c>
      <c r="C566" s="489"/>
      <c r="D566" s="490"/>
      <c r="E566" s="490"/>
      <c r="F566" s="490"/>
      <c r="G566" s="490"/>
      <c r="H566" s="490"/>
      <c r="I566" s="490"/>
      <c r="J566" s="490"/>
      <c r="K566" s="490"/>
      <c r="L566" s="491"/>
      <c r="M566" s="492"/>
      <c r="N566" s="492"/>
      <c r="O566" s="492"/>
      <c r="P566" s="492"/>
      <c r="Q566" s="492"/>
      <c r="R566" s="493"/>
      <c r="S566" s="493"/>
      <c r="T566" s="493"/>
      <c r="U566" s="493"/>
      <c r="V566" s="493"/>
      <c r="W566" s="403"/>
      <c r="X566" s="1"/>
      <c r="Y566" s="2"/>
      <c r="Z566" s="400" t="str">
        <f>IFERROR(VLOOKUP(Y566, 【参考】数式用!$A$2:$B$48, 2, FALSE), "")</f>
        <v/>
      </c>
    </row>
    <row r="567" spans="2:26" ht="20.100000000000001" customHeight="1">
      <c r="B567" s="402">
        <f t="shared" si="5"/>
        <v>529</v>
      </c>
      <c r="C567" s="489"/>
      <c r="D567" s="490"/>
      <c r="E567" s="490"/>
      <c r="F567" s="490"/>
      <c r="G567" s="490"/>
      <c r="H567" s="490"/>
      <c r="I567" s="490"/>
      <c r="J567" s="490"/>
      <c r="K567" s="490"/>
      <c r="L567" s="491"/>
      <c r="M567" s="492"/>
      <c r="N567" s="492"/>
      <c r="O567" s="492"/>
      <c r="P567" s="492"/>
      <c r="Q567" s="492"/>
      <c r="R567" s="493"/>
      <c r="S567" s="493"/>
      <c r="T567" s="493"/>
      <c r="U567" s="493"/>
      <c r="V567" s="493"/>
      <c r="W567" s="403"/>
      <c r="X567" s="1"/>
      <c r="Y567" s="2"/>
      <c r="Z567" s="400" t="str">
        <f>IFERROR(VLOOKUP(Y567, 【参考】数式用!$A$2:$B$48, 2, FALSE), "")</f>
        <v/>
      </c>
    </row>
    <row r="568" spans="2:26" ht="20.100000000000001" customHeight="1">
      <c r="B568" s="402">
        <f t="shared" si="5"/>
        <v>530</v>
      </c>
      <c r="C568" s="489"/>
      <c r="D568" s="490"/>
      <c r="E568" s="490"/>
      <c r="F568" s="490"/>
      <c r="G568" s="490"/>
      <c r="H568" s="490"/>
      <c r="I568" s="490"/>
      <c r="J568" s="490"/>
      <c r="K568" s="490"/>
      <c r="L568" s="491"/>
      <c r="M568" s="492"/>
      <c r="N568" s="492"/>
      <c r="O568" s="492"/>
      <c r="P568" s="492"/>
      <c r="Q568" s="492"/>
      <c r="R568" s="493"/>
      <c r="S568" s="493"/>
      <c r="T568" s="493"/>
      <c r="U568" s="493"/>
      <c r="V568" s="493"/>
      <c r="W568" s="403"/>
      <c r="X568" s="1"/>
      <c r="Y568" s="2"/>
      <c r="Z568" s="400" t="str">
        <f>IFERROR(VLOOKUP(Y568, 【参考】数式用!$A$2:$B$48, 2, FALSE), "")</f>
        <v/>
      </c>
    </row>
    <row r="569" spans="2:26" ht="20.100000000000001" customHeight="1">
      <c r="B569" s="402">
        <f t="shared" si="5"/>
        <v>531</v>
      </c>
      <c r="C569" s="489"/>
      <c r="D569" s="490"/>
      <c r="E569" s="490"/>
      <c r="F569" s="490"/>
      <c r="G569" s="490"/>
      <c r="H569" s="490"/>
      <c r="I569" s="490"/>
      <c r="J569" s="490"/>
      <c r="K569" s="490"/>
      <c r="L569" s="491"/>
      <c r="M569" s="492"/>
      <c r="N569" s="492"/>
      <c r="O569" s="492"/>
      <c r="P569" s="492"/>
      <c r="Q569" s="492"/>
      <c r="R569" s="493"/>
      <c r="S569" s="493"/>
      <c r="T569" s="493"/>
      <c r="U569" s="493"/>
      <c r="V569" s="493"/>
      <c r="W569" s="403"/>
      <c r="X569" s="1"/>
      <c r="Y569" s="2"/>
      <c r="Z569" s="400" t="str">
        <f>IFERROR(VLOOKUP(Y569, 【参考】数式用!$A$2:$B$48, 2, FALSE), "")</f>
        <v/>
      </c>
    </row>
    <row r="570" spans="2:26" ht="20.100000000000001" customHeight="1">
      <c r="B570" s="402">
        <f t="shared" si="5"/>
        <v>532</v>
      </c>
      <c r="C570" s="489"/>
      <c r="D570" s="490"/>
      <c r="E570" s="490"/>
      <c r="F570" s="490"/>
      <c r="G570" s="490"/>
      <c r="H570" s="490"/>
      <c r="I570" s="490"/>
      <c r="J570" s="490"/>
      <c r="K570" s="490"/>
      <c r="L570" s="491"/>
      <c r="M570" s="492"/>
      <c r="N570" s="492"/>
      <c r="O570" s="492"/>
      <c r="P570" s="492"/>
      <c r="Q570" s="492"/>
      <c r="R570" s="493"/>
      <c r="S570" s="493"/>
      <c r="T570" s="493"/>
      <c r="U570" s="493"/>
      <c r="V570" s="493"/>
      <c r="W570" s="403"/>
      <c r="X570" s="1"/>
      <c r="Y570" s="2"/>
      <c r="Z570" s="400" t="str">
        <f>IFERROR(VLOOKUP(Y570, 【参考】数式用!$A$2:$B$48, 2, FALSE), "")</f>
        <v/>
      </c>
    </row>
    <row r="571" spans="2:26" ht="20.100000000000001" customHeight="1">
      <c r="B571" s="402">
        <f t="shared" si="5"/>
        <v>533</v>
      </c>
      <c r="C571" s="489"/>
      <c r="D571" s="490"/>
      <c r="E571" s="490"/>
      <c r="F571" s="490"/>
      <c r="G571" s="490"/>
      <c r="H571" s="490"/>
      <c r="I571" s="490"/>
      <c r="J571" s="490"/>
      <c r="K571" s="490"/>
      <c r="L571" s="491"/>
      <c r="M571" s="492"/>
      <c r="N571" s="492"/>
      <c r="O571" s="492"/>
      <c r="P571" s="492"/>
      <c r="Q571" s="492"/>
      <c r="R571" s="493"/>
      <c r="S571" s="493"/>
      <c r="T571" s="493"/>
      <c r="U571" s="493"/>
      <c r="V571" s="493"/>
      <c r="W571" s="403"/>
      <c r="X571" s="1"/>
      <c r="Y571" s="2"/>
      <c r="Z571" s="400" t="str">
        <f>IFERROR(VLOOKUP(Y571, 【参考】数式用!$A$2:$B$48, 2, FALSE), "")</f>
        <v/>
      </c>
    </row>
    <row r="572" spans="2:26" ht="20.100000000000001" customHeight="1">
      <c r="B572" s="402">
        <f t="shared" si="5"/>
        <v>534</v>
      </c>
      <c r="C572" s="489"/>
      <c r="D572" s="490"/>
      <c r="E572" s="490"/>
      <c r="F572" s="490"/>
      <c r="G572" s="490"/>
      <c r="H572" s="490"/>
      <c r="I572" s="490"/>
      <c r="J572" s="490"/>
      <c r="K572" s="490"/>
      <c r="L572" s="491"/>
      <c r="M572" s="492"/>
      <c r="N572" s="492"/>
      <c r="O572" s="492"/>
      <c r="P572" s="492"/>
      <c r="Q572" s="492"/>
      <c r="R572" s="493"/>
      <c r="S572" s="493"/>
      <c r="T572" s="493"/>
      <c r="U572" s="493"/>
      <c r="V572" s="493"/>
      <c r="W572" s="403"/>
      <c r="X572" s="1"/>
      <c r="Y572" s="2"/>
      <c r="Z572" s="400" t="str">
        <f>IFERROR(VLOOKUP(Y572, 【参考】数式用!$A$2:$B$48, 2, FALSE), "")</f>
        <v/>
      </c>
    </row>
    <row r="573" spans="2:26" ht="20.100000000000001" customHeight="1">
      <c r="B573" s="402">
        <f t="shared" si="5"/>
        <v>535</v>
      </c>
      <c r="C573" s="489"/>
      <c r="D573" s="490"/>
      <c r="E573" s="490"/>
      <c r="F573" s="490"/>
      <c r="G573" s="490"/>
      <c r="H573" s="490"/>
      <c r="I573" s="490"/>
      <c r="J573" s="490"/>
      <c r="K573" s="490"/>
      <c r="L573" s="491"/>
      <c r="M573" s="492"/>
      <c r="N573" s="492"/>
      <c r="O573" s="492"/>
      <c r="P573" s="492"/>
      <c r="Q573" s="492"/>
      <c r="R573" s="493"/>
      <c r="S573" s="493"/>
      <c r="T573" s="493"/>
      <c r="U573" s="493"/>
      <c r="V573" s="493"/>
      <c r="W573" s="403"/>
      <c r="X573" s="1"/>
      <c r="Y573" s="2"/>
      <c r="Z573" s="400" t="str">
        <f>IFERROR(VLOOKUP(Y573, 【参考】数式用!$A$2:$B$48, 2, FALSE), "")</f>
        <v/>
      </c>
    </row>
    <row r="574" spans="2:26" ht="20.100000000000001" customHeight="1">
      <c r="B574" s="402">
        <f t="shared" si="5"/>
        <v>536</v>
      </c>
      <c r="C574" s="489"/>
      <c r="D574" s="490"/>
      <c r="E574" s="490"/>
      <c r="F574" s="490"/>
      <c r="G574" s="490"/>
      <c r="H574" s="490"/>
      <c r="I574" s="490"/>
      <c r="J574" s="490"/>
      <c r="K574" s="490"/>
      <c r="L574" s="491"/>
      <c r="M574" s="492"/>
      <c r="N574" s="492"/>
      <c r="O574" s="492"/>
      <c r="P574" s="492"/>
      <c r="Q574" s="492"/>
      <c r="R574" s="493"/>
      <c r="S574" s="493"/>
      <c r="T574" s="493"/>
      <c r="U574" s="493"/>
      <c r="V574" s="493"/>
      <c r="W574" s="403"/>
      <c r="X574" s="1"/>
      <c r="Y574" s="2"/>
      <c r="Z574" s="400" t="str">
        <f>IFERROR(VLOOKUP(Y574, 【参考】数式用!$A$2:$B$48, 2, FALSE), "")</f>
        <v/>
      </c>
    </row>
    <row r="575" spans="2:26" ht="20.100000000000001" customHeight="1">
      <c r="B575" s="402">
        <f t="shared" si="5"/>
        <v>537</v>
      </c>
      <c r="C575" s="489"/>
      <c r="D575" s="490"/>
      <c r="E575" s="490"/>
      <c r="F575" s="490"/>
      <c r="G575" s="490"/>
      <c r="H575" s="490"/>
      <c r="I575" s="490"/>
      <c r="J575" s="490"/>
      <c r="K575" s="490"/>
      <c r="L575" s="491"/>
      <c r="M575" s="492"/>
      <c r="N575" s="492"/>
      <c r="O575" s="492"/>
      <c r="P575" s="492"/>
      <c r="Q575" s="492"/>
      <c r="R575" s="493"/>
      <c r="S575" s="493"/>
      <c r="T575" s="493"/>
      <c r="U575" s="493"/>
      <c r="V575" s="493"/>
      <c r="W575" s="403"/>
      <c r="X575" s="1"/>
      <c r="Y575" s="2"/>
      <c r="Z575" s="400" t="str">
        <f>IFERROR(VLOOKUP(Y575, 【参考】数式用!$A$2:$B$48, 2, FALSE), "")</f>
        <v/>
      </c>
    </row>
    <row r="576" spans="2:26" ht="20.100000000000001" customHeight="1">
      <c r="B576" s="402">
        <f t="shared" si="5"/>
        <v>538</v>
      </c>
      <c r="C576" s="489"/>
      <c r="D576" s="490"/>
      <c r="E576" s="490"/>
      <c r="F576" s="490"/>
      <c r="G576" s="490"/>
      <c r="H576" s="490"/>
      <c r="I576" s="490"/>
      <c r="J576" s="490"/>
      <c r="K576" s="490"/>
      <c r="L576" s="491"/>
      <c r="M576" s="492"/>
      <c r="N576" s="492"/>
      <c r="O576" s="492"/>
      <c r="P576" s="492"/>
      <c r="Q576" s="492"/>
      <c r="R576" s="493"/>
      <c r="S576" s="493"/>
      <c r="T576" s="493"/>
      <c r="U576" s="493"/>
      <c r="V576" s="493"/>
      <c r="W576" s="403"/>
      <c r="X576" s="1"/>
      <c r="Y576" s="2"/>
      <c r="Z576" s="400" t="str">
        <f>IFERROR(VLOOKUP(Y576, 【参考】数式用!$A$2:$B$48, 2, FALSE), "")</f>
        <v/>
      </c>
    </row>
    <row r="577" spans="2:26" ht="20.100000000000001" customHeight="1">
      <c r="B577" s="402">
        <f t="shared" si="5"/>
        <v>539</v>
      </c>
      <c r="C577" s="489"/>
      <c r="D577" s="490"/>
      <c r="E577" s="490"/>
      <c r="F577" s="490"/>
      <c r="G577" s="490"/>
      <c r="H577" s="490"/>
      <c r="I577" s="490"/>
      <c r="J577" s="490"/>
      <c r="K577" s="490"/>
      <c r="L577" s="491"/>
      <c r="M577" s="492"/>
      <c r="N577" s="492"/>
      <c r="O577" s="492"/>
      <c r="P577" s="492"/>
      <c r="Q577" s="492"/>
      <c r="R577" s="493"/>
      <c r="S577" s="493"/>
      <c r="T577" s="493"/>
      <c r="U577" s="493"/>
      <c r="V577" s="493"/>
      <c r="W577" s="403"/>
      <c r="X577" s="1"/>
      <c r="Y577" s="2"/>
      <c r="Z577" s="400" t="str">
        <f>IFERROR(VLOOKUP(Y577, 【参考】数式用!$A$2:$B$48, 2, FALSE), "")</f>
        <v/>
      </c>
    </row>
    <row r="578" spans="2:26" ht="20.100000000000001" customHeight="1">
      <c r="B578" s="402">
        <f t="shared" si="5"/>
        <v>540</v>
      </c>
      <c r="C578" s="489"/>
      <c r="D578" s="490"/>
      <c r="E578" s="490"/>
      <c r="F578" s="490"/>
      <c r="G578" s="490"/>
      <c r="H578" s="490"/>
      <c r="I578" s="490"/>
      <c r="J578" s="490"/>
      <c r="K578" s="490"/>
      <c r="L578" s="491"/>
      <c r="M578" s="492"/>
      <c r="N578" s="492"/>
      <c r="O578" s="492"/>
      <c r="P578" s="492"/>
      <c r="Q578" s="492"/>
      <c r="R578" s="493"/>
      <c r="S578" s="493"/>
      <c r="T578" s="493"/>
      <c r="U578" s="493"/>
      <c r="V578" s="493"/>
      <c r="W578" s="403"/>
      <c r="X578" s="1"/>
      <c r="Y578" s="2"/>
      <c r="Z578" s="400" t="str">
        <f>IFERROR(VLOOKUP(Y578, 【参考】数式用!$A$2:$B$48, 2, FALSE), "")</f>
        <v/>
      </c>
    </row>
    <row r="579" spans="2:26" ht="20.100000000000001" customHeight="1">
      <c r="B579" s="402">
        <f t="shared" si="5"/>
        <v>541</v>
      </c>
      <c r="C579" s="489"/>
      <c r="D579" s="490"/>
      <c r="E579" s="490"/>
      <c r="F579" s="490"/>
      <c r="G579" s="490"/>
      <c r="H579" s="490"/>
      <c r="I579" s="490"/>
      <c r="J579" s="490"/>
      <c r="K579" s="490"/>
      <c r="L579" s="491"/>
      <c r="M579" s="492"/>
      <c r="N579" s="492"/>
      <c r="O579" s="492"/>
      <c r="P579" s="492"/>
      <c r="Q579" s="492"/>
      <c r="R579" s="493"/>
      <c r="S579" s="493"/>
      <c r="T579" s="493"/>
      <c r="U579" s="493"/>
      <c r="V579" s="493"/>
      <c r="W579" s="403"/>
      <c r="X579" s="1"/>
      <c r="Y579" s="2"/>
      <c r="Z579" s="400" t="str">
        <f>IFERROR(VLOOKUP(Y579, 【参考】数式用!$A$2:$B$48, 2, FALSE), "")</f>
        <v/>
      </c>
    </row>
    <row r="580" spans="2:26" ht="20.100000000000001" customHeight="1">
      <c r="B580" s="402">
        <f t="shared" si="5"/>
        <v>542</v>
      </c>
      <c r="C580" s="489"/>
      <c r="D580" s="490"/>
      <c r="E580" s="490"/>
      <c r="F580" s="490"/>
      <c r="G580" s="490"/>
      <c r="H580" s="490"/>
      <c r="I580" s="490"/>
      <c r="J580" s="490"/>
      <c r="K580" s="490"/>
      <c r="L580" s="491"/>
      <c r="M580" s="492"/>
      <c r="N580" s="492"/>
      <c r="O580" s="492"/>
      <c r="P580" s="492"/>
      <c r="Q580" s="492"/>
      <c r="R580" s="493"/>
      <c r="S580" s="493"/>
      <c r="T580" s="493"/>
      <c r="U580" s="493"/>
      <c r="V580" s="493"/>
      <c r="W580" s="403"/>
      <c r="X580" s="1"/>
      <c r="Y580" s="2"/>
      <c r="Z580" s="400" t="str">
        <f>IFERROR(VLOOKUP(Y580, 【参考】数式用!$A$2:$B$48, 2, FALSE), "")</f>
        <v/>
      </c>
    </row>
    <row r="581" spans="2:26" ht="20.100000000000001" customHeight="1">
      <c r="B581" s="402">
        <f t="shared" si="5"/>
        <v>543</v>
      </c>
      <c r="C581" s="489"/>
      <c r="D581" s="490"/>
      <c r="E581" s="490"/>
      <c r="F581" s="490"/>
      <c r="G581" s="490"/>
      <c r="H581" s="490"/>
      <c r="I581" s="490"/>
      <c r="J581" s="490"/>
      <c r="K581" s="490"/>
      <c r="L581" s="491"/>
      <c r="M581" s="492"/>
      <c r="N581" s="492"/>
      <c r="O581" s="492"/>
      <c r="P581" s="492"/>
      <c r="Q581" s="492"/>
      <c r="R581" s="493"/>
      <c r="S581" s="493"/>
      <c r="T581" s="493"/>
      <c r="U581" s="493"/>
      <c r="V581" s="493"/>
      <c r="W581" s="403"/>
      <c r="X581" s="1"/>
      <c r="Y581" s="2"/>
      <c r="Z581" s="400" t="str">
        <f>IFERROR(VLOOKUP(Y581, 【参考】数式用!$A$2:$B$48, 2, FALSE), "")</f>
        <v/>
      </c>
    </row>
    <row r="582" spans="2:26" ht="20.100000000000001" customHeight="1">
      <c r="B582" s="402">
        <f t="shared" si="5"/>
        <v>544</v>
      </c>
      <c r="C582" s="489"/>
      <c r="D582" s="490"/>
      <c r="E582" s="490"/>
      <c r="F582" s="490"/>
      <c r="G582" s="490"/>
      <c r="H582" s="490"/>
      <c r="I582" s="490"/>
      <c r="J582" s="490"/>
      <c r="K582" s="490"/>
      <c r="L582" s="491"/>
      <c r="M582" s="492"/>
      <c r="N582" s="492"/>
      <c r="O582" s="492"/>
      <c r="P582" s="492"/>
      <c r="Q582" s="492"/>
      <c r="R582" s="493"/>
      <c r="S582" s="493"/>
      <c r="T582" s="493"/>
      <c r="U582" s="493"/>
      <c r="V582" s="493"/>
      <c r="W582" s="403"/>
      <c r="X582" s="1"/>
      <c r="Y582" s="2"/>
      <c r="Z582" s="400" t="str">
        <f>IFERROR(VLOOKUP(Y582, 【参考】数式用!$A$2:$B$48, 2, FALSE), "")</f>
        <v/>
      </c>
    </row>
    <row r="583" spans="2:26" ht="20.100000000000001" customHeight="1">
      <c r="B583" s="402">
        <f t="shared" si="5"/>
        <v>545</v>
      </c>
      <c r="C583" s="489"/>
      <c r="D583" s="490"/>
      <c r="E583" s="490"/>
      <c r="F583" s="490"/>
      <c r="G583" s="490"/>
      <c r="H583" s="490"/>
      <c r="I583" s="490"/>
      <c r="J583" s="490"/>
      <c r="K583" s="490"/>
      <c r="L583" s="491"/>
      <c r="M583" s="492"/>
      <c r="N583" s="492"/>
      <c r="O583" s="492"/>
      <c r="P583" s="492"/>
      <c r="Q583" s="492"/>
      <c r="R583" s="493"/>
      <c r="S583" s="493"/>
      <c r="T583" s="493"/>
      <c r="U583" s="493"/>
      <c r="V583" s="493"/>
      <c r="W583" s="403"/>
      <c r="X583" s="1"/>
      <c r="Y583" s="2"/>
      <c r="Z583" s="400" t="str">
        <f>IFERROR(VLOOKUP(Y583, 【参考】数式用!$A$2:$B$48, 2, FALSE), "")</f>
        <v/>
      </c>
    </row>
    <row r="584" spans="2:26" ht="20.100000000000001" customHeight="1">
      <c r="B584" s="402">
        <f t="shared" si="5"/>
        <v>546</v>
      </c>
      <c r="C584" s="489"/>
      <c r="D584" s="490"/>
      <c r="E584" s="490"/>
      <c r="F584" s="490"/>
      <c r="G584" s="490"/>
      <c r="H584" s="490"/>
      <c r="I584" s="490"/>
      <c r="J584" s="490"/>
      <c r="K584" s="490"/>
      <c r="L584" s="491"/>
      <c r="M584" s="492"/>
      <c r="N584" s="492"/>
      <c r="O584" s="492"/>
      <c r="P584" s="492"/>
      <c r="Q584" s="492"/>
      <c r="R584" s="493"/>
      <c r="S584" s="493"/>
      <c r="T584" s="493"/>
      <c r="U584" s="493"/>
      <c r="V584" s="493"/>
      <c r="W584" s="403"/>
      <c r="X584" s="1"/>
      <c r="Y584" s="2"/>
      <c r="Z584" s="400" t="str">
        <f>IFERROR(VLOOKUP(Y584, 【参考】数式用!$A$2:$B$48, 2, FALSE), "")</f>
        <v/>
      </c>
    </row>
    <row r="585" spans="2:26" ht="20.100000000000001" customHeight="1">
      <c r="B585" s="402">
        <f t="shared" si="5"/>
        <v>547</v>
      </c>
      <c r="C585" s="489"/>
      <c r="D585" s="490"/>
      <c r="E585" s="490"/>
      <c r="F585" s="490"/>
      <c r="G585" s="490"/>
      <c r="H585" s="490"/>
      <c r="I585" s="490"/>
      <c r="J585" s="490"/>
      <c r="K585" s="490"/>
      <c r="L585" s="491"/>
      <c r="M585" s="492"/>
      <c r="N585" s="492"/>
      <c r="O585" s="492"/>
      <c r="P585" s="492"/>
      <c r="Q585" s="492"/>
      <c r="R585" s="493"/>
      <c r="S585" s="493"/>
      <c r="T585" s="493"/>
      <c r="U585" s="493"/>
      <c r="V585" s="493"/>
      <c r="W585" s="403"/>
      <c r="X585" s="1"/>
      <c r="Y585" s="2"/>
      <c r="Z585" s="400" t="str">
        <f>IFERROR(VLOOKUP(Y585, 【参考】数式用!$A$2:$B$48, 2, FALSE), "")</f>
        <v/>
      </c>
    </row>
    <row r="586" spans="2:26" ht="20.100000000000001" customHeight="1">
      <c r="B586" s="402">
        <f t="shared" si="5"/>
        <v>548</v>
      </c>
      <c r="C586" s="489"/>
      <c r="D586" s="490"/>
      <c r="E586" s="490"/>
      <c r="F586" s="490"/>
      <c r="G586" s="490"/>
      <c r="H586" s="490"/>
      <c r="I586" s="490"/>
      <c r="J586" s="490"/>
      <c r="K586" s="490"/>
      <c r="L586" s="491"/>
      <c r="M586" s="492"/>
      <c r="N586" s="492"/>
      <c r="O586" s="492"/>
      <c r="P586" s="492"/>
      <c r="Q586" s="492"/>
      <c r="R586" s="493"/>
      <c r="S586" s="493"/>
      <c r="T586" s="493"/>
      <c r="U586" s="493"/>
      <c r="V586" s="493"/>
      <c r="W586" s="403"/>
      <c r="X586" s="1"/>
      <c r="Y586" s="2"/>
      <c r="Z586" s="400" t="str">
        <f>IFERROR(VLOOKUP(Y586, 【参考】数式用!$A$2:$B$48, 2, FALSE), "")</f>
        <v/>
      </c>
    </row>
    <row r="587" spans="2:26" ht="20.100000000000001" customHeight="1">
      <c r="B587" s="402">
        <f t="shared" si="5"/>
        <v>549</v>
      </c>
      <c r="C587" s="489"/>
      <c r="D587" s="490"/>
      <c r="E587" s="490"/>
      <c r="F587" s="490"/>
      <c r="G587" s="490"/>
      <c r="H587" s="490"/>
      <c r="I587" s="490"/>
      <c r="J587" s="490"/>
      <c r="K587" s="490"/>
      <c r="L587" s="491"/>
      <c r="M587" s="492"/>
      <c r="N587" s="492"/>
      <c r="O587" s="492"/>
      <c r="P587" s="492"/>
      <c r="Q587" s="492"/>
      <c r="R587" s="493"/>
      <c r="S587" s="493"/>
      <c r="T587" s="493"/>
      <c r="U587" s="493"/>
      <c r="V587" s="493"/>
      <c r="W587" s="403"/>
      <c r="X587" s="1"/>
      <c r="Y587" s="2"/>
      <c r="Z587" s="400" t="str">
        <f>IFERROR(VLOOKUP(Y587, 【参考】数式用!$A$2:$B$48, 2, FALSE), "")</f>
        <v/>
      </c>
    </row>
    <row r="588" spans="2:26" ht="20.100000000000001" customHeight="1">
      <c r="B588" s="402">
        <f t="shared" si="5"/>
        <v>550</v>
      </c>
      <c r="C588" s="489"/>
      <c r="D588" s="490"/>
      <c r="E588" s="490"/>
      <c r="F588" s="490"/>
      <c r="G588" s="490"/>
      <c r="H588" s="490"/>
      <c r="I588" s="490"/>
      <c r="J588" s="490"/>
      <c r="K588" s="490"/>
      <c r="L588" s="491"/>
      <c r="M588" s="492"/>
      <c r="N588" s="492"/>
      <c r="O588" s="492"/>
      <c r="P588" s="492"/>
      <c r="Q588" s="492"/>
      <c r="R588" s="493"/>
      <c r="S588" s="493"/>
      <c r="T588" s="493"/>
      <c r="U588" s="493"/>
      <c r="V588" s="493"/>
      <c r="W588" s="403"/>
      <c r="X588" s="1"/>
      <c r="Y588" s="2"/>
      <c r="Z588" s="400" t="str">
        <f>IFERROR(VLOOKUP(Y588, 【参考】数式用!$A$2:$B$48, 2, FALSE), "")</f>
        <v/>
      </c>
    </row>
    <row r="589" spans="2:26" ht="20.100000000000001" customHeight="1">
      <c r="B589" s="402">
        <f t="shared" si="5"/>
        <v>551</v>
      </c>
      <c r="C589" s="489"/>
      <c r="D589" s="490"/>
      <c r="E589" s="490"/>
      <c r="F589" s="490"/>
      <c r="G589" s="490"/>
      <c r="H589" s="490"/>
      <c r="I589" s="490"/>
      <c r="J589" s="490"/>
      <c r="K589" s="490"/>
      <c r="L589" s="491"/>
      <c r="M589" s="492"/>
      <c r="N589" s="492"/>
      <c r="O589" s="492"/>
      <c r="P589" s="492"/>
      <c r="Q589" s="492"/>
      <c r="R589" s="493"/>
      <c r="S589" s="493"/>
      <c r="T589" s="493"/>
      <c r="U589" s="493"/>
      <c r="V589" s="493"/>
      <c r="W589" s="403"/>
      <c r="X589" s="1"/>
      <c r="Y589" s="2"/>
      <c r="Z589" s="400" t="str">
        <f>IFERROR(VLOOKUP(Y589, 【参考】数式用!$A$2:$B$48, 2, FALSE), "")</f>
        <v/>
      </c>
    </row>
    <row r="590" spans="2:26" ht="20.100000000000001" customHeight="1">
      <c r="B590" s="402">
        <f t="shared" si="5"/>
        <v>552</v>
      </c>
      <c r="C590" s="489"/>
      <c r="D590" s="490"/>
      <c r="E590" s="490"/>
      <c r="F590" s="490"/>
      <c r="G590" s="490"/>
      <c r="H590" s="490"/>
      <c r="I590" s="490"/>
      <c r="J590" s="490"/>
      <c r="K590" s="490"/>
      <c r="L590" s="491"/>
      <c r="M590" s="492"/>
      <c r="N590" s="492"/>
      <c r="O590" s="492"/>
      <c r="P590" s="492"/>
      <c r="Q590" s="492"/>
      <c r="R590" s="493"/>
      <c r="S590" s="493"/>
      <c r="T590" s="493"/>
      <c r="U590" s="493"/>
      <c r="V590" s="493"/>
      <c r="W590" s="403"/>
      <c r="X590" s="1"/>
      <c r="Y590" s="2"/>
      <c r="Z590" s="400" t="str">
        <f>IFERROR(VLOOKUP(Y590, 【参考】数式用!$A$2:$B$48, 2, FALSE), "")</f>
        <v/>
      </c>
    </row>
    <row r="591" spans="2:26" ht="20.100000000000001" customHeight="1">
      <c r="B591" s="402">
        <f t="shared" si="5"/>
        <v>553</v>
      </c>
      <c r="C591" s="489"/>
      <c r="D591" s="490"/>
      <c r="E591" s="490"/>
      <c r="F591" s="490"/>
      <c r="G591" s="490"/>
      <c r="H591" s="490"/>
      <c r="I591" s="490"/>
      <c r="J591" s="490"/>
      <c r="K591" s="490"/>
      <c r="L591" s="491"/>
      <c r="M591" s="492"/>
      <c r="N591" s="492"/>
      <c r="O591" s="492"/>
      <c r="P591" s="492"/>
      <c r="Q591" s="492"/>
      <c r="R591" s="493"/>
      <c r="S591" s="493"/>
      <c r="T591" s="493"/>
      <c r="U591" s="493"/>
      <c r="V591" s="493"/>
      <c r="W591" s="403"/>
      <c r="X591" s="1"/>
      <c r="Y591" s="2"/>
      <c r="Z591" s="400" t="str">
        <f>IFERROR(VLOOKUP(Y591, 【参考】数式用!$A$2:$B$48, 2, FALSE), "")</f>
        <v/>
      </c>
    </row>
    <row r="592" spans="2:26" ht="20.100000000000001" customHeight="1">
      <c r="B592" s="402">
        <f t="shared" si="5"/>
        <v>554</v>
      </c>
      <c r="C592" s="489"/>
      <c r="D592" s="490"/>
      <c r="E592" s="490"/>
      <c r="F592" s="490"/>
      <c r="G592" s="490"/>
      <c r="H592" s="490"/>
      <c r="I592" s="490"/>
      <c r="J592" s="490"/>
      <c r="K592" s="490"/>
      <c r="L592" s="491"/>
      <c r="M592" s="492"/>
      <c r="N592" s="492"/>
      <c r="O592" s="492"/>
      <c r="P592" s="492"/>
      <c r="Q592" s="492"/>
      <c r="R592" s="493"/>
      <c r="S592" s="493"/>
      <c r="T592" s="493"/>
      <c r="U592" s="493"/>
      <c r="V592" s="493"/>
      <c r="W592" s="403"/>
      <c r="X592" s="1"/>
      <c r="Y592" s="2"/>
      <c r="Z592" s="400" t="str">
        <f>IFERROR(VLOOKUP(Y592, 【参考】数式用!$A$2:$B$48, 2, FALSE), "")</f>
        <v/>
      </c>
    </row>
    <row r="593" spans="2:26" ht="20.100000000000001" customHeight="1">
      <c r="B593" s="402">
        <f t="shared" si="5"/>
        <v>555</v>
      </c>
      <c r="C593" s="489"/>
      <c r="D593" s="490"/>
      <c r="E593" s="490"/>
      <c r="F593" s="490"/>
      <c r="G593" s="490"/>
      <c r="H593" s="490"/>
      <c r="I593" s="490"/>
      <c r="J593" s="490"/>
      <c r="K593" s="490"/>
      <c r="L593" s="491"/>
      <c r="M593" s="492"/>
      <c r="N593" s="492"/>
      <c r="O593" s="492"/>
      <c r="P593" s="492"/>
      <c r="Q593" s="492"/>
      <c r="R593" s="493"/>
      <c r="S593" s="493"/>
      <c r="T593" s="493"/>
      <c r="U593" s="493"/>
      <c r="V593" s="493"/>
      <c r="W593" s="403"/>
      <c r="X593" s="1"/>
      <c r="Y593" s="2"/>
      <c r="Z593" s="400" t="str">
        <f>IFERROR(VLOOKUP(Y593, 【参考】数式用!$A$2:$B$48, 2, FALSE), "")</f>
        <v/>
      </c>
    </row>
    <row r="594" spans="2:26" ht="20.100000000000001" customHeight="1">
      <c r="B594" s="402">
        <f t="shared" si="5"/>
        <v>556</v>
      </c>
      <c r="C594" s="489"/>
      <c r="D594" s="490"/>
      <c r="E594" s="490"/>
      <c r="F594" s="490"/>
      <c r="G594" s="490"/>
      <c r="H594" s="490"/>
      <c r="I594" s="490"/>
      <c r="J594" s="490"/>
      <c r="K594" s="490"/>
      <c r="L594" s="491"/>
      <c r="M594" s="492"/>
      <c r="N594" s="492"/>
      <c r="O594" s="492"/>
      <c r="P594" s="492"/>
      <c r="Q594" s="492"/>
      <c r="R594" s="493"/>
      <c r="S594" s="493"/>
      <c r="T594" s="493"/>
      <c r="U594" s="493"/>
      <c r="V594" s="493"/>
      <c r="W594" s="403"/>
      <c r="X594" s="1"/>
      <c r="Y594" s="2"/>
      <c r="Z594" s="400" t="str">
        <f>IFERROR(VLOOKUP(Y594, 【参考】数式用!$A$2:$B$48, 2, FALSE), "")</f>
        <v/>
      </c>
    </row>
    <row r="595" spans="2:26" ht="20.100000000000001" customHeight="1">
      <c r="B595" s="402">
        <f t="shared" si="5"/>
        <v>557</v>
      </c>
      <c r="C595" s="489"/>
      <c r="D595" s="490"/>
      <c r="E595" s="490"/>
      <c r="F595" s="490"/>
      <c r="G595" s="490"/>
      <c r="H595" s="490"/>
      <c r="I595" s="490"/>
      <c r="J595" s="490"/>
      <c r="K595" s="490"/>
      <c r="L595" s="491"/>
      <c r="M595" s="492"/>
      <c r="N595" s="492"/>
      <c r="O595" s="492"/>
      <c r="P595" s="492"/>
      <c r="Q595" s="492"/>
      <c r="R595" s="493"/>
      <c r="S595" s="493"/>
      <c r="T595" s="493"/>
      <c r="U595" s="493"/>
      <c r="V595" s="493"/>
      <c r="W595" s="403"/>
      <c r="X595" s="1"/>
      <c r="Y595" s="2"/>
      <c r="Z595" s="400" t="str">
        <f>IFERROR(VLOOKUP(Y595, 【参考】数式用!$A$2:$B$48, 2, FALSE), "")</f>
        <v/>
      </c>
    </row>
    <row r="596" spans="2:26" ht="20.100000000000001" customHeight="1">
      <c r="B596" s="402">
        <f t="shared" si="5"/>
        <v>558</v>
      </c>
      <c r="C596" s="489"/>
      <c r="D596" s="490"/>
      <c r="E596" s="490"/>
      <c r="F596" s="490"/>
      <c r="G596" s="490"/>
      <c r="H596" s="490"/>
      <c r="I596" s="490"/>
      <c r="J596" s="490"/>
      <c r="K596" s="490"/>
      <c r="L596" s="491"/>
      <c r="M596" s="492"/>
      <c r="N596" s="492"/>
      <c r="O596" s="492"/>
      <c r="P596" s="492"/>
      <c r="Q596" s="492"/>
      <c r="R596" s="493"/>
      <c r="S596" s="493"/>
      <c r="T596" s="493"/>
      <c r="U596" s="493"/>
      <c r="V596" s="493"/>
      <c r="W596" s="403"/>
      <c r="X596" s="1"/>
      <c r="Y596" s="2"/>
      <c r="Z596" s="400" t="str">
        <f>IFERROR(VLOOKUP(Y596, 【参考】数式用!$A$2:$B$48, 2, FALSE), "")</f>
        <v/>
      </c>
    </row>
    <row r="597" spans="2:26" ht="20.100000000000001" customHeight="1">
      <c r="B597" s="402">
        <f t="shared" si="5"/>
        <v>559</v>
      </c>
      <c r="C597" s="489"/>
      <c r="D597" s="490"/>
      <c r="E597" s="490"/>
      <c r="F597" s="490"/>
      <c r="G597" s="490"/>
      <c r="H597" s="490"/>
      <c r="I597" s="490"/>
      <c r="J597" s="490"/>
      <c r="K597" s="490"/>
      <c r="L597" s="491"/>
      <c r="M597" s="492"/>
      <c r="N597" s="492"/>
      <c r="O597" s="492"/>
      <c r="P597" s="492"/>
      <c r="Q597" s="492"/>
      <c r="R597" s="493"/>
      <c r="S597" s="493"/>
      <c r="T597" s="493"/>
      <c r="U597" s="493"/>
      <c r="V597" s="493"/>
      <c r="W597" s="403"/>
      <c r="X597" s="1"/>
      <c r="Y597" s="2"/>
      <c r="Z597" s="400" t="str">
        <f>IFERROR(VLOOKUP(Y597, 【参考】数式用!$A$2:$B$48, 2, FALSE), "")</f>
        <v/>
      </c>
    </row>
    <row r="598" spans="2:26" ht="20.100000000000001" customHeight="1">
      <c r="B598" s="402">
        <f t="shared" si="5"/>
        <v>560</v>
      </c>
      <c r="C598" s="489"/>
      <c r="D598" s="490"/>
      <c r="E598" s="490"/>
      <c r="F598" s="490"/>
      <c r="G598" s="490"/>
      <c r="H598" s="490"/>
      <c r="I598" s="490"/>
      <c r="J598" s="490"/>
      <c r="K598" s="490"/>
      <c r="L598" s="491"/>
      <c r="M598" s="492"/>
      <c r="N598" s="492"/>
      <c r="O598" s="492"/>
      <c r="P598" s="492"/>
      <c r="Q598" s="492"/>
      <c r="R598" s="493"/>
      <c r="S598" s="493"/>
      <c r="T598" s="493"/>
      <c r="U598" s="493"/>
      <c r="V598" s="493"/>
      <c r="W598" s="403"/>
      <c r="X598" s="1"/>
      <c r="Y598" s="2"/>
      <c r="Z598" s="400" t="str">
        <f>IFERROR(VLOOKUP(Y598, 【参考】数式用!$A$2:$B$48, 2, FALSE), "")</f>
        <v/>
      </c>
    </row>
    <row r="599" spans="2:26" ht="20.100000000000001" customHeight="1">
      <c r="B599" s="402">
        <f t="shared" si="5"/>
        <v>561</v>
      </c>
      <c r="C599" s="489"/>
      <c r="D599" s="490"/>
      <c r="E599" s="490"/>
      <c r="F599" s="490"/>
      <c r="G599" s="490"/>
      <c r="H599" s="490"/>
      <c r="I599" s="490"/>
      <c r="J599" s="490"/>
      <c r="K599" s="490"/>
      <c r="L599" s="491"/>
      <c r="M599" s="492"/>
      <c r="N599" s="492"/>
      <c r="O599" s="492"/>
      <c r="P599" s="492"/>
      <c r="Q599" s="492"/>
      <c r="R599" s="493"/>
      <c r="S599" s="493"/>
      <c r="T599" s="493"/>
      <c r="U599" s="493"/>
      <c r="V599" s="493"/>
      <c r="W599" s="403"/>
      <c r="X599" s="1"/>
      <c r="Y599" s="2"/>
      <c r="Z599" s="400" t="str">
        <f>IFERROR(VLOOKUP(Y599, 【参考】数式用!$A$2:$B$48, 2, FALSE), "")</f>
        <v/>
      </c>
    </row>
    <row r="600" spans="2:26" ht="20.100000000000001" customHeight="1">
      <c r="B600" s="402">
        <f t="shared" si="5"/>
        <v>562</v>
      </c>
      <c r="C600" s="489"/>
      <c r="D600" s="490"/>
      <c r="E600" s="490"/>
      <c r="F600" s="490"/>
      <c r="G600" s="490"/>
      <c r="H600" s="490"/>
      <c r="I600" s="490"/>
      <c r="J600" s="490"/>
      <c r="K600" s="490"/>
      <c r="L600" s="491"/>
      <c r="M600" s="492"/>
      <c r="N600" s="492"/>
      <c r="O600" s="492"/>
      <c r="P600" s="492"/>
      <c r="Q600" s="492"/>
      <c r="R600" s="493"/>
      <c r="S600" s="493"/>
      <c r="T600" s="493"/>
      <c r="U600" s="493"/>
      <c r="V600" s="493"/>
      <c r="W600" s="403"/>
      <c r="X600" s="1"/>
      <c r="Y600" s="2"/>
      <c r="Z600" s="400" t="str">
        <f>IFERROR(VLOOKUP(Y600, 【参考】数式用!$A$2:$B$48, 2, FALSE), "")</f>
        <v/>
      </c>
    </row>
    <row r="601" spans="2:26" ht="20.100000000000001" customHeight="1">
      <c r="B601" s="402">
        <f t="shared" si="5"/>
        <v>563</v>
      </c>
      <c r="C601" s="489"/>
      <c r="D601" s="490"/>
      <c r="E601" s="490"/>
      <c r="F601" s="490"/>
      <c r="G601" s="490"/>
      <c r="H601" s="490"/>
      <c r="I601" s="490"/>
      <c r="J601" s="490"/>
      <c r="K601" s="490"/>
      <c r="L601" s="491"/>
      <c r="M601" s="492"/>
      <c r="N601" s="492"/>
      <c r="O601" s="492"/>
      <c r="P601" s="492"/>
      <c r="Q601" s="492"/>
      <c r="R601" s="493"/>
      <c r="S601" s="493"/>
      <c r="T601" s="493"/>
      <c r="U601" s="493"/>
      <c r="V601" s="493"/>
      <c r="W601" s="403"/>
      <c r="X601" s="1"/>
      <c r="Y601" s="2"/>
      <c r="Z601" s="400" t="str">
        <f>IFERROR(VLOOKUP(Y601, 【参考】数式用!$A$2:$B$48, 2, FALSE), "")</f>
        <v/>
      </c>
    </row>
    <row r="602" spans="2:26" ht="20.100000000000001" customHeight="1">
      <c r="B602" s="402">
        <f t="shared" si="5"/>
        <v>564</v>
      </c>
      <c r="C602" s="489"/>
      <c r="D602" s="490"/>
      <c r="E602" s="490"/>
      <c r="F602" s="490"/>
      <c r="G602" s="490"/>
      <c r="H602" s="490"/>
      <c r="I602" s="490"/>
      <c r="J602" s="490"/>
      <c r="K602" s="490"/>
      <c r="L602" s="491"/>
      <c r="M602" s="492"/>
      <c r="N602" s="492"/>
      <c r="O602" s="492"/>
      <c r="P602" s="492"/>
      <c r="Q602" s="492"/>
      <c r="R602" s="493"/>
      <c r="S602" s="493"/>
      <c r="T602" s="493"/>
      <c r="U602" s="493"/>
      <c r="V602" s="493"/>
      <c r="W602" s="403"/>
      <c r="X602" s="1"/>
      <c r="Y602" s="2"/>
      <c r="Z602" s="400" t="str">
        <f>IFERROR(VLOOKUP(Y602, 【参考】数式用!$A$2:$B$48, 2, FALSE), "")</f>
        <v/>
      </c>
    </row>
    <row r="603" spans="2:26" ht="20.100000000000001" customHeight="1">
      <c r="B603" s="402">
        <f t="shared" si="5"/>
        <v>565</v>
      </c>
      <c r="C603" s="489"/>
      <c r="D603" s="490"/>
      <c r="E603" s="490"/>
      <c r="F603" s="490"/>
      <c r="G603" s="490"/>
      <c r="H603" s="490"/>
      <c r="I603" s="490"/>
      <c r="J603" s="490"/>
      <c r="K603" s="490"/>
      <c r="L603" s="491"/>
      <c r="M603" s="492"/>
      <c r="N603" s="492"/>
      <c r="O603" s="492"/>
      <c r="P603" s="492"/>
      <c r="Q603" s="492"/>
      <c r="R603" s="493"/>
      <c r="S603" s="493"/>
      <c r="T603" s="493"/>
      <c r="U603" s="493"/>
      <c r="V603" s="493"/>
      <c r="W603" s="403"/>
      <c r="X603" s="1"/>
      <c r="Y603" s="2"/>
      <c r="Z603" s="400" t="str">
        <f>IFERROR(VLOOKUP(Y603, 【参考】数式用!$A$2:$B$48, 2, FALSE), "")</f>
        <v/>
      </c>
    </row>
    <row r="604" spans="2:26" ht="20.100000000000001" customHeight="1">
      <c r="B604" s="402">
        <f t="shared" si="5"/>
        <v>566</v>
      </c>
      <c r="C604" s="489"/>
      <c r="D604" s="490"/>
      <c r="E604" s="490"/>
      <c r="F604" s="490"/>
      <c r="G604" s="490"/>
      <c r="H604" s="490"/>
      <c r="I604" s="490"/>
      <c r="J604" s="490"/>
      <c r="K604" s="490"/>
      <c r="L604" s="491"/>
      <c r="M604" s="492"/>
      <c r="N604" s="492"/>
      <c r="O604" s="492"/>
      <c r="P604" s="492"/>
      <c r="Q604" s="492"/>
      <c r="R604" s="493"/>
      <c r="S604" s="493"/>
      <c r="T604" s="493"/>
      <c r="U604" s="493"/>
      <c r="V604" s="493"/>
      <c r="W604" s="403"/>
      <c r="X604" s="1"/>
      <c r="Y604" s="2"/>
      <c r="Z604" s="400" t="str">
        <f>IFERROR(VLOOKUP(Y604, 【参考】数式用!$A$2:$B$48, 2, FALSE), "")</f>
        <v/>
      </c>
    </row>
    <row r="605" spans="2:26" ht="20.100000000000001" customHeight="1">
      <c r="B605" s="402">
        <f t="shared" si="5"/>
        <v>567</v>
      </c>
      <c r="C605" s="489"/>
      <c r="D605" s="490"/>
      <c r="E605" s="490"/>
      <c r="F605" s="490"/>
      <c r="G605" s="490"/>
      <c r="H605" s="490"/>
      <c r="I605" s="490"/>
      <c r="J605" s="490"/>
      <c r="K605" s="490"/>
      <c r="L605" s="491"/>
      <c r="M605" s="492"/>
      <c r="N605" s="492"/>
      <c r="O605" s="492"/>
      <c r="P605" s="492"/>
      <c r="Q605" s="492"/>
      <c r="R605" s="493"/>
      <c r="S605" s="493"/>
      <c r="T605" s="493"/>
      <c r="U605" s="493"/>
      <c r="V605" s="493"/>
      <c r="W605" s="403"/>
      <c r="X605" s="1"/>
      <c r="Y605" s="2"/>
      <c r="Z605" s="400" t="str">
        <f>IFERROR(VLOOKUP(Y605, 【参考】数式用!$A$2:$B$48, 2, FALSE), "")</f>
        <v/>
      </c>
    </row>
    <row r="606" spans="2:26" ht="20.100000000000001" customHeight="1">
      <c r="B606" s="402">
        <f t="shared" si="5"/>
        <v>568</v>
      </c>
      <c r="C606" s="489"/>
      <c r="D606" s="490"/>
      <c r="E606" s="490"/>
      <c r="F606" s="490"/>
      <c r="G606" s="490"/>
      <c r="H606" s="490"/>
      <c r="I606" s="490"/>
      <c r="J606" s="490"/>
      <c r="K606" s="490"/>
      <c r="L606" s="491"/>
      <c r="M606" s="492"/>
      <c r="N606" s="492"/>
      <c r="O606" s="492"/>
      <c r="P606" s="492"/>
      <c r="Q606" s="492"/>
      <c r="R606" s="493"/>
      <c r="S606" s="493"/>
      <c r="T606" s="493"/>
      <c r="U606" s="493"/>
      <c r="V606" s="493"/>
      <c r="W606" s="403"/>
      <c r="X606" s="1"/>
      <c r="Y606" s="2"/>
      <c r="Z606" s="400" t="str">
        <f>IFERROR(VLOOKUP(Y606, 【参考】数式用!$A$2:$B$48, 2, FALSE), "")</f>
        <v/>
      </c>
    </row>
    <row r="607" spans="2:26" ht="20.100000000000001" customHeight="1">
      <c r="B607" s="402">
        <f t="shared" si="5"/>
        <v>569</v>
      </c>
      <c r="C607" s="489"/>
      <c r="D607" s="490"/>
      <c r="E607" s="490"/>
      <c r="F607" s="490"/>
      <c r="G607" s="490"/>
      <c r="H607" s="490"/>
      <c r="I607" s="490"/>
      <c r="J607" s="490"/>
      <c r="K607" s="490"/>
      <c r="L607" s="491"/>
      <c r="M607" s="492"/>
      <c r="N607" s="492"/>
      <c r="O607" s="492"/>
      <c r="P607" s="492"/>
      <c r="Q607" s="492"/>
      <c r="R607" s="493"/>
      <c r="S607" s="493"/>
      <c r="T607" s="493"/>
      <c r="U607" s="493"/>
      <c r="V607" s="493"/>
      <c r="W607" s="403"/>
      <c r="X607" s="1"/>
      <c r="Y607" s="2"/>
      <c r="Z607" s="400" t="str">
        <f>IFERROR(VLOOKUP(Y607, 【参考】数式用!$A$2:$B$48, 2, FALSE), "")</f>
        <v/>
      </c>
    </row>
    <row r="608" spans="2:26" ht="20.100000000000001" customHeight="1">
      <c r="B608" s="402">
        <f t="shared" si="5"/>
        <v>570</v>
      </c>
      <c r="C608" s="489"/>
      <c r="D608" s="490"/>
      <c r="E608" s="490"/>
      <c r="F608" s="490"/>
      <c r="G608" s="490"/>
      <c r="H608" s="490"/>
      <c r="I608" s="490"/>
      <c r="J608" s="490"/>
      <c r="K608" s="490"/>
      <c r="L608" s="491"/>
      <c r="M608" s="492"/>
      <c r="N608" s="492"/>
      <c r="O608" s="492"/>
      <c r="P608" s="492"/>
      <c r="Q608" s="492"/>
      <c r="R608" s="493"/>
      <c r="S608" s="493"/>
      <c r="T608" s="493"/>
      <c r="U608" s="493"/>
      <c r="V608" s="493"/>
      <c r="W608" s="403"/>
      <c r="X608" s="1"/>
      <c r="Y608" s="2"/>
      <c r="Z608" s="400" t="str">
        <f>IFERROR(VLOOKUP(Y608, 【参考】数式用!$A$2:$B$48, 2, FALSE), "")</f>
        <v/>
      </c>
    </row>
    <row r="609" spans="2:26" ht="20.100000000000001" customHeight="1">
      <c r="B609" s="402">
        <f t="shared" ref="B609:B672" si="6">B608+1</f>
        <v>571</v>
      </c>
      <c r="C609" s="489"/>
      <c r="D609" s="490"/>
      <c r="E609" s="490"/>
      <c r="F609" s="490"/>
      <c r="G609" s="490"/>
      <c r="H609" s="490"/>
      <c r="I609" s="490"/>
      <c r="J609" s="490"/>
      <c r="K609" s="490"/>
      <c r="L609" s="491"/>
      <c r="M609" s="492"/>
      <c r="N609" s="492"/>
      <c r="O609" s="492"/>
      <c r="P609" s="492"/>
      <c r="Q609" s="492"/>
      <c r="R609" s="493"/>
      <c r="S609" s="493"/>
      <c r="T609" s="493"/>
      <c r="U609" s="493"/>
      <c r="V609" s="493"/>
      <c r="W609" s="403"/>
      <c r="X609" s="1"/>
      <c r="Y609" s="2"/>
      <c r="Z609" s="400" t="str">
        <f>IFERROR(VLOOKUP(Y609, 【参考】数式用!$A$2:$B$48, 2, FALSE), "")</f>
        <v/>
      </c>
    </row>
    <row r="610" spans="2:26" ht="20.100000000000001" customHeight="1">
      <c r="B610" s="402">
        <f t="shared" si="6"/>
        <v>572</v>
      </c>
      <c r="C610" s="489"/>
      <c r="D610" s="490"/>
      <c r="E610" s="490"/>
      <c r="F610" s="490"/>
      <c r="G610" s="490"/>
      <c r="H610" s="490"/>
      <c r="I610" s="490"/>
      <c r="J610" s="490"/>
      <c r="K610" s="490"/>
      <c r="L610" s="491"/>
      <c r="M610" s="492"/>
      <c r="N610" s="492"/>
      <c r="O610" s="492"/>
      <c r="P610" s="492"/>
      <c r="Q610" s="492"/>
      <c r="R610" s="493"/>
      <c r="S610" s="493"/>
      <c r="T610" s="493"/>
      <c r="U610" s="493"/>
      <c r="V610" s="493"/>
      <c r="W610" s="403"/>
      <c r="X610" s="1"/>
      <c r="Y610" s="2"/>
      <c r="Z610" s="400" t="str">
        <f>IFERROR(VLOOKUP(Y610, 【参考】数式用!$A$2:$B$48, 2, FALSE), "")</f>
        <v/>
      </c>
    </row>
    <row r="611" spans="2:26" ht="20.100000000000001" customHeight="1">
      <c r="B611" s="402">
        <f t="shared" si="6"/>
        <v>573</v>
      </c>
      <c r="C611" s="489"/>
      <c r="D611" s="490"/>
      <c r="E611" s="490"/>
      <c r="F611" s="490"/>
      <c r="G611" s="490"/>
      <c r="H611" s="490"/>
      <c r="I611" s="490"/>
      <c r="J611" s="490"/>
      <c r="K611" s="490"/>
      <c r="L611" s="491"/>
      <c r="M611" s="492"/>
      <c r="N611" s="492"/>
      <c r="O611" s="492"/>
      <c r="P611" s="492"/>
      <c r="Q611" s="492"/>
      <c r="R611" s="493"/>
      <c r="S611" s="493"/>
      <c r="T611" s="493"/>
      <c r="U611" s="493"/>
      <c r="V611" s="493"/>
      <c r="W611" s="403"/>
      <c r="X611" s="1"/>
      <c r="Y611" s="2"/>
      <c r="Z611" s="400" t="str">
        <f>IFERROR(VLOOKUP(Y611, 【参考】数式用!$A$2:$B$48, 2, FALSE), "")</f>
        <v/>
      </c>
    </row>
    <row r="612" spans="2:26" ht="20.100000000000001" customHeight="1">
      <c r="B612" s="402">
        <f t="shared" si="6"/>
        <v>574</v>
      </c>
      <c r="C612" s="489"/>
      <c r="D612" s="490"/>
      <c r="E612" s="490"/>
      <c r="F612" s="490"/>
      <c r="G612" s="490"/>
      <c r="H612" s="490"/>
      <c r="I612" s="490"/>
      <c r="J612" s="490"/>
      <c r="K612" s="490"/>
      <c r="L612" s="491"/>
      <c r="M612" s="492"/>
      <c r="N612" s="492"/>
      <c r="O612" s="492"/>
      <c r="P612" s="492"/>
      <c r="Q612" s="492"/>
      <c r="R612" s="493"/>
      <c r="S612" s="493"/>
      <c r="T612" s="493"/>
      <c r="U612" s="493"/>
      <c r="V612" s="493"/>
      <c r="W612" s="403"/>
      <c r="X612" s="1"/>
      <c r="Y612" s="2"/>
      <c r="Z612" s="400" t="str">
        <f>IFERROR(VLOOKUP(Y612, 【参考】数式用!$A$2:$B$48, 2, FALSE), "")</f>
        <v/>
      </c>
    </row>
    <row r="613" spans="2:26" ht="20.100000000000001" customHeight="1">
      <c r="B613" s="402">
        <f t="shared" si="6"/>
        <v>575</v>
      </c>
      <c r="C613" s="489"/>
      <c r="D613" s="490"/>
      <c r="E613" s="490"/>
      <c r="F613" s="490"/>
      <c r="G613" s="490"/>
      <c r="H613" s="490"/>
      <c r="I613" s="490"/>
      <c r="J613" s="490"/>
      <c r="K613" s="490"/>
      <c r="L613" s="491"/>
      <c r="M613" s="492"/>
      <c r="N613" s="492"/>
      <c r="O613" s="492"/>
      <c r="P613" s="492"/>
      <c r="Q613" s="492"/>
      <c r="R613" s="493"/>
      <c r="S613" s="493"/>
      <c r="T613" s="493"/>
      <c r="U613" s="493"/>
      <c r="V613" s="493"/>
      <c r="W613" s="403"/>
      <c r="X613" s="1"/>
      <c r="Y613" s="2"/>
      <c r="Z613" s="400" t="str">
        <f>IFERROR(VLOOKUP(Y613, 【参考】数式用!$A$2:$B$48, 2, FALSE), "")</f>
        <v/>
      </c>
    </row>
    <row r="614" spans="2:26" ht="20.100000000000001" customHeight="1">
      <c r="B614" s="402">
        <f t="shared" si="6"/>
        <v>576</v>
      </c>
      <c r="C614" s="489"/>
      <c r="D614" s="490"/>
      <c r="E614" s="490"/>
      <c r="F614" s="490"/>
      <c r="G614" s="490"/>
      <c r="H614" s="490"/>
      <c r="I614" s="490"/>
      <c r="J614" s="490"/>
      <c r="K614" s="490"/>
      <c r="L614" s="491"/>
      <c r="M614" s="492"/>
      <c r="N614" s="492"/>
      <c r="O614" s="492"/>
      <c r="P614" s="492"/>
      <c r="Q614" s="492"/>
      <c r="R614" s="493"/>
      <c r="S614" s="493"/>
      <c r="T614" s="493"/>
      <c r="U614" s="493"/>
      <c r="V614" s="493"/>
      <c r="W614" s="403"/>
      <c r="X614" s="1"/>
      <c r="Y614" s="2"/>
      <c r="Z614" s="400" t="str">
        <f>IFERROR(VLOOKUP(Y614, 【参考】数式用!$A$2:$B$48, 2, FALSE), "")</f>
        <v/>
      </c>
    </row>
    <row r="615" spans="2:26" ht="20.100000000000001" customHeight="1">
      <c r="B615" s="402">
        <f t="shared" si="6"/>
        <v>577</v>
      </c>
      <c r="C615" s="489"/>
      <c r="D615" s="490"/>
      <c r="E615" s="490"/>
      <c r="F615" s="490"/>
      <c r="G615" s="490"/>
      <c r="H615" s="490"/>
      <c r="I615" s="490"/>
      <c r="J615" s="490"/>
      <c r="K615" s="490"/>
      <c r="L615" s="491"/>
      <c r="M615" s="492"/>
      <c r="N615" s="492"/>
      <c r="O615" s="492"/>
      <c r="P615" s="492"/>
      <c r="Q615" s="492"/>
      <c r="R615" s="493"/>
      <c r="S615" s="493"/>
      <c r="T615" s="493"/>
      <c r="U615" s="493"/>
      <c r="V615" s="493"/>
      <c r="W615" s="403"/>
      <c r="X615" s="1"/>
      <c r="Y615" s="2"/>
      <c r="Z615" s="400" t="str">
        <f>IFERROR(VLOOKUP(Y615, 【参考】数式用!$A$2:$B$48, 2, FALSE), "")</f>
        <v/>
      </c>
    </row>
    <row r="616" spans="2:26" ht="20.100000000000001" customHeight="1">
      <c r="B616" s="402">
        <f t="shared" si="6"/>
        <v>578</v>
      </c>
      <c r="C616" s="489"/>
      <c r="D616" s="490"/>
      <c r="E616" s="490"/>
      <c r="F616" s="490"/>
      <c r="G616" s="490"/>
      <c r="H616" s="490"/>
      <c r="I616" s="490"/>
      <c r="J616" s="490"/>
      <c r="K616" s="490"/>
      <c r="L616" s="491"/>
      <c r="M616" s="492"/>
      <c r="N616" s="492"/>
      <c r="O616" s="492"/>
      <c r="P616" s="492"/>
      <c r="Q616" s="492"/>
      <c r="R616" s="493"/>
      <c r="S616" s="493"/>
      <c r="T616" s="493"/>
      <c r="U616" s="493"/>
      <c r="V616" s="493"/>
      <c r="W616" s="403"/>
      <c r="X616" s="1"/>
      <c r="Y616" s="2"/>
      <c r="Z616" s="400" t="str">
        <f>IFERROR(VLOOKUP(Y616, 【参考】数式用!$A$2:$B$48, 2, FALSE), "")</f>
        <v/>
      </c>
    </row>
    <row r="617" spans="2:26" ht="20.100000000000001" customHeight="1">
      <c r="B617" s="402">
        <f t="shared" si="6"/>
        <v>579</v>
      </c>
      <c r="C617" s="489"/>
      <c r="D617" s="490"/>
      <c r="E617" s="490"/>
      <c r="F617" s="490"/>
      <c r="G617" s="490"/>
      <c r="H617" s="490"/>
      <c r="I617" s="490"/>
      <c r="J617" s="490"/>
      <c r="K617" s="490"/>
      <c r="L617" s="491"/>
      <c r="M617" s="492"/>
      <c r="N617" s="492"/>
      <c r="O617" s="492"/>
      <c r="P617" s="492"/>
      <c r="Q617" s="492"/>
      <c r="R617" s="493"/>
      <c r="S617" s="493"/>
      <c r="T617" s="493"/>
      <c r="U617" s="493"/>
      <c r="V617" s="493"/>
      <c r="W617" s="403"/>
      <c r="X617" s="1"/>
      <c r="Y617" s="2"/>
      <c r="Z617" s="400" t="str">
        <f>IFERROR(VLOOKUP(Y617, 【参考】数式用!$A$2:$B$48, 2, FALSE), "")</f>
        <v/>
      </c>
    </row>
    <row r="618" spans="2:26" ht="20.100000000000001" customHeight="1">
      <c r="B618" s="402">
        <f t="shared" si="6"/>
        <v>580</v>
      </c>
      <c r="C618" s="489"/>
      <c r="D618" s="490"/>
      <c r="E618" s="490"/>
      <c r="F618" s="490"/>
      <c r="G618" s="490"/>
      <c r="H618" s="490"/>
      <c r="I618" s="490"/>
      <c r="J618" s="490"/>
      <c r="K618" s="490"/>
      <c r="L618" s="491"/>
      <c r="M618" s="492"/>
      <c r="N618" s="492"/>
      <c r="O618" s="492"/>
      <c r="P618" s="492"/>
      <c r="Q618" s="492"/>
      <c r="R618" s="493"/>
      <c r="S618" s="493"/>
      <c r="T618" s="493"/>
      <c r="U618" s="493"/>
      <c r="V618" s="493"/>
      <c r="W618" s="403"/>
      <c r="X618" s="1"/>
      <c r="Y618" s="2"/>
      <c r="Z618" s="400" t="str">
        <f>IFERROR(VLOOKUP(Y618, 【参考】数式用!$A$2:$B$48, 2, FALSE), "")</f>
        <v/>
      </c>
    </row>
    <row r="619" spans="2:26" ht="20.100000000000001" customHeight="1">
      <c r="B619" s="402">
        <f t="shared" si="6"/>
        <v>581</v>
      </c>
      <c r="C619" s="489"/>
      <c r="D619" s="490"/>
      <c r="E619" s="490"/>
      <c r="F619" s="490"/>
      <c r="G619" s="490"/>
      <c r="H619" s="490"/>
      <c r="I619" s="490"/>
      <c r="J619" s="490"/>
      <c r="K619" s="490"/>
      <c r="L619" s="491"/>
      <c r="M619" s="492"/>
      <c r="N619" s="492"/>
      <c r="O619" s="492"/>
      <c r="P619" s="492"/>
      <c r="Q619" s="492"/>
      <c r="R619" s="493"/>
      <c r="S619" s="493"/>
      <c r="T619" s="493"/>
      <c r="U619" s="493"/>
      <c r="V619" s="493"/>
      <c r="W619" s="403"/>
      <c r="X619" s="1"/>
      <c r="Y619" s="2"/>
      <c r="Z619" s="400" t="str">
        <f>IFERROR(VLOOKUP(Y619, 【参考】数式用!$A$2:$B$48, 2, FALSE), "")</f>
        <v/>
      </c>
    </row>
    <row r="620" spans="2:26" ht="20.100000000000001" customHeight="1">
      <c r="B620" s="402">
        <f t="shared" si="6"/>
        <v>582</v>
      </c>
      <c r="C620" s="489"/>
      <c r="D620" s="490"/>
      <c r="E620" s="490"/>
      <c r="F620" s="490"/>
      <c r="G620" s="490"/>
      <c r="H620" s="490"/>
      <c r="I620" s="490"/>
      <c r="J620" s="490"/>
      <c r="K620" s="490"/>
      <c r="L620" s="491"/>
      <c r="M620" s="492"/>
      <c r="N620" s="492"/>
      <c r="O620" s="492"/>
      <c r="P620" s="492"/>
      <c r="Q620" s="492"/>
      <c r="R620" s="493"/>
      <c r="S620" s="493"/>
      <c r="T620" s="493"/>
      <c r="U620" s="493"/>
      <c r="V620" s="493"/>
      <c r="W620" s="403"/>
      <c r="X620" s="1"/>
      <c r="Y620" s="2"/>
      <c r="Z620" s="400" t="str">
        <f>IFERROR(VLOOKUP(Y620, 【参考】数式用!$A$2:$B$48, 2, FALSE), "")</f>
        <v/>
      </c>
    </row>
    <row r="621" spans="2:26" ht="20.100000000000001" customHeight="1">
      <c r="B621" s="402">
        <f t="shared" si="6"/>
        <v>583</v>
      </c>
      <c r="C621" s="489"/>
      <c r="D621" s="490"/>
      <c r="E621" s="490"/>
      <c r="F621" s="490"/>
      <c r="G621" s="490"/>
      <c r="H621" s="490"/>
      <c r="I621" s="490"/>
      <c r="J621" s="490"/>
      <c r="K621" s="490"/>
      <c r="L621" s="491"/>
      <c r="M621" s="492"/>
      <c r="N621" s="492"/>
      <c r="O621" s="492"/>
      <c r="P621" s="492"/>
      <c r="Q621" s="492"/>
      <c r="R621" s="493"/>
      <c r="S621" s="493"/>
      <c r="T621" s="493"/>
      <c r="U621" s="493"/>
      <c r="V621" s="493"/>
      <c r="W621" s="403"/>
      <c r="X621" s="1"/>
      <c r="Y621" s="2"/>
      <c r="Z621" s="400" t="str">
        <f>IFERROR(VLOOKUP(Y621, 【参考】数式用!$A$2:$B$48, 2, FALSE), "")</f>
        <v/>
      </c>
    </row>
    <row r="622" spans="2:26" ht="20.100000000000001" customHeight="1">
      <c r="B622" s="402">
        <f t="shared" si="6"/>
        <v>584</v>
      </c>
      <c r="C622" s="489"/>
      <c r="D622" s="490"/>
      <c r="E622" s="490"/>
      <c r="F622" s="490"/>
      <c r="G622" s="490"/>
      <c r="H622" s="490"/>
      <c r="I622" s="490"/>
      <c r="J622" s="490"/>
      <c r="K622" s="490"/>
      <c r="L622" s="491"/>
      <c r="M622" s="492"/>
      <c r="N622" s="492"/>
      <c r="O622" s="492"/>
      <c r="P622" s="492"/>
      <c r="Q622" s="492"/>
      <c r="R622" s="493"/>
      <c r="S622" s="493"/>
      <c r="T622" s="493"/>
      <c r="U622" s="493"/>
      <c r="V622" s="493"/>
      <c r="W622" s="403"/>
      <c r="X622" s="1"/>
      <c r="Y622" s="2"/>
      <c r="Z622" s="400" t="str">
        <f>IFERROR(VLOOKUP(Y622, 【参考】数式用!$A$2:$B$48, 2, FALSE), "")</f>
        <v/>
      </c>
    </row>
    <row r="623" spans="2:26" ht="20.100000000000001" customHeight="1">
      <c r="B623" s="402">
        <f t="shared" si="6"/>
        <v>585</v>
      </c>
      <c r="C623" s="489"/>
      <c r="D623" s="490"/>
      <c r="E623" s="490"/>
      <c r="F623" s="490"/>
      <c r="G623" s="490"/>
      <c r="H623" s="490"/>
      <c r="I623" s="490"/>
      <c r="J623" s="490"/>
      <c r="K623" s="490"/>
      <c r="L623" s="491"/>
      <c r="M623" s="492"/>
      <c r="N623" s="492"/>
      <c r="O623" s="492"/>
      <c r="P623" s="492"/>
      <c r="Q623" s="492"/>
      <c r="R623" s="493"/>
      <c r="S623" s="493"/>
      <c r="T623" s="493"/>
      <c r="U623" s="493"/>
      <c r="V623" s="493"/>
      <c r="W623" s="403"/>
      <c r="X623" s="1"/>
      <c r="Y623" s="2"/>
      <c r="Z623" s="400" t="str">
        <f>IFERROR(VLOOKUP(Y623, 【参考】数式用!$A$2:$B$48, 2, FALSE), "")</f>
        <v/>
      </c>
    </row>
    <row r="624" spans="2:26" ht="20.100000000000001" customHeight="1">
      <c r="B624" s="402">
        <f t="shared" si="6"/>
        <v>586</v>
      </c>
      <c r="C624" s="489"/>
      <c r="D624" s="490"/>
      <c r="E624" s="490"/>
      <c r="F624" s="490"/>
      <c r="G624" s="490"/>
      <c r="H624" s="490"/>
      <c r="I624" s="490"/>
      <c r="J624" s="490"/>
      <c r="K624" s="490"/>
      <c r="L624" s="491"/>
      <c r="M624" s="492"/>
      <c r="N624" s="492"/>
      <c r="O624" s="492"/>
      <c r="P624" s="492"/>
      <c r="Q624" s="492"/>
      <c r="R624" s="493"/>
      <c r="S624" s="493"/>
      <c r="T624" s="493"/>
      <c r="U624" s="493"/>
      <c r="V624" s="493"/>
      <c r="W624" s="403"/>
      <c r="X624" s="1"/>
      <c r="Y624" s="2"/>
      <c r="Z624" s="400" t="str">
        <f>IFERROR(VLOOKUP(Y624, 【参考】数式用!$A$2:$B$48, 2, FALSE), "")</f>
        <v/>
      </c>
    </row>
    <row r="625" spans="2:26" ht="20.100000000000001" customHeight="1">
      <c r="B625" s="402">
        <f t="shared" si="6"/>
        <v>587</v>
      </c>
      <c r="C625" s="489"/>
      <c r="D625" s="490"/>
      <c r="E625" s="490"/>
      <c r="F625" s="490"/>
      <c r="G625" s="490"/>
      <c r="H625" s="490"/>
      <c r="I625" s="490"/>
      <c r="J625" s="490"/>
      <c r="K625" s="490"/>
      <c r="L625" s="491"/>
      <c r="M625" s="492"/>
      <c r="N625" s="492"/>
      <c r="O625" s="492"/>
      <c r="P625" s="492"/>
      <c r="Q625" s="492"/>
      <c r="R625" s="493"/>
      <c r="S625" s="493"/>
      <c r="T625" s="493"/>
      <c r="U625" s="493"/>
      <c r="V625" s="493"/>
      <c r="W625" s="403"/>
      <c r="X625" s="1"/>
      <c r="Y625" s="2"/>
      <c r="Z625" s="400" t="str">
        <f>IFERROR(VLOOKUP(Y625, 【参考】数式用!$A$2:$B$48, 2, FALSE), "")</f>
        <v/>
      </c>
    </row>
    <row r="626" spans="2:26" ht="20.100000000000001" customHeight="1">
      <c r="B626" s="402">
        <f t="shared" si="6"/>
        <v>588</v>
      </c>
      <c r="C626" s="489"/>
      <c r="D626" s="490"/>
      <c r="E626" s="490"/>
      <c r="F626" s="490"/>
      <c r="G626" s="490"/>
      <c r="H626" s="490"/>
      <c r="I626" s="490"/>
      <c r="J626" s="490"/>
      <c r="K626" s="490"/>
      <c r="L626" s="491"/>
      <c r="M626" s="492"/>
      <c r="N626" s="492"/>
      <c r="O626" s="492"/>
      <c r="P626" s="492"/>
      <c r="Q626" s="492"/>
      <c r="R626" s="493"/>
      <c r="S626" s="493"/>
      <c r="T626" s="493"/>
      <c r="U626" s="493"/>
      <c r="V626" s="493"/>
      <c r="W626" s="403"/>
      <c r="X626" s="1"/>
      <c r="Y626" s="2"/>
      <c r="Z626" s="400" t="str">
        <f>IFERROR(VLOOKUP(Y626, 【参考】数式用!$A$2:$B$48, 2, FALSE), "")</f>
        <v/>
      </c>
    </row>
    <row r="627" spans="2:26" ht="20.100000000000001" customHeight="1">
      <c r="B627" s="402">
        <f t="shared" si="6"/>
        <v>589</v>
      </c>
      <c r="C627" s="489"/>
      <c r="D627" s="490"/>
      <c r="E627" s="490"/>
      <c r="F627" s="490"/>
      <c r="G627" s="490"/>
      <c r="H627" s="490"/>
      <c r="I627" s="490"/>
      <c r="J627" s="490"/>
      <c r="K627" s="490"/>
      <c r="L627" s="491"/>
      <c r="M627" s="492"/>
      <c r="N627" s="492"/>
      <c r="O627" s="492"/>
      <c r="P627" s="492"/>
      <c r="Q627" s="492"/>
      <c r="R627" s="493"/>
      <c r="S627" s="493"/>
      <c r="T627" s="493"/>
      <c r="U627" s="493"/>
      <c r="V627" s="493"/>
      <c r="W627" s="403"/>
      <c r="X627" s="1"/>
      <c r="Y627" s="2"/>
      <c r="Z627" s="400" t="str">
        <f>IFERROR(VLOOKUP(Y627, 【参考】数式用!$A$2:$B$48, 2, FALSE), "")</f>
        <v/>
      </c>
    </row>
    <row r="628" spans="2:26" ht="20.100000000000001" customHeight="1">
      <c r="B628" s="402">
        <f t="shared" si="6"/>
        <v>590</v>
      </c>
      <c r="C628" s="489"/>
      <c r="D628" s="490"/>
      <c r="E628" s="490"/>
      <c r="F628" s="490"/>
      <c r="G628" s="490"/>
      <c r="H628" s="490"/>
      <c r="I628" s="490"/>
      <c r="J628" s="490"/>
      <c r="K628" s="490"/>
      <c r="L628" s="491"/>
      <c r="M628" s="492"/>
      <c r="N628" s="492"/>
      <c r="O628" s="492"/>
      <c r="P628" s="492"/>
      <c r="Q628" s="492"/>
      <c r="R628" s="493"/>
      <c r="S628" s="493"/>
      <c r="T628" s="493"/>
      <c r="U628" s="493"/>
      <c r="V628" s="493"/>
      <c r="W628" s="403"/>
      <c r="X628" s="1"/>
      <c r="Y628" s="2"/>
      <c r="Z628" s="400" t="str">
        <f>IFERROR(VLOOKUP(Y628, 【参考】数式用!$A$2:$B$48, 2, FALSE), "")</f>
        <v/>
      </c>
    </row>
    <row r="629" spans="2:26" ht="20.100000000000001" customHeight="1">
      <c r="B629" s="402">
        <f t="shared" si="6"/>
        <v>591</v>
      </c>
      <c r="C629" s="489"/>
      <c r="D629" s="490"/>
      <c r="E629" s="490"/>
      <c r="F629" s="490"/>
      <c r="G629" s="490"/>
      <c r="H629" s="490"/>
      <c r="I629" s="490"/>
      <c r="J629" s="490"/>
      <c r="K629" s="490"/>
      <c r="L629" s="491"/>
      <c r="M629" s="492"/>
      <c r="N629" s="492"/>
      <c r="O629" s="492"/>
      <c r="P629" s="492"/>
      <c r="Q629" s="492"/>
      <c r="R629" s="493"/>
      <c r="S629" s="493"/>
      <c r="T629" s="493"/>
      <c r="U629" s="493"/>
      <c r="V629" s="493"/>
      <c r="W629" s="403"/>
      <c r="X629" s="1"/>
      <c r="Y629" s="2"/>
      <c r="Z629" s="400" t="str">
        <f>IFERROR(VLOOKUP(Y629, 【参考】数式用!$A$2:$B$48, 2, FALSE), "")</f>
        <v/>
      </c>
    </row>
    <row r="630" spans="2:26" ht="20.100000000000001" customHeight="1">
      <c r="B630" s="402">
        <f t="shared" si="6"/>
        <v>592</v>
      </c>
      <c r="C630" s="489"/>
      <c r="D630" s="490"/>
      <c r="E630" s="490"/>
      <c r="F630" s="490"/>
      <c r="G630" s="490"/>
      <c r="H630" s="490"/>
      <c r="I630" s="490"/>
      <c r="J630" s="490"/>
      <c r="K630" s="490"/>
      <c r="L630" s="491"/>
      <c r="M630" s="492"/>
      <c r="N630" s="492"/>
      <c r="O630" s="492"/>
      <c r="P630" s="492"/>
      <c r="Q630" s="492"/>
      <c r="R630" s="493"/>
      <c r="S630" s="493"/>
      <c r="T630" s="493"/>
      <c r="U630" s="493"/>
      <c r="V630" s="493"/>
      <c r="W630" s="403"/>
      <c r="X630" s="1"/>
      <c r="Y630" s="2"/>
      <c r="Z630" s="400" t="str">
        <f>IFERROR(VLOOKUP(Y630, 【参考】数式用!$A$2:$B$48, 2, FALSE), "")</f>
        <v/>
      </c>
    </row>
    <row r="631" spans="2:26" ht="20.100000000000001" customHeight="1">
      <c r="B631" s="402">
        <f t="shared" si="6"/>
        <v>593</v>
      </c>
      <c r="C631" s="489"/>
      <c r="D631" s="490"/>
      <c r="E631" s="490"/>
      <c r="F631" s="490"/>
      <c r="G631" s="490"/>
      <c r="H631" s="490"/>
      <c r="I631" s="490"/>
      <c r="J631" s="490"/>
      <c r="K631" s="490"/>
      <c r="L631" s="491"/>
      <c r="M631" s="492"/>
      <c r="N631" s="492"/>
      <c r="O631" s="492"/>
      <c r="P631" s="492"/>
      <c r="Q631" s="492"/>
      <c r="R631" s="493"/>
      <c r="S631" s="493"/>
      <c r="T631" s="493"/>
      <c r="U631" s="493"/>
      <c r="V631" s="493"/>
      <c r="W631" s="403"/>
      <c r="X631" s="1"/>
      <c r="Y631" s="2"/>
      <c r="Z631" s="400" t="str">
        <f>IFERROR(VLOOKUP(Y631, 【参考】数式用!$A$2:$B$48, 2, FALSE), "")</f>
        <v/>
      </c>
    </row>
    <row r="632" spans="2:26" ht="20.100000000000001" customHeight="1">
      <c r="B632" s="402">
        <f t="shared" si="6"/>
        <v>594</v>
      </c>
      <c r="C632" s="489"/>
      <c r="D632" s="490"/>
      <c r="E632" s="490"/>
      <c r="F632" s="490"/>
      <c r="G632" s="490"/>
      <c r="H632" s="490"/>
      <c r="I632" s="490"/>
      <c r="J632" s="490"/>
      <c r="K632" s="490"/>
      <c r="L632" s="491"/>
      <c r="M632" s="492"/>
      <c r="N632" s="492"/>
      <c r="O632" s="492"/>
      <c r="P632" s="492"/>
      <c r="Q632" s="492"/>
      <c r="R632" s="493"/>
      <c r="S632" s="493"/>
      <c r="T632" s="493"/>
      <c r="U632" s="493"/>
      <c r="V632" s="493"/>
      <c r="W632" s="403"/>
      <c r="X632" s="1"/>
      <c r="Y632" s="2"/>
      <c r="Z632" s="400" t="str">
        <f>IFERROR(VLOOKUP(Y632, 【参考】数式用!$A$2:$B$48, 2, FALSE), "")</f>
        <v/>
      </c>
    </row>
    <row r="633" spans="2:26" ht="20.100000000000001" customHeight="1">
      <c r="B633" s="402">
        <f t="shared" si="6"/>
        <v>595</v>
      </c>
      <c r="C633" s="489"/>
      <c r="D633" s="490"/>
      <c r="E633" s="490"/>
      <c r="F633" s="490"/>
      <c r="G633" s="490"/>
      <c r="H633" s="490"/>
      <c r="I633" s="490"/>
      <c r="J633" s="490"/>
      <c r="K633" s="490"/>
      <c r="L633" s="491"/>
      <c r="M633" s="492"/>
      <c r="N633" s="492"/>
      <c r="O633" s="492"/>
      <c r="P633" s="492"/>
      <c r="Q633" s="492"/>
      <c r="R633" s="493"/>
      <c r="S633" s="493"/>
      <c r="T633" s="493"/>
      <c r="U633" s="493"/>
      <c r="V633" s="493"/>
      <c r="W633" s="403"/>
      <c r="X633" s="1"/>
      <c r="Y633" s="2"/>
      <c r="Z633" s="400" t="str">
        <f>IFERROR(VLOOKUP(Y633, 【参考】数式用!$A$2:$B$48, 2, FALSE), "")</f>
        <v/>
      </c>
    </row>
    <row r="634" spans="2:26" ht="20.100000000000001" customHeight="1">
      <c r="B634" s="402">
        <f t="shared" si="6"/>
        <v>596</v>
      </c>
      <c r="C634" s="489"/>
      <c r="D634" s="490"/>
      <c r="E634" s="490"/>
      <c r="F634" s="490"/>
      <c r="G634" s="490"/>
      <c r="H634" s="490"/>
      <c r="I634" s="490"/>
      <c r="J634" s="490"/>
      <c r="K634" s="490"/>
      <c r="L634" s="491"/>
      <c r="M634" s="492"/>
      <c r="N634" s="492"/>
      <c r="O634" s="492"/>
      <c r="P634" s="492"/>
      <c r="Q634" s="492"/>
      <c r="R634" s="493"/>
      <c r="S634" s="493"/>
      <c r="T634" s="493"/>
      <c r="U634" s="493"/>
      <c r="V634" s="493"/>
      <c r="W634" s="403"/>
      <c r="X634" s="1"/>
      <c r="Y634" s="2"/>
      <c r="Z634" s="400" t="str">
        <f>IFERROR(VLOOKUP(Y634, 【参考】数式用!$A$2:$B$48, 2, FALSE), "")</f>
        <v/>
      </c>
    </row>
    <row r="635" spans="2:26" ht="20.100000000000001" customHeight="1">
      <c r="B635" s="402">
        <f t="shared" si="6"/>
        <v>597</v>
      </c>
      <c r="C635" s="489"/>
      <c r="D635" s="490"/>
      <c r="E635" s="490"/>
      <c r="F635" s="490"/>
      <c r="G635" s="490"/>
      <c r="H635" s="490"/>
      <c r="I635" s="490"/>
      <c r="J635" s="490"/>
      <c r="K635" s="490"/>
      <c r="L635" s="491"/>
      <c r="M635" s="492"/>
      <c r="N635" s="492"/>
      <c r="O635" s="492"/>
      <c r="P635" s="492"/>
      <c r="Q635" s="492"/>
      <c r="R635" s="493"/>
      <c r="S635" s="493"/>
      <c r="T635" s="493"/>
      <c r="U635" s="493"/>
      <c r="V635" s="493"/>
      <c r="W635" s="403"/>
      <c r="X635" s="1"/>
      <c r="Y635" s="2"/>
      <c r="Z635" s="400" t="str">
        <f>IFERROR(VLOOKUP(Y635, 【参考】数式用!$A$2:$B$48, 2, FALSE), "")</f>
        <v/>
      </c>
    </row>
    <row r="636" spans="2:26" ht="20.100000000000001" customHeight="1">
      <c r="B636" s="402">
        <f t="shared" si="6"/>
        <v>598</v>
      </c>
      <c r="C636" s="489"/>
      <c r="D636" s="490"/>
      <c r="E636" s="490"/>
      <c r="F636" s="490"/>
      <c r="G636" s="490"/>
      <c r="H636" s="490"/>
      <c r="I636" s="490"/>
      <c r="J636" s="490"/>
      <c r="K636" s="490"/>
      <c r="L636" s="491"/>
      <c r="M636" s="492"/>
      <c r="N636" s="492"/>
      <c r="O636" s="492"/>
      <c r="P636" s="492"/>
      <c r="Q636" s="492"/>
      <c r="R636" s="493"/>
      <c r="S636" s="493"/>
      <c r="T636" s="493"/>
      <c r="U636" s="493"/>
      <c r="V636" s="493"/>
      <c r="W636" s="403"/>
      <c r="X636" s="1"/>
      <c r="Y636" s="2"/>
      <c r="Z636" s="400" t="str">
        <f>IFERROR(VLOOKUP(Y636, 【参考】数式用!$A$2:$B$48, 2, FALSE), "")</f>
        <v/>
      </c>
    </row>
    <row r="637" spans="2:26" ht="20.100000000000001" customHeight="1">
      <c r="B637" s="402">
        <f t="shared" si="6"/>
        <v>599</v>
      </c>
      <c r="C637" s="489"/>
      <c r="D637" s="490"/>
      <c r="E637" s="490"/>
      <c r="F637" s="490"/>
      <c r="G637" s="490"/>
      <c r="H637" s="490"/>
      <c r="I637" s="490"/>
      <c r="J637" s="490"/>
      <c r="K637" s="490"/>
      <c r="L637" s="491"/>
      <c r="M637" s="492"/>
      <c r="N637" s="492"/>
      <c r="O637" s="492"/>
      <c r="P637" s="492"/>
      <c r="Q637" s="492"/>
      <c r="R637" s="493"/>
      <c r="S637" s="493"/>
      <c r="T637" s="493"/>
      <c r="U637" s="493"/>
      <c r="V637" s="493"/>
      <c r="W637" s="403"/>
      <c r="X637" s="1"/>
      <c r="Y637" s="2"/>
      <c r="Z637" s="400" t="str">
        <f>IFERROR(VLOOKUP(Y637, 【参考】数式用!$A$2:$B$48, 2, FALSE), "")</f>
        <v/>
      </c>
    </row>
    <row r="638" spans="2:26" ht="20.100000000000001" customHeight="1">
      <c r="B638" s="402">
        <f t="shared" si="6"/>
        <v>600</v>
      </c>
      <c r="C638" s="489"/>
      <c r="D638" s="490"/>
      <c r="E638" s="490"/>
      <c r="F638" s="490"/>
      <c r="G638" s="490"/>
      <c r="H638" s="490"/>
      <c r="I638" s="490"/>
      <c r="J638" s="490"/>
      <c r="K638" s="490"/>
      <c r="L638" s="491"/>
      <c r="M638" s="492"/>
      <c r="N638" s="492"/>
      <c r="O638" s="492"/>
      <c r="P638" s="492"/>
      <c r="Q638" s="492"/>
      <c r="R638" s="493"/>
      <c r="S638" s="493"/>
      <c r="T638" s="493"/>
      <c r="U638" s="493"/>
      <c r="V638" s="493"/>
      <c r="W638" s="403"/>
      <c r="X638" s="1"/>
      <c r="Y638" s="2"/>
      <c r="Z638" s="400" t="str">
        <f>IFERROR(VLOOKUP(Y638, 【参考】数式用!$A$2:$B$48, 2, FALSE), "")</f>
        <v/>
      </c>
    </row>
    <row r="639" spans="2:26" ht="20.100000000000001" customHeight="1">
      <c r="B639" s="402">
        <f t="shared" si="6"/>
        <v>601</v>
      </c>
      <c r="C639" s="489"/>
      <c r="D639" s="490"/>
      <c r="E639" s="490"/>
      <c r="F639" s="490"/>
      <c r="G639" s="490"/>
      <c r="H639" s="490"/>
      <c r="I639" s="490"/>
      <c r="J639" s="490"/>
      <c r="K639" s="490"/>
      <c r="L639" s="491"/>
      <c r="M639" s="492"/>
      <c r="N639" s="492"/>
      <c r="O639" s="492"/>
      <c r="P639" s="492"/>
      <c r="Q639" s="492"/>
      <c r="R639" s="493"/>
      <c r="S639" s="493"/>
      <c r="T639" s="493"/>
      <c r="U639" s="493"/>
      <c r="V639" s="493"/>
      <c r="W639" s="403"/>
      <c r="X639" s="1"/>
      <c r="Y639" s="2"/>
      <c r="Z639" s="400" t="str">
        <f>IFERROR(VLOOKUP(Y639, 【参考】数式用!$A$2:$B$48, 2, FALSE), "")</f>
        <v/>
      </c>
    </row>
    <row r="640" spans="2:26" ht="20.100000000000001" customHeight="1">
      <c r="B640" s="402">
        <f t="shared" si="6"/>
        <v>602</v>
      </c>
      <c r="C640" s="489"/>
      <c r="D640" s="490"/>
      <c r="E640" s="490"/>
      <c r="F640" s="490"/>
      <c r="G640" s="490"/>
      <c r="H640" s="490"/>
      <c r="I640" s="490"/>
      <c r="J640" s="490"/>
      <c r="K640" s="490"/>
      <c r="L640" s="491"/>
      <c r="M640" s="492"/>
      <c r="N640" s="492"/>
      <c r="O640" s="492"/>
      <c r="P640" s="492"/>
      <c r="Q640" s="492"/>
      <c r="R640" s="493"/>
      <c r="S640" s="493"/>
      <c r="T640" s="493"/>
      <c r="U640" s="493"/>
      <c r="V640" s="493"/>
      <c r="W640" s="403"/>
      <c r="X640" s="1"/>
      <c r="Y640" s="2"/>
      <c r="Z640" s="400" t="str">
        <f>IFERROR(VLOOKUP(Y640, 【参考】数式用!$A$2:$B$48, 2, FALSE), "")</f>
        <v/>
      </c>
    </row>
    <row r="641" spans="2:26" ht="20.100000000000001" customHeight="1">
      <c r="B641" s="402">
        <f t="shared" si="6"/>
        <v>603</v>
      </c>
      <c r="C641" s="489"/>
      <c r="D641" s="490"/>
      <c r="E641" s="490"/>
      <c r="F641" s="490"/>
      <c r="G641" s="490"/>
      <c r="H641" s="490"/>
      <c r="I641" s="490"/>
      <c r="J641" s="490"/>
      <c r="K641" s="490"/>
      <c r="L641" s="491"/>
      <c r="M641" s="492"/>
      <c r="N641" s="492"/>
      <c r="O641" s="492"/>
      <c r="P641" s="492"/>
      <c r="Q641" s="492"/>
      <c r="R641" s="493"/>
      <c r="S641" s="493"/>
      <c r="T641" s="493"/>
      <c r="U641" s="493"/>
      <c r="V641" s="493"/>
      <c r="W641" s="403"/>
      <c r="X641" s="1"/>
      <c r="Y641" s="2"/>
      <c r="Z641" s="400" t="str">
        <f>IFERROR(VLOOKUP(Y641, 【参考】数式用!$A$2:$B$48, 2, FALSE), "")</f>
        <v/>
      </c>
    </row>
    <row r="642" spans="2:26" ht="20.100000000000001" customHeight="1">
      <c r="B642" s="402">
        <f t="shared" si="6"/>
        <v>604</v>
      </c>
      <c r="C642" s="489"/>
      <c r="D642" s="490"/>
      <c r="E642" s="490"/>
      <c r="F642" s="490"/>
      <c r="G642" s="490"/>
      <c r="H642" s="490"/>
      <c r="I642" s="490"/>
      <c r="J642" s="490"/>
      <c r="K642" s="490"/>
      <c r="L642" s="491"/>
      <c r="M642" s="492"/>
      <c r="N642" s="492"/>
      <c r="O642" s="492"/>
      <c r="P642" s="492"/>
      <c r="Q642" s="492"/>
      <c r="R642" s="493"/>
      <c r="S642" s="493"/>
      <c r="T642" s="493"/>
      <c r="U642" s="493"/>
      <c r="V642" s="493"/>
      <c r="W642" s="403"/>
      <c r="X642" s="1"/>
      <c r="Y642" s="2"/>
      <c r="Z642" s="400" t="str">
        <f>IFERROR(VLOOKUP(Y642, 【参考】数式用!$A$2:$B$48, 2, FALSE), "")</f>
        <v/>
      </c>
    </row>
    <row r="643" spans="2:26" ht="20.100000000000001" customHeight="1">
      <c r="B643" s="402">
        <f t="shared" si="6"/>
        <v>605</v>
      </c>
      <c r="C643" s="489"/>
      <c r="D643" s="490"/>
      <c r="E643" s="490"/>
      <c r="F643" s="490"/>
      <c r="G643" s="490"/>
      <c r="H643" s="490"/>
      <c r="I643" s="490"/>
      <c r="J643" s="490"/>
      <c r="K643" s="490"/>
      <c r="L643" s="491"/>
      <c r="M643" s="492"/>
      <c r="N643" s="492"/>
      <c r="O643" s="492"/>
      <c r="P643" s="492"/>
      <c r="Q643" s="492"/>
      <c r="R643" s="493"/>
      <c r="S643" s="493"/>
      <c r="T643" s="493"/>
      <c r="U643" s="493"/>
      <c r="V643" s="493"/>
      <c r="W643" s="403"/>
      <c r="X643" s="1"/>
      <c r="Y643" s="2"/>
      <c r="Z643" s="400" t="str">
        <f>IFERROR(VLOOKUP(Y643, 【参考】数式用!$A$2:$B$48, 2, FALSE), "")</f>
        <v/>
      </c>
    </row>
    <row r="644" spans="2:26" ht="20.100000000000001" customHeight="1">
      <c r="B644" s="402">
        <f t="shared" si="6"/>
        <v>606</v>
      </c>
      <c r="C644" s="489"/>
      <c r="D644" s="490"/>
      <c r="E644" s="490"/>
      <c r="F644" s="490"/>
      <c r="G644" s="490"/>
      <c r="H644" s="490"/>
      <c r="I644" s="490"/>
      <c r="J644" s="490"/>
      <c r="K644" s="490"/>
      <c r="L644" s="491"/>
      <c r="M644" s="492"/>
      <c r="N644" s="492"/>
      <c r="O644" s="492"/>
      <c r="P644" s="492"/>
      <c r="Q644" s="492"/>
      <c r="R644" s="493"/>
      <c r="S644" s="493"/>
      <c r="T644" s="493"/>
      <c r="U644" s="493"/>
      <c r="V644" s="493"/>
      <c r="W644" s="403"/>
      <c r="X644" s="1"/>
      <c r="Y644" s="2"/>
      <c r="Z644" s="400" t="str">
        <f>IFERROR(VLOOKUP(Y644, 【参考】数式用!$A$2:$B$48, 2, FALSE), "")</f>
        <v/>
      </c>
    </row>
    <row r="645" spans="2:26" ht="20.100000000000001" customHeight="1">
      <c r="B645" s="402">
        <f t="shared" si="6"/>
        <v>607</v>
      </c>
      <c r="C645" s="489"/>
      <c r="D645" s="490"/>
      <c r="E645" s="490"/>
      <c r="F645" s="490"/>
      <c r="G645" s="490"/>
      <c r="H645" s="490"/>
      <c r="I645" s="490"/>
      <c r="J645" s="490"/>
      <c r="K645" s="490"/>
      <c r="L645" s="491"/>
      <c r="M645" s="492"/>
      <c r="N645" s="492"/>
      <c r="O645" s="492"/>
      <c r="P645" s="492"/>
      <c r="Q645" s="492"/>
      <c r="R645" s="493"/>
      <c r="S645" s="493"/>
      <c r="T645" s="493"/>
      <c r="U645" s="493"/>
      <c r="V645" s="493"/>
      <c r="W645" s="403"/>
      <c r="X645" s="1"/>
      <c r="Y645" s="2"/>
      <c r="Z645" s="400" t="str">
        <f>IFERROR(VLOOKUP(Y645, 【参考】数式用!$A$2:$B$48, 2, FALSE), "")</f>
        <v/>
      </c>
    </row>
    <row r="646" spans="2:26" ht="20.100000000000001" customHeight="1">
      <c r="B646" s="402">
        <f t="shared" si="6"/>
        <v>608</v>
      </c>
      <c r="C646" s="489"/>
      <c r="D646" s="490"/>
      <c r="E646" s="490"/>
      <c r="F646" s="490"/>
      <c r="G646" s="490"/>
      <c r="H646" s="490"/>
      <c r="I646" s="490"/>
      <c r="J646" s="490"/>
      <c r="K646" s="490"/>
      <c r="L646" s="491"/>
      <c r="M646" s="492"/>
      <c r="N646" s="492"/>
      <c r="O646" s="492"/>
      <c r="P646" s="492"/>
      <c r="Q646" s="492"/>
      <c r="R646" s="493"/>
      <c r="S646" s="493"/>
      <c r="T646" s="493"/>
      <c r="U646" s="493"/>
      <c r="V646" s="493"/>
      <c r="W646" s="403"/>
      <c r="X646" s="1"/>
      <c r="Y646" s="2"/>
      <c r="Z646" s="400" t="str">
        <f>IFERROR(VLOOKUP(Y646, 【参考】数式用!$A$2:$B$48, 2, FALSE), "")</f>
        <v/>
      </c>
    </row>
    <row r="647" spans="2:26" ht="20.100000000000001" customHeight="1">
      <c r="B647" s="402">
        <f t="shared" si="6"/>
        <v>609</v>
      </c>
      <c r="C647" s="489"/>
      <c r="D647" s="490"/>
      <c r="E647" s="490"/>
      <c r="F647" s="490"/>
      <c r="G647" s="490"/>
      <c r="H647" s="490"/>
      <c r="I647" s="490"/>
      <c r="J647" s="490"/>
      <c r="K647" s="490"/>
      <c r="L647" s="491"/>
      <c r="M647" s="492"/>
      <c r="N647" s="492"/>
      <c r="O647" s="492"/>
      <c r="P647" s="492"/>
      <c r="Q647" s="492"/>
      <c r="R647" s="493"/>
      <c r="S647" s="493"/>
      <c r="T647" s="493"/>
      <c r="U647" s="493"/>
      <c r="V647" s="493"/>
      <c r="W647" s="403"/>
      <c r="X647" s="1"/>
      <c r="Y647" s="2"/>
      <c r="Z647" s="400" t="str">
        <f>IFERROR(VLOOKUP(Y647, 【参考】数式用!$A$2:$B$48, 2, FALSE), "")</f>
        <v/>
      </c>
    </row>
    <row r="648" spans="2:26" ht="20.100000000000001" customHeight="1">
      <c r="B648" s="402">
        <f t="shared" si="6"/>
        <v>610</v>
      </c>
      <c r="C648" s="489"/>
      <c r="D648" s="490"/>
      <c r="E648" s="490"/>
      <c r="F648" s="490"/>
      <c r="G648" s="490"/>
      <c r="H648" s="490"/>
      <c r="I648" s="490"/>
      <c r="J648" s="490"/>
      <c r="K648" s="490"/>
      <c r="L648" s="491"/>
      <c r="M648" s="492"/>
      <c r="N648" s="492"/>
      <c r="O648" s="492"/>
      <c r="P648" s="492"/>
      <c r="Q648" s="492"/>
      <c r="R648" s="493"/>
      <c r="S648" s="493"/>
      <c r="T648" s="493"/>
      <c r="U648" s="493"/>
      <c r="V648" s="493"/>
      <c r="W648" s="403"/>
      <c r="X648" s="1"/>
      <c r="Y648" s="2"/>
      <c r="Z648" s="400" t="str">
        <f>IFERROR(VLOOKUP(Y648, 【参考】数式用!$A$2:$B$48, 2, FALSE), "")</f>
        <v/>
      </c>
    </row>
    <row r="649" spans="2:26" ht="20.100000000000001" customHeight="1">
      <c r="B649" s="402">
        <f t="shared" si="6"/>
        <v>611</v>
      </c>
      <c r="C649" s="489"/>
      <c r="D649" s="490"/>
      <c r="E649" s="490"/>
      <c r="F649" s="490"/>
      <c r="G649" s="490"/>
      <c r="H649" s="490"/>
      <c r="I649" s="490"/>
      <c r="J649" s="490"/>
      <c r="K649" s="490"/>
      <c r="L649" s="491"/>
      <c r="M649" s="492"/>
      <c r="N649" s="492"/>
      <c r="O649" s="492"/>
      <c r="P649" s="492"/>
      <c r="Q649" s="492"/>
      <c r="R649" s="493"/>
      <c r="S649" s="493"/>
      <c r="T649" s="493"/>
      <c r="U649" s="493"/>
      <c r="V649" s="493"/>
      <c r="W649" s="403"/>
      <c r="X649" s="1"/>
      <c r="Y649" s="2"/>
      <c r="Z649" s="400" t="str">
        <f>IFERROR(VLOOKUP(Y649, 【参考】数式用!$A$2:$B$48, 2, FALSE), "")</f>
        <v/>
      </c>
    </row>
    <row r="650" spans="2:26" ht="20.100000000000001" customHeight="1">
      <c r="B650" s="402">
        <f t="shared" si="6"/>
        <v>612</v>
      </c>
      <c r="C650" s="489"/>
      <c r="D650" s="490"/>
      <c r="E650" s="490"/>
      <c r="F650" s="490"/>
      <c r="G650" s="490"/>
      <c r="H650" s="490"/>
      <c r="I650" s="490"/>
      <c r="J650" s="490"/>
      <c r="K650" s="490"/>
      <c r="L650" s="491"/>
      <c r="M650" s="492"/>
      <c r="N650" s="492"/>
      <c r="O650" s="492"/>
      <c r="P650" s="492"/>
      <c r="Q650" s="492"/>
      <c r="R650" s="493"/>
      <c r="S650" s="493"/>
      <c r="T650" s="493"/>
      <c r="U650" s="493"/>
      <c r="V650" s="493"/>
      <c r="W650" s="403"/>
      <c r="X650" s="1"/>
      <c r="Y650" s="2"/>
      <c r="Z650" s="400" t="str">
        <f>IFERROR(VLOOKUP(Y650, 【参考】数式用!$A$2:$B$48, 2, FALSE), "")</f>
        <v/>
      </c>
    </row>
    <row r="651" spans="2:26" ht="20.100000000000001" customHeight="1">
      <c r="B651" s="402">
        <f t="shared" si="6"/>
        <v>613</v>
      </c>
      <c r="C651" s="489"/>
      <c r="D651" s="490"/>
      <c r="E651" s="490"/>
      <c r="F651" s="490"/>
      <c r="G651" s="490"/>
      <c r="H651" s="490"/>
      <c r="I651" s="490"/>
      <c r="J651" s="490"/>
      <c r="K651" s="490"/>
      <c r="L651" s="491"/>
      <c r="M651" s="492"/>
      <c r="N651" s="492"/>
      <c r="O651" s="492"/>
      <c r="P651" s="492"/>
      <c r="Q651" s="492"/>
      <c r="R651" s="493"/>
      <c r="S651" s="493"/>
      <c r="T651" s="493"/>
      <c r="U651" s="493"/>
      <c r="V651" s="493"/>
      <c r="W651" s="403"/>
      <c r="X651" s="1"/>
      <c r="Y651" s="2"/>
      <c r="Z651" s="400" t="str">
        <f>IFERROR(VLOOKUP(Y651, 【参考】数式用!$A$2:$B$48, 2, FALSE), "")</f>
        <v/>
      </c>
    </row>
    <row r="652" spans="2:26" ht="20.100000000000001" customHeight="1">
      <c r="B652" s="402">
        <f t="shared" si="6"/>
        <v>614</v>
      </c>
      <c r="C652" s="489"/>
      <c r="D652" s="490"/>
      <c r="E652" s="490"/>
      <c r="F652" s="490"/>
      <c r="G652" s="490"/>
      <c r="H652" s="490"/>
      <c r="I652" s="490"/>
      <c r="J652" s="490"/>
      <c r="K652" s="490"/>
      <c r="L652" s="491"/>
      <c r="M652" s="492"/>
      <c r="N652" s="492"/>
      <c r="O652" s="492"/>
      <c r="P652" s="492"/>
      <c r="Q652" s="492"/>
      <c r="R652" s="493"/>
      <c r="S652" s="493"/>
      <c r="T652" s="493"/>
      <c r="U652" s="493"/>
      <c r="V652" s="493"/>
      <c r="W652" s="403"/>
      <c r="X652" s="1"/>
      <c r="Y652" s="2"/>
      <c r="Z652" s="400" t="str">
        <f>IFERROR(VLOOKUP(Y652, 【参考】数式用!$A$2:$B$48, 2, FALSE), "")</f>
        <v/>
      </c>
    </row>
    <row r="653" spans="2:26" ht="20.100000000000001" customHeight="1">
      <c r="B653" s="402">
        <f t="shared" si="6"/>
        <v>615</v>
      </c>
      <c r="C653" s="489"/>
      <c r="D653" s="490"/>
      <c r="E653" s="490"/>
      <c r="F653" s="490"/>
      <c r="G653" s="490"/>
      <c r="H653" s="490"/>
      <c r="I653" s="490"/>
      <c r="J653" s="490"/>
      <c r="K653" s="490"/>
      <c r="L653" s="491"/>
      <c r="M653" s="492"/>
      <c r="N653" s="492"/>
      <c r="O653" s="492"/>
      <c r="P653" s="492"/>
      <c r="Q653" s="492"/>
      <c r="R653" s="493"/>
      <c r="S653" s="493"/>
      <c r="T653" s="493"/>
      <c r="U653" s="493"/>
      <c r="V653" s="493"/>
      <c r="W653" s="403"/>
      <c r="X653" s="1"/>
      <c r="Y653" s="2"/>
      <c r="Z653" s="400" t="str">
        <f>IFERROR(VLOOKUP(Y653, 【参考】数式用!$A$2:$B$48, 2, FALSE), "")</f>
        <v/>
      </c>
    </row>
    <row r="654" spans="2:26" ht="20.100000000000001" customHeight="1">
      <c r="B654" s="402">
        <f t="shared" si="6"/>
        <v>616</v>
      </c>
      <c r="C654" s="489"/>
      <c r="D654" s="490"/>
      <c r="E654" s="490"/>
      <c r="F654" s="490"/>
      <c r="G654" s="490"/>
      <c r="H654" s="490"/>
      <c r="I654" s="490"/>
      <c r="J654" s="490"/>
      <c r="K654" s="490"/>
      <c r="L654" s="491"/>
      <c r="M654" s="492"/>
      <c r="N654" s="492"/>
      <c r="O654" s="492"/>
      <c r="P654" s="492"/>
      <c r="Q654" s="492"/>
      <c r="R654" s="493"/>
      <c r="S654" s="493"/>
      <c r="T654" s="493"/>
      <c r="U654" s="493"/>
      <c r="V654" s="493"/>
      <c r="W654" s="403"/>
      <c r="X654" s="1"/>
      <c r="Y654" s="2"/>
      <c r="Z654" s="400" t="str">
        <f>IFERROR(VLOOKUP(Y654, 【参考】数式用!$A$2:$B$48, 2, FALSE), "")</f>
        <v/>
      </c>
    </row>
    <row r="655" spans="2:26" ht="20.100000000000001" customHeight="1">
      <c r="B655" s="402">
        <f t="shared" si="6"/>
        <v>617</v>
      </c>
      <c r="C655" s="489"/>
      <c r="D655" s="490"/>
      <c r="E655" s="490"/>
      <c r="F655" s="490"/>
      <c r="G655" s="490"/>
      <c r="H655" s="490"/>
      <c r="I655" s="490"/>
      <c r="J655" s="490"/>
      <c r="K655" s="490"/>
      <c r="L655" s="491"/>
      <c r="M655" s="492"/>
      <c r="N655" s="492"/>
      <c r="O655" s="492"/>
      <c r="P655" s="492"/>
      <c r="Q655" s="492"/>
      <c r="R655" s="493"/>
      <c r="S655" s="493"/>
      <c r="T655" s="493"/>
      <c r="U655" s="493"/>
      <c r="V655" s="493"/>
      <c r="W655" s="403"/>
      <c r="X655" s="1"/>
      <c r="Y655" s="2"/>
      <c r="Z655" s="400" t="str">
        <f>IFERROR(VLOOKUP(Y655, 【参考】数式用!$A$2:$B$48, 2, FALSE), "")</f>
        <v/>
      </c>
    </row>
    <row r="656" spans="2:26" ht="20.100000000000001" customHeight="1">
      <c r="B656" s="402">
        <f t="shared" si="6"/>
        <v>618</v>
      </c>
      <c r="C656" s="489"/>
      <c r="D656" s="490"/>
      <c r="E656" s="490"/>
      <c r="F656" s="490"/>
      <c r="G656" s="490"/>
      <c r="H656" s="490"/>
      <c r="I656" s="490"/>
      <c r="J656" s="490"/>
      <c r="K656" s="490"/>
      <c r="L656" s="491"/>
      <c r="M656" s="492"/>
      <c r="N656" s="492"/>
      <c r="O656" s="492"/>
      <c r="P656" s="492"/>
      <c r="Q656" s="492"/>
      <c r="R656" s="493"/>
      <c r="S656" s="493"/>
      <c r="T656" s="493"/>
      <c r="U656" s="493"/>
      <c r="V656" s="493"/>
      <c r="W656" s="403"/>
      <c r="X656" s="1"/>
      <c r="Y656" s="2"/>
      <c r="Z656" s="400" t="str">
        <f>IFERROR(VLOOKUP(Y656, 【参考】数式用!$A$2:$B$48, 2, FALSE), "")</f>
        <v/>
      </c>
    </row>
    <row r="657" spans="2:26" ht="20.100000000000001" customHeight="1">
      <c r="B657" s="402">
        <f t="shared" si="6"/>
        <v>619</v>
      </c>
      <c r="C657" s="489"/>
      <c r="D657" s="490"/>
      <c r="E657" s="490"/>
      <c r="F657" s="490"/>
      <c r="G657" s="490"/>
      <c r="H657" s="490"/>
      <c r="I657" s="490"/>
      <c r="J657" s="490"/>
      <c r="K657" s="490"/>
      <c r="L657" s="491"/>
      <c r="M657" s="492"/>
      <c r="N657" s="492"/>
      <c r="O657" s="492"/>
      <c r="P657" s="492"/>
      <c r="Q657" s="492"/>
      <c r="R657" s="493"/>
      <c r="S657" s="493"/>
      <c r="T657" s="493"/>
      <c r="U657" s="493"/>
      <c r="V657" s="493"/>
      <c r="W657" s="403"/>
      <c r="X657" s="1"/>
      <c r="Y657" s="2"/>
      <c r="Z657" s="400" t="str">
        <f>IFERROR(VLOOKUP(Y657, 【参考】数式用!$A$2:$B$48, 2, FALSE), "")</f>
        <v/>
      </c>
    </row>
    <row r="658" spans="2:26" ht="20.100000000000001" customHeight="1">
      <c r="B658" s="402">
        <f t="shared" si="6"/>
        <v>620</v>
      </c>
      <c r="C658" s="489"/>
      <c r="D658" s="490"/>
      <c r="E658" s="490"/>
      <c r="F658" s="490"/>
      <c r="G658" s="490"/>
      <c r="H658" s="490"/>
      <c r="I658" s="490"/>
      <c r="J658" s="490"/>
      <c r="K658" s="490"/>
      <c r="L658" s="491"/>
      <c r="M658" s="492"/>
      <c r="N658" s="492"/>
      <c r="O658" s="492"/>
      <c r="P658" s="492"/>
      <c r="Q658" s="492"/>
      <c r="R658" s="493"/>
      <c r="S658" s="493"/>
      <c r="T658" s="493"/>
      <c r="U658" s="493"/>
      <c r="V658" s="493"/>
      <c r="W658" s="403"/>
      <c r="X658" s="1"/>
      <c r="Y658" s="2"/>
      <c r="Z658" s="400" t="str">
        <f>IFERROR(VLOOKUP(Y658, 【参考】数式用!$A$2:$B$48, 2, FALSE), "")</f>
        <v/>
      </c>
    </row>
    <row r="659" spans="2:26" ht="20.100000000000001" customHeight="1">
      <c r="B659" s="402">
        <f t="shared" si="6"/>
        <v>621</v>
      </c>
      <c r="C659" s="489"/>
      <c r="D659" s="490"/>
      <c r="E659" s="490"/>
      <c r="F659" s="490"/>
      <c r="G659" s="490"/>
      <c r="H659" s="490"/>
      <c r="I659" s="490"/>
      <c r="J659" s="490"/>
      <c r="K659" s="490"/>
      <c r="L659" s="491"/>
      <c r="M659" s="492"/>
      <c r="N659" s="492"/>
      <c r="O659" s="492"/>
      <c r="P659" s="492"/>
      <c r="Q659" s="492"/>
      <c r="R659" s="493"/>
      <c r="S659" s="493"/>
      <c r="T659" s="493"/>
      <c r="U659" s="493"/>
      <c r="V659" s="493"/>
      <c r="W659" s="403"/>
      <c r="X659" s="1"/>
      <c r="Y659" s="2"/>
      <c r="Z659" s="400" t="str">
        <f>IFERROR(VLOOKUP(Y659, 【参考】数式用!$A$2:$B$48, 2, FALSE), "")</f>
        <v/>
      </c>
    </row>
    <row r="660" spans="2:26" ht="20.100000000000001" customHeight="1">
      <c r="B660" s="402">
        <f t="shared" si="6"/>
        <v>622</v>
      </c>
      <c r="C660" s="489"/>
      <c r="D660" s="490"/>
      <c r="E660" s="490"/>
      <c r="F660" s="490"/>
      <c r="G660" s="490"/>
      <c r="H660" s="490"/>
      <c r="I660" s="490"/>
      <c r="J660" s="490"/>
      <c r="K660" s="490"/>
      <c r="L660" s="491"/>
      <c r="M660" s="492"/>
      <c r="N660" s="492"/>
      <c r="O660" s="492"/>
      <c r="P660" s="492"/>
      <c r="Q660" s="492"/>
      <c r="R660" s="493"/>
      <c r="S660" s="493"/>
      <c r="T660" s="493"/>
      <c r="U660" s="493"/>
      <c r="V660" s="493"/>
      <c r="W660" s="403"/>
      <c r="X660" s="1"/>
      <c r="Y660" s="2"/>
      <c r="Z660" s="400" t="str">
        <f>IFERROR(VLOOKUP(Y660, 【参考】数式用!$A$2:$B$48, 2, FALSE), "")</f>
        <v/>
      </c>
    </row>
    <row r="661" spans="2:26" ht="20.100000000000001" customHeight="1">
      <c r="B661" s="402">
        <f t="shared" si="6"/>
        <v>623</v>
      </c>
      <c r="C661" s="489"/>
      <c r="D661" s="490"/>
      <c r="E661" s="490"/>
      <c r="F661" s="490"/>
      <c r="G661" s="490"/>
      <c r="H661" s="490"/>
      <c r="I661" s="490"/>
      <c r="J661" s="490"/>
      <c r="K661" s="490"/>
      <c r="L661" s="491"/>
      <c r="M661" s="492"/>
      <c r="N661" s="492"/>
      <c r="O661" s="492"/>
      <c r="P661" s="492"/>
      <c r="Q661" s="492"/>
      <c r="R661" s="493"/>
      <c r="S661" s="493"/>
      <c r="T661" s="493"/>
      <c r="U661" s="493"/>
      <c r="V661" s="493"/>
      <c r="W661" s="403"/>
      <c r="X661" s="1"/>
      <c r="Y661" s="2"/>
      <c r="Z661" s="400" t="str">
        <f>IFERROR(VLOOKUP(Y661, 【参考】数式用!$A$2:$B$48, 2, FALSE), "")</f>
        <v/>
      </c>
    </row>
    <row r="662" spans="2:26" ht="20.100000000000001" customHeight="1">
      <c r="B662" s="402">
        <f t="shared" si="6"/>
        <v>624</v>
      </c>
      <c r="C662" s="489"/>
      <c r="D662" s="490"/>
      <c r="E662" s="490"/>
      <c r="F662" s="490"/>
      <c r="G662" s="490"/>
      <c r="H662" s="490"/>
      <c r="I662" s="490"/>
      <c r="J662" s="490"/>
      <c r="K662" s="490"/>
      <c r="L662" s="491"/>
      <c r="M662" s="492"/>
      <c r="N662" s="492"/>
      <c r="O662" s="492"/>
      <c r="P662" s="492"/>
      <c r="Q662" s="492"/>
      <c r="R662" s="493"/>
      <c r="S662" s="493"/>
      <c r="T662" s="493"/>
      <c r="U662" s="493"/>
      <c r="V662" s="493"/>
      <c r="W662" s="403"/>
      <c r="X662" s="1"/>
      <c r="Y662" s="2"/>
      <c r="Z662" s="400" t="str">
        <f>IFERROR(VLOOKUP(Y662, 【参考】数式用!$A$2:$B$48, 2, FALSE), "")</f>
        <v/>
      </c>
    </row>
    <row r="663" spans="2:26" ht="20.100000000000001" customHeight="1">
      <c r="B663" s="402">
        <f t="shared" si="6"/>
        <v>625</v>
      </c>
      <c r="C663" s="489"/>
      <c r="D663" s="490"/>
      <c r="E663" s="490"/>
      <c r="F663" s="490"/>
      <c r="G663" s="490"/>
      <c r="H663" s="490"/>
      <c r="I663" s="490"/>
      <c r="J663" s="490"/>
      <c r="K663" s="490"/>
      <c r="L663" s="491"/>
      <c r="M663" s="492"/>
      <c r="N663" s="492"/>
      <c r="O663" s="492"/>
      <c r="P663" s="492"/>
      <c r="Q663" s="492"/>
      <c r="R663" s="493"/>
      <c r="S663" s="493"/>
      <c r="T663" s="493"/>
      <c r="U663" s="493"/>
      <c r="V663" s="493"/>
      <c r="W663" s="403"/>
      <c r="X663" s="1"/>
      <c r="Y663" s="2"/>
      <c r="Z663" s="400" t="str">
        <f>IFERROR(VLOOKUP(Y663, 【参考】数式用!$A$2:$B$48, 2, FALSE), "")</f>
        <v/>
      </c>
    </row>
    <row r="664" spans="2:26" ht="20.100000000000001" customHeight="1">
      <c r="B664" s="402">
        <f t="shared" si="6"/>
        <v>626</v>
      </c>
      <c r="C664" s="489"/>
      <c r="D664" s="490"/>
      <c r="E664" s="490"/>
      <c r="F664" s="490"/>
      <c r="G664" s="490"/>
      <c r="H664" s="490"/>
      <c r="I664" s="490"/>
      <c r="J664" s="490"/>
      <c r="K664" s="490"/>
      <c r="L664" s="491"/>
      <c r="M664" s="492"/>
      <c r="N664" s="492"/>
      <c r="O664" s="492"/>
      <c r="P664" s="492"/>
      <c r="Q664" s="492"/>
      <c r="R664" s="493"/>
      <c r="S664" s="493"/>
      <c r="T664" s="493"/>
      <c r="U664" s="493"/>
      <c r="V664" s="493"/>
      <c r="W664" s="403"/>
      <c r="X664" s="1"/>
      <c r="Y664" s="2"/>
      <c r="Z664" s="400" t="str">
        <f>IFERROR(VLOOKUP(Y664, 【参考】数式用!$A$2:$B$48, 2, FALSE), "")</f>
        <v/>
      </c>
    </row>
    <row r="665" spans="2:26" ht="20.100000000000001" customHeight="1">
      <c r="B665" s="402">
        <f t="shared" si="6"/>
        <v>627</v>
      </c>
      <c r="C665" s="489"/>
      <c r="D665" s="490"/>
      <c r="E665" s="490"/>
      <c r="F665" s="490"/>
      <c r="G665" s="490"/>
      <c r="H665" s="490"/>
      <c r="I665" s="490"/>
      <c r="J665" s="490"/>
      <c r="K665" s="490"/>
      <c r="L665" s="491"/>
      <c r="M665" s="492"/>
      <c r="N665" s="492"/>
      <c r="O665" s="492"/>
      <c r="P665" s="492"/>
      <c r="Q665" s="492"/>
      <c r="R665" s="493"/>
      <c r="S665" s="493"/>
      <c r="T665" s="493"/>
      <c r="U665" s="493"/>
      <c r="V665" s="493"/>
      <c r="W665" s="403"/>
      <c r="X665" s="1"/>
      <c r="Y665" s="2"/>
      <c r="Z665" s="400" t="str">
        <f>IFERROR(VLOOKUP(Y665, 【参考】数式用!$A$2:$B$48, 2, FALSE), "")</f>
        <v/>
      </c>
    </row>
    <row r="666" spans="2:26" ht="20.100000000000001" customHeight="1">
      <c r="B666" s="402">
        <f t="shared" si="6"/>
        <v>628</v>
      </c>
      <c r="C666" s="489"/>
      <c r="D666" s="490"/>
      <c r="E666" s="490"/>
      <c r="F666" s="490"/>
      <c r="G666" s="490"/>
      <c r="H666" s="490"/>
      <c r="I666" s="490"/>
      <c r="J666" s="490"/>
      <c r="K666" s="490"/>
      <c r="L666" s="491"/>
      <c r="M666" s="492"/>
      <c r="N666" s="492"/>
      <c r="O666" s="492"/>
      <c r="P666" s="492"/>
      <c r="Q666" s="492"/>
      <c r="R666" s="493"/>
      <c r="S666" s="493"/>
      <c r="T666" s="493"/>
      <c r="U666" s="493"/>
      <c r="V666" s="493"/>
      <c r="W666" s="403"/>
      <c r="X666" s="1"/>
      <c r="Y666" s="2"/>
      <c r="Z666" s="400" t="str">
        <f>IFERROR(VLOOKUP(Y666, 【参考】数式用!$A$2:$B$48, 2, FALSE), "")</f>
        <v/>
      </c>
    </row>
    <row r="667" spans="2:26" ht="20.100000000000001" customHeight="1">
      <c r="B667" s="402">
        <f t="shared" si="6"/>
        <v>629</v>
      </c>
      <c r="C667" s="489"/>
      <c r="D667" s="490"/>
      <c r="E667" s="490"/>
      <c r="F667" s="490"/>
      <c r="G667" s="490"/>
      <c r="H667" s="490"/>
      <c r="I667" s="490"/>
      <c r="J667" s="490"/>
      <c r="K667" s="490"/>
      <c r="L667" s="491"/>
      <c r="M667" s="492"/>
      <c r="N667" s="492"/>
      <c r="O667" s="492"/>
      <c r="P667" s="492"/>
      <c r="Q667" s="492"/>
      <c r="R667" s="493"/>
      <c r="S667" s="493"/>
      <c r="T667" s="493"/>
      <c r="U667" s="493"/>
      <c r="V667" s="493"/>
      <c r="W667" s="403"/>
      <c r="X667" s="1"/>
      <c r="Y667" s="2"/>
      <c r="Z667" s="400" t="str">
        <f>IFERROR(VLOOKUP(Y667, 【参考】数式用!$A$2:$B$48, 2, FALSE), "")</f>
        <v/>
      </c>
    </row>
    <row r="668" spans="2:26" ht="20.100000000000001" customHeight="1">
      <c r="B668" s="402">
        <f t="shared" si="6"/>
        <v>630</v>
      </c>
      <c r="C668" s="489"/>
      <c r="D668" s="490"/>
      <c r="E668" s="490"/>
      <c r="F668" s="490"/>
      <c r="G668" s="490"/>
      <c r="H668" s="490"/>
      <c r="I668" s="490"/>
      <c r="J668" s="490"/>
      <c r="K668" s="490"/>
      <c r="L668" s="491"/>
      <c r="M668" s="492"/>
      <c r="N668" s="492"/>
      <c r="O668" s="492"/>
      <c r="P668" s="492"/>
      <c r="Q668" s="492"/>
      <c r="R668" s="493"/>
      <c r="S668" s="493"/>
      <c r="T668" s="493"/>
      <c r="U668" s="493"/>
      <c r="V668" s="493"/>
      <c r="W668" s="403"/>
      <c r="X668" s="1"/>
      <c r="Y668" s="2"/>
      <c r="Z668" s="400" t="str">
        <f>IFERROR(VLOOKUP(Y668, 【参考】数式用!$A$2:$B$48, 2, FALSE), "")</f>
        <v/>
      </c>
    </row>
    <row r="669" spans="2:26" ht="20.100000000000001" customHeight="1">
      <c r="B669" s="402">
        <f t="shared" si="6"/>
        <v>631</v>
      </c>
      <c r="C669" s="489"/>
      <c r="D669" s="490"/>
      <c r="E669" s="490"/>
      <c r="F669" s="490"/>
      <c r="G669" s="490"/>
      <c r="H669" s="490"/>
      <c r="I669" s="490"/>
      <c r="J669" s="490"/>
      <c r="K669" s="490"/>
      <c r="L669" s="491"/>
      <c r="M669" s="492"/>
      <c r="N669" s="492"/>
      <c r="O669" s="492"/>
      <c r="P669" s="492"/>
      <c r="Q669" s="492"/>
      <c r="R669" s="493"/>
      <c r="S669" s="493"/>
      <c r="T669" s="493"/>
      <c r="U669" s="493"/>
      <c r="V669" s="493"/>
      <c r="W669" s="403"/>
      <c r="X669" s="1"/>
      <c r="Y669" s="2"/>
      <c r="Z669" s="400" t="str">
        <f>IFERROR(VLOOKUP(Y669, 【参考】数式用!$A$2:$B$48, 2, FALSE), "")</f>
        <v/>
      </c>
    </row>
    <row r="670" spans="2:26" ht="20.100000000000001" customHeight="1">
      <c r="B670" s="402">
        <f t="shared" si="6"/>
        <v>632</v>
      </c>
      <c r="C670" s="489"/>
      <c r="D670" s="490"/>
      <c r="E670" s="490"/>
      <c r="F670" s="490"/>
      <c r="G670" s="490"/>
      <c r="H670" s="490"/>
      <c r="I670" s="490"/>
      <c r="J670" s="490"/>
      <c r="K670" s="490"/>
      <c r="L670" s="491"/>
      <c r="M670" s="492"/>
      <c r="N670" s="492"/>
      <c r="O670" s="492"/>
      <c r="P670" s="492"/>
      <c r="Q670" s="492"/>
      <c r="R670" s="493"/>
      <c r="S670" s="493"/>
      <c r="T670" s="493"/>
      <c r="U670" s="493"/>
      <c r="V670" s="493"/>
      <c r="W670" s="403"/>
      <c r="X670" s="1"/>
      <c r="Y670" s="2"/>
      <c r="Z670" s="400" t="str">
        <f>IFERROR(VLOOKUP(Y670, 【参考】数式用!$A$2:$B$48, 2, FALSE), "")</f>
        <v/>
      </c>
    </row>
    <row r="671" spans="2:26" ht="20.100000000000001" customHeight="1">
      <c r="B671" s="402">
        <f t="shared" si="6"/>
        <v>633</v>
      </c>
      <c r="C671" s="489"/>
      <c r="D671" s="490"/>
      <c r="E671" s="490"/>
      <c r="F671" s="490"/>
      <c r="G671" s="490"/>
      <c r="H671" s="490"/>
      <c r="I671" s="490"/>
      <c r="J671" s="490"/>
      <c r="K671" s="490"/>
      <c r="L671" s="491"/>
      <c r="M671" s="492"/>
      <c r="N671" s="492"/>
      <c r="O671" s="492"/>
      <c r="P671" s="492"/>
      <c r="Q671" s="492"/>
      <c r="R671" s="493"/>
      <c r="S671" s="493"/>
      <c r="T671" s="493"/>
      <c r="U671" s="493"/>
      <c r="V671" s="493"/>
      <c r="W671" s="403"/>
      <c r="X671" s="1"/>
      <c r="Y671" s="2"/>
      <c r="Z671" s="400" t="str">
        <f>IFERROR(VLOOKUP(Y671, 【参考】数式用!$A$2:$B$48, 2, FALSE), "")</f>
        <v/>
      </c>
    </row>
    <row r="672" spans="2:26" ht="20.100000000000001" customHeight="1">
      <c r="B672" s="402">
        <f t="shared" si="6"/>
        <v>634</v>
      </c>
      <c r="C672" s="489"/>
      <c r="D672" s="490"/>
      <c r="E672" s="490"/>
      <c r="F672" s="490"/>
      <c r="G672" s="490"/>
      <c r="H672" s="490"/>
      <c r="I672" s="490"/>
      <c r="J672" s="490"/>
      <c r="K672" s="490"/>
      <c r="L672" s="491"/>
      <c r="M672" s="492"/>
      <c r="N672" s="492"/>
      <c r="O672" s="492"/>
      <c r="P672" s="492"/>
      <c r="Q672" s="492"/>
      <c r="R672" s="493"/>
      <c r="S672" s="493"/>
      <c r="T672" s="493"/>
      <c r="U672" s="493"/>
      <c r="V672" s="493"/>
      <c r="W672" s="403"/>
      <c r="X672" s="1"/>
      <c r="Y672" s="2"/>
      <c r="Z672" s="400" t="str">
        <f>IFERROR(VLOOKUP(Y672, 【参考】数式用!$A$2:$B$48, 2, FALSE), "")</f>
        <v/>
      </c>
    </row>
    <row r="673" spans="2:26" ht="20.100000000000001" customHeight="1">
      <c r="B673" s="402">
        <f t="shared" ref="B673:B736" si="7">B672+1</f>
        <v>635</v>
      </c>
      <c r="C673" s="489"/>
      <c r="D673" s="490"/>
      <c r="E673" s="490"/>
      <c r="F673" s="490"/>
      <c r="G673" s="490"/>
      <c r="H673" s="490"/>
      <c r="I673" s="490"/>
      <c r="J673" s="490"/>
      <c r="K673" s="490"/>
      <c r="L673" s="491"/>
      <c r="M673" s="492"/>
      <c r="N673" s="492"/>
      <c r="O673" s="492"/>
      <c r="P673" s="492"/>
      <c r="Q673" s="492"/>
      <c r="R673" s="493"/>
      <c r="S673" s="493"/>
      <c r="T673" s="493"/>
      <c r="U673" s="493"/>
      <c r="V673" s="493"/>
      <c r="W673" s="403"/>
      <c r="X673" s="1"/>
      <c r="Y673" s="2"/>
      <c r="Z673" s="400" t="str">
        <f>IFERROR(VLOOKUP(Y673, 【参考】数式用!$A$2:$B$48, 2, FALSE), "")</f>
        <v/>
      </c>
    </row>
    <row r="674" spans="2:26" ht="20.100000000000001" customHeight="1">
      <c r="B674" s="402">
        <f t="shared" si="7"/>
        <v>636</v>
      </c>
      <c r="C674" s="489"/>
      <c r="D674" s="490"/>
      <c r="E674" s="490"/>
      <c r="F674" s="490"/>
      <c r="G674" s="490"/>
      <c r="H674" s="490"/>
      <c r="I674" s="490"/>
      <c r="J674" s="490"/>
      <c r="K674" s="490"/>
      <c r="L674" s="491"/>
      <c r="M674" s="492"/>
      <c r="N674" s="492"/>
      <c r="O674" s="492"/>
      <c r="P674" s="492"/>
      <c r="Q674" s="492"/>
      <c r="R674" s="493"/>
      <c r="S674" s="493"/>
      <c r="T674" s="493"/>
      <c r="U674" s="493"/>
      <c r="V674" s="493"/>
      <c r="W674" s="403"/>
      <c r="X674" s="1"/>
      <c r="Y674" s="2"/>
      <c r="Z674" s="400" t="str">
        <f>IFERROR(VLOOKUP(Y674, 【参考】数式用!$A$2:$B$48, 2, FALSE), "")</f>
        <v/>
      </c>
    </row>
    <row r="675" spans="2:26" ht="20.100000000000001" customHeight="1">
      <c r="B675" s="402">
        <f t="shared" si="7"/>
        <v>637</v>
      </c>
      <c r="C675" s="489"/>
      <c r="D675" s="490"/>
      <c r="E675" s="490"/>
      <c r="F675" s="490"/>
      <c r="G675" s="490"/>
      <c r="H675" s="490"/>
      <c r="I675" s="490"/>
      <c r="J675" s="490"/>
      <c r="K675" s="490"/>
      <c r="L675" s="491"/>
      <c r="M675" s="492"/>
      <c r="N675" s="492"/>
      <c r="O675" s="492"/>
      <c r="P675" s="492"/>
      <c r="Q675" s="492"/>
      <c r="R675" s="493"/>
      <c r="S675" s="493"/>
      <c r="T675" s="493"/>
      <c r="U675" s="493"/>
      <c r="V675" s="493"/>
      <c r="W675" s="403"/>
      <c r="X675" s="1"/>
      <c r="Y675" s="2"/>
      <c r="Z675" s="400" t="str">
        <f>IFERROR(VLOOKUP(Y675, 【参考】数式用!$A$2:$B$48, 2, FALSE), "")</f>
        <v/>
      </c>
    </row>
    <row r="676" spans="2:26" ht="20.100000000000001" customHeight="1">
      <c r="B676" s="402">
        <f t="shared" si="7"/>
        <v>638</v>
      </c>
      <c r="C676" s="489"/>
      <c r="D676" s="490"/>
      <c r="E676" s="490"/>
      <c r="F676" s="490"/>
      <c r="G676" s="490"/>
      <c r="H676" s="490"/>
      <c r="I676" s="490"/>
      <c r="J676" s="490"/>
      <c r="K676" s="490"/>
      <c r="L676" s="491"/>
      <c r="M676" s="492"/>
      <c r="N676" s="492"/>
      <c r="O676" s="492"/>
      <c r="P676" s="492"/>
      <c r="Q676" s="492"/>
      <c r="R676" s="493"/>
      <c r="S676" s="493"/>
      <c r="T676" s="493"/>
      <c r="U676" s="493"/>
      <c r="V676" s="493"/>
      <c r="W676" s="403"/>
      <c r="X676" s="1"/>
      <c r="Y676" s="2"/>
      <c r="Z676" s="400" t="str">
        <f>IFERROR(VLOOKUP(Y676, 【参考】数式用!$A$2:$B$48, 2, FALSE), "")</f>
        <v/>
      </c>
    </row>
    <row r="677" spans="2:26" ht="20.100000000000001" customHeight="1">
      <c r="B677" s="402">
        <f t="shared" si="7"/>
        <v>639</v>
      </c>
      <c r="C677" s="489"/>
      <c r="D677" s="490"/>
      <c r="E677" s="490"/>
      <c r="F677" s="490"/>
      <c r="G677" s="490"/>
      <c r="H677" s="490"/>
      <c r="I677" s="490"/>
      <c r="J677" s="490"/>
      <c r="K677" s="490"/>
      <c r="L677" s="491"/>
      <c r="M677" s="492"/>
      <c r="N677" s="492"/>
      <c r="O677" s="492"/>
      <c r="P677" s="492"/>
      <c r="Q677" s="492"/>
      <c r="R677" s="493"/>
      <c r="S677" s="493"/>
      <c r="T677" s="493"/>
      <c r="U677" s="493"/>
      <c r="V677" s="493"/>
      <c r="W677" s="403"/>
      <c r="X677" s="1"/>
      <c r="Y677" s="2"/>
      <c r="Z677" s="400" t="str">
        <f>IFERROR(VLOOKUP(Y677, 【参考】数式用!$A$2:$B$48, 2, FALSE), "")</f>
        <v/>
      </c>
    </row>
    <row r="678" spans="2:26" ht="20.100000000000001" customHeight="1">
      <c r="B678" s="402">
        <f t="shared" si="7"/>
        <v>640</v>
      </c>
      <c r="C678" s="489"/>
      <c r="D678" s="490"/>
      <c r="E678" s="490"/>
      <c r="F678" s="490"/>
      <c r="G678" s="490"/>
      <c r="H678" s="490"/>
      <c r="I678" s="490"/>
      <c r="J678" s="490"/>
      <c r="K678" s="490"/>
      <c r="L678" s="491"/>
      <c r="M678" s="492"/>
      <c r="N678" s="492"/>
      <c r="O678" s="492"/>
      <c r="P678" s="492"/>
      <c r="Q678" s="492"/>
      <c r="R678" s="493"/>
      <c r="S678" s="493"/>
      <c r="T678" s="493"/>
      <c r="U678" s="493"/>
      <c r="V678" s="493"/>
      <c r="W678" s="403"/>
      <c r="X678" s="1"/>
      <c r="Y678" s="2"/>
      <c r="Z678" s="400" t="str">
        <f>IFERROR(VLOOKUP(Y678, 【参考】数式用!$A$2:$B$48, 2, FALSE), "")</f>
        <v/>
      </c>
    </row>
    <row r="679" spans="2:26" ht="20.100000000000001" customHeight="1">
      <c r="B679" s="402">
        <f t="shared" si="7"/>
        <v>641</v>
      </c>
      <c r="C679" s="489"/>
      <c r="D679" s="490"/>
      <c r="E679" s="490"/>
      <c r="F679" s="490"/>
      <c r="G679" s="490"/>
      <c r="H679" s="490"/>
      <c r="I679" s="490"/>
      <c r="J679" s="490"/>
      <c r="K679" s="490"/>
      <c r="L679" s="491"/>
      <c r="M679" s="492"/>
      <c r="N679" s="492"/>
      <c r="O679" s="492"/>
      <c r="P679" s="492"/>
      <c r="Q679" s="492"/>
      <c r="R679" s="493"/>
      <c r="S679" s="493"/>
      <c r="T679" s="493"/>
      <c r="U679" s="493"/>
      <c r="V679" s="493"/>
      <c r="W679" s="403"/>
      <c r="X679" s="1"/>
      <c r="Y679" s="2"/>
      <c r="Z679" s="400" t="str">
        <f>IFERROR(VLOOKUP(Y679, 【参考】数式用!$A$2:$B$48, 2, FALSE), "")</f>
        <v/>
      </c>
    </row>
    <row r="680" spans="2:26" ht="20.100000000000001" customHeight="1">
      <c r="B680" s="402">
        <f t="shared" si="7"/>
        <v>642</v>
      </c>
      <c r="C680" s="489"/>
      <c r="D680" s="490"/>
      <c r="E680" s="490"/>
      <c r="F680" s="490"/>
      <c r="G680" s="490"/>
      <c r="H680" s="490"/>
      <c r="I680" s="490"/>
      <c r="J680" s="490"/>
      <c r="K680" s="490"/>
      <c r="L680" s="491"/>
      <c r="M680" s="492"/>
      <c r="N680" s="492"/>
      <c r="O680" s="492"/>
      <c r="P680" s="492"/>
      <c r="Q680" s="492"/>
      <c r="R680" s="493"/>
      <c r="S680" s="493"/>
      <c r="T680" s="493"/>
      <c r="U680" s="493"/>
      <c r="V680" s="493"/>
      <c r="W680" s="403"/>
      <c r="X680" s="1"/>
      <c r="Y680" s="2"/>
      <c r="Z680" s="400" t="str">
        <f>IFERROR(VLOOKUP(Y680, 【参考】数式用!$A$2:$B$48, 2, FALSE), "")</f>
        <v/>
      </c>
    </row>
    <row r="681" spans="2:26" ht="20.100000000000001" customHeight="1">
      <c r="B681" s="402">
        <f t="shared" si="7"/>
        <v>643</v>
      </c>
      <c r="C681" s="489"/>
      <c r="D681" s="490"/>
      <c r="E681" s="490"/>
      <c r="F681" s="490"/>
      <c r="G681" s="490"/>
      <c r="H681" s="490"/>
      <c r="I681" s="490"/>
      <c r="J681" s="490"/>
      <c r="K681" s="490"/>
      <c r="L681" s="491"/>
      <c r="M681" s="492"/>
      <c r="N681" s="492"/>
      <c r="O681" s="492"/>
      <c r="P681" s="492"/>
      <c r="Q681" s="492"/>
      <c r="R681" s="493"/>
      <c r="S681" s="493"/>
      <c r="T681" s="493"/>
      <c r="U681" s="493"/>
      <c r="V681" s="493"/>
      <c r="W681" s="403"/>
      <c r="X681" s="1"/>
      <c r="Y681" s="2"/>
      <c r="Z681" s="400" t="str">
        <f>IFERROR(VLOOKUP(Y681, 【参考】数式用!$A$2:$B$48, 2, FALSE), "")</f>
        <v/>
      </c>
    </row>
    <row r="682" spans="2:26" ht="20.100000000000001" customHeight="1">
      <c r="B682" s="402">
        <f t="shared" si="7"/>
        <v>644</v>
      </c>
      <c r="C682" s="489"/>
      <c r="D682" s="490"/>
      <c r="E682" s="490"/>
      <c r="F682" s="490"/>
      <c r="G682" s="490"/>
      <c r="H682" s="490"/>
      <c r="I682" s="490"/>
      <c r="J682" s="490"/>
      <c r="K682" s="490"/>
      <c r="L682" s="491"/>
      <c r="M682" s="492"/>
      <c r="N682" s="492"/>
      <c r="O682" s="492"/>
      <c r="P682" s="492"/>
      <c r="Q682" s="492"/>
      <c r="R682" s="493"/>
      <c r="S682" s="493"/>
      <c r="T682" s="493"/>
      <c r="U682" s="493"/>
      <c r="V682" s="493"/>
      <c r="W682" s="403"/>
      <c r="X682" s="1"/>
      <c r="Y682" s="2"/>
      <c r="Z682" s="400" t="str">
        <f>IFERROR(VLOOKUP(Y682, 【参考】数式用!$A$2:$B$48, 2, FALSE), "")</f>
        <v/>
      </c>
    </row>
    <row r="683" spans="2:26" ht="20.100000000000001" customHeight="1">
      <c r="B683" s="402">
        <f t="shared" si="7"/>
        <v>645</v>
      </c>
      <c r="C683" s="489"/>
      <c r="D683" s="490"/>
      <c r="E683" s="490"/>
      <c r="F683" s="490"/>
      <c r="G683" s="490"/>
      <c r="H683" s="490"/>
      <c r="I683" s="490"/>
      <c r="J683" s="490"/>
      <c r="K683" s="490"/>
      <c r="L683" s="491"/>
      <c r="M683" s="492"/>
      <c r="N683" s="492"/>
      <c r="O683" s="492"/>
      <c r="P683" s="492"/>
      <c r="Q683" s="492"/>
      <c r="R683" s="493"/>
      <c r="S683" s="493"/>
      <c r="T683" s="493"/>
      <c r="U683" s="493"/>
      <c r="V683" s="493"/>
      <c r="W683" s="403"/>
      <c r="X683" s="1"/>
      <c r="Y683" s="2"/>
      <c r="Z683" s="400" t="str">
        <f>IFERROR(VLOOKUP(Y683, 【参考】数式用!$A$2:$B$48, 2, FALSE), "")</f>
        <v/>
      </c>
    </row>
    <row r="684" spans="2:26" ht="20.100000000000001" customHeight="1">
      <c r="B684" s="402">
        <f t="shared" si="7"/>
        <v>646</v>
      </c>
      <c r="C684" s="489"/>
      <c r="D684" s="490"/>
      <c r="E684" s="490"/>
      <c r="F684" s="490"/>
      <c r="G684" s="490"/>
      <c r="H684" s="490"/>
      <c r="I684" s="490"/>
      <c r="J684" s="490"/>
      <c r="K684" s="490"/>
      <c r="L684" s="491"/>
      <c r="M684" s="492"/>
      <c r="N684" s="492"/>
      <c r="O684" s="492"/>
      <c r="P684" s="492"/>
      <c r="Q684" s="492"/>
      <c r="R684" s="493"/>
      <c r="S684" s="493"/>
      <c r="T684" s="493"/>
      <c r="U684" s="493"/>
      <c r="V684" s="493"/>
      <c r="W684" s="403"/>
      <c r="X684" s="1"/>
      <c r="Y684" s="2"/>
      <c r="Z684" s="400" t="str">
        <f>IFERROR(VLOOKUP(Y684, 【参考】数式用!$A$2:$B$48, 2, FALSE), "")</f>
        <v/>
      </c>
    </row>
    <row r="685" spans="2:26" ht="20.100000000000001" customHeight="1">
      <c r="B685" s="402">
        <f t="shared" si="7"/>
        <v>647</v>
      </c>
      <c r="C685" s="489"/>
      <c r="D685" s="490"/>
      <c r="E685" s="490"/>
      <c r="F685" s="490"/>
      <c r="G685" s="490"/>
      <c r="H685" s="490"/>
      <c r="I685" s="490"/>
      <c r="J685" s="490"/>
      <c r="K685" s="490"/>
      <c r="L685" s="491"/>
      <c r="M685" s="492"/>
      <c r="N685" s="492"/>
      <c r="O685" s="492"/>
      <c r="P685" s="492"/>
      <c r="Q685" s="492"/>
      <c r="R685" s="493"/>
      <c r="S685" s="493"/>
      <c r="T685" s="493"/>
      <c r="U685" s="493"/>
      <c r="V685" s="493"/>
      <c r="W685" s="403"/>
      <c r="X685" s="1"/>
      <c r="Y685" s="2"/>
      <c r="Z685" s="400" t="str">
        <f>IFERROR(VLOOKUP(Y685, 【参考】数式用!$A$2:$B$48, 2, FALSE), "")</f>
        <v/>
      </c>
    </row>
    <row r="686" spans="2:26" ht="20.100000000000001" customHeight="1">
      <c r="B686" s="402">
        <f t="shared" si="7"/>
        <v>648</v>
      </c>
      <c r="C686" s="489"/>
      <c r="D686" s="490"/>
      <c r="E686" s="490"/>
      <c r="F686" s="490"/>
      <c r="G686" s="490"/>
      <c r="H686" s="490"/>
      <c r="I686" s="490"/>
      <c r="J686" s="490"/>
      <c r="K686" s="490"/>
      <c r="L686" s="491"/>
      <c r="M686" s="492"/>
      <c r="N686" s="492"/>
      <c r="O686" s="492"/>
      <c r="P686" s="492"/>
      <c r="Q686" s="492"/>
      <c r="R686" s="493"/>
      <c r="S686" s="493"/>
      <c r="T686" s="493"/>
      <c r="U686" s="493"/>
      <c r="V686" s="493"/>
      <c r="W686" s="403"/>
      <c r="X686" s="1"/>
      <c r="Y686" s="2"/>
      <c r="Z686" s="400" t="str">
        <f>IFERROR(VLOOKUP(Y686, 【参考】数式用!$A$2:$B$48, 2, FALSE), "")</f>
        <v/>
      </c>
    </row>
    <row r="687" spans="2:26" ht="20.100000000000001" customHeight="1">
      <c r="B687" s="402">
        <f t="shared" si="7"/>
        <v>649</v>
      </c>
      <c r="C687" s="489"/>
      <c r="D687" s="490"/>
      <c r="E687" s="490"/>
      <c r="F687" s="490"/>
      <c r="G687" s="490"/>
      <c r="H687" s="490"/>
      <c r="I687" s="490"/>
      <c r="J687" s="490"/>
      <c r="K687" s="490"/>
      <c r="L687" s="491"/>
      <c r="M687" s="492"/>
      <c r="N687" s="492"/>
      <c r="O687" s="492"/>
      <c r="P687" s="492"/>
      <c r="Q687" s="492"/>
      <c r="R687" s="493"/>
      <c r="S687" s="493"/>
      <c r="T687" s="493"/>
      <c r="U687" s="493"/>
      <c r="V687" s="493"/>
      <c r="W687" s="403"/>
      <c r="X687" s="1"/>
      <c r="Y687" s="2"/>
      <c r="Z687" s="400" t="str">
        <f>IFERROR(VLOOKUP(Y687, 【参考】数式用!$A$2:$B$48, 2, FALSE), "")</f>
        <v/>
      </c>
    </row>
    <row r="688" spans="2:26" ht="20.100000000000001" customHeight="1">
      <c r="B688" s="402">
        <f t="shared" si="7"/>
        <v>650</v>
      </c>
      <c r="C688" s="489"/>
      <c r="D688" s="490"/>
      <c r="E688" s="490"/>
      <c r="F688" s="490"/>
      <c r="G688" s="490"/>
      <c r="H688" s="490"/>
      <c r="I688" s="490"/>
      <c r="J688" s="490"/>
      <c r="K688" s="490"/>
      <c r="L688" s="491"/>
      <c r="M688" s="492"/>
      <c r="N688" s="492"/>
      <c r="O688" s="492"/>
      <c r="P688" s="492"/>
      <c r="Q688" s="492"/>
      <c r="R688" s="493"/>
      <c r="S688" s="493"/>
      <c r="T688" s="493"/>
      <c r="U688" s="493"/>
      <c r="V688" s="493"/>
      <c r="W688" s="403"/>
      <c r="X688" s="1"/>
      <c r="Y688" s="2"/>
      <c r="Z688" s="400" t="str">
        <f>IFERROR(VLOOKUP(Y688, 【参考】数式用!$A$2:$B$48, 2, FALSE), "")</f>
        <v/>
      </c>
    </row>
    <row r="689" spans="2:26" ht="20.100000000000001" customHeight="1">
      <c r="B689" s="402">
        <f t="shared" si="7"/>
        <v>651</v>
      </c>
      <c r="C689" s="489"/>
      <c r="D689" s="490"/>
      <c r="E689" s="490"/>
      <c r="F689" s="490"/>
      <c r="G689" s="490"/>
      <c r="H689" s="490"/>
      <c r="I689" s="490"/>
      <c r="J689" s="490"/>
      <c r="K689" s="490"/>
      <c r="L689" s="491"/>
      <c r="M689" s="492"/>
      <c r="N689" s="492"/>
      <c r="O689" s="492"/>
      <c r="P689" s="492"/>
      <c r="Q689" s="492"/>
      <c r="R689" s="493"/>
      <c r="S689" s="493"/>
      <c r="T689" s="493"/>
      <c r="U689" s="493"/>
      <c r="V689" s="493"/>
      <c r="W689" s="403"/>
      <c r="X689" s="1"/>
      <c r="Y689" s="2"/>
      <c r="Z689" s="400" t="str">
        <f>IFERROR(VLOOKUP(Y689, 【参考】数式用!$A$2:$B$48, 2, FALSE), "")</f>
        <v/>
      </c>
    </row>
    <row r="690" spans="2:26" ht="20.100000000000001" customHeight="1">
      <c r="B690" s="402">
        <f t="shared" si="7"/>
        <v>652</v>
      </c>
      <c r="C690" s="489"/>
      <c r="D690" s="490"/>
      <c r="E690" s="490"/>
      <c r="F690" s="490"/>
      <c r="G690" s="490"/>
      <c r="H690" s="490"/>
      <c r="I690" s="490"/>
      <c r="J690" s="490"/>
      <c r="K690" s="490"/>
      <c r="L690" s="491"/>
      <c r="M690" s="492"/>
      <c r="N690" s="492"/>
      <c r="O690" s="492"/>
      <c r="P690" s="492"/>
      <c r="Q690" s="492"/>
      <c r="R690" s="493"/>
      <c r="S690" s="493"/>
      <c r="T690" s="493"/>
      <c r="U690" s="493"/>
      <c r="V690" s="493"/>
      <c r="W690" s="403"/>
      <c r="X690" s="1"/>
      <c r="Y690" s="2"/>
      <c r="Z690" s="400" t="str">
        <f>IFERROR(VLOOKUP(Y690, 【参考】数式用!$A$2:$B$48, 2, FALSE), "")</f>
        <v/>
      </c>
    </row>
    <row r="691" spans="2:26" ht="20.100000000000001" customHeight="1">
      <c r="B691" s="402">
        <f t="shared" si="7"/>
        <v>653</v>
      </c>
      <c r="C691" s="489"/>
      <c r="D691" s="490"/>
      <c r="E691" s="490"/>
      <c r="F691" s="490"/>
      <c r="G691" s="490"/>
      <c r="H691" s="490"/>
      <c r="I691" s="490"/>
      <c r="J691" s="490"/>
      <c r="K691" s="490"/>
      <c r="L691" s="491"/>
      <c r="M691" s="492"/>
      <c r="N691" s="492"/>
      <c r="O691" s="492"/>
      <c r="P691" s="492"/>
      <c r="Q691" s="492"/>
      <c r="R691" s="493"/>
      <c r="S691" s="493"/>
      <c r="T691" s="493"/>
      <c r="U691" s="493"/>
      <c r="V691" s="493"/>
      <c r="W691" s="403"/>
      <c r="X691" s="1"/>
      <c r="Y691" s="2"/>
      <c r="Z691" s="400" t="str">
        <f>IFERROR(VLOOKUP(Y691, 【参考】数式用!$A$2:$B$48, 2, FALSE), "")</f>
        <v/>
      </c>
    </row>
    <row r="692" spans="2:26" ht="20.100000000000001" customHeight="1">
      <c r="B692" s="402">
        <f t="shared" si="7"/>
        <v>654</v>
      </c>
      <c r="C692" s="489"/>
      <c r="D692" s="490"/>
      <c r="E692" s="490"/>
      <c r="F692" s="490"/>
      <c r="G692" s="490"/>
      <c r="H692" s="490"/>
      <c r="I692" s="490"/>
      <c r="J692" s="490"/>
      <c r="K692" s="490"/>
      <c r="L692" s="491"/>
      <c r="M692" s="492"/>
      <c r="N692" s="492"/>
      <c r="O692" s="492"/>
      <c r="P692" s="492"/>
      <c r="Q692" s="492"/>
      <c r="R692" s="493"/>
      <c r="S692" s="493"/>
      <c r="T692" s="493"/>
      <c r="U692" s="493"/>
      <c r="V692" s="493"/>
      <c r="W692" s="403"/>
      <c r="X692" s="1"/>
      <c r="Y692" s="2"/>
      <c r="Z692" s="400" t="str">
        <f>IFERROR(VLOOKUP(Y692, 【参考】数式用!$A$2:$B$48, 2, FALSE), "")</f>
        <v/>
      </c>
    </row>
    <row r="693" spans="2:26" ht="20.100000000000001" customHeight="1">
      <c r="B693" s="402">
        <f t="shared" si="7"/>
        <v>655</v>
      </c>
      <c r="C693" s="489"/>
      <c r="D693" s="490"/>
      <c r="E693" s="490"/>
      <c r="F693" s="490"/>
      <c r="G693" s="490"/>
      <c r="H693" s="490"/>
      <c r="I693" s="490"/>
      <c r="J693" s="490"/>
      <c r="K693" s="490"/>
      <c r="L693" s="491"/>
      <c r="M693" s="492"/>
      <c r="N693" s="492"/>
      <c r="O693" s="492"/>
      <c r="P693" s="492"/>
      <c r="Q693" s="492"/>
      <c r="R693" s="493"/>
      <c r="S693" s="493"/>
      <c r="T693" s="493"/>
      <c r="U693" s="493"/>
      <c r="V693" s="493"/>
      <c r="W693" s="403"/>
      <c r="X693" s="1"/>
      <c r="Y693" s="2"/>
      <c r="Z693" s="400" t="str">
        <f>IFERROR(VLOOKUP(Y693, 【参考】数式用!$A$2:$B$48, 2, FALSE), "")</f>
        <v/>
      </c>
    </row>
    <row r="694" spans="2:26" ht="20.100000000000001" customHeight="1">
      <c r="B694" s="402">
        <f t="shared" si="7"/>
        <v>656</v>
      </c>
      <c r="C694" s="489"/>
      <c r="D694" s="490"/>
      <c r="E694" s="490"/>
      <c r="F694" s="490"/>
      <c r="G694" s="490"/>
      <c r="H694" s="490"/>
      <c r="I694" s="490"/>
      <c r="J694" s="490"/>
      <c r="K694" s="490"/>
      <c r="L694" s="491"/>
      <c r="M694" s="492"/>
      <c r="N694" s="492"/>
      <c r="O694" s="492"/>
      <c r="P694" s="492"/>
      <c r="Q694" s="492"/>
      <c r="R694" s="493"/>
      <c r="S694" s="493"/>
      <c r="T694" s="493"/>
      <c r="U694" s="493"/>
      <c r="V694" s="493"/>
      <c r="W694" s="403"/>
      <c r="X694" s="1"/>
      <c r="Y694" s="2"/>
      <c r="Z694" s="400" t="str">
        <f>IFERROR(VLOOKUP(Y694, 【参考】数式用!$A$2:$B$48, 2, FALSE), "")</f>
        <v/>
      </c>
    </row>
    <row r="695" spans="2:26" ht="20.100000000000001" customHeight="1">
      <c r="B695" s="402">
        <f t="shared" si="7"/>
        <v>657</v>
      </c>
      <c r="C695" s="489"/>
      <c r="D695" s="490"/>
      <c r="E695" s="490"/>
      <c r="F695" s="490"/>
      <c r="G695" s="490"/>
      <c r="H695" s="490"/>
      <c r="I695" s="490"/>
      <c r="J695" s="490"/>
      <c r="K695" s="490"/>
      <c r="L695" s="491"/>
      <c r="M695" s="492"/>
      <c r="N695" s="492"/>
      <c r="O695" s="492"/>
      <c r="P695" s="492"/>
      <c r="Q695" s="492"/>
      <c r="R695" s="493"/>
      <c r="S695" s="493"/>
      <c r="T695" s="493"/>
      <c r="U695" s="493"/>
      <c r="V695" s="493"/>
      <c r="W695" s="403"/>
      <c r="X695" s="1"/>
      <c r="Y695" s="2"/>
      <c r="Z695" s="400" t="str">
        <f>IFERROR(VLOOKUP(Y695, 【参考】数式用!$A$2:$B$48, 2, FALSE), "")</f>
        <v/>
      </c>
    </row>
    <row r="696" spans="2:26" ht="20.100000000000001" customHeight="1">
      <c r="B696" s="402">
        <f t="shared" si="7"/>
        <v>658</v>
      </c>
      <c r="C696" s="489"/>
      <c r="D696" s="490"/>
      <c r="E696" s="490"/>
      <c r="F696" s="490"/>
      <c r="G696" s="490"/>
      <c r="H696" s="490"/>
      <c r="I696" s="490"/>
      <c r="J696" s="490"/>
      <c r="K696" s="490"/>
      <c r="L696" s="491"/>
      <c r="M696" s="492"/>
      <c r="N696" s="492"/>
      <c r="O696" s="492"/>
      <c r="P696" s="492"/>
      <c r="Q696" s="492"/>
      <c r="R696" s="493"/>
      <c r="S696" s="493"/>
      <c r="T696" s="493"/>
      <c r="U696" s="493"/>
      <c r="V696" s="493"/>
      <c r="W696" s="403"/>
      <c r="X696" s="1"/>
      <c r="Y696" s="2"/>
      <c r="Z696" s="400" t="str">
        <f>IFERROR(VLOOKUP(Y696, 【参考】数式用!$A$2:$B$48, 2, FALSE), "")</f>
        <v/>
      </c>
    </row>
    <row r="697" spans="2:26" ht="20.100000000000001" customHeight="1">
      <c r="B697" s="402">
        <f t="shared" si="7"/>
        <v>659</v>
      </c>
      <c r="C697" s="489"/>
      <c r="D697" s="490"/>
      <c r="E697" s="490"/>
      <c r="F697" s="490"/>
      <c r="G697" s="490"/>
      <c r="H697" s="490"/>
      <c r="I697" s="490"/>
      <c r="J697" s="490"/>
      <c r="K697" s="490"/>
      <c r="L697" s="491"/>
      <c r="M697" s="492"/>
      <c r="N697" s="492"/>
      <c r="O697" s="492"/>
      <c r="P697" s="492"/>
      <c r="Q697" s="492"/>
      <c r="R697" s="493"/>
      <c r="S697" s="493"/>
      <c r="T697" s="493"/>
      <c r="U697" s="493"/>
      <c r="V697" s="493"/>
      <c r="W697" s="403"/>
      <c r="X697" s="1"/>
      <c r="Y697" s="2"/>
      <c r="Z697" s="400" t="str">
        <f>IFERROR(VLOOKUP(Y697, 【参考】数式用!$A$2:$B$48, 2, FALSE), "")</f>
        <v/>
      </c>
    </row>
    <row r="698" spans="2:26" ht="20.100000000000001" customHeight="1">
      <c r="B698" s="402">
        <f t="shared" si="7"/>
        <v>660</v>
      </c>
      <c r="C698" s="489"/>
      <c r="D698" s="490"/>
      <c r="E698" s="490"/>
      <c r="F698" s="490"/>
      <c r="G698" s="490"/>
      <c r="H698" s="490"/>
      <c r="I698" s="490"/>
      <c r="J698" s="490"/>
      <c r="K698" s="490"/>
      <c r="L698" s="491"/>
      <c r="M698" s="492"/>
      <c r="N698" s="492"/>
      <c r="O698" s="492"/>
      <c r="P698" s="492"/>
      <c r="Q698" s="492"/>
      <c r="R698" s="493"/>
      <c r="S698" s="493"/>
      <c r="T698" s="493"/>
      <c r="U698" s="493"/>
      <c r="V698" s="493"/>
      <c r="W698" s="403"/>
      <c r="X698" s="1"/>
      <c r="Y698" s="2"/>
      <c r="Z698" s="400" t="str">
        <f>IFERROR(VLOOKUP(Y698, 【参考】数式用!$A$2:$B$48, 2, FALSE), "")</f>
        <v/>
      </c>
    </row>
    <row r="699" spans="2:26" ht="20.100000000000001" customHeight="1">
      <c r="B699" s="402">
        <f t="shared" si="7"/>
        <v>661</v>
      </c>
      <c r="C699" s="489"/>
      <c r="D699" s="490"/>
      <c r="E699" s="490"/>
      <c r="F699" s="490"/>
      <c r="G699" s="490"/>
      <c r="H699" s="490"/>
      <c r="I699" s="490"/>
      <c r="J699" s="490"/>
      <c r="K699" s="490"/>
      <c r="L699" s="491"/>
      <c r="M699" s="492"/>
      <c r="N699" s="492"/>
      <c r="O699" s="492"/>
      <c r="P699" s="492"/>
      <c r="Q699" s="492"/>
      <c r="R699" s="493"/>
      <c r="S699" s="493"/>
      <c r="T699" s="493"/>
      <c r="U699" s="493"/>
      <c r="V699" s="493"/>
      <c r="W699" s="403"/>
      <c r="X699" s="1"/>
      <c r="Y699" s="2"/>
      <c r="Z699" s="400" t="str">
        <f>IFERROR(VLOOKUP(Y699, 【参考】数式用!$A$2:$B$48, 2, FALSE), "")</f>
        <v/>
      </c>
    </row>
    <row r="700" spans="2:26" ht="20.100000000000001" customHeight="1">
      <c r="B700" s="402">
        <f t="shared" si="7"/>
        <v>662</v>
      </c>
      <c r="C700" s="489"/>
      <c r="D700" s="490"/>
      <c r="E700" s="490"/>
      <c r="F700" s="490"/>
      <c r="G700" s="490"/>
      <c r="H700" s="490"/>
      <c r="I700" s="490"/>
      <c r="J700" s="490"/>
      <c r="K700" s="490"/>
      <c r="L700" s="491"/>
      <c r="M700" s="492"/>
      <c r="N700" s="492"/>
      <c r="O700" s="492"/>
      <c r="P700" s="492"/>
      <c r="Q700" s="492"/>
      <c r="R700" s="493"/>
      <c r="S700" s="493"/>
      <c r="T700" s="493"/>
      <c r="U700" s="493"/>
      <c r="V700" s="493"/>
      <c r="W700" s="403"/>
      <c r="X700" s="1"/>
      <c r="Y700" s="2"/>
      <c r="Z700" s="400" t="str">
        <f>IFERROR(VLOOKUP(Y700, 【参考】数式用!$A$2:$B$48, 2, FALSE), "")</f>
        <v/>
      </c>
    </row>
    <row r="701" spans="2:26" ht="20.100000000000001" customHeight="1">
      <c r="B701" s="402">
        <f t="shared" si="7"/>
        <v>663</v>
      </c>
      <c r="C701" s="489"/>
      <c r="D701" s="490"/>
      <c r="E701" s="490"/>
      <c r="F701" s="490"/>
      <c r="G701" s="490"/>
      <c r="H701" s="490"/>
      <c r="I701" s="490"/>
      <c r="J701" s="490"/>
      <c r="K701" s="490"/>
      <c r="L701" s="491"/>
      <c r="M701" s="492"/>
      <c r="N701" s="492"/>
      <c r="O701" s="492"/>
      <c r="P701" s="492"/>
      <c r="Q701" s="492"/>
      <c r="R701" s="493"/>
      <c r="S701" s="493"/>
      <c r="T701" s="493"/>
      <c r="U701" s="493"/>
      <c r="V701" s="493"/>
      <c r="W701" s="403"/>
      <c r="X701" s="1"/>
      <c r="Y701" s="2"/>
      <c r="Z701" s="400" t="str">
        <f>IFERROR(VLOOKUP(Y701, 【参考】数式用!$A$2:$B$48, 2, FALSE), "")</f>
        <v/>
      </c>
    </row>
    <row r="702" spans="2:26" ht="20.100000000000001" customHeight="1">
      <c r="B702" s="402">
        <f t="shared" si="7"/>
        <v>664</v>
      </c>
      <c r="C702" s="489"/>
      <c r="D702" s="490"/>
      <c r="E702" s="490"/>
      <c r="F702" s="490"/>
      <c r="G702" s="490"/>
      <c r="H702" s="490"/>
      <c r="I702" s="490"/>
      <c r="J702" s="490"/>
      <c r="K702" s="490"/>
      <c r="L702" s="491"/>
      <c r="M702" s="492"/>
      <c r="N702" s="492"/>
      <c r="O702" s="492"/>
      <c r="P702" s="492"/>
      <c r="Q702" s="492"/>
      <c r="R702" s="493"/>
      <c r="S702" s="493"/>
      <c r="T702" s="493"/>
      <c r="U702" s="493"/>
      <c r="V702" s="493"/>
      <c r="W702" s="403"/>
      <c r="X702" s="1"/>
      <c r="Y702" s="2"/>
      <c r="Z702" s="400" t="str">
        <f>IFERROR(VLOOKUP(Y702, 【参考】数式用!$A$2:$B$48, 2, FALSE), "")</f>
        <v/>
      </c>
    </row>
    <row r="703" spans="2:26" ht="20.100000000000001" customHeight="1">
      <c r="B703" s="402">
        <f t="shared" si="7"/>
        <v>665</v>
      </c>
      <c r="C703" s="489"/>
      <c r="D703" s="490"/>
      <c r="E703" s="490"/>
      <c r="F703" s="490"/>
      <c r="G703" s="490"/>
      <c r="H703" s="490"/>
      <c r="I703" s="490"/>
      <c r="J703" s="490"/>
      <c r="K703" s="490"/>
      <c r="L703" s="491"/>
      <c r="M703" s="492"/>
      <c r="N703" s="492"/>
      <c r="O703" s="492"/>
      <c r="P703" s="492"/>
      <c r="Q703" s="492"/>
      <c r="R703" s="493"/>
      <c r="S703" s="493"/>
      <c r="T703" s="493"/>
      <c r="U703" s="493"/>
      <c r="V703" s="493"/>
      <c r="W703" s="403"/>
      <c r="X703" s="1"/>
      <c r="Y703" s="2"/>
      <c r="Z703" s="400" t="str">
        <f>IFERROR(VLOOKUP(Y703, 【参考】数式用!$A$2:$B$48, 2, FALSE), "")</f>
        <v/>
      </c>
    </row>
    <row r="704" spans="2:26" ht="20.100000000000001" customHeight="1">
      <c r="B704" s="402">
        <f t="shared" si="7"/>
        <v>666</v>
      </c>
      <c r="C704" s="489"/>
      <c r="D704" s="490"/>
      <c r="E704" s="490"/>
      <c r="F704" s="490"/>
      <c r="G704" s="490"/>
      <c r="H704" s="490"/>
      <c r="I704" s="490"/>
      <c r="J704" s="490"/>
      <c r="K704" s="490"/>
      <c r="L704" s="491"/>
      <c r="M704" s="492"/>
      <c r="N704" s="492"/>
      <c r="O704" s="492"/>
      <c r="P704" s="492"/>
      <c r="Q704" s="492"/>
      <c r="R704" s="493"/>
      <c r="S704" s="493"/>
      <c r="T704" s="493"/>
      <c r="U704" s="493"/>
      <c r="V704" s="493"/>
      <c r="W704" s="403"/>
      <c r="X704" s="1"/>
      <c r="Y704" s="2"/>
      <c r="Z704" s="400" t="str">
        <f>IFERROR(VLOOKUP(Y704, 【参考】数式用!$A$2:$B$48, 2, FALSE), "")</f>
        <v/>
      </c>
    </row>
    <row r="705" spans="2:26" ht="20.100000000000001" customHeight="1">
      <c r="B705" s="402">
        <f t="shared" si="7"/>
        <v>667</v>
      </c>
      <c r="C705" s="489"/>
      <c r="D705" s="490"/>
      <c r="E705" s="490"/>
      <c r="F705" s="490"/>
      <c r="G705" s="490"/>
      <c r="H705" s="490"/>
      <c r="I705" s="490"/>
      <c r="J705" s="490"/>
      <c r="K705" s="490"/>
      <c r="L705" s="491"/>
      <c r="M705" s="492"/>
      <c r="N705" s="492"/>
      <c r="O705" s="492"/>
      <c r="P705" s="492"/>
      <c r="Q705" s="492"/>
      <c r="R705" s="493"/>
      <c r="S705" s="493"/>
      <c r="T705" s="493"/>
      <c r="U705" s="493"/>
      <c r="V705" s="493"/>
      <c r="W705" s="403"/>
      <c r="X705" s="1"/>
      <c r="Y705" s="2"/>
      <c r="Z705" s="400" t="str">
        <f>IFERROR(VLOOKUP(Y705, 【参考】数式用!$A$2:$B$48, 2, FALSE), "")</f>
        <v/>
      </c>
    </row>
    <row r="706" spans="2:26" ht="20.100000000000001" customHeight="1">
      <c r="B706" s="402">
        <f t="shared" si="7"/>
        <v>668</v>
      </c>
      <c r="C706" s="489"/>
      <c r="D706" s="490"/>
      <c r="E706" s="490"/>
      <c r="F706" s="490"/>
      <c r="G706" s="490"/>
      <c r="H706" s="490"/>
      <c r="I706" s="490"/>
      <c r="J706" s="490"/>
      <c r="K706" s="490"/>
      <c r="L706" s="491"/>
      <c r="M706" s="492"/>
      <c r="N706" s="492"/>
      <c r="O706" s="492"/>
      <c r="P706" s="492"/>
      <c r="Q706" s="492"/>
      <c r="R706" s="493"/>
      <c r="S706" s="493"/>
      <c r="T706" s="493"/>
      <c r="U706" s="493"/>
      <c r="V706" s="493"/>
      <c r="W706" s="403"/>
      <c r="X706" s="1"/>
      <c r="Y706" s="2"/>
      <c r="Z706" s="400" t="str">
        <f>IFERROR(VLOOKUP(Y706, 【参考】数式用!$A$2:$B$48, 2, FALSE), "")</f>
        <v/>
      </c>
    </row>
    <row r="707" spans="2:26" ht="20.100000000000001" customHeight="1">
      <c r="B707" s="402">
        <f t="shared" si="7"/>
        <v>669</v>
      </c>
      <c r="C707" s="489"/>
      <c r="D707" s="490"/>
      <c r="E707" s="490"/>
      <c r="F707" s="490"/>
      <c r="G707" s="490"/>
      <c r="H707" s="490"/>
      <c r="I707" s="490"/>
      <c r="J707" s="490"/>
      <c r="K707" s="490"/>
      <c r="L707" s="491"/>
      <c r="M707" s="492"/>
      <c r="N707" s="492"/>
      <c r="O707" s="492"/>
      <c r="P707" s="492"/>
      <c r="Q707" s="492"/>
      <c r="R707" s="493"/>
      <c r="S707" s="493"/>
      <c r="T707" s="493"/>
      <c r="U707" s="493"/>
      <c r="V707" s="493"/>
      <c r="W707" s="403"/>
      <c r="X707" s="1"/>
      <c r="Y707" s="2"/>
      <c r="Z707" s="400" t="str">
        <f>IFERROR(VLOOKUP(Y707, 【参考】数式用!$A$2:$B$48, 2, FALSE), "")</f>
        <v/>
      </c>
    </row>
    <row r="708" spans="2:26" ht="20.100000000000001" customHeight="1">
      <c r="B708" s="402">
        <f t="shared" si="7"/>
        <v>670</v>
      </c>
      <c r="C708" s="489"/>
      <c r="D708" s="490"/>
      <c r="E708" s="490"/>
      <c r="F708" s="490"/>
      <c r="G708" s="490"/>
      <c r="H708" s="490"/>
      <c r="I708" s="490"/>
      <c r="J708" s="490"/>
      <c r="K708" s="490"/>
      <c r="L708" s="491"/>
      <c r="M708" s="492"/>
      <c r="N708" s="492"/>
      <c r="O708" s="492"/>
      <c r="P708" s="492"/>
      <c r="Q708" s="492"/>
      <c r="R708" s="493"/>
      <c r="S708" s="493"/>
      <c r="T708" s="493"/>
      <c r="U708" s="493"/>
      <c r="V708" s="493"/>
      <c r="W708" s="403"/>
      <c r="X708" s="1"/>
      <c r="Y708" s="2"/>
      <c r="Z708" s="400" t="str">
        <f>IFERROR(VLOOKUP(Y708, 【参考】数式用!$A$2:$B$48, 2, FALSE), "")</f>
        <v/>
      </c>
    </row>
    <row r="709" spans="2:26" ht="20.100000000000001" customHeight="1">
      <c r="B709" s="402">
        <f t="shared" si="7"/>
        <v>671</v>
      </c>
      <c r="C709" s="489"/>
      <c r="D709" s="490"/>
      <c r="E709" s="490"/>
      <c r="F709" s="490"/>
      <c r="G709" s="490"/>
      <c r="H709" s="490"/>
      <c r="I709" s="490"/>
      <c r="J709" s="490"/>
      <c r="K709" s="490"/>
      <c r="L709" s="491"/>
      <c r="M709" s="492"/>
      <c r="N709" s="492"/>
      <c r="O709" s="492"/>
      <c r="P709" s="492"/>
      <c r="Q709" s="492"/>
      <c r="R709" s="493"/>
      <c r="S709" s="493"/>
      <c r="T709" s="493"/>
      <c r="U709" s="493"/>
      <c r="V709" s="493"/>
      <c r="W709" s="403"/>
      <c r="X709" s="1"/>
      <c r="Y709" s="2"/>
      <c r="Z709" s="400" t="str">
        <f>IFERROR(VLOOKUP(Y709, 【参考】数式用!$A$2:$B$48, 2, FALSE), "")</f>
        <v/>
      </c>
    </row>
    <row r="710" spans="2:26" ht="20.100000000000001" customHeight="1">
      <c r="B710" s="402">
        <f t="shared" si="7"/>
        <v>672</v>
      </c>
      <c r="C710" s="489"/>
      <c r="D710" s="490"/>
      <c r="E710" s="490"/>
      <c r="F710" s="490"/>
      <c r="G710" s="490"/>
      <c r="H710" s="490"/>
      <c r="I710" s="490"/>
      <c r="J710" s="490"/>
      <c r="K710" s="490"/>
      <c r="L710" s="491"/>
      <c r="M710" s="492"/>
      <c r="N710" s="492"/>
      <c r="O710" s="492"/>
      <c r="P710" s="492"/>
      <c r="Q710" s="492"/>
      <c r="R710" s="493"/>
      <c r="S710" s="493"/>
      <c r="T710" s="493"/>
      <c r="U710" s="493"/>
      <c r="V710" s="493"/>
      <c r="W710" s="403"/>
      <c r="X710" s="1"/>
      <c r="Y710" s="2"/>
      <c r="Z710" s="400" t="str">
        <f>IFERROR(VLOOKUP(Y710, 【参考】数式用!$A$2:$B$48, 2, FALSE), "")</f>
        <v/>
      </c>
    </row>
    <row r="711" spans="2:26" ht="20.100000000000001" customHeight="1">
      <c r="B711" s="402">
        <f t="shared" si="7"/>
        <v>673</v>
      </c>
      <c r="C711" s="489"/>
      <c r="D711" s="490"/>
      <c r="E711" s="490"/>
      <c r="F711" s="490"/>
      <c r="G711" s="490"/>
      <c r="H711" s="490"/>
      <c r="I711" s="490"/>
      <c r="J711" s="490"/>
      <c r="K711" s="490"/>
      <c r="L711" s="491"/>
      <c r="M711" s="492"/>
      <c r="N711" s="492"/>
      <c r="O711" s="492"/>
      <c r="P711" s="492"/>
      <c r="Q711" s="492"/>
      <c r="R711" s="493"/>
      <c r="S711" s="493"/>
      <c r="T711" s="493"/>
      <c r="U711" s="493"/>
      <c r="V711" s="493"/>
      <c r="W711" s="403"/>
      <c r="X711" s="1"/>
      <c r="Y711" s="2"/>
      <c r="Z711" s="400" t="str">
        <f>IFERROR(VLOOKUP(Y711, 【参考】数式用!$A$2:$B$48, 2, FALSE), "")</f>
        <v/>
      </c>
    </row>
    <row r="712" spans="2:26" ht="20.100000000000001" customHeight="1">
      <c r="B712" s="402">
        <f t="shared" si="7"/>
        <v>674</v>
      </c>
      <c r="C712" s="489"/>
      <c r="D712" s="490"/>
      <c r="E712" s="490"/>
      <c r="F712" s="490"/>
      <c r="G712" s="490"/>
      <c r="H712" s="490"/>
      <c r="I712" s="490"/>
      <c r="J712" s="490"/>
      <c r="K712" s="490"/>
      <c r="L712" s="491"/>
      <c r="M712" s="492"/>
      <c r="N712" s="492"/>
      <c r="O712" s="492"/>
      <c r="P712" s="492"/>
      <c r="Q712" s="492"/>
      <c r="R712" s="493"/>
      <c r="S712" s="493"/>
      <c r="T712" s="493"/>
      <c r="U712" s="493"/>
      <c r="V712" s="493"/>
      <c r="W712" s="403"/>
      <c r="X712" s="1"/>
      <c r="Y712" s="2"/>
      <c r="Z712" s="400" t="str">
        <f>IFERROR(VLOOKUP(Y712, 【参考】数式用!$A$2:$B$48, 2, FALSE), "")</f>
        <v/>
      </c>
    </row>
    <row r="713" spans="2:26" ht="20.100000000000001" customHeight="1">
      <c r="B713" s="402">
        <f t="shared" si="7"/>
        <v>675</v>
      </c>
      <c r="C713" s="489"/>
      <c r="D713" s="490"/>
      <c r="E713" s="490"/>
      <c r="F713" s="490"/>
      <c r="G713" s="490"/>
      <c r="H713" s="490"/>
      <c r="I713" s="490"/>
      <c r="J713" s="490"/>
      <c r="K713" s="490"/>
      <c r="L713" s="491"/>
      <c r="M713" s="492"/>
      <c r="N713" s="492"/>
      <c r="O713" s="492"/>
      <c r="P713" s="492"/>
      <c r="Q713" s="492"/>
      <c r="R713" s="493"/>
      <c r="S713" s="493"/>
      <c r="T713" s="493"/>
      <c r="U713" s="493"/>
      <c r="V713" s="493"/>
      <c r="W713" s="403"/>
      <c r="X713" s="1"/>
      <c r="Y713" s="2"/>
      <c r="Z713" s="400" t="str">
        <f>IFERROR(VLOOKUP(Y713, 【参考】数式用!$A$2:$B$48, 2, FALSE), "")</f>
        <v/>
      </c>
    </row>
    <row r="714" spans="2:26" ht="20.100000000000001" customHeight="1">
      <c r="B714" s="402">
        <f t="shared" si="7"/>
        <v>676</v>
      </c>
      <c r="C714" s="489"/>
      <c r="D714" s="490"/>
      <c r="E714" s="490"/>
      <c r="F714" s="490"/>
      <c r="G714" s="490"/>
      <c r="H714" s="490"/>
      <c r="I714" s="490"/>
      <c r="J714" s="490"/>
      <c r="K714" s="490"/>
      <c r="L714" s="491"/>
      <c r="M714" s="492"/>
      <c r="N714" s="492"/>
      <c r="O714" s="492"/>
      <c r="P714" s="492"/>
      <c r="Q714" s="492"/>
      <c r="R714" s="493"/>
      <c r="S714" s="493"/>
      <c r="T714" s="493"/>
      <c r="U714" s="493"/>
      <c r="V714" s="493"/>
      <c r="W714" s="403"/>
      <c r="X714" s="1"/>
      <c r="Y714" s="2"/>
      <c r="Z714" s="400" t="str">
        <f>IFERROR(VLOOKUP(Y714, 【参考】数式用!$A$2:$B$48, 2, FALSE), "")</f>
        <v/>
      </c>
    </row>
    <row r="715" spans="2:26" ht="20.100000000000001" customHeight="1">
      <c r="B715" s="402">
        <f t="shared" si="7"/>
        <v>677</v>
      </c>
      <c r="C715" s="489"/>
      <c r="D715" s="490"/>
      <c r="E715" s="490"/>
      <c r="F715" s="490"/>
      <c r="G715" s="490"/>
      <c r="H715" s="490"/>
      <c r="I715" s="490"/>
      <c r="J715" s="490"/>
      <c r="K715" s="490"/>
      <c r="L715" s="491"/>
      <c r="M715" s="492"/>
      <c r="N715" s="492"/>
      <c r="O715" s="492"/>
      <c r="P715" s="492"/>
      <c r="Q715" s="492"/>
      <c r="R715" s="493"/>
      <c r="S715" s="493"/>
      <c r="T715" s="493"/>
      <c r="U715" s="493"/>
      <c r="V715" s="493"/>
      <c r="W715" s="403"/>
      <c r="X715" s="1"/>
      <c r="Y715" s="2"/>
      <c r="Z715" s="400" t="str">
        <f>IFERROR(VLOOKUP(Y715, 【参考】数式用!$A$2:$B$48, 2, FALSE), "")</f>
        <v/>
      </c>
    </row>
    <row r="716" spans="2:26" ht="20.100000000000001" customHeight="1">
      <c r="B716" s="402">
        <f t="shared" si="7"/>
        <v>678</v>
      </c>
      <c r="C716" s="489"/>
      <c r="D716" s="490"/>
      <c r="E716" s="490"/>
      <c r="F716" s="490"/>
      <c r="G716" s="490"/>
      <c r="H716" s="490"/>
      <c r="I716" s="490"/>
      <c r="J716" s="490"/>
      <c r="K716" s="490"/>
      <c r="L716" s="491"/>
      <c r="M716" s="492"/>
      <c r="N716" s="492"/>
      <c r="O716" s="492"/>
      <c r="P716" s="492"/>
      <c r="Q716" s="492"/>
      <c r="R716" s="493"/>
      <c r="S716" s="493"/>
      <c r="T716" s="493"/>
      <c r="U716" s="493"/>
      <c r="V716" s="493"/>
      <c r="W716" s="403"/>
      <c r="X716" s="1"/>
      <c r="Y716" s="2"/>
      <c r="Z716" s="400" t="str">
        <f>IFERROR(VLOOKUP(Y716, 【参考】数式用!$A$2:$B$48, 2, FALSE), "")</f>
        <v/>
      </c>
    </row>
    <row r="717" spans="2:26" ht="20.100000000000001" customHeight="1">
      <c r="B717" s="402">
        <f t="shared" si="7"/>
        <v>679</v>
      </c>
      <c r="C717" s="489"/>
      <c r="D717" s="490"/>
      <c r="E717" s="490"/>
      <c r="F717" s="490"/>
      <c r="G717" s="490"/>
      <c r="H717" s="490"/>
      <c r="I717" s="490"/>
      <c r="J717" s="490"/>
      <c r="K717" s="490"/>
      <c r="L717" s="491"/>
      <c r="M717" s="492"/>
      <c r="N717" s="492"/>
      <c r="O717" s="492"/>
      <c r="P717" s="492"/>
      <c r="Q717" s="492"/>
      <c r="R717" s="493"/>
      <c r="S717" s="493"/>
      <c r="T717" s="493"/>
      <c r="U717" s="493"/>
      <c r="V717" s="493"/>
      <c r="W717" s="403"/>
      <c r="X717" s="1"/>
      <c r="Y717" s="2"/>
      <c r="Z717" s="400" t="str">
        <f>IFERROR(VLOOKUP(Y717, 【参考】数式用!$A$2:$B$48, 2, FALSE), "")</f>
        <v/>
      </c>
    </row>
    <row r="718" spans="2:26" ht="20.100000000000001" customHeight="1">
      <c r="B718" s="402">
        <f t="shared" si="7"/>
        <v>680</v>
      </c>
      <c r="C718" s="489"/>
      <c r="D718" s="490"/>
      <c r="E718" s="490"/>
      <c r="F718" s="490"/>
      <c r="G718" s="490"/>
      <c r="H718" s="490"/>
      <c r="I718" s="490"/>
      <c r="J718" s="490"/>
      <c r="K718" s="490"/>
      <c r="L718" s="491"/>
      <c r="M718" s="492"/>
      <c r="N718" s="492"/>
      <c r="O718" s="492"/>
      <c r="P718" s="492"/>
      <c r="Q718" s="492"/>
      <c r="R718" s="493"/>
      <c r="S718" s="493"/>
      <c r="T718" s="493"/>
      <c r="U718" s="493"/>
      <c r="V718" s="493"/>
      <c r="W718" s="403"/>
      <c r="X718" s="1"/>
      <c r="Y718" s="2"/>
      <c r="Z718" s="400" t="str">
        <f>IFERROR(VLOOKUP(Y718, 【参考】数式用!$A$2:$B$48, 2, FALSE), "")</f>
        <v/>
      </c>
    </row>
    <row r="719" spans="2:26" ht="20.100000000000001" customHeight="1">
      <c r="B719" s="402">
        <f t="shared" si="7"/>
        <v>681</v>
      </c>
      <c r="C719" s="489"/>
      <c r="D719" s="490"/>
      <c r="E719" s="490"/>
      <c r="F719" s="490"/>
      <c r="G719" s="490"/>
      <c r="H719" s="490"/>
      <c r="I719" s="490"/>
      <c r="J719" s="490"/>
      <c r="K719" s="490"/>
      <c r="L719" s="491"/>
      <c r="M719" s="492"/>
      <c r="N719" s="492"/>
      <c r="O719" s="492"/>
      <c r="P719" s="492"/>
      <c r="Q719" s="492"/>
      <c r="R719" s="493"/>
      <c r="S719" s="493"/>
      <c r="T719" s="493"/>
      <c r="U719" s="493"/>
      <c r="V719" s="493"/>
      <c r="W719" s="403"/>
      <c r="X719" s="1"/>
      <c r="Y719" s="2"/>
      <c r="Z719" s="400" t="str">
        <f>IFERROR(VLOOKUP(Y719, 【参考】数式用!$A$2:$B$48, 2, FALSE), "")</f>
        <v/>
      </c>
    </row>
    <row r="720" spans="2:26" ht="20.100000000000001" customHeight="1">
      <c r="B720" s="402">
        <f t="shared" si="7"/>
        <v>682</v>
      </c>
      <c r="C720" s="489"/>
      <c r="D720" s="490"/>
      <c r="E720" s="490"/>
      <c r="F720" s="490"/>
      <c r="G720" s="490"/>
      <c r="H720" s="490"/>
      <c r="I720" s="490"/>
      <c r="J720" s="490"/>
      <c r="K720" s="490"/>
      <c r="L720" s="491"/>
      <c r="M720" s="492"/>
      <c r="N720" s="492"/>
      <c r="O720" s="492"/>
      <c r="P720" s="492"/>
      <c r="Q720" s="492"/>
      <c r="R720" s="493"/>
      <c r="S720" s="493"/>
      <c r="T720" s="493"/>
      <c r="U720" s="493"/>
      <c r="V720" s="493"/>
      <c r="W720" s="403"/>
      <c r="X720" s="1"/>
      <c r="Y720" s="2"/>
      <c r="Z720" s="400" t="str">
        <f>IFERROR(VLOOKUP(Y720, 【参考】数式用!$A$2:$B$48, 2, FALSE), "")</f>
        <v/>
      </c>
    </row>
    <row r="721" spans="2:26" ht="20.100000000000001" customHeight="1">
      <c r="B721" s="402">
        <f t="shared" si="7"/>
        <v>683</v>
      </c>
      <c r="C721" s="489"/>
      <c r="D721" s="490"/>
      <c r="E721" s="490"/>
      <c r="F721" s="490"/>
      <c r="G721" s="490"/>
      <c r="H721" s="490"/>
      <c r="I721" s="490"/>
      <c r="J721" s="490"/>
      <c r="K721" s="490"/>
      <c r="L721" s="491"/>
      <c r="M721" s="492"/>
      <c r="N721" s="492"/>
      <c r="O721" s="492"/>
      <c r="P721" s="492"/>
      <c r="Q721" s="492"/>
      <c r="R721" s="493"/>
      <c r="S721" s="493"/>
      <c r="T721" s="493"/>
      <c r="U721" s="493"/>
      <c r="V721" s="493"/>
      <c r="W721" s="403"/>
      <c r="X721" s="1"/>
      <c r="Y721" s="2"/>
      <c r="Z721" s="400" t="str">
        <f>IFERROR(VLOOKUP(Y721, 【参考】数式用!$A$2:$B$48, 2, FALSE), "")</f>
        <v/>
      </c>
    </row>
    <row r="722" spans="2:26" ht="20.100000000000001" customHeight="1">
      <c r="B722" s="402">
        <f t="shared" si="7"/>
        <v>684</v>
      </c>
      <c r="C722" s="489"/>
      <c r="D722" s="490"/>
      <c r="E722" s="490"/>
      <c r="F722" s="490"/>
      <c r="G722" s="490"/>
      <c r="H722" s="490"/>
      <c r="I722" s="490"/>
      <c r="J722" s="490"/>
      <c r="K722" s="490"/>
      <c r="L722" s="491"/>
      <c r="M722" s="492"/>
      <c r="N722" s="492"/>
      <c r="O722" s="492"/>
      <c r="P722" s="492"/>
      <c r="Q722" s="492"/>
      <c r="R722" s="493"/>
      <c r="S722" s="493"/>
      <c r="T722" s="493"/>
      <c r="U722" s="493"/>
      <c r="V722" s="493"/>
      <c r="W722" s="403"/>
      <c r="X722" s="1"/>
      <c r="Y722" s="2"/>
      <c r="Z722" s="400" t="str">
        <f>IFERROR(VLOOKUP(Y722, 【参考】数式用!$A$2:$B$48, 2, FALSE), "")</f>
        <v/>
      </c>
    </row>
    <row r="723" spans="2:26" ht="20.100000000000001" customHeight="1">
      <c r="B723" s="402">
        <f t="shared" si="7"/>
        <v>685</v>
      </c>
      <c r="C723" s="489"/>
      <c r="D723" s="490"/>
      <c r="E723" s="490"/>
      <c r="F723" s="490"/>
      <c r="G723" s="490"/>
      <c r="H723" s="490"/>
      <c r="I723" s="490"/>
      <c r="J723" s="490"/>
      <c r="K723" s="490"/>
      <c r="L723" s="491"/>
      <c r="M723" s="492"/>
      <c r="N723" s="492"/>
      <c r="O723" s="492"/>
      <c r="P723" s="492"/>
      <c r="Q723" s="492"/>
      <c r="R723" s="493"/>
      <c r="S723" s="493"/>
      <c r="T723" s="493"/>
      <c r="U723" s="493"/>
      <c r="V723" s="493"/>
      <c r="W723" s="403"/>
      <c r="X723" s="1"/>
      <c r="Y723" s="2"/>
      <c r="Z723" s="400" t="str">
        <f>IFERROR(VLOOKUP(Y723, 【参考】数式用!$A$2:$B$48, 2, FALSE), "")</f>
        <v/>
      </c>
    </row>
    <row r="724" spans="2:26" ht="20.100000000000001" customHeight="1">
      <c r="B724" s="402">
        <f t="shared" si="7"/>
        <v>686</v>
      </c>
      <c r="C724" s="489"/>
      <c r="D724" s="490"/>
      <c r="E724" s="490"/>
      <c r="F724" s="490"/>
      <c r="G724" s="490"/>
      <c r="H724" s="490"/>
      <c r="I724" s="490"/>
      <c r="J724" s="490"/>
      <c r="K724" s="490"/>
      <c r="L724" s="491"/>
      <c r="M724" s="492"/>
      <c r="N724" s="492"/>
      <c r="O724" s="492"/>
      <c r="P724" s="492"/>
      <c r="Q724" s="492"/>
      <c r="R724" s="493"/>
      <c r="S724" s="493"/>
      <c r="T724" s="493"/>
      <c r="U724" s="493"/>
      <c r="V724" s="493"/>
      <c r="W724" s="403"/>
      <c r="X724" s="1"/>
      <c r="Y724" s="2"/>
      <c r="Z724" s="400" t="str">
        <f>IFERROR(VLOOKUP(Y724, 【参考】数式用!$A$2:$B$48, 2, FALSE), "")</f>
        <v/>
      </c>
    </row>
    <row r="725" spans="2:26" ht="20.100000000000001" customHeight="1">
      <c r="B725" s="402">
        <f t="shared" si="7"/>
        <v>687</v>
      </c>
      <c r="C725" s="489"/>
      <c r="D725" s="490"/>
      <c r="E725" s="490"/>
      <c r="F725" s="490"/>
      <c r="G725" s="490"/>
      <c r="H725" s="490"/>
      <c r="I725" s="490"/>
      <c r="J725" s="490"/>
      <c r="K725" s="490"/>
      <c r="L725" s="491"/>
      <c r="M725" s="492"/>
      <c r="N725" s="492"/>
      <c r="O725" s="492"/>
      <c r="P725" s="492"/>
      <c r="Q725" s="492"/>
      <c r="R725" s="493"/>
      <c r="S725" s="493"/>
      <c r="T725" s="493"/>
      <c r="U725" s="493"/>
      <c r="V725" s="493"/>
      <c r="W725" s="403"/>
      <c r="X725" s="1"/>
      <c r="Y725" s="2"/>
      <c r="Z725" s="400" t="str">
        <f>IFERROR(VLOOKUP(Y725, 【参考】数式用!$A$2:$B$48, 2, FALSE), "")</f>
        <v/>
      </c>
    </row>
    <row r="726" spans="2:26" ht="20.100000000000001" customHeight="1">
      <c r="B726" s="402">
        <f t="shared" si="7"/>
        <v>688</v>
      </c>
      <c r="C726" s="489"/>
      <c r="D726" s="490"/>
      <c r="E726" s="490"/>
      <c r="F726" s="490"/>
      <c r="G726" s="490"/>
      <c r="H726" s="490"/>
      <c r="I726" s="490"/>
      <c r="J726" s="490"/>
      <c r="K726" s="490"/>
      <c r="L726" s="491"/>
      <c r="M726" s="492"/>
      <c r="N726" s="492"/>
      <c r="O726" s="492"/>
      <c r="P726" s="492"/>
      <c r="Q726" s="492"/>
      <c r="R726" s="493"/>
      <c r="S726" s="493"/>
      <c r="T726" s="493"/>
      <c r="U726" s="493"/>
      <c r="V726" s="493"/>
      <c r="W726" s="403"/>
      <c r="X726" s="1"/>
      <c r="Y726" s="2"/>
      <c r="Z726" s="400" t="str">
        <f>IFERROR(VLOOKUP(Y726, 【参考】数式用!$A$2:$B$48, 2, FALSE), "")</f>
        <v/>
      </c>
    </row>
    <row r="727" spans="2:26" ht="20.100000000000001" customHeight="1">
      <c r="B727" s="402">
        <f t="shared" si="7"/>
        <v>689</v>
      </c>
      <c r="C727" s="489"/>
      <c r="D727" s="490"/>
      <c r="E727" s="490"/>
      <c r="F727" s="490"/>
      <c r="G727" s="490"/>
      <c r="H727" s="490"/>
      <c r="I727" s="490"/>
      <c r="J727" s="490"/>
      <c r="K727" s="490"/>
      <c r="L727" s="491"/>
      <c r="M727" s="492"/>
      <c r="N727" s="492"/>
      <c r="O727" s="492"/>
      <c r="P727" s="492"/>
      <c r="Q727" s="492"/>
      <c r="R727" s="493"/>
      <c r="S727" s="493"/>
      <c r="T727" s="493"/>
      <c r="U727" s="493"/>
      <c r="V727" s="493"/>
      <c r="W727" s="403"/>
      <c r="X727" s="1"/>
      <c r="Y727" s="2"/>
      <c r="Z727" s="400" t="str">
        <f>IFERROR(VLOOKUP(Y727, 【参考】数式用!$A$2:$B$48, 2, FALSE), "")</f>
        <v/>
      </c>
    </row>
    <row r="728" spans="2:26" ht="20.100000000000001" customHeight="1">
      <c r="B728" s="402">
        <f t="shared" si="7"/>
        <v>690</v>
      </c>
      <c r="C728" s="489"/>
      <c r="D728" s="490"/>
      <c r="E728" s="490"/>
      <c r="F728" s="490"/>
      <c r="G728" s="490"/>
      <c r="H728" s="490"/>
      <c r="I728" s="490"/>
      <c r="J728" s="490"/>
      <c r="K728" s="490"/>
      <c r="L728" s="491"/>
      <c r="M728" s="492"/>
      <c r="N728" s="492"/>
      <c r="O728" s="492"/>
      <c r="P728" s="492"/>
      <c r="Q728" s="492"/>
      <c r="R728" s="493"/>
      <c r="S728" s="493"/>
      <c r="T728" s="493"/>
      <c r="U728" s="493"/>
      <c r="V728" s="493"/>
      <c r="W728" s="403"/>
      <c r="X728" s="1"/>
      <c r="Y728" s="2"/>
      <c r="Z728" s="400" t="str">
        <f>IFERROR(VLOOKUP(Y728, 【参考】数式用!$A$2:$B$48, 2, FALSE), "")</f>
        <v/>
      </c>
    </row>
    <row r="729" spans="2:26" ht="20.100000000000001" customHeight="1">
      <c r="B729" s="402">
        <f t="shared" si="7"/>
        <v>691</v>
      </c>
      <c r="C729" s="489"/>
      <c r="D729" s="490"/>
      <c r="E729" s="490"/>
      <c r="F729" s="490"/>
      <c r="G729" s="490"/>
      <c r="H729" s="490"/>
      <c r="I729" s="490"/>
      <c r="J729" s="490"/>
      <c r="K729" s="490"/>
      <c r="L729" s="491"/>
      <c r="M729" s="492"/>
      <c r="N729" s="492"/>
      <c r="O729" s="492"/>
      <c r="P729" s="492"/>
      <c r="Q729" s="492"/>
      <c r="R729" s="493"/>
      <c r="S729" s="493"/>
      <c r="T729" s="493"/>
      <c r="U729" s="493"/>
      <c r="V729" s="493"/>
      <c r="W729" s="403"/>
      <c r="X729" s="1"/>
      <c r="Y729" s="2"/>
      <c r="Z729" s="400" t="str">
        <f>IFERROR(VLOOKUP(Y729, 【参考】数式用!$A$2:$B$48, 2, FALSE), "")</f>
        <v/>
      </c>
    </row>
    <row r="730" spans="2:26" ht="20.100000000000001" customHeight="1">
      <c r="B730" s="402">
        <f t="shared" si="7"/>
        <v>692</v>
      </c>
      <c r="C730" s="489"/>
      <c r="D730" s="490"/>
      <c r="E730" s="490"/>
      <c r="F730" s="490"/>
      <c r="G730" s="490"/>
      <c r="H730" s="490"/>
      <c r="I730" s="490"/>
      <c r="J730" s="490"/>
      <c r="K730" s="490"/>
      <c r="L730" s="491"/>
      <c r="M730" s="492"/>
      <c r="N730" s="492"/>
      <c r="O730" s="492"/>
      <c r="P730" s="492"/>
      <c r="Q730" s="492"/>
      <c r="R730" s="493"/>
      <c r="S730" s="493"/>
      <c r="T730" s="493"/>
      <c r="U730" s="493"/>
      <c r="V730" s="493"/>
      <c r="W730" s="403"/>
      <c r="X730" s="1"/>
      <c r="Y730" s="2"/>
      <c r="Z730" s="400" t="str">
        <f>IFERROR(VLOOKUP(Y730, 【参考】数式用!$A$2:$B$48, 2, FALSE), "")</f>
        <v/>
      </c>
    </row>
    <row r="731" spans="2:26" ht="20.100000000000001" customHeight="1">
      <c r="B731" s="402">
        <f t="shared" si="7"/>
        <v>693</v>
      </c>
      <c r="C731" s="489"/>
      <c r="D731" s="490"/>
      <c r="E731" s="490"/>
      <c r="F731" s="490"/>
      <c r="G731" s="490"/>
      <c r="H731" s="490"/>
      <c r="I731" s="490"/>
      <c r="J731" s="490"/>
      <c r="K731" s="490"/>
      <c r="L731" s="491"/>
      <c r="M731" s="492"/>
      <c r="N731" s="492"/>
      <c r="O731" s="492"/>
      <c r="P731" s="492"/>
      <c r="Q731" s="492"/>
      <c r="R731" s="493"/>
      <c r="S731" s="493"/>
      <c r="T731" s="493"/>
      <c r="U731" s="493"/>
      <c r="V731" s="493"/>
      <c r="W731" s="403"/>
      <c r="X731" s="1"/>
      <c r="Y731" s="2"/>
      <c r="Z731" s="400" t="str">
        <f>IFERROR(VLOOKUP(Y731, 【参考】数式用!$A$2:$B$48, 2, FALSE), "")</f>
        <v/>
      </c>
    </row>
    <row r="732" spans="2:26" ht="20.100000000000001" customHeight="1">
      <c r="B732" s="402">
        <f t="shared" si="7"/>
        <v>694</v>
      </c>
      <c r="C732" s="489"/>
      <c r="D732" s="490"/>
      <c r="E732" s="490"/>
      <c r="F732" s="490"/>
      <c r="G732" s="490"/>
      <c r="H732" s="490"/>
      <c r="I732" s="490"/>
      <c r="J732" s="490"/>
      <c r="K732" s="490"/>
      <c r="L732" s="491"/>
      <c r="M732" s="492"/>
      <c r="N732" s="492"/>
      <c r="O732" s="492"/>
      <c r="P732" s="492"/>
      <c r="Q732" s="492"/>
      <c r="R732" s="493"/>
      <c r="S732" s="493"/>
      <c r="T732" s="493"/>
      <c r="U732" s="493"/>
      <c r="V732" s="493"/>
      <c r="W732" s="403"/>
      <c r="X732" s="1"/>
      <c r="Y732" s="2"/>
      <c r="Z732" s="400" t="str">
        <f>IFERROR(VLOOKUP(Y732, 【参考】数式用!$A$2:$B$48, 2, FALSE), "")</f>
        <v/>
      </c>
    </row>
    <row r="733" spans="2:26" ht="20.100000000000001" customHeight="1">
      <c r="B733" s="402">
        <f t="shared" si="7"/>
        <v>695</v>
      </c>
      <c r="C733" s="489"/>
      <c r="D733" s="490"/>
      <c r="E733" s="490"/>
      <c r="F733" s="490"/>
      <c r="G733" s="490"/>
      <c r="H733" s="490"/>
      <c r="I733" s="490"/>
      <c r="J733" s="490"/>
      <c r="K733" s="490"/>
      <c r="L733" s="491"/>
      <c r="M733" s="492"/>
      <c r="N733" s="492"/>
      <c r="O733" s="492"/>
      <c r="P733" s="492"/>
      <c r="Q733" s="492"/>
      <c r="R733" s="493"/>
      <c r="S733" s="493"/>
      <c r="T733" s="493"/>
      <c r="U733" s="493"/>
      <c r="V733" s="493"/>
      <c r="W733" s="403"/>
      <c r="X733" s="1"/>
      <c r="Y733" s="2"/>
      <c r="Z733" s="400" t="str">
        <f>IFERROR(VLOOKUP(Y733, 【参考】数式用!$A$2:$B$48, 2, FALSE), "")</f>
        <v/>
      </c>
    </row>
    <row r="734" spans="2:26" ht="20.100000000000001" customHeight="1">
      <c r="B734" s="402">
        <f t="shared" si="7"/>
        <v>696</v>
      </c>
      <c r="C734" s="489"/>
      <c r="D734" s="490"/>
      <c r="E734" s="490"/>
      <c r="F734" s="490"/>
      <c r="G734" s="490"/>
      <c r="H734" s="490"/>
      <c r="I734" s="490"/>
      <c r="J734" s="490"/>
      <c r="K734" s="490"/>
      <c r="L734" s="491"/>
      <c r="M734" s="492"/>
      <c r="N734" s="492"/>
      <c r="O734" s="492"/>
      <c r="P734" s="492"/>
      <c r="Q734" s="492"/>
      <c r="R734" s="493"/>
      <c r="S734" s="493"/>
      <c r="T734" s="493"/>
      <c r="U734" s="493"/>
      <c r="V734" s="493"/>
      <c r="W734" s="403"/>
      <c r="X734" s="1"/>
      <c r="Y734" s="2"/>
      <c r="Z734" s="400" t="str">
        <f>IFERROR(VLOOKUP(Y734, 【参考】数式用!$A$2:$B$48, 2, FALSE), "")</f>
        <v/>
      </c>
    </row>
    <row r="735" spans="2:26" ht="20.100000000000001" customHeight="1">
      <c r="B735" s="402">
        <f t="shared" si="7"/>
        <v>697</v>
      </c>
      <c r="C735" s="489"/>
      <c r="D735" s="490"/>
      <c r="E735" s="490"/>
      <c r="F735" s="490"/>
      <c r="G735" s="490"/>
      <c r="H735" s="490"/>
      <c r="I735" s="490"/>
      <c r="J735" s="490"/>
      <c r="K735" s="490"/>
      <c r="L735" s="491"/>
      <c r="M735" s="492"/>
      <c r="N735" s="492"/>
      <c r="O735" s="492"/>
      <c r="P735" s="492"/>
      <c r="Q735" s="492"/>
      <c r="R735" s="493"/>
      <c r="S735" s="493"/>
      <c r="T735" s="493"/>
      <c r="U735" s="493"/>
      <c r="V735" s="493"/>
      <c r="W735" s="403"/>
      <c r="X735" s="1"/>
      <c r="Y735" s="2"/>
      <c r="Z735" s="400" t="str">
        <f>IFERROR(VLOOKUP(Y735, 【参考】数式用!$A$2:$B$48, 2, FALSE), "")</f>
        <v/>
      </c>
    </row>
    <row r="736" spans="2:26" ht="20.100000000000001" customHeight="1">
      <c r="B736" s="402">
        <f t="shared" si="7"/>
        <v>698</v>
      </c>
      <c r="C736" s="489"/>
      <c r="D736" s="490"/>
      <c r="E736" s="490"/>
      <c r="F736" s="490"/>
      <c r="G736" s="490"/>
      <c r="H736" s="490"/>
      <c r="I736" s="490"/>
      <c r="J736" s="490"/>
      <c r="K736" s="490"/>
      <c r="L736" s="491"/>
      <c r="M736" s="492"/>
      <c r="N736" s="492"/>
      <c r="O736" s="492"/>
      <c r="P736" s="492"/>
      <c r="Q736" s="492"/>
      <c r="R736" s="493"/>
      <c r="S736" s="493"/>
      <c r="T736" s="493"/>
      <c r="U736" s="493"/>
      <c r="V736" s="493"/>
      <c r="W736" s="403"/>
      <c r="X736" s="1"/>
      <c r="Y736" s="2"/>
      <c r="Z736" s="400" t="str">
        <f>IFERROR(VLOOKUP(Y736, 【参考】数式用!$A$2:$B$48, 2, FALSE), "")</f>
        <v/>
      </c>
    </row>
    <row r="737" spans="2:26" ht="20.100000000000001" customHeight="1">
      <c r="B737" s="402">
        <f t="shared" ref="B737:B800" si="8">B736+1</f>
        <v>699</v>
      </c>
      <c r="C737" s="489"/>
      <c r="D737" s="490"/>
      <c r="E737" s="490"/>
      <c r="F737" s="490"/>
      <c r="G737" s="490"/>
      <c r="H737" s="490"/>
      <c r="I737" s="490"/>
      <c r="J737" s="490"/>
      <c r="K737" s="490"/>
      <c r="L737" s="491"/>
      <c r="M737" s="492"/>
      <c r="N737" s="492"/>
      <c r="O737" s="492"/>
      <c r="P737" s="492"/>
      <c r="Q737" s="492"/>
      <c r="R737" s="493"/>
      <c r="S737" s="493"/>
      <c r="T737" s="493"/>
      <c r="U737" s="493"/>
      <c r="V737" s="493"/>
      <c r="W737" s="403"/>
      <c r="X737" s="1"/>
      <c r="Y737" s="2"/>
      <c r="Z737" s="400" t="str">
        <f>IFERROR(VLOOKUP(Y737, 【参考】数式用!$A$2:$B$48, 2, FALSE), "")</f>
        <v/>
      </c>
    </row>
    <row r="738" spans="2:26" ht="20.100000000000001" customHeight="1">
      <c r="B738" s="402">
        <f t="shared" si="8"/>
        <v>700</v>
      </c>
      <c r="C738" s="489"/>
      <c r="D738" s="490"/>
      <c r="E738" s="490"/>
      <c r="F738" s="490"/>
      <c r="G738" s="490"/>
      <c r="H738" s="490"/>
      <c r="I738" s="490"/>
      <c r="J738" s="490"/>
      <c r="K738" s="490"/>
      <c r="L738" s="491"/>
      <c r="M738" s="492"/>
      <c r="N738" s="492"/>
      <c r="O738" s="492"/>
      <c r="P738" s="492"/>
      <c r="Q738" s="492"/>
      <c r="R738" s="493"/>
      <c r="S738" s="493"/>
      <c r="T738" s="493"/>
      <c r="U738" s="493"/>
      <c r="V738" s="493"/>
      <c r="W738" s="403"/>
      <c r="X738" s="1"/>
      <c r="Y738" s="2"/>
      <c r="Z738" s="400" t="str">
        <f>IFERROR(VLOOKUP(Y738, 【参考】数式用!$A$2:$B$48, 2, FALSE), "")</f>
        <v/>
      </c>
    </row>
    <row r="739" spans="2:26" ht="20.100000000000001" customHeight="1">
      <c r="B739" s="402">
        <f t="shared" si="8"/>
        <v>701</v>
      </c>
      <c r="C739" s="489"/>
      <c r="D739" s="490"/>
      <c r="E739" s="490"/>
      <c r="F739" s="490"/>
      <c r="G739" s="490"/>
      <c r="H739" s="490"/>
      <c r="I739" s="490"/>
      <c r="J739" s="490"/>
      <c r="K739" s="490"/>
      <c r="L739" s="491"/>
      <c r="M739" s="492"/>
      <c r="N739" s="492"/>
      <c r="O739" s="492"/>
      <c r="P739" s="492"/>
      <c r="Q739" s="492"/>
      <c r="R739" s="493"/>
      <c r="S739" s="493"/>
      <c r="T739" s="493"/>
      <c r="U739" s="493"/>
      <c r="V739" s="493"/>
      <c r="W739" s="403"/>
      <c r="X739" s="1"/>
      <c r="Y739" s="2"/>
      <c r="Z739" s="400" t="str">
        <f>IFERROR(VLOOKUP(Y739, 【参考】数式用!$A$2:$B$48, 2, FALSE), "")</f>
        <v/>
      </c>
    </row>
    <row r="740" spans="2:26" ht="20.100000000000001" customHeight="1">
      <c r="B740" s="402">
        <f t="shared" si="8"/>
        <v>702</v>
      </c>
      <c r="C740" s="489"/>
      <c r="D740" s="490"/>
      <c r="E740" s="490"/>
      <c r="F740" s="490"/>
      <c r="G740" s="490"/>
      <c r="H740" s="490"/>
      <c r="I740" s="490"/>
      <c r="J740" s="490"/>
      <c r="K740" s="490"/>
      <c r="L740" s="491"/>
      <c r="M740" s="492"/>
      <c r="N740" s="492"/>
      <c r="O740" s="492"/>
      <c r="P740" s="492"/>
      <c r="Q740" s="492"/>
      <c r="R740" s="493"/>
      <c r="S740" s="493"/>
      <c r="T740" s="493"/>
      <c r="U740" s="493"/>
      <c r="V740" s="493"/>
      <c r="W740" s="403"/>
      <c r="X740" s="1"/>
      <c r="Y740" s="2"/>
      <c r="Z740" s="400" t="str">
        <f>IFERROR(VLOOKUP(Y740, 【参考】数式用!$A$2:$B$48, 2, FALSE), "")</f>
        <v/>
      </c>
    </row>
    <row r="741" spans="2:26" ht="20.100000000000001" customHeight="1">
      <c r="B741" s="402">
        <f t="shared" si="8"/>
        <v>703</v>
      </c>
      <c r="C741" s="489"/>
      <c r="D741" s="490"/>
      <c r="E741" s="490"/>
      <c r="F741" s="490"/>
      <c r="G741" s="490"/>
      <c r="H741" s="490"/>
      <c r="I741" s="490"/>
      <c r="J741" s="490"/>
      <c r="K741" s="490"/>
      <c r="L741" s="491"/>
      <c r="M741" s="492"/>
      <c r="N741" s="492"/>
      <c r="O741" s="492"/>
      <c r="P741" s="492"/>
      <c r="Q741" s="492"/>
      <c r="R741" s="493"/>
      <c r="S741" s="493"/>
      <c r="T741" s="493"/>
      <c r="U741" s="493"/>
      <c r="V741" s="493"/>
      <c r="W741" s="403"/>
      <c r="X741" s="1"/>
      <c r="Y741" s="2"/>
      <c r="Z741" s="400" t="str">
        <f>IFERROR(VLOOKUP(Y741, 【参考】数式用!$A$2:$B$48, 2, FALSE), "")</f>
        <v/>
      </c>
    </row>
    <row r="742" spans="2:26" ht="20.100000000000001" customHeight="1">
      <c r="B742" s="402">
        <f t="shared" si="8"/>
        <v>704</v>
      </c>
      <c r="C742" s="489"/>
      <c r="D742" s="490"/>
      <c r="E742" s="490"/>
      <c r="F742" s="490"/>
      <c r="G742" s="490"/>
      <c r="H742" s="490"/>
      <c r="I742" s="490"/>
      <c r="J742" s="490"/>
      <c r="K742" s="490"/>
      <c r="L742" s="491"/>
      <c r="M742" s="492"/>
      <c r="N742" s="492"/>
      <c r="O742" s="492"/>
      <c r="P742" s="492"/>
      <c r="Q742" s="492"/>
      <c r="R742" s="493"/>
      <c r="S742" s="493"/>
      <c r="T742" s="493"/>
      <c r="U742" s="493"/>
      <c r="V742" s="493"/>
      <c r="W742" s="403"/>
      <c r="X742" s="1"/>
      <c r="Y742" s="2"/>
      <c r="Z742" s="400" t="str">
        <f>IFERROR(VLOOKUP(Y742, 【参考】数式用!$A$2:$B$48, 2, FALSE), "")</f>
        <v/>
      </c>
    </row>
    <row r="743" spans="2:26" ht="20.100000000000001" customHeight="1">
      <c r="B743" s="402">
        <f t="shared" si="8"/>
        <v>705</v>
      </c>
      <c r="C743" s="489"/>
      <c r="D743" s="490"/>
      <c r="E743" s="490"/>
      <c r="F743" s="490"/>
      <c r="G743" s="490"/>
      <c r="H743" s="490"/>
      <c r="I743" s="490"/>
      <c r="J743" s="490"/>
      <c r="K743" s="490"/>
      <c r="L743" s="491"/>
      <c r="M743" s="492"/>
      <c r="N743" s="492"/>
      <c r="O743" s="492"/>
      <c r="P743" s="492"/>
      <c r="Q743" s="492"/>
      <c r="R743" s="493"/>
      <c r="S743" s="493"/>
      <c r="T743" s="493"/>
      <c r="U743" s="493"/>
      <c r="V743" s="493"/>
      <c r="W743" s="403"/>
      <c r="X743" s="1"/>
      <c r="Y743" s="2"/>
      <c r="Z743" s="400" t="str">
        <f>IFERROR(VLOOKUP(Y743, 【参考】数式用!$A$2:$B$48, 2, FALSE), "")</f>
        <v/>
      </c>
    </row>
    <row r="744" spans="2:26" ht="20.100000000000001" customHeight="1">
      <c r="B744" s="402">
        <f t="shared" si="8"/>
        <v>706</v>
      </c>
      <c r="C744" s="489"/>
      <c r="D744" s="490"/>
      <c r="E744" s="490"/>
      <c r="F744" s="490"/>
      <c r="G744" s="490"/>
      <c r="H744" s="490"/>
      <c r="I744" s="490"/>
      <c r="J744" s="490"/>
      <c r="K744" s="490"/>
      <c r="L744" s="491"/>
      <c r="M744" s="492"/>
      <c r="N744" s="492"/>
      <c r="O744" s="492"/>
      <c r="P744" s="492"/>
      <c r="Q744" s="492"/>
      <c r="R744" s="493"/>
      <c r="S744" s="493"/>
      <c r="T744" s="493"/>
      <c r="U744" s="493"/>
      <c r="V744" s="493"/>
      <c r="W744" s="403"/>
      <c r="X744" s="1"/>
      <c r="Y744" s="2"/>
      <c r="Z744" s="400" t="str">
        <f>IFERROR(VLOOKUP(Y744, 【参考】数式用!$A$2:$B$48, 2, FALSE), "")</f>
        <v/>
      </c>
    </row>
    <row r="745" spans="2:26" ht="20.100000000000001" customHeight="1">
      <c r="B745" s="402">
        <f t="shared" si="8"/>
        <v>707</v>
      </c>
      <c r="C745" s="489"/>
      <c r="D745" s="490"/>
      <c r="E745" s="490"/>
      <c r="F745" s="490"/>
      <c r="G745" s="490"/>
      <c r="H745" s="490"/>
      <c r="I745" s="490"/>
      <c r="J745" s="490"/>
      <c r="K745" s="490"/>
      <c r="L745" s="491"/>
      <c r="M745" s="492"/>
      <c r="N745" s="492"/>
      <c r="O745" s="492"/>
      <c r="P745" s="492"/>
      <c r="Q745" s="492"/>
      <c r="R745" s="493"/>
      <c r="S745" s="493"/>
      <c r="T745" s="493"/>
      <c r="U745" s="493"/>
      <c r="V745" s="493"/>
      <c r="W745" s="403"/>
      <c r="X745" s="1"/>
      <c r="Y745" s="2"/>
      <c r="Z745" s="400" t="str">
        <f>IFERROR(VLOOKUP(Y745, 【参考】数式用!$A$2:$B$48, 2, FALSE), "")</f>
        <v/>
      </c>
    </row>
    <row r="746" spans="2:26" ht="20.100000000000001" customHeight="1">
      <c r="B746" s="402">
        <f t="shared" si="8"/>
        <v>708</v>
      </c>
      <c r="C746" s="489"/>
      <c r="D746" s="490"/>
      <c r="E746" s="490"/>
      <c r="F746" s="490"/>
      <c r="G746" s="490"/>
      <c r="H746" s="490"/>
      <c r="I746" s="490"/>
      <c r="J746" s="490"/>
      <c r="K746" s="490"/>
      <c r="L746" s="491"/>
      <c r="M746" s="492"/>
      <c r="N746" s="492"/>
      <c r="O746" s="492"/>
      <c r="P746" s="492"/>
      <c r="Q746" s="492"/>
      <c r="R746" s="493"/>
      <c r="S746" s="493"/>
      <c r="T746" s="493"/>
      <c r="U746" s="493"/>
      <c r="V746" s="493"/>
      <c r="W746" s="403"/>
      <c r="X746" s="1"/>
      <c r="Y746" s="2"/>
      <c r="Z746" s="400" t="str">
        <f>IFERROR(VLOOKUP(Y746, 【参考】数式用!$A$2:$B$48, 2, FALSE), "")</f>
        <v/>
      </c>
    </row>
    <row r="747" spans="2:26" ht="20.100000000000001" customHeight="1">
      <c r="B747" s="402">
        <f t="shared" si="8"/>
        <v>709</v>
      </c>
      <c r="C747" s="489"/>
      <c r="D747" s="490"/>
      <c r="E747" s="490"/>
      <c r="F747" s="490"/>
      <c r="G747" s="490"/>
      <c r="H747" s="490"/>
      <c r="I747" s="490"/>
      <c r="J747" s="490"/>
      <c r="K747" s="490"/>
      <c r="L747" s="491"/>
      <c r="M747" s="492"/>
      <c r="N747" s="492"/>
      <c r="O747" s="492"/>
      <c r="P747" s="492"/>
      <c r="Q747" s="492"/>
      <c r="R747" s="493"/>
      <c r="S747" s="493"/>
      <c r="T747" s="493"/>
      <c r="U747" s="493"/>
      <c r="V747" s="493"/>
      <c r="W747" s="403"/>
      <c r="X747" s="1"/>
      <c r="Y747" s="2"/>
      <c r="Z747" s="400" t="str">
        <f>IFERROR(VLOOKUP(Y747, 【参考】数式用!$A$2:$B$48, 2, FALSE), "")</f>
        <v/>
      </c>
    </row>
    <row r="748" spans="2:26" ht="20.100000000000001" customHeight="1">
      <c r="B748" s="402">
        <f t="shared" si="8"/>
        <v>710</v>
      </c>
      <c r="C748" s="489"/>
      <c r="D748" s="490"/>
      <c r="E748" s="490"/>
      <c r="F748" s="490"/>
      <c r="G748" s="490"/>
      <c r="H748" s="490"/>
      <c r="I748" s="490"/>
      <c r="J748" s="490"/>
      <c r="K748" s="490"/>
      <c r="L748" s="491"/>
      <c r="M748" s="492"/>
      <c r="N748" s="492"/>
      <c r="O748" s="492"/>
      <c r="P748" s="492"/>
      <c r="Q748" s="492"/>
      <c r="R748" s="493"/>
      <c r="S748" s="493"/>
      <c r="T748" s="493"/>
      <c r="U748" s="493"/>
      <c r="V748" s="493"/>
      <c r="W748" s="403"/>
      <c r="X748" s="1"/>
      <c r="Y748" s="2"/>
      <c r="Z748" s="400" t="str">
        <f>IFERROR(VLOOKUP(Y748, 【参考】数式用!$A$2:$B$48, 2, FALSE), "")</f>
        <v/>
      </c>
    </row>
    <row r="749" spans="2:26" ht="20.100000000000001" customHeight="1">
      <c r="B749" s="402">
        <f t="shared" si="8"/>
        <v>711</v>
      </c>
      <c r="C749" s="489"/>
      <c r="D749" s="490"/>
      <c r="E749" s="490"/>
      <c r="F749" s="490"/>
      <c r="G749" s="490"/>
      <c r="H749" s="490"/>
      <c r="I749" s="490"/>
      <c r="J749" s="490"/>
      <c r="K749" s="490"/>
      <c r="L749" s="491"/>
      <c r="M749" s="492"/>
      <c r="N749" s="492"/>
      <c r="O749" s="492"/>
      <c r="P749" s="492"/>
      <c r="Q749" s="492"/>
      <c r="R749" s="493"/>
      <c r="S749" s="493"/>
      <c r="T749" s="493"/>
      <c r="U749" s="493"/>
      <c r="V749" s="493"/>
      <c r="W749" s="403"/>
      <c r="X749" s="1"/>
      <c r="Y749" s="2"/>
      <c r="Z749" s="400" t="str">
        <f>IFERROR(VLOOKUP(Y749, 【参考】数式用!$A$2:$B$48, 2, FALSE), "")</f>
        <v/>
      </c>
    </row>
    <row r="750" spans="2:26" ht="20.100000000000001" customHeight="1">
      <c r="B750" s="402">
        <f t="shared" si="8"/>
        <v>712</v>
      </c>
      <c r="C750" s="489"/>
      <c r="D750" s="490"/>
      <c r="E750" s="490"/>
      <c r="F750" s="490"/>
      <c r="G750" s="490"/>
      <c r="H750" s="490"/>
      <c r="I750" s="490"/>
      <c r="J750" s="490"/>
      <c r="K750" s="490"/>
      <c r="L750" s="491"/>
      <c r="M750" s="492"/>
      <c r="N750" s="492"/>
      <c r="O750" s="492"/>
      <c r="P750" s="492"/>
      <c r="Q750" s="492"/>
      <c r="R750" s="493"/>
      <c r="S750" s="493"/>
      <c r="T750" s="493"/>
      <c r="U750" s="493"/>
      <c r="V750" s="493"/>
      <c r="W750" s="403"/>
      <c r="X750" s="1"/>
      <c r="Y750" s="2"/>
      <c r="Z750" s="400" t="str">
        <f>IFERROR(VLOOKUP(Y750, 【参考】数式用!$A$2:$B$48, 2, FALSE), "")</f>
        <v/>
      </c>
    </row>
    <row r="751" spans="2:26" ht="20.100000000000001" customHeight="1">
      <c r="B751" s="402">
        <f t="shared" si="8"/>
        <v>713</v>
      </c>
      <c r="C751" s="489"/>
      <c r="D751" s="490"/>
      <c r="E751" s="490"/>
      <c r="F751" s="490"/>
      <c r="G751" s="490"/>
      <c r="H751" s="490"/>
      <c r="I751" s="490"/>
      <c r="J751" s="490"/>
      <c r="K751" s="490"/>
      <c r="L751" s="491"/>
      <c r="M751" s="492"/>
      <c r="N751" s="492"/>
      <c r="O751" s="492"/>
      <c r="P751" s="492"/>
      <c r="Q751" s="492"/>
      <c r="R751" s="493"/>
      <c r="S751" s="493"/>
      <c r="T751" s="493"/>
      <c r="U751" s="493"/>
      <c r="V751" s="493"/>
      <c r="W751" s="403"/>
      <c r="X751" s="1"/>
      <c r="Y751" s="2"/>
      <c r="Z751" s="400" t="str">
        <f>IFERROR(VLOOKUP(Y751, 【参考】数式用!$A$2:$B$48, 2, FALSE), "")</f>
        <v/>
      </c>
    </row>
    <row r="752" spans="2:26" ht="20.100000000000001" customHeight="1">
      <c r="B752" s="402">
        <f t="shared" si="8"/>
        <v>714</v>
      </c>
      <c r="C752" s="489"/>
      <c r="D752" s="490"/>
      <c r="E752" s="490"/>
      <c r="F752" s="490"/>
      <c r="G752" s="490"/>
      <c r="H752" s="490"/>
      <c r="I752" s="490"/>
      <c r="J752" s="490"/>
      <c r="K752" s="490"/>
      <c r="L752" s="491"/>
      <c r="M752" s="492"/>
      <c r="N752" s="492"/>
      <c r="O752" s="492"/>
      <c r="P752" s="492"/>
      <c r="Q752" s="492"/>
      <c r="R752" s="493"/>
      <c r="S752" s="493"/>
      <c r="T752" s="493"/>
      <c r="U752" s="493"/>
      <c r="V752" s="493"/>
      <c r="W752" s="403"/>
      <c r="X752" s="1"/>
      <c r="Y752" s="2"/>
      <c r="Z752" s="400" t="str">
        <f>IFERROR(VLOOKUP(Y752, 【参考】数式用!$A$2:$B$48, 2, FALSE), "")</f>
        <v/>
      </c>
    </row>
    <row r="753" spans="2:26" ht="20.100000000000001" customHeight="1">
      <c r="B753" s="402">
        <f t="shared" si="8"/>
        <v>715</v>
      </c>
      <c r="C753" s="489"/>
      <c r="D753" s="490"/>
      <c r="E753" s="490"/>
      <c r="F753" s="490"/>
      <c r="G753" s="490"/>
      <c r="H753" s="490"/>
      <c r="I753" s="490"/>
      <c r="J753" s="490"/>
      <c r="K753" s="490"/>
      <c r="L753" s="491"/>
      <c r="M753" s="492"/>
      <c r="N753" s="492"/>
      <c r="O753" s="492"/>
      <c r="P753" s="492"/>
      <c r="Q753" s="492"/>
      <c r="R753" s="493"/>
      <c r="S753" s="493"/>
      <c r="T753" s="493"/>
      <c r="U753" s="493"/>
      <c r="V753" s="493"/>
      <c r="W753" s="403"/>
      <c r="X753" s="1"/>
      <c r="Y753" s="2"/>
      <c r="Z753" s="400" t="str">
        <f>IFERROR(VLOOKUP(Y753, 【参考】数式用!$A$2:$B$48, 2, FALSE), "")</f>
        <v/>
      </c>
    </row>
    <row r="754" spans="2:26" ht="20.100000000000001" customHeight="1">
      <c r="B754" s="402">
        <f t="shared" si="8"/>
        <v>716</v>
      </c>
      <c r="C754" s="489"/>
      <c r="D754" s="490"/>
      <c r="E754" s="490"/>
      <c r="F754" s="490"/>
      <c r="G754" s="490"/>
      <c r="H754" s="490"/>
      <c r="I754" s="490"/>
      <c r="J754" s="490"/>
      <c r="K754" s="490"/>
      <c r="L754" s="491"/>
      <c r="M754" s="492"/>
      <c r="N754" s="492"/>
      <c r="O754" s="492"/>
      <c r="P754" s="492"/>
      <c r="Q754" s="492"/>
      <c r="R754" s="493"/>
      <c r="S754" s="493"/>
      <c r="T754" s="493"/>
      <c r="U754" s="493"/>
      <c r="V754" s="493"/>
      <c r="W754" s="403"/>
      <c r="X754" s="1"/>
      <c r="Y754" s="2"/>
      <c r="Z754" s="400" t="str">
        <f>IFERROR(VLOOKUP(Y754, 【参考】数式用!$A$2:$B$48, 2, FALSE), "")</f>
        <v/>
      </c>
    </row>
    <row r="755" spans="2:26" ht="20.100000000000001" customHeight="1">
      <c r="B755" s="402">
        <f t="shared" si="8"/>
        <v>717</v>
      </c>
      <c r="C755" s="489"/>
      <c r="D755" s="490"/>
      <c r="E755" s="490"/>
      <c r="F755" s="490"/>
      <c r="G755" s="490"/>
      <c r="H755" s="490"/>
      <c r="I755" s="490"/>
      <c r="J755" s="490"/>
      <c r="K755" s="490"/>
      <c r="L755" s="491"/>
      <c r="M755" s="492"/>
      <c r="N755" s="492"/>
      <c r="O755" s="492"/>
      <c r="P755" s="492"/>
      <c r="Q755" s="492"/>
      <c r="R755" s="493"/>
      <c r="S755" s="493"/>
      <c r="T755" s="493"/>
      <c r="U755" s="493"/>
      <c r="V755" s="493"/>
      <c r="W755" s="403"/>
      <c r="X755" s="1"/>
      <c r="Y755" s="2"/>
      <c r="Z755" s="400" t="str">
        <f>IFERROR(VLOOKUP(Y755, 【参考】数式用!$A$2:$B$48, 2, FALSE), "")</f>
        <v/>
      </c>
    </row>
    <row r="756" spans="2:26" ht="20.100000000000001" customHeight="1">
      <c r="B756" s="402">
        <f t="shared" si="8"/>
        <v>718</v>
      </c>
      <c r="C756" s="489"/>
      <c r="D756" s="490"/>
      <c r="E756" s="490"/>
      <c r="F756" s="490"/>
      <c r="G756" s="490"/>
      <c r="H756" s="490"/>
      <c r="I756" s="490"/>
      <c r="J756" s="490"/>
      <c r="K756" s="490"/>
      <c r="L756" s="491"/>
      <c r="M756" s="492"/>
      <c r="N756" s="492"/>
      <c r="O756" s="492"/>
      <c r="P756" s="492"/>
      <c r="Q756" s="492"/>
      <c r="R756" s="493"/>
      <c r="S756" s="493"/>
      <c r="T756" s="493"/>
      <c r="U756" s="493"/>
      <c r="V756" s="493"/>
      <c r="W756" s="403"/>
      <c r="X756" s="1"/>
      <c r="Y756" s="2"/>
      <c r="Z756" s="400" t="str">
        <f>IFERROR(VLOOKUP(Y756, 【参考】数式用!$A$2:$B$48, 2, FALSE), "")</f>
        <v/>
      </c>
    </row>
    <row r="757" spans="2:26" ht="20.100000000000001" customHeight="1">
      <c r="B757" s="402">
        <f t="shared" si="8"/>
        <v>719</v>
      </c>
      <c r="C757" s="489"/>
      <c r="D757" s="490"/>
      <c r="E757" s="490"/>
      <c r="F757" s="490"/>
      <c r="G757" s="490"/>
      <c r="H757" s="490"/>
      <c r="I757" s="490"/>
      <c r="J757" s="490"/>
      <c r="K757" s="490"/>
      <c r="L757" s="491"/>
      <c r="M757" s="492"/>
      <c r="N757" s="492"/>
      <c r="O757" s="492"/>
      <c r="P757" s="492"/>
      <c r="Q757" s="492"/>
      <c r="R757" s="493"/>
      <c r="S757" s="493"/>
      <c r="T757" s="493"/>
      <c r="U757" s="493"/>
      <c r="V757" s="493"/>
      <c r="W757" s="403"/>
      <c r="X757" s="1"/>
      <c r="Y757" s="2"/>
      <c r="Z757" s="400" t="str">
        <f>IFERROR(VLOOKUP(Y757, 【参考】数式用!$A$2:$B$48, 2, FALSE), "")</f>
        <v/>
      </c>
    </row>
    <row r="758" spans="2:26" ht="20.100000000000001" customHeight="1">
      <c r="B758" s="402">
        <f t="shared" si="8"/>
        <v>720</v>
      </c>
      <c r="C758" s="489"/>
      <c r="D758" s="490"/>
      <c r="E758" s="490"/>
      <c r="F758" s="490"/>
      <c r="G758" s="490"/>
      <c r="H758" s="490"/>
      <c r="I758" s="490"/>
      <c r="J758" s="490"/>
      <c r="K758" s="490"/>
      <c r="L758" s="491"/>
      <c r="M758" s="492"/>
      <c r="N758" s="492"/>
      <c r="O758" s="492"/>
      <c r="P758" s="492"/>
      <c r="Q758" s="492"/>
      <c r="R758" s="493"/>
      <c r="S758" s="493"/>
      <c r="T758" s="493"/>
      <c r="U758" s="493"/>
      <c r="V758" s="493"/>
      <c r="W758" s="403"/>
      <c r="X758" s="1"/>
      <c r="Y758" s="2"/>
      <c r="Z758" s="400" t="str">
        <f>IFERROR(VLOOKUP(Y758, 【参考】数式用!$A$2:$B$48, 2, FALSE), "")</f>
        <v/>
      </c>
    </row>
    <row r="759" spans="2:26" ht="20.100000000000001" customHeight="1">
      <c r="B759" s="402">
        <f t="shared" si="8"/>
        <v>721</v>
      </c>
      <c r="C759" s="489"/>
      <c r="D759" s="490"/>
      <c r="E759" s="490"/>
      <c r="F759" s="490"/>
      <c r="G759" s="490"/>
      <c r="H759" s="490"/>
      <c r="I759" s="490"/>
      <c r="J759" s="490"/>
      <c r="K759" s="490"/>
      <c r="L759" s="491"/>
      <c r="M759" s="492"/>
      <c r="N759" s="492"/>
      <c r="O759" s="492"/>
      <c r="P759" s="492"/>
      <c r="Q759" s="492"/>
      <c r="R759" s="493"/>
      <c r="S759" s="493"/>
      <c r="T759" s="493"/>
      <c r="U759" s="493"/>
      <c r="V759" s="493"/>
      <c r="W759" s="403"/>
      <c r="X759" s="1"/>
      <c r="Y759" s="2"/>
      <c r="Z759" s="400" t="str">
        <f>IFERROR(VLOOKUP(Y759, 【参考】数式用!$A$2:$B$48, 2, FALSE), "")</f>
        <v/>
      </c>
    </row>
    <row r="760" spans="2:26" ht="20.100000000000001" customHeight="1">
      <c r="B760" s="402">
        <f t="shared" si="8"/>
        <v>722</v>
      </c>
      <c r="C760" s="489"/>
      <c r="D760" s="490"/>
      <c r="E760" s="490"/>
      <c r="F760" s="490"/>
      <c r="G760" s="490"/>
      <c r="H760" s="490"/>
      <c r="I760" s="490"/>
      <c r="J760" s="490"/>
      <c r="K760" s="490"/>
      <c r="L760" s="491"/>
      <c r="M760" s="492"/>
      <c r="N760" s="492"/>
      <c r="O760" s="492"/>
      <c r="P760" s="492"/>
      <c r="Q760" s="492"/>
      <c r="R760" s="493"/>
      <c r="S760" s="493"/>
      <c r="T760" s="493"/>
      <c r="U760" s="493"/>
      <c r="V760" s="493"/>
      <c r="W760" s="403"/>
      <c r="X760" s="1"/>
      <c r="Y760" s="2"/>
      <c r="Z760" s="400" t="str">
        <f>IFERROR(VLOOKUP(Y760, 【参考】数式用!$A$2:$B$48, 2, FALSE), "")</f>
        <v/>
      </c>
    </row>
    <row r="761" spans="2:26" ht="20.100000000000001" customHeight="1">
      <c r="B761" s="402">
        <f t="shared" si="8"/>
        <v>723</v>
      </c>
      <c r="C761" s="489"/>
      <c r="D761" s="490"/>
      <c r="E761" s="490"/>
      <c r="F761" s="490"/>
      <c r="G761" s="490"/>
      <c r="H761" s="490"/>
      <c r="I761" s="490"/>
      <c r="J761" s="490"/>
      <c r="K761" s="490"/>
      <c r="L761" s="491"/>
      <c r="M761" s="492"/>
      <c r="N761" s="492"/>
      <c r="O761" s="492"/>
      <c r="P761" s="492"/>
      <c r="Q761" s="492"/>
      <c r="R761" s="493"/>
      <c r="S761" s="493"/>
      <c r="T761" s="493"/>
      <c r="U761" s="493"/>
      <c r="V761" s="493"/>
      <c r="W761" s="403"/>
      <c r="X761" s="1"/>
      <c r="Y761" s="2"/>
      <c r="Z761" s="400" t="str">
        <f>IFERROR(VLOOKUP(Y761, 【参考】数式用!$A$2:$B$48, 2, FALSE), "")</f>
        <v/>
      </c>
    </row>
    <row r="762" spans="2:26" ht="20.100000000000001" customHeight="1">
      <c r="B762" s="402">
        <f t="shared" si="8"/>
        <v>724</v>
      </c>
      <c r="C762" s="489"/>
      <c r="D762" s="490"/>
      <c r="E762" s="490"/>
      <c r="F762" s="490"/>
      <c r="G762" s="490"/>
      <c r="H762" s="490"/>
      <c r="I762" s="490"/>
      <c r="J762" s="490"/>
      <c r="K762" s="490"/>
      <c r="L762" s="491"/>
      <c r="M762" s="492"/>
      <c r="N762" s="492"/>
      <c r="O762" s="492"/>
      <c r="P762" s="492"/>
      <c r="Q762" s="492"/>
      <c r="R762" s="493"/>
      <c r="S762" s="493"/>
      <c r="T762" s="493"/>
      <c r="U762" s="493"/>
      <c r="V762" s="493"/>
      <c r="W762" s="403"/>
      <c r="X762" s="1"/>
      <c r="Y762" s="2"/>
      <c r="Z762" s="400" t="str">
        <f>IFERROR(VLOOKUP(Y762, 【参考】数式用!$A$2:$B$48, 2, FALSE), "")</f>
        <v/>
      </c>
    </row>
    <row r="763" spans="2:26" ht="20.100000000000001" customHeight="1">
      <c r="B763" s="402">
        <f t="shared" si="8"/>
        <v>725</v>
      </c>
      <c r="C763" s="489"/>
      <c r="D763" s="490"/>
      <c r="E763" s="490"/>
      <c r="F763" s="490"/>
      <c r="G763" s="490"/>
      <c r="H763" s="490"/>
      <c r="I763" s="490"/>
      <c r="J763" s="490"/>
      <c r="K763" s="490"/>
      <c r="L763" s="491"/>
      <c r="M763" s="492"/>
      <c r="N763" s="492"/>
      <c r="O763" s="492"/>
      <c r="P763" s="492"/>
      <c r="Q763" s="492"/>
      <c r="R763" s="493"/>
      <c r="S763" s="493"/>
      <c r="T763" s="493"/>
      <c r="U763" s="493"/>
      <c r="V763" s="493"/>
      <c r="W763" s="403"/>
      <c r="X763" s="1"/>
      <c r="Y763" s="2"/>
      <c r="Z763" s="400" t="str">
        <f>IFERROR(VLOOKUP(Y763, 【参考】数式用!$A$2:$B$48, 2, FALSE), "")</f>
        <v/>
      </c>
    </row>
    <row r="764" spans="2:26" ht="20.100000000000001" customHeight="1">
      <c r="B764" s="402">
        <f t="shared" si="8"/>
        <v>726</v>
      </c>
      <c r="C764" s="489"/>
      <c r="D764" s="490"/>
      <c r="E764" s="490"/>
      <c r="F764" s="490"/>
      <c r="G764" s="490"/>
      <c r="H764" s="490"/>
      <c r="I764" s="490"/>
      <c r="J764" s="490"/>
      <c r="K764" s="490"/>
      <c r="L764" s="491"/>
      <c r="M764" s="492"/>
      <c r="N764" s="492"/>
      <c r="O764" s="492"/>
      <c r="P764" s="492"/>
      <c r="Q764" s="492"/>
      <c r="R764" s="493"/>
      <c r="S764" s="493"/>
      <c r="T764" s="493"/>
      <c r="U764" s="493"/>
      <c r="V764" s="493"/>
      <c r="W764" s="403"/>
      <c r="X764" s="1"/>
      <c r="Y764" s="2"/>
      <c r="Z764" s="400" t="str">
        <f>IFERROR(VLOOKUP(Y764, 【参考】数式用!$A$2:$B$48, 2, FALSE), "")</f>
        <v/>
      </c>
    </row>
    <row r="765" spans="2:26" ht="20.100000000000001" customHeight="1">
      <c r="B765" s="402">
        <f t="shared" si="8"/>
        <v>727</v>
      </c>
      <c r="C765" s="489"/>
      <c r="D765" s="490"/>
      <c r="E765" s="490"/>
      <c r="F765" s="490"/>
      <c r="G765" s="490"/>
      <c r="H765" s="490"/>
      <c r="I765" s="490"/>
      <c r="J765" s="490"/>
      <c r="K765" s="490"/>
      <c r="L765" s="491"/>
      <c r="M765" s="492"/>
      <c r="N765" s="492"/>
      <c r="O765" s="492"/>
      <c r="P765" s="492"/>
      <c r="Q765" s="492"/>
      <c r="R765" s="493"/>
      <c r="S765" s="493"/>
      <c r="T765" s="493"/>
      <c r="U765" s="493"/>
      <c r="V765" s="493"/>
      <c r="W765" s="403"/>
      <c r="X765" s="1"/>
      <c r="Y765" s="2"/>
      <c r="Z765" s="400" t="str">
        <f>IFERROR(VLOOKUP(Y765, 【参考】数式用!$A$2:$B$48, 2, FALSE), "")</f>
        <v/>
      </c>
    </row>
    <row r="766" spans="2:26" ht="20.100000000000001" customHeight="1">
      <c r="B766" s="402">
        <f t="shared" si="8"/>
        <v>728</v>
      </c>
      <c r="C766" s="489"/>
      <c r="D766" s="490"/>
      <c r="E766" s="490"/>
      <c r="F766" s="490"/>
      <c r="G766" s="490"/>
      <c r="H766" s="490"/>
      <c r="I766" s="490"/>
      <c r="J766" s="490"/>
      <c r="K766" s="490"/>
      <c r="L766" s="491"/>
      <c r="M766" s="492"/>
      <c r="N766" s="492"/>
      <c r="O766" s="492"/>
      <c r="P766" s="492"/>
      <c r="Q766" s="492"/>
      <c r="R766" s="493"/>
      <c r="S766" s="493"/>
      <c r="T766" s="493"/>
      <c r="U766" s="493"/>
      <c r="V766" s="493"/>
      <c r="W766" s="403"/>
      <c r="X766" s="1"/>
      <c r="Y766" s="2"/>
      <c r="Z766" s="400" t="str">
        <f>IFERROR(VLOOKUP(Y766, 【参考】数式用!$A$2:$B$48, 2, FALSE), "")</f>
        <v/>
      </c>
    </row>
    <row r="767" spans="2:26" ht="20.100000000000001" customHeight="1">
      <c r="B767" s="402">
        <f t="shared" si="8"/>
        <v>729</v>
      </c>
      <c r="C767" s="489"/>
      <c r="D767" s="490"/>
      <c r="E767" s="490"/>
      <c r="F767" s="490"/>
      <c r="G767" s="490"/>
      <c r="H767" s="490"/>
      <c r="I767" s="490"/>
      <c r="J767" s="490"/>
      <c r="K767" s="490"/>
      <c r="L767" s="491"/>
      <c r="M767" s="492"/>
      <c r="N767" s="492"/>
      <c r="O767" s="492"/>
      <c r="P767" s="492"/>
      <c r="Q767" s="492"/>
      <c r="R767" s="493"/>
      <c r="S767" s="493"/>
      <c r="T767" s="493"/>
      <c r="U767" s="493"/>
      <c r="V767" s="493"/>
      <c r="W767" s="403"/>
      <c r="X767" s="1"/>
      <c r="Y767" s="2"/>
      <c r="Z767" s="400" t="str">
        <f>IFERROR(VLOOKUP(Y767, 【参考】数式用!$A$2:$B$48, 2, FALSE), "")</f>
        <v/>
      </c>
    </row>
    <row r="768" spans="2:26" ht="20.100000000000001" customHeight="1">
      <c r="B768" s="402">
        <f t="shared" si="8"/>
        <v>730</v>
      </c>
      <c r="C768" s="489"/>
      <c r="D768" s="490"/>
      <c r="E768" s="490"/>
      <c r="F768" s="490"/>
      <c r="G768" s="490"/>
      <c r="H768" s="490"/>
      <c r="I768" s="490"/>
      <c r="J768" s="490"/>
      <c r="K768" s="490"/>
      <c r="L768" s="491"/>
      <c r="M768" s="492"/>
      <c r="N768" s="492"/>
      <c r="O768" s="492"/>
      <c r="P768" s="492"/>
      <c r="Q768" s="492"/>
      <c r="R768" s="493"/>
      <c r="S768" s="493"/>
      <c r="T768" s="493"/>
      <c r="U768" s="493"/>
      <c r="V768" s="493"/>
      <c r="W768" s="403"/>
      <c r="X768" s="1"/>
      <c r="Y768" s="2"/>
      <c r="Z768" s="400" t="str">
        <f>IFERROR(VLOOKUP(Y768, 【参考】数式用!$A$2:$B$48, 2, FALSE), "")</f>
        <v/>
      </c>
    </row>
    <row r="769" spans="2:26" ht="20.100000000000001" customHeight="1">
      <c r="B769" s="402">
        <f t="shared" si="8"/>
        <v>731</v>
      </c>
      <c r="C769" s="489"/>
      <c r="D769" s="490"/>
      <c r="E769" s="490"/>
      <c r="F769" s="490"/>
      <c r="G769" s="490"/>
      <c r="H769" s="490"/>
      <c r="I769" s="490"/>
      <c r="J769" s="490"/>
      <c r="K769" s="490"/>
      <c r="L769" s="491"/>
      <c r="M769" s="492"/>
      <c r="N769" s="492"/>
      <c r="O769" s="492"/>
      <c r="P769" s="492"/>
      <c r="Q769" s="492"/>
      <c r="R769" s="493"/>
      <c r="S769" s="493"/>
      <c r="T769" s="493"/>
      <c r="U769" s="493"/>
      <c r="V769" s="493"/>
      <c r="W769" s="403"/>
      <c r="X769" s="1"/>
      <c r="Y769" s="2"/>
      <c r="Z769" s="400" t="str">
        <f>IFERROR(VLOOKUP(Y769, 【参考】数式用!$A$2:$B$48, 2, FALSE), "")</f>
        <v/>
      </c>
    </row>
    <row r="770" spans="2:26" ht="20.100000000000001" customHeight="1">
      <c r="B770" s="402">
        <f t="shared" si="8"/>
        <v>732</v>
      </c>
      <c r="C770" s="489"/>
      <c r="D770" s="490"/>
      <c r="E770" s="490"/>
      <c r="F770" s="490"/>
      <c r="G770" s="490"/>
      <c r="H770" s="490"/>
      <c r="I770" s="490"/>
      <c r="J770" s="490"/>
      <c r="K770" s="490"/>
      <c r="L770" s="491"/>
      <c r="M770" s="492"/>
      <c r="N770" s="492"/>
      <c r="O770" s="492"/>
      <c r="P770" s="492"/>
      <c r="Q770" s="492"/>
      <c r="R770" s="493"/>
      <c r="S770" s="493"/>
      <c r="T770" s="493"/>
      <c r="U770" s="493"/>
      <c r="V770" s="493"/>
      <c r="W770" s="403"/>
      <c r="X770" s="1"/>
      <c r="Y770" s="2"/>
      <c r="Z770" s="400" t="str">
        <f>IFERROR(VLOOKUP(Y770, 【参考】数式用!$A$2:$B$48, 2, FALSE), "")</f>
        <v/>
      </c>
    </row>
    <row r="771" spans="2:26" ht="20.100000000000001" customHeight="1">
      <c r="B771" s="402">
        <f t="shared" si="8"/>
        <v>733</v>
      </c>
      <c r="C771" s="489"/>
      <c r="D771" s="490"/>
      <c r="E771" s="490"/>
      <c r="F771" s="490"/>
      <c r="G771" s="490"/>
      <c r="H771" s="490"/>
      <c r="I771" s="490"/>
      <c r="J771" s="490"/>
      <c r="K771" s="490"/>
      <c r="L771" s="491"/>
      <c r="M771" s="492"/>
      <c r="N771" s="492"/>
      <c r="O771" s="492"/>
      <c r="P771" s="492"/>
      <c r="Q771" s="492"/>
      <c r="R771" s="493"/>
      <c r="S771" s="493"/>
      <c r="T771" s="493"/>
      <c r="U771" s="493"/>
      <c r="V771" s="493"/>
      <c r="W771" s="403"/>
      <c r="X771" s="1"/>
      <c r="Y771" s="2"/>
      <c r="Z771" s="400" t="str">
        <f>IFERROR(VLOOKUP(Y771, 【参考】数式用!$A$2:$B$48, 2, FALSE), "")</f>
        <v/>
      </c>
    </row>
    <row r="772" spans="2:26" ht="20.100000000000001" customHeight="1">
      <c r="B772" s="402">
        <f t="shared" si="8"/>
        <v>734</v>
      </c>
      <c r="C772" s="489"/>
      <c r="D772" s="490"/>
      <c r="E772" s="490"/>
      <c r="F772" s="490"/>
      <c r="G772" s="490"/>
      <c r="H772" s="490"/>
      <c r="I772" s="490"/>
      <c r="J772" s="490"/>
      <c r="K772" s="490"/>
      <c r="L772" s="491"/>
      <c r="M772" s="492"/>
      <c r="N772" s="492"/>
      <c r="O772" s="492"/>
      <c r="P772" s="492"/>
      <c r="Q772" s="492"/>
      <c r="R772" s="493"/>
      <c r="S772" s="493"/>
      <c r="T772" s="493"/>
      <c r="U772" s="493"/>
      <c r="V772" s="493"/>
      <c r="W772" s="403"/>
      <c r="X772" s="1"/>
      <c r="Y772" s="2"/>
      <c r="Z772" s="400" t="str">
        <f>IFERROR(VLOOKUP(Y772, 【参考】数式用!$A$2:$B$48, 2, FALSE), "")</f>
        <v/>
      </c>
    </row>
    <row r="773" spans="2:26" ht="20.100000000000001" customHeight="1">
      <c r="B773" s="402">
        <f t="shared" si="8"/>
        <v>735</v>
      </c>
      <c r="C773" s="489"/>
      <c r="D773" s="490"/>
      <c r="E773" s="490"/>
      <c r="F773" s="490"/>
      <c r="G773" s="490"/>
      <c r="H773" s="490"/>
      <c r="I773" s="490"/>
      <c r="J773" s="490"/>
      <c r="K773" s="490"/>
      <c r="L773" s="491"/>
      <c r="M773" s="492"/>
      <c r="N773" s="492"/>
      <c r="O773" s="492"/>
      <c r="P773" s="492"/>
      <c r="Q773" s="492"/>
      <c r="R773" s="493"/>
      <c r="S773" s="493"/>
      <c r="T773" s="493"/>
      <c r="U773" s="493"/>
      <c r="V773" s="493"/>
      <c r="W773" s="403"/>
      <c r="X773" s="1"/>
      <c r="Y773" s="2"/>
      <c r="Z773" s="400" t="str">
        <f>IFERROR(VLOOKUP(Y773, 【参考】数式用!$A$2:$B$48, 2, FALSE), "")</f>
        <v/>
      </c>
    </row>
    <row r="774" spans="2:26" ht="20.100000000000001" customHeight="1">
      <c r="B774" s="402">
        <f t="shared" si="8"/>
        <v>736</v>
      </c>
      <c r="C774" s="489"/>
      <c r="D774" s="490"/>
      <c r="E774" s="490"/>
      <c r="F774" s="490"/>
      <c r="G774" s="490"/>
      <c r="H774" s="490"/>
      <c r="I774" s="490"/>
      <c r="J774" s="490"/>
      <c r="K774" s="490"/>
      <c r="L774" s="491"/>
      <c r="M774" s="492"/>
      <c r="N774" s="492"/>
      <c r="O774" s="492"/>
      <c r="P774" s="492"/>
      <c r="Q774" s="492"/>
      <c r="R774" s="493"/>
      <c r="S774" s="493"/>
      <c r="T774" s="493"/>
      <c r="U774" s="493"/>
      <c r="V774" s="493"/>
      <c r="W774" s="403"/>
      <c r="X774" s="1"/>
      <c r="Y774" s="2"/>
      <c r="Z774" s="400" t="str">
        <f>IFERROR(VLOOKUP(Y774, 【参考】数式用!$A$2:$B$48, 2, FALSE), "")</f>
        <v/>
      </c>
    </row>
    <row r="775" spans="2:26" ht="20.100000000000001" customHeight="1">
      <c r="B775" s="402">
        <f t="shared" si="8"/>
        <v>737</v>
      </c>
      <c r="C775" s="489"/>
      <c r="D775" s="490"/>
      <c r="E775" s="490"/>
      <c r="F775" s="490"/>
      <c r="G775" s="490"/>
      <c r="H775" s="490"/>
      <c r="I775" s="490"/>
      <c r="J775" s="490"/>
      <c r="K775" s="490"/>
      <c r="L775" s="491"/>
      <c r="M775" s="492"/>
      <c r="N775" s="492"/>
      <c r="O775" s="492"/>
      <c r="P775" s="492"/>
      <c r="Q775" s="492"/>
      <c r="R775" s="493"/>
      <c r="S775" s="493"/>
      <c r="T775" s="493"/>
      <c r="U775" s="493"/>
      <c r="V775" s="493"/>
      <c r="W775" s="403"/>
      <c r="X775" s="1"/>
      <c r="Y775" s="2"/>
      <c r="Z775" s="400" t="str">
        <f>IFERROR(VLOOKUP(Y775, 【参考】数式用!$A$2:$B$48, 2, FALSE), "")</f>
        <v/>
      </c>
    </row>
    <row r="776" spans="2:26" ht="20.100000000000001" customHeight="1">
      <c r="B776" s="402">
        <f t="shared" si="8"/>
        <v>738</v>
      </c>
      <c r="C776" s="489"/>
      <c r="D776" s="490"/>
      <c r="E776" s="490"/>
      <c r="F776" s="490"/>
      <c r="G776" s="490"/>
      <c r="H776" s="490"/>
      <c r="I776" s="490"/>
      <c r="J776" s="490"/>
      <c r="K776" s="490"/>
      <c r="L776" s="491"/>
      <c r="M776" s="492"/>
      <c r="N776" s="492"/>
      <c r="O776" s="492"/>
      <c r="P776" s="492"/>
      <c r="Q776" s="492"/>
      <c r="R776" s="493"/>
      <c r="S776" s="493"/>
      <c r="T776" s="493"/>
      <c r="U776" s="493"/>
      <c r="V776" s="493"/>
      <c r="W776" s="403"/>
      <c r="X776" s="1"/>
      <c r="Y776" s="2"/>
      <c r="Z776" s="400" t="str">
        <f>IFERROR(VLOOKUP(Y776, 【参考】数式用!$A$2:$B$48, 2, FALSE), "")</f>
        <v/>
      </c>
    </row>
    <row r="777" spans="2:26" ht="20.100000000000001" customHeight="1">
      <c r="B777" s="402">
        <f t="shared" si="8"/>
        <v>739</v>
      </c>
      <c r="C777" s="489"/>
      <c r="D777" s="490"/>
      <c r="E777" s="490"/>
      <c r="F777" s="490"/>
      <c r="G777" s="490"/>
      <c r="H777" s="490"/>
      <c r="I777" s="490"/>
      <c r="J777" s="490"/>
      <c r="K777" s="490"/>
      <c r="L777" s="491"/>
      <c r="M777" s="492"/>
      <c r="N777" s="492"/>
      <c r="O777" s="492"/>
      <c r="P777" s="492"/>
      <c r="Q777" s="492"/>
      <c r="R777" s="493"/>
      <c r="S777" s="493"/>
      <c r="T777" s="493"/>
      <c r="U777" s="493"/>
      <c r="V777" s="493"/>
      <c r="W777" s="403"/>
      <c r="X777" s="1"/>
      <c r="Y777" s="2"/>
      <c r="Z777" s="400" t="str">
        <f>IFERROR(VLOOKUP(Y777, 【参考】数式用!$A$2:$B$48, 2, FALSE), "")</f>
        <v/>
      </c>
    </row>
    <row r="778" spans="2:26" ht="20.100000000000001" customHeight="1">
      <c r="B778" s="402">
        <f t="shared" si="8"/>
        <v>740</v>
      </c>
      <c r="C778" s="489"/>
      <c r="D778" s="490"/>
      <c r="E778" s="490"/>
      <c r="F778" s="490"/>
      <c r="G778" s="490"/>
      <c r="H778" s="490"/>
      <c r="I778" s="490"/>
      <c r="J778" s="490"/>
      <c r="K778" s="490"/>
      <c r="L778" s="491"/>
      <c r="M778" s="492"/>
      <c r="N778" s="492"/>
      <c r="O778" s="492"/>
      <c r="P778" s="492"/>
      <c r="Q778" s="492"/>
      <c r="R778" s="493"/>
      <c r="S778" s="493"/>
      <c r="T778" s="493"/>
      <c r="U778" s="493"/>
      <c r="V778" s="493"/>
      <c r="W778" s="403"/>
      <c r="X778" s="1"/>
      <c r="Y778" s="2"/>
      <c r="Z778" s="400" t="str">
        <f>IFERROR(VLOOKUP(Y778, 【参考】数式用!$A$2:$B$48, 2, FALSE), "")</f>
        <v/>
      </c>
    </row>
    <row r="779" spans="2:26" ht="20.100000000000001" customHeight="1">
      <c r="B779" s="402">
        <f t="shared" si="8"/>
        <v>741</v>
      </c>
      <c r="C779" s="489"/>
      <c r="D779" s="490"/>
      <c r="E779" s="490"/>
      <c r="F779" s="490"/>
      <c r="G779" s="490"/>
      <c r="H779" s="490"/>
      <c r="I779" s="490"/>
      <c r="J779" s="490"/>
      <c r="K779" s="490"/>
      <c r="L779" s="491"/>
      <c r="M779" s="492"/>
      <c r="N779" s="492"/>
      <c r="O779" s="492"/>
      <c r="P779" s="492"/>
      <c r="Q779" s="492"/>
      <c r="R779" s="493"/>
      <c r="S779" s="493"/>
      <c r="T779" s="493"/>
      <c r="U779" s="493"/>
      <c r="V779" s="493"/>
      <c r="W779" s="403"/>
      <c r="X779" s="1"/>
      <c r="Y779" s="2"/>
      <c r="Z779" s="400" t="str">
        <f>IFERROR(VLOOKUP(Y779, 【参考】数式用!$A$2:$B$48, 2, FALSE), "")</f>
        <v/>
      </c>
    </row>
    <row r="780" spans="2:26" ht="20.100000000000001" customHeight="1">
      <c r="B780" s="402">
        <f t="shared" si="8"/>
        <v>742</v>
      </c>
      <c r="C780" s="489"/>
      <c r="D780" s="490"/>
      <c r="E780" s="490"/>
      <c r="F780" s="490"/>
      <c r="G780" s="490"/>
      <c r="H780" s="490"/>
      <c r="I780" s="490"/>
      <c r="J780" s="490"/>
      <c r="K780" s="490"/>
      <c r="L780" s="491"/>
      <c r="M780" s="492"/>
      <c r="N780" s="492"/>
      <c r="O780" s="492"/>
      <c r="P780" s="492"/>
      <c r="Q780" s="492"/>
      <c r="R780" s="493"/>
      <c r="S780" s="493"/>
      <c r="T780" s="493"/>
      <c r="U780" s="493"/>
      <c r="V780" s="493"/>
      <c r="W780" s="403"/>
      <c r="X780" s="1"/>
      <c r="Y780" s="2"/>
      <c r="Z780" s="400" t="str">
        <f>IFERROR(VLOOKUP(Y780, 【参考】数式用!$A$2:$B$48, 2, FALSE), "")</f>
        <v/>
      </c>
    </row>
    <row r="781" spans="2:26" ht="20.100000000000001" customHeight="1">
      <c r="B781" s="402">
        <f t="shared" si="8"/>
        <v>743</v>
      </c>
      <c r="C781" s="489"/>
      <c r="D781" s="490"/>
      <c r="E781" s="490"/>
      <c r="F781" s="490"/>
      <c r="G781" s="490"/>
      <c r="H781" s="490"/>
      <c r="I781" s="490"/>
      <c r="J781" s="490"/>
      <c r="K781" s="490"/>
      <c r="L781" s="491"/>
      <c r="M781" s="492"/>
      <c r="N781" s="492"/>
      <c r="O781" s="492"/>
      <c r="P781" s="492"/>
      <c r="Q781" s="492"/>
      <c r="R781" s="493"/>
      <c r="S781" s="493"/>
      <c r="T781" s="493"/>
      <c r="U781" s="493"/>
      <c r="V781" s="493"/>
      <c r="W781" s="403"/>
      <c r="X781" s="1"/>
      <c r="Y781" s="2"/>
      <c r="Z781" s="400" t="str">
        <f>IFERROR(VLOOKUP(Y781, 【参考】数式用!$A$2:$B$48, 2, FALSE), "")</f>
        <v/>
      </c>
    </row>
    <row r="782" spans="2:26" ht="20.100000000000001" customHeight="1">
      <c r="B782" s="402">
        <f t="shared" si="8"/>
        <v>744</v>
      </c>
      <c r="C782" s="489"/>
      <c r="D782" s="490"/>
      <c r="E782" s="490"/>
      <c r="F782" s="490"/>
      <c r="G782" s="490"/>
      <c r="H782" s="490"/>
      <c r="I782" s="490"/>
      <c r="J782" s="490"/>
      <c r="K782" s="490"/>
      <c r="L782" s="491"/>
      <c r="M782" s="492"/>
      <c r="N782" s="492"/>
      <c r="O782" s="492"/>
      <c r="P782" s="492"/>
      <c r="Q782" s="492"/>
      <c r="R782" s="493"/>
      <c r="S782" s="493"/>
      <c r="T782" s="493"/>
      <c r="U782" s="493"/>
      <c r="V782" s="493"/>
      <c r="W782" s="403"/>
      <c r="X782" s="1"/>
      <c r="Y782" s="2"/>
      <c r="Z782" s="400" t="str">
        <f>IFERROR(VLOOKUP(Y782, 【参考】数式用!$A$2:$B$48, 2, FALSE), "")</f>
        <v/>
      </c>
    </row>
    <row r="783" spans="2:26" ht="20.100000000000001" customHeight="1">
      <c r="B783" s="402">
        <f t="shared" si="8"/>
        <v>745</v>
      </c>
      <c r="C783" s="489"/>
      <c r="D783" s="490"/>
      <c r="E783" s="490"/>
      <c r="F783" s="490"/>
      <c r="G783" s="490"/>
      <c r="H783" s="490"/>
      <c r="I783" s="490"/>
      <c r="J783" s="490"/>
      <c r="K783" s="490"/>
      <c r="L783" s="491"/>
      <c r="M783" s="492"/>
      <c r="N783" s="492"/>
      <c r="O783" s="492"/>
      <c r="P783" s="492"/>
      <c r="Q783" s="492"/>
      <c r="R783" s="493"/>
      <c r="S783" s="493"/>
      <c r="T783" s="493"/>
      <c r="U783" s="493"/>
      <c r="V783" s="493"/>
      <c r="W783" s="403"/>
      <c r="X783" s="1"/>
      <c r="Y783" s="2"/>
      <c r="Z783" s="400" t="str">
        <f>IFERROR(VLOOKUP(Y783, 【参考】数式用!$A$2:$B$48, 2, FALSE), "")</f>
        <v/>
      </c>
    </row>
    <row r="784" spans="2:26" ht="20.100000000000001" customHeight="1">
      <c r="B784" s="402">
        <f t="shared" si="8"/>
        <v>746</v>
      </c>
      <c r="C784" s="489"/>
      <c r="D784" s="490"/>
      <c r="E784" s="490"/>
      <c r="F784" s="490"/>
      <c r="G784" s="490"/>
      <c r="H784" s="490"/>
      <c r="I784" s="490"/>
      <c r="J784" s="490"/>
      <c r="K784" s="490"/>
      <c r="L784" s="491"/>
      <c r="M784" s="492"/>
      <c r="N784" s="492"/>
      <c r="O784" s="492"/>
      <c r="P784" s="492"/>
      <c r="Q784" s="492"/>
      <c r="R784" s="493"/>
      <c r="S784" s="493"/>
      <c r="T784" s="493"/>
      <c r="U784" s="493"/>
      <c r="V784" s="493"/>
      <c r="W784" s="403"/>
      <c r="X784" s="1"/>
      <c r="Y784" s="2"/>
      <c r="Z784" s="400" t="str">
        <f>IFERROR(VLOOKUP(Y784, 【参考】数式用!$A$2:$B$48, 2, FALSE), "")</f>
        <v/>
      </c>
    </row>
    <row r="785" spans="2:26" ht="20.100000000000001" customHeight="1">
      <c r="B785" s="402">
        <f t="shared" si="8"/>
        <v>747</v>
      </c>
      <c r="C785" s="489"/>
      <c r="D785" s="490"/>
      <c r="E785" s="490"/>
      <c r="F785" s="490"/>
      <c r="G785" s="490"/>
      <c r="H785" s="490"/>
      <c r="I785" s="490"/>
      <c r="J785" s="490"/>
      <c r="K785" s="490"/>
      <c r="L785" s="491"/>
      <c r="M785" s="492"/>
      <c r="N785" s="492"/>
      <c r="O785" s="492"/>
      <c r="P785" s="492"/>
      <c r="Q785" s="492"/>
      <c r="R785" s="493"/>
      <c r="S785" s="493"/>
      <c r="T785" s="493"/>
      <c r="U785" s="493"/>
      <c r="V785" s="493"/>
      <c r="W785" s="403"/>
      <c r="X785" s="1"/>
      <c r="Y785" s="2"/>
      <c r="Z785" s="400" t="str">
        <f>IFERROR(VLOOKUP(Y785, 【参考】数式用!$A$2:$B$48, 2, FALSE), "")</f>
        <v/>
      </c>
    </row>
    <row r="786" spans="2:26" ht="20.100000000000001" customHeight="1">
      <c r="B786" s="402">
        <f t="shared" si="8"/>
        <v>748</v>
      </c>
      <c r="C786" s="489"/>
      <c r="D786" s="490"/>
      <c r="E786" s="490"/>
      <c r="F786" s="490"/>
      <c r="G786" s="490"/>
      <c r="H786" s="490"/>
      <c r="I786" s="490"/>
      <c r="J786" s="490"/>
      <c r="K786" s="490"/>
      <c r="L786" s="491"/>
      <c r="M786" s="492"/>
      <c r="N786" s="492"/>
      <c r="O786" s="492"/>
      <c r="P786" s="492"/>
      <c r="Q786" s="492"/>
      <c r="R786" s="493"/>
      <c r="S786" s="493"/>
      <c r="T786" s="493"/>
      <c r="U786" s="493"/>
      <c r="V786" s="493"/>
      <c r="W786" s="403"/>
      <c r="X786" s="1"/>
      <c r="Y786" s="2"/>
      <c r="Z786" s="400" t="str">
        <f>IFERROR(VLOOKUP(Y786, 【参考】数式用!$A$2:$B$48, 2, FALSE), "")</f>
        <v/>
      </c>
    </row>
    <row r="787" spans="2:26" ht="20.100000000000001" customHeight="1">
      <c r="B787" s="402">
        <f t="shared" si="8"/>
        <v>749</v>
      </c>
      <c r="C787" s="489"/>
      <c r="D787" s="490"/>
      <c r="E787" s="490"/>
      <c r="F787" s="490"/>
      <c r="G787" s="490"/>
      <c r="H787" s="490"/>
      <c r="I787" s="490"/>
      <c r="J787" s="490"/>
      <c r="K787" s="490"/>
      <c r="L787" s="491"/>
      <c r="M787" s="492"/>
      <c r="N787" s="492"/>
      <c r="O787" s="492"/>
      <c r="P787" s="492"/>
      <c r="Q787" s="492"/>
      <c r="R787" s="493"/>
      <c r="S787" s="493"/>
      <c r="T787" s="493"/>
      <c r="U787" s="493"/>
      <c r="V787" s="493"/>
      <c r="W787" s="403"/>
      <c r="X787" s="1"/>
      <c r="Y787" s="2"/>
      <c r="Z787" s="400" t="str">
        <f>IFERROR(VLOOKUP(Y787, 【参考】数式用!$A$2:$B$48, 2, FALSE), "")</f>
        <v/>
      </c>
    </row>
    <row r="788" spans="2:26" ht="20.100000000000001" customHeight="1">
      <c r="B788" s="402">
        <f t="shared" si="8"/>
        <v>750</v>
      </c>
      <c r="C788" s="489"/>
      <c r="D788" s="490"/>
      <c r="E788" s="490"/>
      <c r="F788" s="490"/>
      <c r="G788" s="490"/>
      <c r="H788" s="490"/>
      <c r="I788" s="490"/>
      <c r="J788" s="490"/>
      <c r="K788" s="490"/>
      <c r="L788" s="491"/>
      <c r="M788" s="492"/>
      <c r="N788" s="492"/>
      <c r="O788" s="492"/>
      <c r="P788" s="492"/>
      <c r="Q788" s="492"/>
      <c r="R788" s="493"/>
      <c r="S788" s="493"/>
      <c r="T788" s="493"/>
      <c r="U788" s="493"/>
      <c r="V788" s="493"/>
      <c r="W788" s="403"/>
      <c r="X788" s="1"/>
      <c r="Y788" s="2"/>
      <c r="Z788" s="400" t="str">
        <f>IFERROR(VLOOKUP(Y788, 【参考】数式用!$A$2:$B$48, 2, FALSE), "")</f>
        <v/>
      </c>
    </row>
    <row r="789" spans="2:26" ht="20.100000000000001" customHeight="1">
      <c r="B789" s="402">
        <f t="shared" si="8"/>
        <v>751</v>
      </c>
      <c r="C789" s="489"/>
      <c r="D789" s="490"/>
      <c r="E789" s="490"/>
      <c r="F789" s="490"/>
      <c r="G789" s="490"/>
      <c r="H789" s="490"/>
      <c r="I789" s="490"/>
      <c r="J789" s="490"/>
      <c r="K789" s="490"/>
      <c r="L789" s="491"/>
      <c r="M789" s="492"/>
      <c r="N789" s="492"/>
      <c r="O789" s="492"/>
      <c r="P789" s="492"/>
      <c r="Q789" s="492"/>
      <c r="R789" s="493"/>
      <c r="S789" s="493"/>
      <c r="T789" s="493"/>
      <c r="U789" s="493"/>
      <c r="V789" s="493"/>
      <c r="W789" s="403"/>
      <c r="X789" s="1"/>
      <c r="Y789" s="2"/>
      <c r="Z789" s="400" t="str">
        <f>IFERROR(VLOOKUP(Y789, 【参考】数式用!$A$2:$B$48, 2, FALSE), "")</f>
        <v/>
      </c>
    </row>
    <row r="790" spans="2:26" ht="20.100000000000001" customHeight="1">
      <c r="B790" s="402">
        <f t="shared" si="8"/>
        <v>752</v>
      </c>
      <c r="C790" s="489"/>
      <c r="D790" s="490"/>
      <c r="E790" s="490"/>
      <c r="F790" s="490"/>
      <c r="G790" s="490"/>
      <c r="H790" s="490"/>
      <c r="I790" s="490"/>
      <c r="J790" s="490"/>
      <c r="K790" s="490"/>
      <c r="L790" s="491"/>
      <c r="M790" s="492"/>
      <c r="N790" s="492"/>
      <c r="O790" s="492"/>
      <c r="P790" s="492"/>
      <c r="Q790" s="492"/>
      <c r="R790" s="493"/>
      <c r="S790" s="493"/>
      <c r="T790" s="493"/>
      <c r="U790" s="493"/>
      <c r="V790" s="493"/>
      <c r="W790" s="403"/>
      <c r="X790" s="1"/>
      <c r="Y790" s="2"/>
      <c r="Z790" s="400" t="str">
        <f>IFERROR(VLOOKUP(Y790, 【参考】数式用!$A$2:$B$48, 2, FALSE), "")</f>
        <v/>
      </c>
    </row>
    <row r="791" spans="2:26" ht="20.100000000000001" customHeight="1">
      <c r="B791" s="402">
        <f t="shared" si="8"/>
        <v>753</v>
      </c>
      <c r="C791" s="489"/>
      <c r="D791" s="490"/>
      <c r="E791" s="490"/>
      <c r="F791" s="490"/>
      <c r="G791" s="490"/>
      <c r="H791" s="490"/>
      <c r="I791" s="490"/>
      <c r="J791" s="490"/>
      <c r="K791" s="490"/>
      <c r="L791" s="491"/>
      <c r="M791" s="492"/>
      <c r="N791" s="492"/>
      <c r="O791" s="492"/>
      <c r="P791" s="492"/>
      <c r="Q791" s="492"/>
      <c r="R791" s="493"/>
      <c r="S791" s="493"/>
      <c r="T791" s="493"/>
      <c r="U791" s="493"/>
      <c r="V791" s="493"/>
      <c r="W791" s="403"/>
      <c r="X791" s="1"/>
      <c r="Y791" s="2"/>
      <c r="Z791" s="400" t="str">
        <f>IFERROR(VLOOKUP(Y791, 【参考】数式用!$A$2:$B$48, 2, FALSE), "")</f>
        <v/>
      </c>
    </row>
    <row r="792" spans="2:26" ht="20.100000000000001" customHeight="1">
      <c r="B792" s="402">
        <f t="shared" si="8"/>
        <v>754</v>
      </c>
      <c r="C792" s="489"/>
      <c r="D792" s="490"/>
      <c r="E792" s="490"/>
      <c r="F792" s="490"/>
      <c r="G792" s="490"/>
      <c r="H792" s="490"/>
      <c r="I792" s="490"/>
      <c r="J792" s="490"/>
      <c r="K792" s="490"/>
      <c r="L792" s="491"/>
      <c r="M792" s="492"/>
      <c r="N792" s="492"/>
      <c r="O792" s="492"/>
      <c r="P792" s="492"/>
      <c r="Q792" s="492"/>
      <c r="R792" s="493"/>
      <c r="S792" s="493"/>
      <c r="T792" s="493"/>
      <c r="U792" s="493"/>
      <c r="V792" s="493"/>
      <c r="W792" s="403"/>
      <c r="X792" s="1"/>
      <c r="Y792" s="2"/>
      <c r="Z792" s="400" t="str">
        <f>IFERROR(VLOOKUP(Y792, 【参考】数式用!$A$2:$B$48, 2, FALSE), "")</f>
        <v/>
      </c>
    </row>
    <row r="793" spans="2:26" ht="20.100000000000001" customHeight="1">
      <c r="B793" s="402">
        <f t="shared" si="8"/>
        <v>755</v>
      </c>
      <c r="C793" s="489"/>
      <c r="D793" s="490"/>
      <c r="E793" s="490"/>
      <c r="F793" s="490"/>
      <c r="G793" s="490"/>
      <c r="H793" s="490"/>
      <c r="I793" s="490"/>
      <c r="J793" s="490"/>
      <c r="K793" s="490"/>
      <c r="L793" s="491"/>
      <c r="M793" s="492"/>
      <c r="N793" s="492"/>
      <c r="O793" s="492"/>
      <c r="P793" s="492"/>
      <c r="Q793" s="492"/>
      <c r="R793" s="493"/>
      <c r="S793" s="493"/>
      <c r="T793" s="493"/>
      <c r="U793" s="493"/>
      <c r="V793" s="493"/>
      <c r="W793" s="403"/>
      <c r="X793" s="1"/>
      <c r="Y793" s="2"/>
      <c r="Z793" s="400" t="str">
        <f>IFERROR(VLOOKUP(Y793, 【参考】数式用!$A$2:$B$48, 2, FALSE), "")</f>
        <v/>
      </c>
    </row>
    <row r="794" spans="2:26" ht="20.100000000000001" customHeight="1">
      <c r="B794" s="402">
        <f t="shared" si="8"/>
        <v>756</v>
      </c>
      <c r="C794" s="489"/>
      <c r="D794" s="490"/>
      <c r="E794" s="490"/>
      <c r="F794" s="490"/>
      <c r="G794" s="490"/>
      <c r="H794" s="490"/>
      <c r="I794" s="490"/>
      <c r="J794" s="490"/>
      <c r="K794" s="490"/>
      <c r="L794" s="491"/>
      <c r="M794" s="492"/>
      <c r="N794" s="492"/>
      <c r="O794" s="492"/>
      <c r="P794" s="492"/>
      <c r="Q794" s="492"/>
      <c r="R794" s="493"/>
      <c r="S794" s="493"/>
      <c r="T794" s="493"/>
      <c r="U794" s="493"/>
      <c r="V794" s="493"/>
      <c r="W794" s="403"/>
      <c r="X794" s="1"/>
      <c r="Y794" s="2"/>
      <c r="Z794" s="400" t="str">
        <f>IFERROR(VLOOKUP(Y794, 【参考】数式用!$A$2:$B$48, 2, FALSE), "")</f>
        <v/>
      </c>
    </row>
    <row r="795" spans="2:26" ht="20.100000000000001" customHeight="1">
      <c r="B795" s="402">
        <f t="shared" si="8"/>
        <v>757</v>
      </c>
      <c r="C795" s="489"/>
      <c r="D795" s="490"/>
      <c r="E795" s="490"/>
      <c r="F795" s="490"/>
      <c r="G795" s="490"/>
      <c r="H795" s="490"/>
      <c r="I795" s="490"/>
      <c r="J795" s="490"/>
      <c r="K795" s="490"/>
      <c r="L795" s="491"/>
      <c r="M795" s="492"/>
      <c r="N795" s="492"/>
      <c r="O795" s="492"/>
      <c r="P795" s="492"/>
      <c r="Q795" s="492"/>
      <c r="R795" s="493"/>
      <c r="S795" s="493"/>
      <c r="T795" s="493"/>
      <c r="U795" s="493"/>
      <c r="V795" s="493"/>
      <c r="W795" s="403"/>
      <c r="X795" s="1"/>
      <c r="Y795" s="2"/>
      <c r="Z795" s="400" t="str">
        <f>IFERROR(VLOOKUP(Y795, 【参考】数式用!$A$2:$B$48, 2, FALSE), "")</f>
        <v/>
      </c>
    </row>
    <row r="796" spans="2:26" ht="20.100000000000001" customHeight="1">
      <c r="B796" s="402">
        <f t="shared" si="8"/>
        <v>758</v>
      </c>
      <c r="C796" s="489"/>
      <c r="D796" s="490"/>
      <c r="E796" s="490"/>
      <c r="F796" s="490"/>
      <c r="G796" s="490"/>
      <c r="H796" s="490"/>
      <c r="I796" s="490"/>
      <c r="J796" s="490"/>
      <c r="K796" s="490"/>
      <c r="L796" s="491"/>
      <c r="M796" s="492"/>
      <c r="N796" s="492"/>
      <c r="O796" s="492"/>
      <c r="P796" s="492"/>
      <c r="Q796" s="492"/>
      <c r="R796" s="493"/>
      <c r="S796" s="493"/>
      <c r="T796" s="493"/>
      <c r="U796" s="493"/>
      <c r="V796" s="493"/>
      <c r="W796" s="403"/>
      <c r="X796" s="1"/>
      <c r="Y796" s="2"/>
      <c r="Z796" s="400" t="str">
        <f>IFERROR(VLOOKUP(Y796, 【参考】数式用!$A$2:$B$48, 2, FALSE), "")</f>
        <v/>
      </c>
    </row>
    <row r="797" spans="2:26" ht="20.100000000000001" customHeight="1">
      <c r="B797" s="402">
        <f t="shared" si="8"/>
        <v>759</v>
      </c>
      <c r="C797" s="489"/>
      <c r="D797" s="490"/>
      <c r="E797" s="490"/>
      <c r="F797" s="490"/>
      <c r="G797" s="490"/>
      <c r="H797" s="490"/>
      <c r="I797" s="490"/>
      <c r="J797" s="490"/>
      <c r="K797" s="490"/>
      <c r="L797" s="491"/>
      <c r="M797" s="492"/>
      <c r="N797" s="492"/>
      <c r="O797" s="492"/>
      <c r="P797" s="492"/>
      <c r="Q797" s="492"/>
      <c r="R797" s="493"/>
      <c r="S797" s="493"/>
      <c r="T797" s="493"/>
      <c r="U797" s="493"/>
      <c r="V797" s="493"/>
      <c r="W797" s="403"/>
      <c r="X797" s="1"/>
      <c r="Y797" s="2"/>
      <c r="Z797" s="400" t="str">
        <f>IFERROR(VLOOKUP(Y797, 【参考】数式用!$A$2:$B$48, 2, FALSE), "")</f>
        <v/>
      </c>
    </row>
    <row r="798" spans="2:26" ht="20.100000000000001" customHeight="1">
      <c r="B798" s="402">
        <f t="shared" si="8"/>
        <v>760</v>
      </c>
      <c r="C798" s="489"/>
      <c r="D798" s="490"/>
      <c r="E798" s="490"/>
      <c r="F798" s="490"/>
      <c r="G798" s="490"/>
      <c r="H798" s="490"/>
      <c r="I798" s="490"/>
      <c r="J798" s="490"/>
      <c r="K798" s="490"/>
      <c r="L798" s="491"/>
      <c r="M798" s="492"/>
      <c r="N798" s="492"/>
      <c r="O798" s="492"/>
      <c r="P798" s="492"/>
      <c r="Q798" s="492"/>
      <c r="R798" s="493"/>
      <c r="S798" s="493"/>
      <c r="T798" s="493"/>
      <c r="U798" s="493"/>
      <c r="V798" s="493"/>
      <c r="W798" s="403"/>
      <c r="X798" s="1"/>
      <c r="Y798" s="2"/>
      <c r="Z798" s="400" t="str">
        <f>IFERROR(VLOOKUP(Y798, 【参考】数式用!$A$2:$B$48, 2, FALSE), "")</f>
        <v/>
      </c>
    </row>
    <row r="799" spans="2:26" ht="20.100000000000001" customHeight="1">
      <c r="B799" s="402">
        <f t="shared" si="8"/>
        <v>761</v>
      </c>
      <c r="C799" s="489"/>
      <c r="D799" s="490"/>
      <c r="E799" s="490"/>
      <c r="F799" s="490"/>
      <c r="G799" s="490"/>
      <c r="H799" s="490"/>
      <c r="I799" s="490"/>
      <c r="J799" s="490"/>
      <c r="K799" s="490"/>
      <c r="L799" s="491"/>
      <c r="M799" s="492"/>
      <c r="N799" s="492"/>
      <c r="O799" s="492"/>
      <c r="P799" s="492"/>
      <c r="Q799" s="492"/>
      <c r="R799" s="493"/>
      <c r="S799" s="493"/>
      <c r="T799" s="493"/>
      <c r="U799" s="493"/>
      <c r="V799" s="493"/>
      <c r="W799" s="403"/>
      <c r="X799" s="1"/>
      <c r="Y799" s="2"/>
      <c r="Z799" s="400" t="str">
        <f>IFERROR(VLOOKUP(Y799, 【参考】数式用!$A$2:$B$48, 2, FALSE), "")</f>
        <v/>
      </c>
    </row>
    <row r="800" spans="2:26" ht="20.100000000000001" customHeight="1">
      <c r="B800" s="402">
        <f t="shared" si="8"/>
        <v>762</v>
      </c>
      <c r="C800" s="489"/>
      <c r="D800" s="490"/>
      <c r="E800" s="490"/>
      <c r="F800" s="490"/>
      <c r="G800" s="490"/>
      <c r="H800" s="490"/>
      <c r="I800" s="490"/>
      <c r="J800" s="490"/>
      <c r="K800" s="490"/>
      <c r="L800" s="491"/>
      <c r="M800" s="492"/>
      <c r="N800" s="492"/>
      <c r="O800" s="492"/>
      <c r="P800" s="492"/>
      <c r="Q800" s="492"/>
      <c r="R800" s="493"/>
      <c r="S800" s="493"/>
      <c r="T800" s="493"/>
      <c r="U800" s="493"/>
      <c r="V800" s="493"/>
      <c r="W800" s="403"/>
      <c r="X800" s="1"/>
      <c r="Y800" s="2"/>
      <c r="Z800" s="400" t="str">
        <f>IFERROR(VLOOKUP(Y800, 【参考】数式用!$A$2:$B$48, 2, FALSE), "")</f>
        <v/>
      </c>
    </row>
    <row r="801" spans="2:26" ht="20.100000000000001" customHeight="1">
      <c r="B801" s="402">
        <f t="shared" ref="B801:B864" si="9">B800+1</f>
        <v>763</v>
      </c>
      <c r="C801" s="489"/>
      <c r="D801" s="490"/>
      <c r="E801" s="490"/>
      <c r="F801" s="490"/>
      <c r="G801" s="490"/>
      <c r="H801" s="490"/>
      <c r="I801" s="490"/>
      <c r="J801" s="490"/>
      <c r="K801" s="490"/>
      <c r="L801" s="491"/>
      <c r="M801" s="492"/>
      <c r="N801" s="492"/>
      <c r="O801" s="492"/>
      <c r="P801" s="492"/>
      <c r="Q801" s="492"/>
      <c r="R801" s="493"/>
      <c r="S801" s="493"/>
      <c r="T801" s="493"/>
      <c r="U801" s="493"/>
      <c r="V801" s="493"/>
      <c r="W801" s="403"/>
      <c r="X801" s="1"/>
      <c r="Y801" s="2"/>
      <c r="Z801" s="400" t="str">
        <f>IFERROR(VLOOKUP(Y801, 【参考】数式用!$A$2:$B$48, 2, FALSE), "")</f>
        <v/>
      </c>
    </row>
    <row r="802" spans="2:26" ht="20.100000000000001" customHeight="1">
      <c r="B802" s="402">
        <f t="shared" si="9"/>
        <v>764</v>
      </c>
      <c r="C802" s="489"/>
      <c r="D802" s="490"/>
      <c r="E802" s="490"/>
      <c r="F802" s="490"/>
      <c r="G802" s="490"/>
      <c r="H802" s="490"/>
      <c r="I802" s="490"/>
      <c r="J802" s="490"/>
      <c r="K802" s="490"/>
      <c r="L802" s="491"/>
      <c r="M802" s="492"/>
      <c r="N802" s="492"/>
      <c r="O802" s="492"/>
      <c r="P802" s="492"/>
      <c r="Q802" s="492"/>
      <c r="R802" s="493"/>
      <c r="S802" s="493"/>
      <c r="T802" s="493"/>
      <c r="U802" s="493"/>
      <c r="V802" s="493"/>
      <c r="W802" s="403"/>
      <c r="X802" s="1"/>
      <c r="Y802" s="2"/>
      <c r="Z802" s="400" t="str">
        <f>IFERROR(VLOOKUP(Y802, 【参考】数式用!$A$2:$B$48, 2, FALSE), "")</f>
        <v/>
      </c>
    </row>
    <row r="803" spans="2:26" ht="20.100000000000001" customHeight="1">
      <c r="B803" s="402">
        <f t="shared" si="9"/>
        <v>765</v>
      </c>
      <c r="C803" s="489"/>
      <c r="D803" s="490"/>
      <c r="E803" s="490"/>
      <c r="F803" s="490"/>
      <c r="G803" s="490"/>
      <c r="H803" s="490"/>
      <c r="I803" s="490"/>
      <c r="J803" s="490"/>
      <c r="K803" s="490"/>
      <c r="L803" s="491"/>
      <c r="M803" s="492"/>
      <c r="N803" s="492"/>
      <c r="O803" s="492"/>
      <c r="P803" s="492"/>
      <c r="Q803" s="492"/>
      <c r="R803" s="493"/>
      <c r="S803" s="493"/>
      <c r="T803" s="493"/>
      <c r="U803" s="493"/>
      <c r="V803" s="493"/>
      <c r="W803" s="403"/>
      <c r="X803" s="1"/>
      <c r="Y803" s="2"/>
      <c r="Z803" s="400" t="str">
        <f>IFERROR(VLOOKUP(Y803, 【参考】数式用!$A$2:$B$48, 2, FALSE), "")</f>
        <v/>
      </c>
    </row>
    <row r="804" spans="2:26" ht="20.100000000000001" customHeight="1">
      <c r="B804" s="402">
        <f t="shared" si="9"/>
        <v>766</v>
      </c>
      <c r="C804" s="489"/>
      <c r="D804" s="490"/>
      <c r="E804" s="490"/>
      <c r="F804" s="490"/>
      <c r="G804" s="490"/>
      <c r="H804" s="490"/>
      <c r="I804" s="490"/>
      <c r="J804" s="490"/>
      <c r="K804" s="490"/>
      <c r="L804" s="491"/>
      <c r="M804" s="492"/>
      <c r="N804" s="492"/>
      <c r="O804" s="492"/>
      <c r="P804" s="492"/>
      <c r="Q804" s="492"/>
      <c r="R804" s="493"/>
      <c r="S804" s="493"/>
      <c r="T804" s="493"/>
      <c r="U804" s="493"/>
      <c r="V804" s="493"/>
      <c r="W804" s="403"/>
      <c r="X804" s="1"/>
      <c r="Y804" s="2"/>
      <c r="Z804" s="400" t="str">
        <f>IFERROR(VLOOKUP(Y804, 【参考】数式用!$A$2:$B$48, 2, FALSE), "")</f>
        <v/>
      </c>
    </row>
    <row r="805" spans="2:26" ht="20.100000000000001" customHeight="1">
      <c r="B805" s="402">
        <f t="shared" si="9"/>
        <v>767</v>
      </c>
      <c r="C805" s="489"/>
      <c r="D805" s="490"/>
      <c r="E805" s="490"/>
      <c r="F805" s="490"/>
      <c r="G805" s="490"/>
      <c r="H805" s="490"/>
      <c r="I805" s="490"/>
      <c r="J805" s="490"/>
      <c r="K805" s="490"/>
      <c r="L805" s="491"/>
      <c r="M805" s="492"/>
      <c r="N805" s="492"/>
      <c r="O805" s="492"/>
      <c r="P805" s="492"/>
      <c r="Q805" s="492"/>
      <c r="R805" s="493"/>
      <c r="S805" s="493"/>
      <c r="T805" s="493"/>
      <c r="U805" s="493"/>
      <c r="V805" s="493"/>
      <c r="W805" s="403"/>
      <c r="X805" s="1"/>
      <c r="Y805" s="2"/>
      <c r="Z805" s="400" t="str">
        <f>IFERROR(VLOOKUP(Y805, 【参考】数式用!$A$2:$B$48, 2, FALSE), "")</f>
        <v/>
      </c>
    </row>
    <row r="806" spans="2:26" ht="20.100000000000001" customHeight="1">
      <c r="B806" s="402">
        <f t="shared" si="9"/>
        <v>768</v>
      </c>
      <c r="C806" s="489"/>
      <c r="D806" s="490"/>
      <c r="E806" s="490"/>
      <c r="F806" s="490"/>
      <c r="G806" s="490"/>
      <c r="H806" s="490"/>
      <c r="I806" s="490"/>
      <c r="J806" s="490"/>
      <c r="K806" s="490"/>
      <c r="L806" s="491"/>
      <c r="M806" s="492"/>
      <c r="N806" s="492"/>
      <c r="O806" s="492"/>
      <c r="P806" s="492"/>
      <c r="Q806" s="492"/>
      <c r="R806" s="493"/>
      <c r="S806" s="493"/>
      <c r="T806" s="493"/>
      <c r="U806" s="493"/>
      <c r="V806" s="493"/>
      <c r="W806" s="403"/>
      <c r="X806" s="1"/>
      <c r="Y806" s="2"/>
      <c r="Z806" s="400" t="str">
        <f>IFERROR(VLOOKUP(Y806, 【参考】数式用!$A$2:$B$48, 2, FALSE), "")</f>
        <v/>
      </c>
    </row>
    <row r="807" spans="2:26" ht="20.100000000000001" customHeight="1">
      <c r="B807" s="402">
        <f t="shared" si="9"/>
        <v>769</v>
      </c>
      <c r="C807" s="489"/>
      <c r="D807" s="490"/>
      <c r="E807" s="490"/>
      <c r="F807" s="490"/>
      <c r="G807" s="490"/>
      <c r="H807" s="490"/>
      <c r="I807" s="490"/>
      <c r="J807" s="490"/>
      <c r="K807" s="490"/>
      <c r="L807" s="491"/>
      <c r="M807" s="492"/>
      <c r="N807" s="492"/>
      <c r="O807" s="492"/>
      <c r="P807" s="492"/>
      <c r="Q807" s="492"/>
      <c r="R807" s="493"/>
      <c r="S807" s="493"/>
      <c r="T807" s="493"/>
      <c r="U807" s="493"/>
      <c r="V807" s="493"/>
      <c r="W807" s="403"/>
      <c r="X807" s="1"/>
      <c r="Y807" s="2"/>
      <c r="Z807" s="400" t="str">
        <f>IFERROR(VLOOKUP(Y807, 【参考】数式用!$A$2:$B$48, 2, FALSE), "")</f>
        <v/>
      </c>
    </row>
    <row r="808" spans="2:26" ht="20.100000000000001" customHeight="1">
      <c r="B808" s="402">
        <f t="shared" si="9"/>
        <v>770</v>
      </c>
      <c r="C808" s="489"/>
      <c r="D808" s="490"/>
      <c r="E808" s="490"/>
      <c r="F808" s="490"/>
      <c r="G808" s="490"/>
      <c r="H808" s="490"/>
      <c r="I808" s="490"/>
      <c r="J808" s="490"/>
      <c r="K808" s="490"/>
      <c r="L808" s="491"/>
      <c r="M808" s="492"/>
      <c r="N808" s="492"/>
      <c r="O808" s="492"/>
      <c r="P808" s="492"/>
      <c r="Q808" s="492"/>
      <c r="R808" s="493"/>
      <c r="S808" s="493"/>
      <c r="T808" s="493"/>
      <c r="U808" s="493"/>
      <c r="V808" s="493"/>
      <c r="W808" s="403"/>
      <c r="X808" s="1"/>
      <c r="Y808" s="2"/>
      <c r="Z808" s="400" t="str">
        <f>IFERROR(VLOOKUP(Y808, 【参考】数式用!$A$2:$B$48, 2, FALSE), "")</f>
        <v/>
      </c>
    </row>
    <row r="809" spans="2:26" ht="20.100000000000001" customHeight="1">
      <c r="B809" s="402">
        <f t="shared" si="9"/>
        <v>771</v>
      </c>
      <c r="C809" s="489"/>
      <c r="D809" s="490"/>
      <c r="E809" s="490"/>
      <c r="F809" s="490"/>
      <c r="G809" s="490"/>
      <c r="H809" s="490"/>
      <c r="I809" s="490"/>
      <c r="J809" s="490"/>
      <c r="K809" s="490"/>
      <c r="L809" s="491"/>
      <c r="M809" s="492"/>
      <c r="N809" s="492"/>
      <c r="O809" s="492"/>
      <c r="P809" s="492"/>
      <c r="Q809" s="492"/>
      <c r="R809" s="493"/>
      <c r="S809" s="493"/>
      <c r="T809" s="493"/>
      <c r="U809" s="493"/>
      <c r="V809" s="493"/>
      <c r="W809" s="403"/>
      <c r="X809" s="1"/>
      <c r="Y809" s="2"/>
      <c r="Z809" s="400" t="str">
        <f>IFERROR(VLOOKUP(Y809, 【参考】数式用!$A$2:$B$48, 2, FALSE), "")</f>
        <v/>
      </c>
    </row>
    <row r="810" spans="2:26" ht="20.100000000000001" customHeight="1">
      <c r="B810" s="402">
        <f t="shared" si="9"/>
        <v>772</v>
      </c>
      <c r="C810" s="489"/>
      <c r="D810" s="490"/>
      <c r="E810" s="490"/>
      <c r="F810" s="490"/>
      <c r="G810" s="490"/>
      <c r="H810" s="490"/>
      <c r="I810" s="490"/>
      <c r="J810" s="490"/>
      <c r="K810" s="490"/>
      <c r="L810" s="491"/>
      <c r="M810" s="492"/>
      <c r="N810" s="492"/>
      <c r="O810" s="492"/>
      <c r="P810" s="492"/>
      <c r="Q810" s="492"/>
      <c r="R810" s="493"/>
      <c r="S810" s="493"/>
      <c r="T810" s="493"/>
      <c r="U810" s="493"/>
      <c r="V810" s="493"/>
      <c r="W810" s="403"/>
      <c r="X810" s="1"/>
      <c r="Y810" s="2"/>
      <c r="Z810" s="400" t="str">
        <f>IFERROR(VLOOKUP(Y810, 【参考】数式用!$A$2:$B$48, 2, FALSE), "")</f>
        <v/>
      </c>
    </row>
    <row r="811" spans="2:26" ht="20.100000000000001" customHeight="1">
      <c r="B811" s="402">
        <f t="shared" si="9"/>
        <v>773</v>
      </c>
      <c r="C811" s="489"/>
      <c r="D811" s="490"/>
      <c r="E811" s="490"/>
      <c r="F811" s="490"/>
      <c r="G811" s="490"/>
      <c r="H811" s="490"/>
      <c r="I811" s="490"/>
      <c r="J811" s="490"/>
      <c r="K811" s="490"/>
      <c r="L811" s="491"/>
      <c r="M811" s="492"/>
      <c r="N811" s="492"/>
      <c r="O811" s="492"/>
      <c r="P811" s="492"/>
      <c r="Q811" s="492"/>
      <c r="R811" s="493"/>
      <c r="S811" s="493"/>
      <c r="T811" s="493"/>
      <c r="U811" s="493"/>
      <c r="V811" s="493"/>
      <c r="W811" s="403"/>
      <c r="X811" s="1"/>
      <c r="Y811" s="2"/>
      <c r="Z811" s="400" t="str">
        <f>IFERROR(VLOOKUP(Y811, 【参考】数式用!$A$2:$B$48, 2, FALSE), "")</f>
        <v/>
      </c>
    </row>
    <row r="812" spans="2:26" ht="20.100000000000001" customHeight="1">
      <c r="B812" s="402">
        <f t="shared" si="9"/>
        <v>774</v>
      </c>
      <c r="C812" s="489"/>
      <c r="D812" s="490"/>
      <c r="E812" s="490"/>
      <c r="F812" s="490"/>
      <c r="G812" s="490"/>
      <c r="H812" s="490"/>
      <c r="I812" s="490"/>
      <c r="J812" s="490"/>
      <c r="K812" s="490"/>
      <c r="L812" s="491"/>
      <c r="M812" s="492"/>
      <c r="N812" s="492"/>
      <c r="O812" s="492"/>
      <c r="P812" s="492"/>
      <c r="Q812" s="492"/>
      <c r="R812" s="493"/>
      <c r="S812" s="493"/>
      <c r="T812" s="493"/>
      <c r="U812" s="493"/>
      <c r="V812" s="493"/>
      <c r="W812" s="403"/>
      <c r="X812" s="1"/>
      <c r="Y812" s="2"/>
      <c r="Z812" s="400" t="str">
        <f>IFERROR(VLOOKUP(Y812, 【参考】数式用!$A$2:$B$48, 2, FALSE), "")</f>
        <v/>
      </c>
    </row>
    <row r="813" spans="2:26" ht="20.100000000000001" customHeight="1">
      <c r="B813" s="402">
        <f t="shared" si="9"/>
        <v>775</v>
      </c>
      <c r="C813" s="489"/>
      <c r="D813" s="490"/>
      <c r="E813" s="490"/>
      <c r="F813" s="490"/>
      <c r="G813" s="490"/>
      <c r="H813" s="490"/>
      <c r="I813" s="490"/>
      <c r="J813" s="490"/>
      <c r="K813" s="490"/>
      <c r="L813" s="491"/>
      <c r="M813" s="492"/>
      <c r="N813" s="492"/>
      <c r="O813" s="492"/>
      <c r="P813" s="492"/>
      <c r="Q813" s="492"/>
      <c r="R813" s="493"/>
      <c r="S813" s="493"/>
      <c r="T813" s="493"/>
      <c r="U813" s="493"/>
      <c r="V813" s="493"/>
      <c r="W813" s="403"/>
      <c r="X813" s="1"/>
      <c r="Y813" s="2"/>
      <c r="Z813" s="400" t="str">
        <f>IFERROR(VLOOKUP(Y813, 【参考】数式用!$A$2:$B$48, 2, FALSE), "")</f>
        <v/>
      </c>
    </row>
    <row r="814" spans="2:26" ht="20.100000000000001" customHeight="1">
      <c r="B814" s="402">
        <f t="shared" si="9"/>
        <v>776</v>
      </c>
      <c r="C814" s="489"/>
      <c r="D814" s="490"/>
      <c r="E814" s="490"/>
      <c r="F814" s="490"/>
      <c r="G814" s="490"/>
      <c r="H814" s="490"/>
      <c r="I814" s="490"/>
      <c r="J814" s="490"/>
      <c r="K814" s="490"/>
      <c r="L814" s="491"/>
      <c r="M814" s="492"/>
      <c r="N814" s="492"/>
      <c r="O814" s="492"/>
      <c r="P814" s="492"/>
      <c r="Q814" s="492"/>
      <c r="R814" s="493"/>
      <c r="S814" s="493"/>
      <c r="T814" s="493"/>
      <c r="U814" s="493"/>
      <c r="V814" s="493"/>
      <c r="W814" s="403"/>
      <c r="X814" s="1"/>
      <c r="Y814" s="2"/>
      <c r="Z814" s="400" t="str">
        <f>IFERROR(VLOOKUP(Y814, 【参考】数式用!$A$2:$B$48, 2, FALSE), "")</f>
        <v/>
      </c>
    </row>
    <row r="815" spans="2:26" ht="20.100000000000001" customHeight="1">
      <c r="B815" s="402">
        <f t="shared" si="9"/>
        <v>777</v>
      </c>
      <c r="C815" s="489"/>
      <c r="D815" s="490"/>
      <c r="E815" s="490"/>
      <c r="F815" s="490"/>
      <c r="G815" s="490"/>
      <c r="H815" s="490"/>
      <c r="I815" s="490"/>
      <c r="J815" s="490"/>
      <c r="K815" s="490"/>
      <c r="L815" s="491"/>
      <c r="M815" s="492"/>
      <c r="N815" s="492"/>
      <c r="O815" s="492"/>
      <c r="P815" s="492"/>
      <c r="Q815" s="492"/>
      <c r="R815" s="493"/>
      <c r="S815" s="493"/>
      <c r="T815" s="493"/>
      <c r="U815" s="493"/>
      <c r="V815" s="493"/>
      <c r="W815" s="403"/>
      <c r="X815" s="1"/>
      <c r="Y815" s="2"/>
      <c r="Z815" s="400" t="str">
        <f>IFERROR(VLOOKUP(Y815, 【参考】数式用!$A$2:$B$48, 2, FALSE), "")</f>
        <v/>
      </c>
    </row>
    <row r="816" spans="2:26" ht="20.100000000000001" customHeight="1">
      <c r="B816" s="402">
        <f t="shared" si="9"/>
        <v>778</v>
      </c>
      <c r="C816" s="489"/>
      <c r="D816" s="490"/>
      <c r="E816" s="490"/>
      <c r="F816" s="490"/>
      <c r="G816" s="490"/>
      <c r="H816" s="490"/>
      <c r="I816" s="490"/>
      <c r="J816" s="490"/>
      <c r="K816" s="490"/>
      <c r="L816" s="491"/>
      <c r="M816" s="492"/>
      <c r="N816" s="492"/>
      <c r="O816" s="492"/>
      <c r="P816" s="492"/>
      <c r="Q816" s="492"/>
      <c r="R816" s="493"/>
      <c r="S816" s="493"/>
      <c r="T816" s="493"/>
      <c r="U816" s="493"/>
      <c r="V816" s="493"/>
      <c r="W816" s="403"/>
      <c r="X816" s="1"/>
      <c r="Y816" s="2"/>
      <c r="Z816" s="400" t="str">
        <f>IFERROR(VLOOKUP(Y816, 【参考】数式用!$A$2:$B$48, 2, FALSE), "")</f>
        <v/>
      </c>
    </row>
    <row r="817" spans="2:26" ht="20.100000000000001" customHeight="1">
      <c r="B817" s="402">
        <f t="shared" si="9"/>
        <v>779</v>
      </c>
      <c r="C817" s="489"/>
      <c r="D817" s="490"/>
      <c r="E817" s="490"/>
      <c r="F817" s="490"/>
      <c r="G817" s="490"/>
      <c r="H817" s="490"/>
      <c r="I817" s="490"/>
      <c r="J817" s="490"/>
      <c r="K817" s="490"/>
      <c r="L817" s="491"/>
      <c r="M817" s="492"/>
      <c r="N817" s="492"/>
      <c r="O817" s="492"/>
      <c r="P817" s="492"/>
      <c r="Q817" s="492"/>
      <c r="R817" s="493"/>
      <c r="S817" s="493"/>
      <c r="T817" s="493"/>
      <c r="U817" s="493"/>
      <c r="V817" s="493"/>
      <c r="W817" s="403"/>
      <c r="X817" s="1"/>
      <c r="Y817" s="2"/>
      <c r="Z817" s="400" t="str">
        <f>IFERROR(VLOOKUP(Y817, 【参考】数式用!$A$2:$B$48, 2, FALSE), "")</f>
        <v/>
      </c>
    </row>
    <row r="818" spans="2:26" ht="20.100000000000001" customHeight="1">
      <c r="B818" s="402">
        <f t="shared" si="9"/>
        <v>780</v>
      </c>
      <c r="C818" s="489"/>
      <c r="D818" s="490"/>
      <c r="E818" s="490"/>
      <c r="F818" s="490"/>
      <c r="G818" s="490"/>
      <c r="H818" s="490"/>
      <c r="I818" s="490"/>
      <c r="J818" s="490"/>
      <c r="K818" s="490"/>
      <c r="L818" s="491"/>
      <c r="M818" s="492"/>
      <c r="N818" s="492"/>
      <c r="O818" s="492"/>
      <c r="P818" s="492"/>
      <c r="Q818" s="492"/>
      <c r="R818" s="493"/>
      <c r="S818" s="493"/>
      <c r="T818" s="493"/>
      <c r="U818" s="493"/>
      <c r="V818" s="493"/>
      <c r="W818" s="403"/>
      <c r="X818" s="1"/>
      <c r="Y818" s="2"/>
      <c r="Z818" s="400" t="str">
        <f>IFERROR(VLOOKUP(Y818, 【参考】数式用!$A$2:$B$48, 2, FALSE), "")</f>
        <v/>
      </c>
    </row>
    <row r="819" spans="2:26" ht="20.100000000000001" customHeight="1">
      <c r="B819" s="402">
        <f t="shared" si="9"/>
        <v>781</v>
      </c>
      <c r="C819" s="489"/>
      <c r="D819" s="490"/>
      <c r="E819" s="490"/>
      <c r="F819" s="490"/>
      <c r="G819" s="490"/>
      <c r="H819" s="490"/>
      <c r="I819" s="490"/>
      <c r="J819" s="490"/>
      <c r="K819" s="490"/>
      <c r="L819" s="491"/>
      <c r="M819" s="492"/>
      <c r="N819" s="492"/>
      <c r="O819" s="492"/>
      <c r="P819" s="492"/>
      <c r="Q819" s="492"/>
      <c r="R819" s="493"/>
      <c r="S819" s="493"/>
      <c r="T819" s="493"/>
      <c r="U819" s="493"/>
      <c r="V819" s="493"/>
      <c r="W819" s="403"/>
      <c r="X819" s="1"/>
      <c r="Y819" s="2"/>
      <c r="Z819" s="400" t="str">
        <f>IFERROR(VLOOKUP(Y819, 【参考】数式用!$A$2:$B$48, 2, FALSE), "")</f>
        <v/>
      </c>
    </row>
    <row r="820" spans="2:26" ht="20.100000000000001" customHeight="1">
      <c r="B820" s="402">
        <f t="shared" si="9"/>
        <v>782</v>
      </c>
      <c r="C820" s="489"/>
      <c r="D820" s="490"/>
      <c r="E820" s="490"/>
      <c r="F820" s="490"/>
      <c r="G820" s="490"/>
      <c r="H820" s="490"/>
      <c r="I820" s="490"/>
      <c r="J820" s="490"/>
      <c r="K820" s="490"/>
      <c r="L820" s="491"/>
      <c r="M820" s="492"/>
      <c r="N820" s="492"/>
      <c r="O820" s="492"/>
      <c r="P820" s="492"/>
      <c r="Q820" s="492"/>
      <c r="R820" s="493"/>
      <c r="S820" s="493"/>
      <c r="T820" s="493"/>
      <c r="U820" s="493"/>
      <c r="V820" s="493"/>
      <c r="W820" s="403"/>
      <c r="X820" s="1"/>
      <c r="Y820" s="2"/>
      <c r="Z820" s="400" t="str">
        <f>IFERROR(VLOOKUP(Y820, 【参考】数式用!$A$2:$B$48, 2, FALSE), "")</f>
        <v/>
      </c>
    </row>
    <row r="821" spans="2:26" ht="20.100000000000001" customHeight="1">
      <c r="B821" s="402">
        <f t="shared" si="9"/>
        <v>783</v>
      </c>
      <c r="C821" s="489"/>
      <c r="D821" s="490"/>
      <c r="E821" s="490"/>
      <c r="F821" s="490"/>
      <c r="G821" s="490"/>
      <c r="H821" s="490"/>
      <c r="I821" s="490"/>
      <c r="J821" s="490"/>
      <c r="K821" s="490"/>
      <c r="L821" s="491"/>
      <c r="M821" s="492"/>
      <c r="N821" s="492"/>
      <c r="O821" s="492"/>
      <c r="P821" s="492"/>
      <c r="Q821" s="492"/>
      <c r="R821" s="493"/>
      <c r="S821" s="493"/>
      <c r="T821" s="493"/>
      <c r="U821" s="493"/>
      <c r="V821" s="493"/>
      <c r="W821" s="403"/>
      <c r="X821" s="1"/>
      <c r="Y821" s="2"/>
      <c r="Z821" s="400" t="str">
        <f>IFERROR(VLOOKUP(Y821, 【参考】数式用!$A$2:$B$48, 2, FALSE), "")</f>
        <v/>
      </c>
    </row>
    <row r="822" spans="2:26" ht="20.100000000000001" customHeight="1">
      <c r="B822" s="402">
        <f t="shared" si="9"/>
        <v>784</v>
      </c>
      <c r="C822" s="489"/>
      <c r="D822" s="490"/>
      <c r="E822" s="490"/>
      <c r="F822" s="490"/>
      <c r="G822" s="490"/>
      <c r="H822" s="490"/>
      <c r="I822" s="490"/>
      <c r="J822" s="490"/>
      <c r="K822" s="490"/>
      <c r="L822" s="491"/>
      <c r="M822" s="492"/>
      <c r="N822" s="492"/>
      <c r="O822" s="492"/>
      <c r="P822" s="492"/>
      <c r="Q822" s="492"/>
      <c r="R822" s="493"/>
      <c r="S822" s="493"/>
      <c r="T822" s="493"/>
      <c r="U822" s="493"/>
      <c r="V822" s="493"/>
      <c r="W822" s="403"/>
      <c r="X822" s="1"/>
      <c r="Y822" s="2"/>
      <c r="Z822" s="400" t="str">
        <f>IFERROR(VLOOKUP(Y822, 【参考】数式用!$A$2:$B$48, 2, FALSE), "")</f>
        <v/>
      </c>
    </row>
    <row r="823" spans="2:26" ht="20.100000000000001" customHeight="1">
      <c r="B823" s="402">
        <f t="shared" si="9"/>
        <v>785</v>
      </c>
      <c r="C823" s="489"/>
      <c r="D823" s="490"/>
      <c r="E823" s="490"/>
      <c r="F823" s="490"/>
      <c r="G823" s="490"/>
      <c r="H823" s="490"/>
      <c r="I823" s="490"/>
      <c r="J823" s="490"/>
      <c r="K823" s="490"/>
      <c r="L823" s="491"/>
      <c r="M823" s="492"/>
      <c r="N823" s="492"/>
      <c r="O823" s="492"/>
      <c r="P823" s="492"/>
      <c r="Q823" s="492"/>
      <c r="R823" s="493"/>
      <c r="S823" s="493"/>
      <c r="T823" s="493"/>
      <c r="U823" s="493"/>
      <c r="V823" s="493"/>
      <c r="W823" s="403"/>
      <c r="X823" s="1"/>
      <c r="Y823" s="2"/>
      <c r="Z823" s="400" t="str">
        <f>IFERROR(VLOOKUP(Y823, 【参考】数式用!$A$2:$B$48, 2, FALSE), "")</f>
        <v/>
      </c>
    </row>
    <row r="824" spans="2:26" ht="20.100000000000001" customHeight="1">
      <c r="B824" s="402">
        <f t="shared" si="9"/>
        <v>786</v>
      </c>
      <c r="C824" s="489"/>
      <c r="D824" s="490"/>
      <c r="E824" s="490"/>
      <c r="F824" s="490"/>
      <c r="G824" s="490"/>
      <c r="H824" s="490"/>
      <c r="I824" s="490"/>
      <c r="J824" s="490"/>
      <c r="K824" s="490"/>
      <c r="L824" s="491"/>
      <c r="M824" s="492"/>
      <c r="N824" s="492"/>
      <c r="O824" s="492"/>
      <c r="P824" s="492"/>
      <c r="Q824" s="492"/>
      <c r="R824" s="493"/>
      <c r="S824" s="493"/>
      <c r="T824" s="493"/>
      <c r="U824" s="493"/>
      <c r="V824" s="493"/>
      <c r="W824" s="403"/>
      <c r="X824" s="1"/>
      <c r="Y824" s="2"/>
      <c r="Z824" s="400" t="str">
        <f>IFERROR(VLOOKUP(Y824, 【参考】数式用!$A$2:$B$48, 2, FALSE), "")</f>
        <v/>
      </c>
    </row>
    <row r="825" spans="2:26" ht="20.100000000000001" customHeight="1">
      <c r="B825" s="402">
        <f t="shared" si="9"/>
        <v>787</v>
      </c>
      <c r="C825" s="489"/>
      <c r="D825" s="490"/>
      <c r="E825" s="490"/>
      <c r="F825" s="490"/>
      <c r="G825" s="490"/>
      <c r="H825" s="490"/>
      <c r="I825" s="490"/>
      <c r="J825" s="490"/>
      <c r="K825" s="490"/>
      <c r="L825" s="491"/>
      <c r="M825" s="492"/>
      <c r="N825" s="492"/>
      <c r="O825" s="492"/>
      <c r="P825" s="492"/>
      <c r="Q825" s="492"/>
      <c r="R825" s="493"/>
      <c r="S825" s="493"/>
      <c r="T825" s="493"/>
      <c r="U825" s="493"/>
      <c r="V825" s="493"/>
      <c r="W825" s="403"/>
      <c r="X825" s="1"/>
      <c r="Y825" s="2"/>
      <c r="Z825" s="400" t="str">
        <f>IFERROR(VLOOKUP(Y825, 【参考】数式用!$A$2:$B$48, 2, FALSE), "")</f>
        <v/>
      </c>
    </row>
    <row r="826" spans="2:26" ht="20.100000000000001" customHeight="1">
      <c r="B826" s="402">
        <f t="shared" si="9"/>
        <v>788</v>
      </c>
      <c r="C826" s="489"/>
      <c r="D826" s="490"/>
      <c r="E826" s="490"/>
      <c r="F826" s="490"/>
      <c r="G826" s="490"/>
      <c r="H826" s="490"/>
      <c r="I826" s="490"/>
      <c r="J826" s="490"/>
      <c r="K826" s="490"/>
      <c r="L826" s="491"/>
      <c r="M826" s="492"/>
      <c r="N826" s="492"/>
      <c r="O826" s="492"/>
      <c r="P826" s="492"/>
      <c r="Q826" s="492"/>
      <c r="R826" s="493"/>
      <c r="S826" s="493"/>
      <c r="T826" s="493"/>
      <c r="U826" s="493"/>
      <c r="V826" s="493"/>
      <c r="W826" s="403"/>
      <c r="X826" s="1"/>
      <c r="Y826" s="2"/>
      <c r="Z826" s="400" t="str">
        <f>IFERROR(VLOOKUP(Y826, 【参考】数式用!$A$2:$B$48, 2, FALSE), "")</f>
        <v/>
      </c>
    </row>
    <row r="827" spans="2:26" ht="20.100000000000001" customHeight="1">
      <c r="B827" s="402">
        <f t="shared" si="9"/>
        <v>789</v>
      </c>
      <c r="C827" s="489"/>
      <c r="D827" s="490"/>
      <c r="E827" s="490"/>
      <c r="F827" s="490"/>
      <c r="G827" s="490"/>
      <c r="H827" s="490"/>
      <c r="I827" s="490"/>
      <c r="J827" s="490"/>
      <c r="K827" s="490"/>
      <c r="L827" s="491"/>
      <c r="M827" s="492"/>
      <c r="N827" s="492"/>
      <c r="O827" s="492"/>
      <c r="P827" s="492"/>
      <c r="Q827" s="492"/>
      <c r="R827" s="493"/>
      <c r="S827" s="493"/>
      <c r="T827" s="493"/>
      <c r="U827" s="493"/>
      <c r="V827" s="493"/>
      <c r="W827" s="403"/>
      <c r="X827" s="1"/>
      <c r="Y827" s="2"/>
      <c r="Z827" s="400" t="str">
        <f>IFERROR(VLOOKUP(Y827, 【参考】数式用!$A$2:$B$48, 2, FALSE), "")</f>
        <v/>
      </c>
    </row>
    <row r="828" spans="2:26" ht="20.100000000000001" customHeight="1">
      <c r="B828" s="402">
        <f t="shared" si="9"/>
        <v>790</v>
      </c>
      <c r="C828" s="489"/>
      <c r="D828" s="490"/>
      <c r="E828" s="490"/>
      <c r="F828" s="490"/>
      <c r="G828" s="490"/>
      <c r="H828" s="490"/>
      <c r="I828" s="490"/>
      <c r="J828" s="490"/>
      <c r="K828" s="490"/>
      <c r="L828" s="491"/>
      <c r="M828" s="492"/>
      <c r="N828" s="492"/>
      <c r="O828" s="492"/>
      <c r="P828" s="492"/>
      <c r="Q828" s="492"/>
      <c r="R828" s="493"/>
      <c r="S828" s="493"/>
      <c r="T828" s="493"/>
      <c r="U828" s="493"/>
      <c r="V828" s="493"/>
      <c r="W828" s="403"/>
      <c r="X828" s="1"/>
      <c r="Y828" s="2"/>
      <c r="Z828" s="400" t="str">
        <f>IFERROR(VLOOKUP(Y828, 【参考】数式用!$A$2:$B$48, 2, FALSE), "")</f>
        <v/>
      </c>
    </row>
    <row r="829" spans="2:26" ht="20.100000000000001" customHeight="1">
      <c r="B829" s="402">
        <f t="shared" si="9"/>
        <v>791</v>
      </c>
      <c r="C829" s="489"/>
      <c r="D829" s="490"/>
      <c r="E829" s="490"/>
      <c r="F829" s="490"/>
      <c r="G829" s="490"/>
      <c r="H829" s="490"/>
      <c r="I829" s="490"/>
      <c r="J829" s="490"/>
      <c r="K829" s="490"/>
      <c r="L829" s="491"/>
      <c r="M829" s="492"/>
      <c r="N829" s="492"/>
      <c r="O829" s="492"/>
      <c r="P829" s="492"/>
      <c r="Q829" s="492"/>
      <c r="R829" s="493"/>
      <c r="S829" s="493"/>
      <c r="T829" s="493"/>
      <c r="U829" s="493"/>
      <c r="V829" s="493"/>
      <c r="W829" s="403"/>
      <c r="X829" s="1"/>
      <c r="Y829" s="2"/>
      <c r="Z829" s="400" t="str">
        <f>IFERROR(VLOOKUP(Y829, 【参考】数式用!$A$2:$B$48, 2, FALSE), "")</f>
        <v/>
      </c>
    </row>
    <row r="830" spans="2:26" ht="20.100000000000001" customHeight="1">
      <c r="B830" s="402">
        <f t="shared" si="9"/>
        <v>792</v>
      </c>
      <c r="C830" s="489"/>
      <c r="D830" s="490"/>
      <c r="E830" s="490"/>
      <c r="F830" s="490"/>
      <c r="G830" s="490"/>
      <c r="H830" s="490"/>
      <c r="I830" s="490"/>
      <c r="J830" s="490"/>
      <c r="K830" s="490"/>
      <c r="L830" s="491"/>
      <c r="M830" s="492"/>
      <c r="N830" s="492"/>
      <c r="O830" s="492"/>
      <c r="P830" s="492"/>
      <c r="Q830" s="492"/>
      <c r="R830" s="493"/>
      <c r="S830" s="493"/>
      <c r="T830" s="493"/>
      <c r="U830" s="493"/>
      <c r="V830" s="493"/>
      <c r="W830" s="403"/>
      <c r="X830" s="1"/>
      <c r="Y830" s="2"/>
      <c r="Z830" s="400" t="str">
        <f>IFERROR(VLOOKUP(Y830, 【参考】数式用!$A$2:$B$48, 2, FALSE), "")</f>
        <v/>
      </c>
    </row>
    <row r="831" spans="2:26" ht="20.100000000000001" customHeight="1">
      <c r="B831" s="402">
        <f t="shared" si="9"/>
        <v>793</v>
      </c>
      <c r="C831" s="489"/>
      <c r="D831" s="490"/>
      <c r="E831" s="490"/>
      <c r="F831" s="490"/>
      <c r="G831" s="490"/>
      <c r="H831" s="490"/>
      <c r="I831" s="490"/>
      <c r="J831" s="490"/>
      <c r="K831" s="490"/>
      <c r="L831" s="491"/>
      <c r="M831" s="492"/>
      <c r="N831" s="492"/>
      <c r="O831" s="492"/>
      <c r="P831" s="492"/>
      <c r="Q831" s="492"/>
      <c r="R831" s="493"/>
      <c r="S831" s="493"/>
      <c r="T831" s="493"/>
      <c r="U831" s="493"/>
      <c r="V831" s="493"/>
      <c r="W831" s="403"/>
      <c r="X831" s="1"/>
      <c r="Y831" s="2"/>
      <c r="Z831" s="400" t="str">
        <f>IFERROR(VLOOKUP(Y831, 【参考】数式用!$A$2:$B$48, 2, FALSE), "")</f>
        <v/>
      </c>
    </row>
    <row r="832" spans="2:26" ht="20.100000000000001" customHeight="1">
      <c r="B832" s="402">
        <f t="shared" si="9"/>
        <v>794</v>
      </c>
      <c r="C832" s="489"/>
      <c r="D832" s="490"/>
      <c r="E832" s="490"/>
      <c r="F832" s="490"/>
      <c r="G832" s="490"/>
      <c r="H832" s="490"/>
      <c r="I832" s="490"/>
      <c r="J832" s="490"/>
      <c r="K832" s="490"/>
      <c r="L832" s="491"/>
      <c r="M832" s="492"/>
      <c r="N832" s="492"/>
      <c r="O832" s="492"/>
      <c r="P832" s="492"/>
      <c r="Q832" s="492"/>
      <c r="R832" s="493"/>
      <c r="S832" s="493"/>
      <c r="T832" s="493"/>
      <c r="U832" s="493"/>
      <c r="V832" s="493"/>
      <c r="W832" s="403"/>
      <c r="X832" s="1"/>
      <c r="Y832" s="2"/>
      <c r="Z832" s="400" t="str">
        <f>IFERROR(VLOOKUP(Y832, 【参考】数式用!$A$2:$B$48, 2, FALSE), "")</f>
        <v/>
      </c>
    </row>
    <row r="833" spans="2:26" ht="20.100000000000001" customHeight="1">
      <c r="B833" s="402">
        <f t="shared" si="9"/>
        <v>795</v>
      </c>
      <c r="C833" s="489"/>
      <c r="D833" s="490"/>
      <c r="E833" s="490"/>
      <c r="F833" s="490"/>
      <c r="G833" s="490"/>
      <c r="H833" s="490"/>
      <c r="I833" s="490"/>
      <c r="J833" s="490"/>
      <c r="K833" s="490"/>
      <c r="L833" s="491"/>
      <c r="M833" s="492"/>
      <c r="N833" s="492"/>
      <c r="O833" s="492"/>
      <c r="P833" s="492"/>
      <c r="Q833" s="492"/>
      <c r="R833" s="493"/>
      <c r="S833" s="493"/>
      <c r="T833" s="493"/>
      <c r="U833" s="493"/>
      <c r="V833" s="493"/>
      <c r="W833" s="403"/>
      <c r="X833" s="1"/>
      <c r="Y833" s="2"/>
      <c r="Z833" s="400" t="str">
        <f>IFERROR(VLOOKUP(Y833, 【参考】数式用!$A$2:$B$48, 2, FALSE), "")</f>
        <v/>
      </c>
    </row>
    <row r="834" spans="2:26" ht="20.100000000000001" customHeight="1">
      <c r="B834" s="402">
        <f t="shared" si="9"/>
        <v>796</v>
      </c>
      <c r="C834" s="489"/>
      <c r="D834" s="490"/>
      <c r="E834" s="490"/>
      <c r="F834" s="490"/>
      <c r="G834" s="490"/>
      <c r="H834" s="490"/>
      <c r="I834" s="490"/>
      <c r="J834" s="490"/>
      <c r="K834" s="490"/>
      <c r="L834" s="491"/>
      <c r="M834" s="492"/>
      <c r="N834" s="492"/>
      <c r="O834" s="492"/>
      <c r="P834" s="492"/>
      <c r="Q834" s="492"/>
      <c r="R834" s="493"/>
      <c r="S834" s="493"/>
      <c r="T834" s="493"/>
      <c r="U834" s="493"/>
      <c r="V834" s="493"/>
      <c r="W834" s="403"/>
      <c r="X834" s="1"/>
      <c r="Y834" s="2"/>
      <c r="Z834" s="400" t="str">
        <f>IFERROR(VLOOKUP(Y834, 【参考】数式用!$A$2:$B$48, 2, FALSE), "")</f>
        <v/>
      </c>
    </row>
    <row r="835" spans="2:26" ht="20.100000000000001" customHeight="1">
      <c r="B835" s="402">
        <f t="shared" si="9"/>
        <v>797</v>
      </c>
      <c r="C835" s="489"/>
      <c r="D835" s="490"/>
      <c r="E835" s="490"/>
      <c r="F835" s="490"/>
      <c r="G835" s="490"/>
      <c r="H835" s="490"/>
      <c r="I835" s="490"/>
      <c r="J835" s="490"/>
      <c r="K835" s="490"/>
      <c r="L835" s="491"/>
      <c r="M835" s="492"/>
      <c r="N835" s="492"/>
      <c r="O835" s="492"/>
      <c r="P835" s="492"/>
      <c r="Q835" s="492"/>
      <c r="R835" s="493"/>
      <c r="S835" s="493"/>
      <c r="T835" s="493"/>
      <c r="U835" s="493"/>
      <c r="V835" s="493"/>
      <c r="W835" s="403"/>
      <c r="X835" s="1"/>
      <c r="Y835" s="2"/>
      <c r="Z835" s="400" t="str">
        <f>IFERROR(VLOOKUP(Y835, 【参考】数式用!$A$2:$B$48, 2, FALSE), "")</f>
        <v/>
      </c>
    </row>
    <row r="836" spans="2:26" ht="20.100000000000001" customHeight="1">
      <c r="B836" s="402">
        <f t="shared" si="9"/>
        <v>798</v>
      </c>
      <c r="C836" s="489"/>
      <c r="D836" s="490"/>
      <c r="E836" s="490"/>
      <c r="F836" s="490"/>
      <c r="G836" s="490"/>
      <c r="H836" s="490"/>
      <c r="I836" s="490"/>
      <c r="J836" s="490"/>
      <c r="K836" s="490"/>
      <c r="L836" s="491"/>
      <c r="M836" s="492"/>
      <c r="N836" s="492"/>
      <c r="O836" s="492"/>
      <c r="P836" s="492"/>
      <c r="Q836" s="492"/>
      <c r="R836" s="493"/>
      <c r="S836" s="493"/>
      <c r="T836" s="493"/>
      <c r="U836" s="493"/>
      <c r="V836" s="493"/>
      <c r="W836" s="403"/>
      <c r="X836" s="1"/>
      <c r="Y836" s="2"/>
      <c r="Z836" s="400" t="str">
        <f>IFERROR(VLOOKUP(Y836, 【参考】数式用!$A$2:$B$48, 2, FALSE), "")</f>
        <v/>
      </c>
    </row>
    <row r="837" spans="2:26" ht="20.100000000000001" customHeight="1">
      <c r="B837" s="402">
        <f t="shared" si="9"/>
        <v>799</v>
      </c>
      <c r="C837" s="489"/>
      <c r="D837" s="490"/>
      <c r="E837" s="490"/>
      <c r="F837" s="490"/>
      <c r="G837" s="490"/>
      <c r="H837" s="490"/>
      <c r="I837" s="490"/>
      <c r="J837" s="490"/>
      <c r="K837" s="490"/>
      <c r="L837" s="491"/>
      <c r="M837" s="492"/>
      <c r="N837" s="492"/>
      <c r="O837" s="492"/>
      <c r="P837" s="492"/>
      <c r="Q837" s="492"/>
      <c r="R837" s="493"/>
      <c r="S837" s="493"/>
      <c r="T837" s="493"/>
      <c r="U837" s="493"/>
      <c r="V837" s="493"/>
      <c r="W837" s="403"/>
      <c r="X837" s="1"/>
      <c r="Y837" s="2"/>
      <c r="Z837" s="400" t="str">
        <f>IFERROR(VLOOKUP(Y837, 【参考】数式用!$A$2:$B$48, 2, FALSE), "")</f>
        <v/>
      </c>
    </row>
    <row r="838" spans="2:26" ht="20.100000000000001" customHeight="1">
      <c r="B838" s="402">
        <f t="shared" si="9"/>
        <v>800</v>
      </c>
      <c r="C838" s="489"/>
      <c r="D838" s="490"/>
      <c r="E838" s="490"/>
      <c r="F838" s="490"/>
      <c r="G838" s="490"/>
      <c r="H838" s="490"/>
      <c r="I838" s="490"/>
      <c r="J838" s="490"/>
      <c r="K838" s="490"/>
      <c r="L838" s="491"/>
      <c r="M838" s="492"/>
      <c r="N838" s="492"/>
      <c r="O838" s="492"/>
      <c r="P838" s="492"/>
      <c r="Q838" s="492"/>
      <c r="R838" s="493"/>
      <c r="S838" s="493"/>
      <c r="T838" s="493"/>
      <c r="U838" s="493"/>
      <c r="V838" s="493"/>
      <c r="W838" s="403"/>
      <c r="X838" s="1"/>
      <c r="Y838" s="2"/>
      <c r="Z838" s="400" t="str">
        <f>IFERROR(VLOOKUP(Y838, 【参考】数式用!$A$2:$B$48, 2, FALSE), "")</f>
        <v/>
      </c>
    </row>
    <row r="839" spans="2:26" ht="20.100000000000001" customHeight="1">
      <c r="B839" s="402">
        <f t="shared" si="9"/>
        <v>801</v>
      </c>
      <c r="C839" s="489"/>
      <c r="D839" s="490"/>
      <c r="E839" s="490"/>
      <c r="F839" s="490"/>
      <c r="G839" s="490"/>
      <c r="H839" s="490"/>
      <c r="I839" s="490"/>
      <c r="J839" s="490"/>
      <c r="K839" s="490"/>
      <c r="L839" s="491"/>
      <c r="M839" s="492"/>
      <c r="N839" s="492"/>
      <c r="O839" s="492"/>
      <c r="P839" s="492"/>
      <c r="Q839" s="492"/>
      <c r="R839" s="493"/>
      <c r="S839" s="493"/>
      <c r="T839" s="493"/>
      <c r="U839" s="493"/>
      <c r="V839" s="493"/>
      <c r="W839" s="403"/>
      <c r="X839" s="1"/>
      <c r="Y839" s="2"/>
      <c r="Z839" s="400" t="str">
        <f>IFERROR(VLOOKUP(Y839, 【参考】数式用!$A$2:$B$48, 2, FALSE), "")</f>
        <v/>
      </c>
    </row>
    <row r="840" spans="2:26" ht="20.100000000000001" customHeight="1">
      <c r="B840" s="402">
        <f t="shared" si="9"/>
        <v>802</v>
      </c>
      <c r="C840" s="489"/>
      <c r="D840" s="490"/>
      <c r="E840" s="490"/>
      <c r="F840" s="490"/>
      <c r="G840" s="490"/>
      <c r="H840" s="490"/>
      <c r="I840" s="490"/>
      <c r="J840" s="490"/>
      <c r="K840" s="490"/>
      <c r="L840" s="491"/>
      <c r="M840" s="492"/>
      <c r="N840" s="492"/>
      <c r="O840" s="492"/>
      <c r="P840" s="492"/>
      <c r="Q840" s="492"/>
      <c r="R840" s="493"/>
      <c r="S840" s="493"/>
      <c r="T840" s="493"/>
      <c r="U840" s="493"/>
      <c r="V840" s="493"/>
      <c r="W840" s="403"/>
      <c r="X840" s="1"/>
      <c r="Y840" s="2"/>
      <c r="Z840" s="400" t="str">
        <f>IFERROR(VLOOKUP(Y840, 【参考】数式用!$A$2:$B$48, 2, FALSE), "")</f>
        <v/>
      </c>
    </row>
    <row r="841" spans="2:26" ht="20.100000000000001" customHeight="1">
      <c r="B841" s="402">
        <f t="shared" si="9"/>
        <v>803</v>
      </c>
      <c r="C841" s="489"/>
      <c r="D841" s="490"/>
      <c r="E841" s="490"/>
      <c r="F841" s="490"/>
      <c r="G841" s="490"/>
      <c r="H841" s="490"/>
      <c r="I841" s="490"/>
      <c r="J841" s="490"/>
      <c r="K841" s="490"/>
      <c r="L841" s="491"/>
      <c r="M841" s="492"/>
      <c r="N841" s="492"/>
      <c r="O841" s="492"/>
      <c r="P841" s="492"/>
      <c r="Q841" s="492"/>
      <c r="R841" s="493"/>
      <c r="S841" s="493"/>
      <c r="T841" s="493"/>
      <c r="U841" s="493"/>
      <c r="V841" s="493"/>
      <c r="W841" s="403"/>
      <c r="X841" s="1"/>
      <c r="Y841" s="2"/>
      <c r="Z841" s="400" t="str">
        <f>IFERROR(VLOOKUP(Y841, 【参考】数式用!$A$2:$B$48, 2, FALSE), "")</f>
        <v/>
      </c>
    </row>
    <row r="842" spans="2:26" ht="20.100000000000001" customHeight="1">
      <c r="B842" s="402">
        <f t="shared" si="9"/>
        <v>804</v>
      </c>
      <c r="C842" s="489"/>
      <c r="D842" s="490"/>
      <c r="E842" s="490"/>
      <c r="F842" s="490"/>
      <c r="G842" s="490"/>
      <c r="H842" s="490"/>
      <c r="I842" s="490"/>
      <c r="J842" s="490"/>
      <c r="K842" s="490"/>
      <c r="L842" s="491"/>
      <c r="M842" s="492"/>
      <c r="N842" s="492"/>
      <c r="O842" s="492"/>
      <c r="P842" s="492"/>
      <c r="Q842" s="492"/>
      <c r="R842" s="493"/>
      <c r="S842" s="493"/>
      <c r="T842" s="493"/>
      <c r="U842" s="493"/>
      <c r="V842" s="493"/>
      <c r="W842" s="403"/>
      <c r="X842" s="1"/>
      <c r="Y842" s="2"/>
      <c r="Z842" s="400" t="str">
        <f>IFERROR(VLOOKUP(Y842, 【参考】数式用!$A$2:$B$48, 2, FALSE), "")</f>
        <v/>
      </c>
    </row>
    <row r="843" spans="2:26" ht="20.100000000000001" customHeight="1">
      <c r="B843" s="402">
        <f t="shared" si="9"/>
        <v>805</v>
      </c>
      <c r="C843" s="489"/>
      <c r="D843" s="490"/>
      <c r="E843" s="490"/>
      <c r="F843" s="490"/>
      <c r="G843" s="490"/>
      <c r="H843" s="490"/>
      <c r="I843" s="490"/>
      <c r="J843" s="490"/>
      <c r="K843" s="490"/>
      <c r="L843" s="491"/>
      <c r="M843" s="492"/>
      <c r="N843" s="492"/>
      <c r="O843" s="492"/>
      <c r="P843" s="492"/>
      <c r="Q843" s="492"/>
      <c r="R843" s="493"/>
      <c r="S843" s="493"/>
      <c r="T843" s="493"/>
      <c r="U843" s="493"/>
      <c r="V843" s="493"/>
      <c r="W843" s="403"/>
      <c r="X843" s="1"/>
      <c r="Y843" s="2"/>
      <c r="Z843" s="400" t="str">
        <f>IFERROR(VLOOKUP(Y843, 【参考】数式用!$A$2:$B$48, 2, FALSE), "")</f>
        <v/>
      </c>
    </row>
    <row r="844" spans="2:26" ht="20.100000000000001" customHeight="1">
      <c r="B844" s="402">
        <f t="shared" si="9"/>
        <v>806</v>
      </c>
      <c r="C844" s="489"/>
      <c r="D844" s="490"/>
      <c r="E844" s="490"/>
      <c r="F844" s="490"/>
      <c r="G844" s="490"/>
      <c r="H844" s="490"/>
      <c r="I844" s="490"/>
      <c r="J844" s="490"/>
      <c r="K844" s="490"/>
      <c r="L844" s="491"/>
      <c r="M844" s="492"/>
      <c r="N844" s="492"/>
      <c r="O844" s="492"/>
      <c r="P844" s="492"/>
      <c r="Q844" s="492"/>
      <c r="R844" s="493"/>
      <c r="S844" s="493"/>
      <c r="T844" s="493"/>
      <c r="U844" s="493"/>
      <c r="V844" s="493"/>
      <c r="W844" s="403"/>
      <c r="X844" s="1"/>
      <c r="Y844" s="2"/>
      <c r="Z844" s="400" t="str">
        <f>IFERROR(VLOOKUP(Y844, 【参考】数式用!$A$2:$B$48, 2, FALSE), "")</f>
        <v/>
      </c>
    </row>
    <row r="845" spans="2:26" ht="20.100000000000001" customHeight="1">
      <c r="B845" s="402">
        <f t="shared" si="9"/>
        <v>807</v>
      </c>
      <c r="C845" s="489"/>
      <c r="D845" s="490"/>
      <c r="E845" s="490"/>
      <c r="F845" s="490"/>
      <c r="G845" s="490"/>
      <c r="H845" s="490"/>
      <c r="I845" s="490"/>
      <c r="J845" s="490"/>
      <c r="K845" s="490"/>
      <c r="L845" s="491"/>
      <c r="M845" s="492"/>
      <c r="N845" s="492"/>
      <c r="O845" s="492"/>
      <c r="P845" s="492"/>
      <c r="Q845" s="492"/>
      <c r="R845" s="493"/>
      <c r="S845" s="493"/>
      <c r="T845" s="493"/>
      <c r="U845" s="493"/>
      <c r="V845" s="493"/>
      <c r="W845" s="403"/>
      <c r="X845" s="1"/>
      <c r="Y845" s="2"/>
      <c r="Z845" s="400" t="str">
        <f>IFERROR(VLOOKUP(Y845, 【参考】数式用!$A$2:$B$48, 2, FALSE), "")</f>
        <v/>
      </c>
    </row>
    <row r="846" spans="2:26" ht="20.100000000000001" customHeight="1">
      <c r="B846" s="402">
        <f t="shared" si="9"/>
        <v>808</v>
      </c>
      <c r="C846" s="489"/>
      <c r="D846" s="490"/>
      <c r="E846" s="490"/>
      <c r="F846" s="490"/>
      <c r="G846" s="490"/>
      <c r="H846" s="490"/>
      <c r="I846" s="490"/>
      <c r="J846" s="490"/>
      <c r="K846" s="490"/>
      <c r="L846" s="491"/>
      <c r="M846" s="492"/>
      <c r="N846" s="492"/>
      <c r="O846" s="492"/>
      <c r="P846" s="492"/>
      <c r="Q846" s="492"/>
      <c r="R846" s="493"/>
      <c r="S846" s="493"/>
      <c r="T846" s="493"/>
      <c r="U846" s="493"/>
      <c r="V846" s="493"/>
      <c r="W846" s="403"/>
      <c r="X846" s="1"/>
      <c r="Y846" s="2"/>
      <c r="Z846" s="400" t="str">
        <f>IFERROR(VLOOKUP(Y846, 【参考】数式用!$A$2:$B$48, 2, FALSE), "")</f>
        <v/>
      </c>
    </row>
    <row r="847" spans="2:26" ht="20.100000000000001" customHeight="1">
      <c r="B847" s="402">
        <f t="shared" si="9"/>
        <v>809</v>
      </c>
      <c r="C847" s="489"/>
      <c r="D847" s="490"/>
      <c r="E847" s="490"/>
      <c r="F847" s="490"/>
      <c r="G847" s="490"/>
      <c r="H847" s="490"/>
      <c r="I847" s="490"/>
      <c r="J847" s="490"/>
      <c r="K847" s="490"/>
      <c r="L847" s="491"/>
      <c r="M847" s="492"/>
      <c r="N847" s="492"/>
      <c r="O847" s="492"/>
      <c r="P847" s="492"/>
      <c r="Q847" s="492"/>
      <c r="R847" s="493"/>
      <c r="S847" s="493"/>
      <c r="T847" s="493"/>
      <c r="U847" s="493"/>
      <c r="V847" s="493"/>
      <c r="W847" s="403"/>
      <c r="X847" s="1"/>
      <c r="Y847" s="2"/>
      <c r="Z847" s="400" t="str">
        <f>IFERROR(VLOOKUP(Y847, 【参考】数式用!$A$2:$B$48, 2, FALSE), "")</f>
        <v/>
      </c>
    </row>
    <row r="848" spans="2:26" ht="20.100000000000001" customHeight="1">
      <c r="B848" s="402">
        <f t="shared" si="9"/>
        <v>810</v>
      </c>
      <c r="C848" s="489"/>
      <c r="D848" s="490"/>
      <c r="E848" s="490"/>
      <c r="F848" s="490"/>
      <c r="G848" s="490"/>
      <c r="H848" s="490"/>
      <c r="I848" s="490"/>
      <c r="J848" s="490"/>
      <c r="K848" s="490"/>
      <c r="L848" s="491"/>
      <c r="M848" s="492"/>
      <c r="N848" s="492"/>
      <c r="O848" s="492"/>
      <c r="P848" s="492"/>
      <c r="Q848" s="492"/>
      <c r="R848" s="493"/>
      <c r="S848" s="493"/>
      <c r="T848" s="493"/>
      <c r="U848" s="493"/>
      <c r="V848" s="493"/>
      <c r="W848" s="403"/>
      <c r="X848" s="1"/>
      <c r="Y848" s="2"/>
      <c r="Z848" s="400" t="str">
        <f>IFERROR(VLOOKUP(Y848, 【参考】数式用!$A$2:$B$48, 2, FALSE), "")</f>
        <v/>
      </c>
    </row>
    <row r="849" spans="2:26" ht="20.100000000000001" customHeight="1">
      <c r="B849" s="402">
        <f t="shared" si="9"/>
        <v>811</v>
      </c>
      <c r="C849" s="489"/>
      <c r="D849" s="490"/>
      <c r="E849" s="490"/>
      <c r="F849" s="490"/>
      <c r="G849" s="490"/>
      <c r="H849" s="490"/>
      <c r="I849" s="490"/>
      <c r="J849" s="490"/>
      <c r="K849" s="490"/>
      <c r="L849" s="491"/>
      <c r="M849" s="492"/>
      <c r="N849" s="492"/>
      <c r="O849" s="492"/>
      <c r="P849" s="492"/>
      <c r="Q849" s="492"/>
      <c r="R849" s="493"/>
      <c r="S849" s="493"/>
      <c r="T849" s="493"/>
      <c r="U849" s="493"/>
      <c r="V849" s="493"/>
      <c r="W849" s="403"/>
      <c r="X849" s="1"/>
      <c r="Y849" s="2"/>
      <c r="Z849" s="400" t="str">
        <f>IFERROR(VLOOKUP(Y849, 【参考】数式用!$A$2:$B$48, 2, FALSE), "")</f>
        <v/>
      </c>
    </row>
    <row r="850" spans="2:26" ht="20.100000000000001" customHeight="1">
      <c r="B850" s="402">
        <f t="shared" si="9"/>
        <v>812</v>
      </c>
      <c r="C850" s="489"/>
      <c r="D850" s="490"/>
      <c r="E850" s="490"/>
      <c r="F850" s="490"/>
      <c r="G850" s="490"/>
      <c r="H850" s="490"/>
      <c r="I850" s="490"/>
      <c r="J850" s="490"/>
      <c r="K850" s="490"/>
      <c r="L850" s="491"/>
      <c r="M850" s="492"/>
      <c r="N850" s="492"/>
      <c r="O850" s="492"/>
      <c r="P850" s="492"/>
      <c r="Q850" s="492"/>
      <c r="R850" s="493"/>
      <c r="S850" s="493"/>
      <c r="T850" s="493"/>
      <c r="U850" s="493"/>
      <c r="V850" s="493"/>
      <c r="W850" s="403"/>
      <c r="X850" s="1"/>
      <c r="Y850" s="2"/>
      <c r="Z850" s="400" t="str">
        <f>IFERROR(VLOOKUP(Y850, 【参考】数式用!$A$2:$B$48, 2, FALSE), "")</f>
        <v/>
      </c>
    </row>
    <row r="851" spans="2:26" ht="20.100000000000001" customHeight="1">
      <c r="B851" s="402">
        <f t="shared" si="9"/>
        <v>813</v>
      </c>
      <c r="C851" s="489"/>
      <c r="D851" s="490"/>
      <c r="E851" s="490"/>
      <c r="F851" s="490"/>
      <c r="G851" s="490"/>
      <c r="H851" s="490"/>
      <c r="I851" s="490"/>
      <c r="J851" s="490"/>
      <c r="K851" s="490"/>
      <c r="L851" s="491"/>
      <c r="M851" s="492"/>
      <c r="N851" s="492"/>
      <c r="O851" s="492"/>
      <c r="P851" s="492"/>
      <c r="Q851" s="492"/>
      <c r="R851" s="493"/>
      <c r="S851" s="493"/>
      <c r="T851" s="493"/>
      <c r="U851" s="493"/>
      <c r="V851" s="493"/>
      <c r="W851" s="403"/>
      <c r="X851" s="1"/>
      <c r="Y851" s="2"/>
      <c r="Z851" s="400" t="str">
        <f>IFERROR(VLOOKUP(Y851, 【参考】数式用!$A$2:$B$48, 2, FALSE), "")</f>
        <v/>
      </c>
    </row>
    <row r="852" spans="2:26" ht="20.100000000000001" customHeight="1">
      <c r="B852" s="402">
        <f t="shared" si="9"/>
        <v>814</v>
      </c>
      <c r="C852" s="489"/>
      <c r="D852" s="490"/>
      <c r="E852" s="490"/>
      <c r="F852" s="490"/>
      <c r="G852" s="490"/>
      <c r="H852" s="490"/>
      <c r="I852" s="490"/>
      <c r="J852" s="490"/>
      <c r="K852" s="490"/>
      <c r="L852" s="491"/>
      <c r="M852" s="492"/>
      <c r="N852" s="492"/>
      <c r="O852" s="492"/>
      <c r="P852" s="492"/>
      <c r="Q852" s="492"/>
      <c r="R852" s="493"/>
      <c r="S852" s="493"/>
      <c r="T852" s="493"/>
      <c r="U852" s="493"/>
      <c r="V852" s="493"/>
      <c r="W852" s="403"/>
      <c r="X852" s="1"/>
      <c r="Y852" s="2"/>
      <c r="Z852" s="400" t="str">
        <f>IFERROR(VLOOKUP(Y852, 【参考】数式用!$A$2:$B$48, 2, FALSE), "")</f>
        <v/>
      </c>
    </row>
    <row r="853" spans="2:26" ht="20.100000000000001" customHeight="1">
      <c r="B853" s="402">
        <f t="shared" si="9"/>
        <v>815</v>
      </c>
      <c r="C853" s="489"/>
      <c r="D853" s="490"/>
      <c r="E853" s="490"/>
      <c r="F853" s="490"/>
      <c r="G853" s="490"/>
      <c r="H853" s="490"/>
      <c r="I853" s="490"/>
      <c r="J853" s="490"/>
      <c r="K853" s="490"/>
      <c r="L853" s="491"/>
      <c r="M853" s="492"/>
      <c r="N853" s="492"/>
      <c r="O853" s="492"/>
      <c r="P853" s="492"/>
      <c r="Q853" s="492"/>
      <c r="R853" s="493"/>
      <c r="S853" s="493"/>
      <c r="T853" s="493"/>
      <c r="U853" s="493"/>
      <c r="V853" s="493"/>
      <c r="W853" s="403"/>
      <c r="X853" s="1"/>
      <c r="Y853" s="2"/>
      <c r="Z853" s="400" t="str">
        <f>IFERROR(VLOOKUP(Y853, 【参考】数式用!$A$2:$B$48, 2, FALSE), "")</f>
        <v/>
      </c>
    </row>
    <row r="854" spans="2:26" ht="20.100000000000001" customHeight="1">
      <c r="B854" s="402">
        <f t="shared" si="9"/>
        <v>816</v>
      </c>
      <c r="C854" s="489"/>
      <c r="D854" s="490"/>
      <c r="E854" s="490"/>
      <c r="F854" s="490"/>
      <c r="G854" s="490"/>
      <c r="H854" s="490"/>
      <c r="I854" s="490"/>
      <c r="J854" s="490"/>
      <c r="K854" s="490"/>
      <c r="L854" s="491"/>
      <c r="M854" s="492"/>
      <c r="N854" s="492"/>
      <c r="O854" s="492"/>
      <c r="P854" s="492"/>
      <c r="Q854" s="492"/>
      <c r="R854" s="493"/>
      <c r="S854" s="493"/>
      <c r="T854" s="493"/>
      <c r="U854" s="493"/>
      <c r="V854" s="493"/>
      <c r="W854" s="403"/>
      <c r="X854" s="1"/>
      <c r="Y854" s="2"/>
      <c r="Z854" s="400" t="str">
        <f>IFERROR(VLOOKUP(Y854, 【参考】数式用!$A$2:$B$48, 2, FALSE), "")</f>
        <v/>
      </c>
    </row>
    <row r="855" spans="2:26" ht="20.100000000000001" customHeight="1">
      <c r="B855" s="402">
        <f t="shared" si="9"/>
        <v>817</v>
      </c>
      <c r="C855" s="489"/>
      <c r="D855" s="490"/>
      <c r="E855" s="490"/>
      <c r="F855" s="490"/>
      <c r="G855" s="490"/>
      <c r="H855" s="490"/>
      <c r="I855" s="490"/>
      <c r="J855" s="490"/>
      <c r="K855" s="490"/>
      <c r="L855" s="491"/>
      <c r="M855" s="492"/>
      <c r="N855" s="492"/>
      <c r="O855" s="492"/>
      <c r="P855" s="492"/>
      <c r="Q855" s="492"/>
      <c r="R855" s="493"/>
      <c r="S855" s="493"/>
      <c r="T855" s="493"/>
      <c r="U855" s="493"/>
      <c r="V855" s="493"/>
      <c r="W855" s="403"/>
      <c r="X855" s="1"/>
      <c r="Y855" s="2"/>
      <c r="Z855" s="400" t="str">
        <f>IFERROR(VLOOKUP(Y855, 【参考】数式用!$A$2:$B$48, 2, FALSE), "")</f>
        <v/>
      </c>
    </row>
    <row r="856" spans="2:26" ht="20.100000000000001" customHeight="1">
      <c r="B856" s="402">
        <f t="shared" si="9"/>
        <v>818</v>
      </c>
      <c r="C856" s="489"/>
      <c r="D856" s="490"/>
      <c r="E856" s="490"/>
      <c r="F856" s="490"/>
      <c r="G856" s="490"/>
      <c r="H856" s="490"/>
      <c r="I856" s="490"/>
      <c r="J856" s="490"/>
      <c r="K856" s="490"/>
      <c r="L856" s="491"/>
      <c r="M856" s="492"/>
      <c r="N856" s="492"/>
      <c r="O856" s="492"/>
      <c r="P856" s="492"/>
      <c r="Q856" s="492"/>
      <c r="R856" s="493"/>
      <c r="S856" s="493"/>
      <c r="T856" s="493"/>
      <c r="U856" s="493"/>
      <c r="V856" s="493"/>
      <c r="W856" s="403"/>
      <c r="X856" s="1"/>
      <c r="Y856" s="2"/>
      <c r="Z856" s="400" t="str">
        <f>IFERROR(VLOOKUP(Y856, 【参考】数式用!$A$2:$B$48, 2, FALSE), "")</f>
        <v/>
      </c>
    </row>
    <row r="857" spans="2:26" ht="20.100000000000001" customHeight="1">
      <c r="B857" s="402">
        <f t="shared" si="9"/>
        <v>819</v>
      </c>
      <c r="C857" s="489"/>
      <c r="D857" s="490"/>
      <c r="E857" s="490"/>
      <c r="F857" s="490"/>
      <c r="G857" s="490"/>
      <c r="H857" s="490"/>
      <c r="I857" s="490"/>
      <c r="J857" s="490"/>
      <c r="K857" s="490"/>
      <c r="L857" s="491"/>
      <c r="M857" s="492"/>
      <c r="N857" s="492"/>
      <c r="O857" s="492"/>
      <c r="P857" s="492"/>
      <c r="Q857" s="492"/>
      <c r="R857" s="493"/>
      <c r="S857" s="493"/>
      <c r="T857" s="493"/>
      <c r="U857" s="493"/>
      <c r="V857" s="493"/>
      <c r="W857" s="403"/>
      <c r="X857" s="1"/>
      <c r="Y857" s="2"/>
      <c r="Z857" s="400" t="str">
        <f>IFERROR(VLOOKUP(Y857, 【参考】数式用!$A$2:$B$48, 2, FALSE), "")</f>
        <v/>
      </c>
    </row>
    <row r="858" spans="2:26" ht="20.100000000000001" customHeight="1">
      <c r="B858" s="402">
        <f t="shared" si="9"/>
        <v>820</v>
      </c>
      <c r="C858" s="489"/>
      <c r="D858" s="490"/>
      <c r="E858" s="490"/>
      <c r="F858" s="490"/>
      <c r="G858" s="490"/>
      <c r="H858" s="490"/>
      <c r="I858" s="490"/>
      <c r="J858" s="490"/>
      <c r="K858" s="490"/>
      <c r="L858" s="491"/>
      <c r="M858" s="492"/>
      <c r="N858" s="492"/>
      <c r="O858" s="492"/>
      <c r="P858" s="492"/>
      <c r="Q858" s="492"/>
      <c r="R858" s="493"/>
      <c r="S858" s="493"/>
      <c r="T858" s="493"/>
      <c r="U858" s="493"/>
      <c r="V858" s="493"/>
      <c r="W858" s="403"/>
      <c r="X858" s="1"/>
      <c r="Y858" s="2"/>
      <c r="Z858" s="400" t="str">
        <f>IFERROR(VLOOKUP(Y858, 【参考】数式用!$A$2:$B$48, 2, FALSE), "")</f>
        <v/>
      </c>
    </row>
    <row r="859" spans="2:26" ht="20.100000000000001" customHeight="1">
      <c r="B859" s="402">
        <f t="shared" si="9"/>
        <v>821</v>
      </c>
      <c r="C859" s="489"/>
      <c r="D859" s="490"/>
      <c r="E859" s="490"/>
      <c r="F859" s="490"/>
      <c r="G859" s="490"/>
      <c r="H859" s="490"/>
      <c r="I859" s="490"/>
      <c r="J859" s="490"/>
      <c r="K859" s="490"/>
      <c r="L859" s="491"/>
      <c r="M859" s="492"/>
      <c r="N859" s="492"/>
      <c r="O859" s="492"/>
      <c r="P859" s="492"/>
      <c r="Q859" s="492"/>
      <c r="R859" s="493"/>
      <c r="S859" s="493"/>
      <c r="T859" s="493"/>
      <c r="U859" s="493"/>
      <c r="V859" s="493"/>
      <c r="W859" s="403"/>
      <c r="X859" s="1"/>
      <c r="Y859" s="2"/>
      <c r="Z859" s="400" t="str">
        <f>IFERROR(VLOOKUP(Y859, 【参考】数式用!$A$2:$B$48, 2, FALSE), "")</f>
        <v/>
      </c>
    </row>
    <row r="860" spans="2:26" ht="20.100000000000001" customHeight="1">
      <c r="B860" s="402">
        <f t="shared" si="9"/>
        <v>822</v>
      </c>
      <c r="C860" s="489"/>
      <c r="D860" s="490"/>
      <c r="E860" s="490"/>
      <c r="F860" s="490"/>
      <c r="G860" s="490"/>
      <c r="H860" s="490"/>
      <c r="I860" s="490"/>
      <c r="J860" s="490"/>
      <c r="K860" s="490"/>
      <c r="L860" s="491"/>
      <c r="M860" s="492"/>
      <c r="N860" s="492"/>
      <c r="O860" s="492"/>
      <c r="P860" s="492"/>
      <c r="Q860" s="492"/>
      <c r="R860" s="493"/>
      <c r="S860" s="493"/>
      <c r="T860" s="493"/>
      <c r="U860" s="493"/>
      <c r="V860" s="493"/>
      <c r="W860" s="403"/>
      <c r="X860" s="1"/>
      <c r="Y860" s="2"/>
      <c r="Z860" s="400" t="str">
        <f>IFERROR(VLOOKUP(Y860, 【参考】数式用!$A$2:$B$48, 2, FALSE), "")</f>
        <v/>
      </c>
    </row>
    <row r="861" spans="2:26" ht="20.100000000000001" customHeight="1">
      <c r="B861" s="402">
        <f t="shared" si="9"/>
        <v>823</v>
      </c>
      <c r="C861" s="489"/>
      <c r="D861" s="490"/>
      <c r="E861" s="490"/>
      <c r="F861" s="490"/>
      <c r="G861" s="490"/>
      <c r="H861" s="490"/>
      <c r="I861" s="490"/>
      <c r="J861" s="490"/>
      <c r="K861" s="490"/>
      <c r="L861" s="491"/>
      <c r="M861" s="492"/>
      <c r="N861" s="492"/>
      <c r="O861" s="492"/>
      <c r="P861" s="492"/>
      <c r="Q861" s="492"/>
      <c r="R861" s="493"/>
      <c r="S861" s="493"/>
      <c r="T861" s="493"/>
      <c r="U861" s="493"/>
      <c r="V861" s="493"/>
      <c r="W861" s="403"/>
      <c r="X861" s="1"/>
      <c r="Y861" s="2"/>
      <c r="Z861" s="400" t="str">
        <f>IFERROR(VLOOKUP(Y861, 【参考】数式用!$A$2:$B$48, 2, FALSE), "")</f>
        <v/>
      </c>
    </row>
    <row r="862" spans="2:26" ht="20.100000000000001" customHeight="1">
      <c r="B862" s="402">
        <f t="shared" si="9"/>
        <v>824</v>
      </c>
      <c r="C862" s="489"/>
      <c r="D862" s="490"/>
      <c r="E862" s="490"/>
      <c r="F862" s="490"/>
      <c r="G862" s="490"/>
      <c r="H862" s="490"/>
      <c r="I862" s="490"/>
      <c r="J862" s="490"/>
      <c r="K862" s="490"/>
      <c r="L862" s="491"/>
      <c r="M862" s="492"/>
      <c r="N862" s="492"/>
      <c r="O862" s="492"/>
      <c r="P862" s="492"/>
      <c r="Q862" s="492"/>
      <c r="R862" s="493"/>
      <c r="S862" s="493"/>
      <c r="T862" s="493"/>
      <c r="U862" s="493"/>
      <c r="V862" s="493"/>
      <c r="W862" s="403"/>
      <c r="X862" s="1"/>
      <c r="Y862" s="2"/>
      <c r="Z862" s="400" t="str">
        <f>IFERROR(VLOOKUP(Y862, 【参考】数式用!$A$2:$B$48, 2, FALSE), "")</f>
        <v/>
      </c>
    </row>
    <row r="863" spans="2:26" ht="20.100000000000001" customHeight="1">
      <c r="B863" s="402">
        <f t="shared" si="9"/>
        <v>825</v>
      </c>
      <c r="C863" s="489"/>
      <c r="D863" s="490"/>
      <c r="E863" s="490"/>
      <c r="F863" s="490"/>
      <c r="G863" s="490"/>
      <c r="H863" s="490"/>
      <c r="I863" s="490"/>
      <c r="J863" s="490"/>
      <c r="K863" s="490"/>
      <c r="L863" s="491"/>
      <c r="M863" s="492"/>
      <c r="N863" s="492"/>
      <c r="O863" s="492"/>
      <c r="P863" s="492"/>
      <c r="Q863" s="492"/>
      <c r="R863" s="493"/>
      <c r="S863" s="493"/>
      <c r="T863" s="493"/>
      <c r="U863" s="493"/>
      <c r="V863" s="493"/>
      <c r="W863" s="403"/>
      <c r="X863" s="1"/>
      <c r="Y863" s="2"/>
      <c r="Z863" s="400" t="str">
        <f>IFERROR(VLOOKUP(Y863, 【参考】数式用!$A$2:$B$48, 2, FALSE), "")</f>
        <v/>
      </c>
    </row>
    <row r="864" spans="2:26" ht="20.100000000000001" customHeight="1">
      <c r="B864" s="402">
        <f t="shared" si="9"/>
        <v>826</v>
      </c>
      <c r="C864" s="489"/>
      <c r="D864" s="490"/>
      <c r="E864" s="490"/>
      <c r="F864" s="490"/>
      <c r="G864" s="490"/>
      <c r="H864" s="490"/>
      <c r="I864" s="490"/>
      <c r="J864" s="490"/>
      <c r="K864" s="490"/>
      <c r="L864" s="491"/>
      <c r="M864" s="492"/>
      <c r="N864" s="492"/>
      <c r="O864" s="492"/>
      <c r="P864" s="492"/>
      <c r="Q864" s="492"/>
      <c r="R864" s="493"/>
      <c r="S864" s="493"/>
      <c r="T864" s="493"/>
      <c r="U864" s="493"/>
      <c r="V864" s="493"/>
      <c r="W864" s="403"/>
      <c r="X864" s="1"/>
      <c r="Y864" s="2"/>
      <c r="Z864" s="400" t="str">
        <f>IFERROR(VLOOKUP(Y864, 【参考】数式用!$A$2:$B$48, 2, FALSE), "")</f>
        <v/>
      </c>
    </row>
    <row r="865" spans="2:26" ht="20.100000000000001" customHeight="1">
      <c r="B865" s="402">
        <f t="shared" ref="B865:B928" si="10">B864+1</f>
        <v>827</v>
      </c>
      <c r="C865" s="489"/>
      <c r="D865" s="490"/>
      <c r="E865" s="490"/>
      <c r="F865" s="490"/>
      <c r="G865" s="490"/>
      <c r="H865" s="490"/>
      <c r="I865" s="490"/>
      <c r="J865" s="490"/>
      <c r="K865" s="490"/>
      <c r="L865" s="491"/>
      <c r="M865" s="492"/>
      <c r="N865" s="492"/>
      <c r="O865" s="492"/>
      <c r="P865" s="492"/>
      <c r="Q865" s="492"/>
      <c r="R865" s="493"/>
      <c r="S865" s="493"/>
      <c r="T865" s="493"/>
      <c r="U865" s="493"/>
      <c r="V865" s="493"/>
      <c r="W865" s="403"/>
      <c r="X865" s="1"/>
      <c r="Y865" s="2"/>
      <c r="Z865" s="400" t="str">
        <f>IFERROR(VLOOKUP(Y865, 【参考】数式用!$A$2:$B$48, 2, FALSE), "")</f>
        <v/>
      </c>
    </row>
    <row r="866" spans="2:26" ht="20.100000000000001" customHeight="1">
      <c r="B866" s="402">
        <f t="shared" si="10"/>
        <v>828</v>
      </c>
      <c r="C866" s="489"/>
      <c r="D866" s="490"/>
      <c r="E866" s="490"/>
      <c r="F866" s="490"/>
      <c r="G866" s="490"/>
      <c r="H866" s="490"/>
      <c r="I866" s="490"/>
      <c r="J866" s="490"/>
      <c r="K866" s="490"/>
      <c r="L866" s="491"/>
      <c r="M866" s="492"/>
      <c r="N866" s="492"/>
      <c r="O866" s="492"/>
      <c r="P866" s="492"/>
      <c r="Q866" s="492"/>
      <c r="R866" s="493"/>
      <c r="S866" s="493"/>
      <c r="T866" s="493"/>
      <c r="U866" s="493"/>
      <c r="V866" s="493"/>
      <c r="W866" s="403"/>
      <c r="X866" s="1"/>
      <c r="Y866" s="2"/>
      <c r="Z866" s="400" t="str">
        <f>IFERROR(VLOOKUP(Y866, 【参考】数式用!$A$2:$B$48, 2, FALSE), "")</f>
        <v/>
      </c>
    </row>
    <row r="867" spans="2:26" ht="20.100000000000001" customHeight="1">
      <c r="B867" s="402">
        <f t="shared" si="10"/>
        <v>829</v>
      </c>
      <c r="C867" s="489"/>
      <c r="D867" s="490"/>
      <c r="E867" s="490"/>
      <c r="F867" s="490"/>
      <c r="G867" s="490"/>
      <c r="H867" s="490"/>
      <c r="I867" s="490"/>
      <c r="J867" s="490"/>
      <c r="K867" s="490"/>
      <c r="L867" s="491"/>
      <c r="M867" s="492"/>
      <c r="N867" s="492"/>
      <c r="O867" s="492"/>
      <c r="P867" s="492"/>
      <c r="Q867" s="492"/>
      <c r="R867" s="493"/>
      <c r="S867" s="493"/>
      <c r="T867" s="493"/>
      <c r="U867" s="493"/>
      <c r="V867" s="493"/>
      <c r="W867" s="403"/>
      <c r="X867" s="1"/>
      <c r="Y867" s="2"/>
      <c r="Z867" s="400" t="str">
        <f>IFERROR(VLOOKUP(Y867, 【参考】数式用!$A$2:$B$48, 2, FALSE), "")</f>
        <v/>
      </c>
    </row>
    <row r="868" spans="2:26" ht="20.100000000000001" customHeight="1">
      <c r="B868" s="402">
        <f t="shared" si="10"/>
        <v>830</v>
      </c>
      <c r="C868" s="489"/>
      <c r="D868" s="490"/>
      <c r="E868" s="490"/>
      <c r="F868" s="490"/>
      <c r="G868" s="490"/>
      <c r="H868" s="490"/>
      <c r="I868" s="490"/>
      <c r="J868" s="490"/>
      <c r="K868" s="490"/>
      <c r="L868" s="491"/>
      <c r="M868" s="492"/>
      <c r="N868" s="492"/>
      <c r="O868" s="492"/>
      <c r="P868" s="492"/>
      <c r="Q868" s="492"/>
      <c r="R868" s="493"/>
      <c r="S868" s="493"/>
      <c r="T868" s="493"/>
      <c r="U868" s="493"/>
      <c r="V868" s="493"/>
      <c r="W868" s="403"/>
      <c r="X868" s="1"/>
      <c r="Y868" s="2"/>
      <c r="Z868" s="400" t="str">
        <f>IFERROR(VLOOKUP(Y868, 【参考】数式用!$A$2:$B$48, 2, FALSE), "")</f>
        <v/>
      </c>
    </row>
    <row r="869" spans="2:26" ht="20.100000000000001" customHeight="1">
      <c r="B869" s="402">
        <f t="shared" si="10"/>
        <v>831</v>
      </c>
      <c r="C869" s="489"/>
      <c r="D869" s="490"/>
      <c r="E869" s="490"/>
      <c r="F869" s="490"/>
      <c r="G869" s="490"/>
      <c r="H869" s="490"/>
      <c r="I869" s="490"/>
      <c r="J869" s="490"/>
      <c r="K869" s="490"/>
      <c r="L869" s="491"/>
      <c r="M869" s="492"/>
      <c r="N869" s="492"/>
      <c r="O869" s="492"/>
      <c r="P869" s="492"/>
      <c r="Q869" s="492"/>
      <c r="R869" s="493"/>
      <c r="S869" s="493"/>
      <c r="T869" s="493"/>
      <c r="U869" s="493"/>
      <c r="V869" s="493"/>
      <c r="W869" s="403"/>
      <c r="X869" s="1"/>
      <c r="Y869" s="2"/>
      <c r="Z869" s="400" t="str">
        <f>IFERROR(VLOOKUP(Y869, 【参考】数式用!$A$2:$B$48, 2, FALSE), "")</f>
        <v/>
      </c>
    </row>
    <row r="870" spans="2:26" ht="20.100000000000001" customHeight="1">
      <c r="B870" s="402">
        <f t="shared" si="10"/>
        <v>832</v>
      </c>
      <c r="C870" s="489"/>
      <c r="D870" s="490"/>
      <c r="E870" s="490"/>
      <c r="F870" s="490"/>
      <c r="G870" s="490"/>
      <c r="H870" s="490"/>
      <c r="I870" s="490"/>
      <c r="J870" s="490"/>
      <c r="K870" s="490"/>
      <c r="L870" s="491"/>
      <c r="M870" s="492"/>
      <c r="N870" s="492"/>
      <c r="O870" s="492"/>
      <c r="P870" s="492"/>
      <c r="Q870" s="492"/>
      <c r="R870" s="493"/>
      <c r="S870" s="493"/>
      <c r="T870" s="493"/>
      <c r="U870" s="493"/>
      <c r="V870" s="493"/>
      <c r="W870" s="403"/>
      <c r="X870" s="1"/>
      <c r="Y870" s="2"/>
      <c r="Z870" s="400" t="str">
        <f>IFERROR(VLOOKUP(Y870, 【参考】数式用!$A$2:$B$48, 2, FALSE), "")</f>
        <v/>
      </c>
    </row>
    <row r="871" spans="2:26" ht="20.100000000000001" customHeight="1">
      <c r="B871" s="402">
        <f t="shared" si="10"/>
        <v>833</v>
      </c>
      <c r="C871" s="489"/>
      <c r="D871" s="490"/>
      <c r="E871" s="490"/>
      <c r="F871" s="490"/>
      <c r="G871" s="490"/>
      <c r="H871" s="490"/>
      <c r="I871" s="490"/>
      <c r="J871" s="490"/>
      <c r="K871" s="490"/>
      <c r="L871" s="491"/>
      <c r="M871" s="492"/>
      <c r="N871" s="492"/>
      <c r="O871" s="492"/>
      <c r="P871" s="492"/>
      <c r="Q871" s="492"/>
      <c r="R871" s="493"/>
      <c r="S871" s="493"/>
      <c r="T871" s="493"/>
      <c r="U871" s="493"/>
      <c r="V871" s="493"/>
      <c r="W871" s="403"/>
      <c r="X871" s="1"/>
      <c r="Y871" s="2"/>
      <c r="Z871" s="400" t="str">
        <f>IFERROR(VLOOKUP(Y871, 【参考】数式用!$A$2:$B$48, 2, FALSE), "")</f>
        <v/>
      </c>
    </row>
    <row r="872" spans="2:26" ht="20.100000000000001" customHeight="1">
      <c r="B872" s="402">
        <f t="shared" si="10"/>
        <v>834</v>
      </c>
      <c r="C872" s="489"/>
      <c r="D872" s="490"/>
      <c r="E872" s="490"/>
      <c r="F872" s="490"/>
      <c r="G872" s="490"/>
      <c r="H872" s="490"/>
      <c r="I872" s="490"/>
      <c r="J872" s="490"/>
      <c r="K872" s="490"/>
      <c r="L872" s="491"/>
      <c r="M872" s="492"/>
      <c r="N872" s="492"/>
      <c r="O872" s="492"/>
      <c r="P872" s="492"/>
      <c r="Q872" s="492"/>
      <c r="R872" s="493"/>
      <c r="S872" s="493"/>
      <c r="T872" s="493"/>
      <c r="U872" s="493"/>
      <c r="V872" s="493"/>
      <c r="W872" s="403"/>
      <c r="X872" s="1"/>
      <c r="Y872" s="2"/>
      <c r="Z872" s="400" t="str">
        <f>IFERROR(VLOOKUP(Y872, 【参考】数式用!$A$2:$B$48, 2, FALSE), "")</f>
        <v/>
      </c>
    </row>
    <row r="873" spans="2:26" ht="20.100000000000001" customHeight="1">
      <c r="B873" s="402">
        <f t="shared" si="10"/>
        <v>835</v>
      </c>
      <c r="C873" s="489"/>
      <c r="D873" s="490"/>
      <c r="E873" s="490"/>
      <c r="F873" s="490"/>
      <c r="G873" s="490"/>
      <c r="H873" s="490"/>
      <c r="I873" s="490"/>
      <c r="J873" s="490"/>
      <c r="K873" s="490"/>
      <c r="L873" s="491"/>
      <c r="M873" s="492"/>
      <c r="N873" s="492"/>
      <c r="O873" s="492"/>
      <c r="P873" s="492"/>
      <c r="Q873" s="492"/>
      <c r="R873" s="493"/>
      <c r="S873" s="493"/>
      <c r="T873" s="493"/>
      <c r="U873" s="493"/>
      <c r="V873" s="493"/>
      <c r="W873" s="403"/>
      <c r="X873" s="1"/>
      <c r="Y873" s="2"/>
      <c r="Z873" s="400" t="str">
        <f>IFERROR(VLOOKUP(Y873, 【参考】数式用!$A$2:$B$48, 2, FALSE), "")</f>
        <v/>
      </c>
    </row>
    <row r="874" spans="2:26" ht="20.100000000000001" customHeight="1">
      <c r="B874" s="402">
        <f t="shared" si="10"/>
        <v>836</v>
      </c>
      <c r="C874" s="489"/>
      <c r="D874" s="490"/>
      <c r="E874" s="490"/>
      <c r="F874" s="490"/>
      <c r="G874" s="490"/>
      <c r="H874" s="490"/>
      <c r="I874" s="490"/>
      <c r="J874" s="490"/>
      <c r="K874" s="490"/>
      <c r="L874" s="491"/>
      <c r="M874" s="492"/>
      <c r="N874" s="492"/>
      <c r="O874" s="492"/>
      <c r="P874" s="492"/>
      <c r="Q874" s="492"/>
      <c r="R874" s="493"/>
      <c r="S874" s="493"/>
      <c r="T874" s="493"/>
      <c r="U874" s="493"/>
      <c r="V874" s="493"/>
      <c r="W874" s="403"/>
      <c r="X874" s="1"/>
      <c r="Y874" s="2"/>
      <c r="Z874" s="400" t="str">
        <f>IFERROR(VLOOKUP(Y874, 【参考】数式用!$A$2:$B$48, 2, FALSE), "")</f>
        <v/>
      </c>
    </row>
    <row r="875" spans="2:26" ht="20.100000000000001" customHeight="1">
      <c r="B875" s="402">
        <f t="shared" si="10"/>
        <v>837</v>
      </c>
      <c r="C875" s="489"/>
      <c r="D875" s="490"/>
      <c r="E875" s="490"/>
      <c r="F875" s="490"/>
      <c r="G875" s="490"/>
      <c r="H875" s="490"/>
      <c r="I875" s="490"/>
      <c r="J875" s="490"/>
      <c r="K875" s="490"/>
      <c r="L875" s="491"/>
      <c r="M875" s="492"/>
      <c r="N875" s="492"/>
      <c r="O875" s="492"/>
      <c r="P875" s="492"/>
      <c r="Q875" s="492"/>
      <c r="R875" s="493"/>
      <c r="S875" s="493"/>
      <c r="T875" s="493"/>
      <c r="U875" s="493"/>
      <c r="V875" s="493"/>
      <c r="W875" s="403"/>
      <c r="X875" s="1"/>
      <c r="Y875" s="2"/>
      <c r="Z875" s="400" t="str">
        <f>IFERROR(VLOOKUP(Y875, 【参考】数式用!$A$2:$B$48, 2, FALSE), "")</f>
        <v/>
      </c>
    </row>
    <row r="876" spans="2:26" ht="20.100000000000001" customHeight="1">
      <c r="B876" s="402">
        <f t="shared" si="10"/>
        <v>838</v>
      </c>
      <c r="C876" s="489"/>
      <c r="D876" s="490"/>
      <c r="E876" s="490"/>
      <c r="F876" s="490"/>
      <c r="G876" s="490"/>
      <c r="H876" s="490"/>
      <c r="I876" s="490"/>
      <c r="J876" s="490"/>
      <c r="K876" s="490"/>
      <c r="L876" s="491"/>
      <c r="M876" s="492"/>
      <c r="N876" s="492"/>
      <c r="O876" s="492"/>
      <c r="P876" s="492"/>
      <c r="Q876" s="492"/>
      <c r="R876" s="493"/>
      <c r="S876" s="493"/>
      <c r="T876" s="493"/>
      <c r="U876" s="493"/>
      <c r="V876" s="493"/>
      <c r="W876" s="403"/>
      <c r="X876" s="1"/>
      <c r="Y876" s="2"/>
      <c r="Z876" s="400" t="str">
        <f>IFERROR(VLOOKUP(Y876, 【参考】数式用!$A$2:$B$48, 2, FALSE), "")</f>
        <v/>
      </c>
    </row>
    <row r="877" spans="2:26" ht="20.100000000000001" customHeight="1">
      <c r="B877" s="402">
        <f t="shared" si="10"/>
        <v>839</v>
      </c>
      <c r="C877" s="489"/>
      <c r="D877" s="490"/>
      <c r="E877" s="490"/>
      <c r="F877" s="490"/>
      <c r="G877" s="490"/>
      <c r="H877" s="490"/>
      <c r="I877" s="490"/>
      <c r="J877" s="490"/>
      <c r="K877" s="490"/>
      <c r="L877" s="491"/>
      <c r="M877" s="492"/>
      <c r="N877" s="492"/>
      <c r="O877" s="492"/>
      <c r="P877" s="492"/>
      <c r="Q877" s="492"/>
      <c r="R877" s="493"/>
      <c r="S877" s="493"/>
      <c r="T877" s="493"/>
      <c r="U877" s="493"/>
      <c r="V877" s="493"/>
      <c r="W877" s="403"/>
      <c r="X877" s="1"/>
      <c r="Y877" s="2"/>
      <c r="Z877" s="400" t="str">
        <f>IFERROR(VLOOKUP(Y877, 【参考】数式用!$A$2:$B$48, 2, FALSE), "")</f>
        <v/>
      </c>
    </row>
    <row r="878" spans="2:26" ht="20.100000000000001" customHeight="1">
      <c r="B878" s="402">
        <f t="shared" si="10"/>
        <v>840</v>
      </c>
      <c r="C878" s="489"/>
      <c r="D878" s="490"/>
      <c r="E878" s="490"/>
      <c r="F878" s="490"/>
      <c r="G878" s="490"/>
      <c r="H878" s="490"/>
      <c r="I878" s="490"/>
      <c r="J878" s="490"/>
      <c r="K878" s="490"/>
      <c r="L878" s="491"/>
      <c r="M878" s="492"/>
      <c r="N878" s="492"/>
      <c r="O878" s="492"/>
      <c r="P878" s="492"/>
      <c r="Q878" s="492"/>
      <c r="R878" s="493"/>
      <c r="S878" s="493"/>
      <c r="T878" s="493"/>
      <c r="U878" s="493"/>
      <c r="V878" s="493"/>
      <c r="W878" s="403"/>
      <c r="X878" s="1"/>
      <c r="Y878" s="2"/>
      <c r="Z878" s="400" t="str">
        <f>IFERROR(VLOOKUP(Y878, 【参考】数式用!$A$2:$B$48, 2, FALSE), "")</f>
        <v/>
      </c>
    </row>
    <row r="879" spans="2:26" ht="20.100000000000001" customHeight="1">
      <c r="B879" s="402">
        <f t="shared" si="10"/>
        <v>841</v>
      </c>
      <c r="C879" s="489"/>
      <c r="D879" s="490"/>
      <c r="E879" s="490"/>
      <c r="F879" s="490"/>
      <c r="G879" s="490"/>
      <c r="H879" s="490"/>
      <c r="I879" s="490"/>
      <c r="J879" s="490"/>
      <c r="K879" s="490"/>
      <c r="L879" s="491"/>
      <c r="M879" s="492"/>
      <c r="N879" s="492"/>
      <c r="O879" s="492"/>
      <c r="P879" s="492"/>
      <c r="Q879" s="492"/>
      <c r="R879" s="493"/>
      <c r="S879" s="493"/>
      <c r="T879" s="493"/>
      <c r="U879" s="493"/>
      <c r="V879" s="493"/>
      <c r="W879" s="403"/>
      <c r="X879" s="1"/>
      <c r="Y879" s="2"/>
      <c r="Z879" s="400" t="str">
        <f>IFERROR(VLOOKUP(Y879, 【参考】数式用!$A$2:$B$48, 2, FALSE), "")</f>
        <v/>
      </c>
    </row>
    <row r="880" spans="2:26" ht="20.100000000000001" customHeight="1">
      <c r="B880" s="402">
        <f t="shared" si="10"/>
        <v>842</v>
      </c>
      <c r="C880" s="489"/>
      <c r="D880" s="490"/>
      <c r="E880" s="490"/>
      <c r="F880" s="490"/>
      <c r="G880" s="490"/>
      <c r="H880" s="490"/>
      <c r="I880" s="490"/>
      <c r="J880" s="490"/>
      <c r="K880" s="490"/>
      <c r="L880" s="491"/>
      <c r="M880" s="492"/>
      <c r="N880" s="492"/>
      <c r="O880" s="492"/>
      <c r="P880" s="492"/>
      <c r="Q880" s="492"/>
      <c r="R880" s="493"/>
      <c r="S880" s="493"/>
      <c r="T880" s="493"/>
      <c r="U880" s="493"/>
      <c r="V880" s="493"/>
      <c r="W880" s="403"/>
      <c r="X880" s="1"/>
      <c r="Y880" s="2"/>
      <c r="Z880" s="400" t="str">
        <f>IFERROR(VLOOKUP(Y880, 【参考】数式用!$A$2:$B$48, 2, FALSE), "")</f>
        <v/>
      </c>
    </row>
    <row r="881" spans="2:26" ht="20.100000000000001" customHeight="1">
      <c r="B881" s="402">
        <f t="shared" si="10"/>
        <v>843</v>
      </c>
      <c r="C881" s="489"/>
      <c r="D881" s="490"/>
      <c r="E881" s="490"/>
      <c r="F881" s="490"/>
      <c r="G881" s="490"/>
      <c r="H881" s="490"/>
      <c r="I881" s="490"/>
      <c r="J881" s="490"/>
      <c r="K881" s="490"/>
      <c r="L881" s="491"/>
      <c r="M881" s="492"/>
      <c r="N881" s="492"/>
      <c r="O881" s="492"/>
      <c r="P881" s="492"/>
      <c r="Q881" s="492"/>
      <c r="R881" s="493"/>
      <c r="S881" s="493"/>
      <c r="T881" s="493"/>
      <c r="U881" s="493"/>
      <c r="V881" s="493"/>
      <c r="W881" s="403"/>
      <c r="X881" s="1"/>
      <c r="Y881" s="2"/>
      <c r="Z881" s="400" t="str">
        <f>IFERROR(VLOOKUP(Y881, 【参考】数式用!$A$2:$B$48, 2, FALSE), "")</f>
        <v/>
      </c>
    </row>
    <row r="882" spans="2:26" ht="20.100000000000001" customHeight="1">
      <c r="B882" s="402">
        <f t="shared" si="10"/>
        <v>844</v>
      </c>
      <c r="C882" s="489"/>
      <c r="D882" s="490"/>
      <c r="E882" s="490"/>
      <c r="F882" s="490"/>
      <c r="G882" s="490"/>
      <c r="H882" s="490"/>
      <c r="I882" s="490"/>
      <c r="J882" s="490"/>
      <c r="K882" s="490"/>
      <c r="L882" s="491"/>
      <c r="M882" s="492"/>
      <c r="N882" s="492"/>
      <c r="O882" s="492"/>
      <c r="P882" s="492"/>
      <c r="Q882" s="492"/>
      <c r="R882" s="493"/>
      <c r="S882" s="493"/>
      <c r="T882" s="493"/>
      <c r="U882" s="493"/>
      <c r="V882" s="493"/>
      <c r="W882" s="403"/>
      <c r="X882" s="1"/>
      <c r="Y882" s="2"/>
      <c r="Z882" s="400" t="str">
        <f>IFERROR(VLOOKUP(Y882, 【参考】数式用!$A$2:$B$48, 2, FALSE), "")</f>
        <v/>
      </c>
    </row>
    <row r="883" spans="2:26" ht="20.100000000000001" customHeight="1">
      <c r="B883" s="402">
        <f t="shared" si="10"/>
        <v>845</v>
      </c>
      <c r="C883" s="489"/>
      <c r="D883" s="490"/>
      <c r="E883" s="490"/>
      <c r="F883" s="490"/>
      <c r="G883" s="490"/>
      <c r="H883" s="490"/>
      <c r="I883" s="490"/>
      <c r="J883" s="490"/>
      <c r="K883" s="490"/>
      <c r="L883" s="491"/>
      <c r="M883" s="492"/>
      <c r="N883" s="492"/>
      <c r="O883" s="492"/>
      <c r="P883" s="492"/>
      <c r="Q883" s="492"/>
      <c r="R883" s="493"/>
      <c r="S883" s="493"/>
      <c r="T883" s="493"/>
      <c r="U883" s="493"/>
      <c r="V883" s="493"/>
      <c r="W883" s="403"/>
      <c r="X883" s="1"/>
      <c r="Y883" s="2"/>
      <c r="Z883" s="400" t="str">
        <f>IFERROR(VLOOKUP(Y883, 【参考】数式用!$A$2:$B$48, 2, FALSE), "")</f>
        <v/>
      </c>
    </row>
    <row r="884" spans="2:26" ht="20.100000000000001" customHeight="1">
      <c r="B884" s="402">
        <f t="shared" si="10"/>
        <v>846</v>
      </c>
      <c r="C884" s="489"/>
      <c r="D884" s="490"/>
      <c r="E884" s="490"/>
      <c r="F884" s="490"/>
      <c r="G884" s="490"/>
      <c r="H884" s="490"/>
      <c r="I884" s="490"/>
      <c r="J884" s="490"/>
      <c r="K884" s="490"/>
      <c r="L884" s="491"/>
      <c r="M884" s="492"/>
      <c r="N884" s="492"/>
      <c r="O884" s="492"/>
      <c r="P884" s="492"/>
      <c r="Q884" s="492"/>
      <c r="R884" s="493"/>
      <c r="S884" s="493"/>
      <c r="T884" s="493"/>
      <c r="U884" s="493"/>
      <c r="V884" s="493"/>
      <c r="W884" s="403"/>
      <c r="X884" s="1"/>
      <c r="Y884" s="2"/>
      <c r="Z884" s="400" t="str">
        <f>IFERROR(VLOOKUP(Y884, 【参考】数式用!$A$2:$B$48, 2, FALSE), "")</f>
        <v/>
      </c>
    </row>
    <row r="885" spans="2:26" ht="20.100000000000001" customHeight="1">
      <c r="B885" s="402">
        <f t="shared" si="10"/>
        <v>847</v>
      </c>
      <c r="C885" s="489"/>
      <c r="D885" s="490"/>
      <c r="E885" s="490"/>
      <c r="F885" s="490"/>
      <c r="G885" s="490"/>
      <c r="H885" s="490"/>
      <c r="I885" s="490"/>
      <c r="J885" s="490"/>
      <c r="K885" s="490"/>
      <c r="L885" s="491"/>
      <c r="M885" s="492"/>
      <c r="N885" s="492"/>
      <c r="O885" s="492"/>
      <c r="P885" s="492"/>
      <c r="Q885" s="492"/>
      <c r="R885" s="493"/>
      <c r="S885" s="493"/>
      <c r="T885" s="493"/>
      <c r="U885" s="493"/>
      <c r="V885" s="493"/>
      <c r="W885" s="403"/>
      <c r="X885" s="1"/>
      <c r="Y885" s="2"/>
      <c r="Z885" s="400" t="str">
        <f>IFERROR(VLOOKUP(Y885, 【参考】数式用!$A$2:$B$48, 2, FALSE), "")</f>
        <v/>
      </c>
    </row>
    <row r="886" spans="2:26" ht="20.100000000000001" customHeight="1">
      <c r="B886" s="402">
        <f t="shared" si="10"/>
        <v>848</v>
      </c>
      <c r="C886" s="489"/>
      <c r="D886" s="490"/>
      <c r="E886" s="490"/>
      <c r="F886" s="490"/>
      <c r="G886" s="490"/>
      <c r="H886" s="490"/>
      <c r="I886" s="490"/>
      <c r="J886" s="490"/>
      <c r="K886" s="490"/>
      <c r="L886" s="491"/>
      <c r="M886" s="492"/>
      <c r="N886" s="492"/>
      <c r="O886" s="492"/>
      <c r="P886" s="492"/>
      <c r="Q886" s="492"/>
      <c r="R886" s="493"/>
      <c r="S886" s="493"/>
      <c r="T886" s="493"/>
      <c r="U886" s="493"/>
      <c r="V886" s="493"/>
      <c r="W886" s="403"/>
      <c r="X886" s="1"/>
      <c r="Y886" s="2"/>
      <c r="Z886" s="400" t="str">
        <f>IFERROR(VLOOKUP(Y886, 【参考】数式用!$A$2:$B$48, 2, FALSE), "")</f>
        <v/>
      </c>
    </row>
    <row r="887" spans="2:26" ht="20.100000000000001" customHeight="1">
      <c r="B887" s="402">
        <f t="shared" si="10"/>
        <v>849</v>
      </c>
      <c r="C887" s="489"/>
      <c r="D887" s="490"/>
      <c r="E887" s="490"/>
      <c r="F887" s="490"/>
      <c r="G887" s="490"/>
      <c r="H887" s="490"/>
      <c r="I887" s="490"/>
      <c r="J887" s="490"/>
      <c r="K887" s="490"/>
      <c r="L887" s="491"/>
      <c r="M887" s="492"/>
      <c r="N887" s="492"/>
      <c r="O887" s="492"/>
      <c r="P887" s="492"/>
      <c r="Q887" s="492"/>
      <c r="R887" s="493"/>
      <c r="S887" s="493"/>
      <c r="T887" s="493"/>
      <c r="U887" s="493"/>
      <c r="V887" s="493"/>
      <c r="W887" s="403"/>
      <c r="X887" s="1"/>
      <c r="Y887" s="2"/>
      <c r="Z887" s="400" t="str">
        <f>IFERROR(VLOOKUP(Y887, 【参考】数式用!$A$2:$B$48, 2, FALSE), "")</f>
        <v/>
      </c>
    </row>
    <row r="888" spans="2:26" ht="20.100000000000001" customHeight="1">
      <c r="B888" s="402">
        <f t="shared" si="10"/>
        <v>850</v>
      </c>
      <c r="C888" s="489"/>
      <c r="D888" s="490"/>
      <c r="E888" s="490"/>
      <c r="F888" s="490"/>
      <c r="G888" s="490"/>
      <c r="H888" s="490"/>
      <c r="I888" s="490"/>
      <c r="J888" s="490"/>
      <c r="K888" s="490"/>
      <c r="L888" s="491"/>
      <c r="M888" s="492"/>
      <c r="N888" s="492"/>
      <c r="O888" s="492"/>
      <c r="P888" s="492"/>
      <c r="Q888" s="492"/>
      <c r="R888" s="493"/>
      <c r="S888" s="493"/>
      <c r="T888" s="493"/>
      <c r="U888" s="493"/>
      <c r="V888" s="493"/>
      <c r="W888" s="403"/>
      <c r="X888" s="1"/>
      <c r="Y888" s="2"/>
      <c r="Z888" s="400" t="str">
        <f>IFERROR(VLOOKUP(Y888, 【参考】数式用!$A$2:$B$48, 2, FALSE), "")</f>
        <v/>
      </c>
    </row>
    <row r="889" spans="2:26" ht="20.100000000000001" customHeight="1">
      <c r="B889" s="402">
        <f t="shared" si="10"/>
        <v>851</v>
      </c>
      <c r="C889" s="489"/>
      <c r="D889" s="490"/>
      <c r="E889" s="490"/>
      <c r="F889" s="490"/>
      <c r="G889" s="490"/>
      <c r="H889" s="490"/>
      <c r="I889" s="490"/>
      <c r="J889" s="490"/>
      <c r="K889" s="490"/>
      <c r="L889" s="491"/>
      <c r="M889" s="492"/>
      <c r="N889" s="492"/>
      <c r="O889" s="492"/>
      <c r="P889" s="492"/>
      <c r="Q889" s="492"/>
      <c r="R889" s="493"/>
      <c r="S889" s="493"/>
      <c r="T889" s="493"/>
      <c r="U889" s="493"/>
      <c r="V889" s="493"/>
      <c r="W889" s="403"/>
      <c r="X889" s="1"/>
      <c r="Y889" s="2"/>
      <c r="Z889" s="400" t="str">
        <f>IFERROR(VLOOKUP(Y889, 【参考】数式用!$A$2:$B$48, 2, FALSE), "")</f>
        <v/>
      </c>
    </row>
    <row r="890" spans="2:26" ht="20.100000000000001" customHeight="1">
      <c r="B890" s="402">
        <f t="shared" si="10"/>
        <v>852</v>
      </c>
      <c r="C890" s="489"/>
      <c r="D890" s="490"/>
      <c r="E890" s="490"/>
      <c r="F890" s="490"/>
      <c r="G890" s="490"/>
      <c r="H890" s="490"/>
      <c r="I890" s="490"/>
      <c r="J890" s="490"/>
      <c r="K890" s="490"/>
      <c r="L890" s="491"/>
      <c r="M890" s="492"/>
      <c r="N890" s="492"/>
      <c r="O890" s="492"/>
      <c r="P890" s="492"/>
      <c r="Q890" s="492"/>
      <c r="R890" s="493"/>
      <c r="S890" s="493"/>
      <c r="T890" s="493"/>
      <c r="U890" s="493"/>
      <c r="V890" s="493"/>
      <c r="W890" s="403"/>
      <c r="X890" s="1"/>
      <c r="Y890" s="2"/>
      <c r="Z890" s="400" t="str">
        <f>IFERROR(VLOOKUP(Y890, 【参考】数式用!$A$2:$B$48, 2, FALSE), "")</f>
        <v/>
      </c>
    </row>
    <row r="891" spans="2:26" ht="20.100000000000001" customHeight="1">
      <c r="B891" s="402">
        <f t="shared" si="10"/>
        <v>853</v>
      </c>
      <c r="C891" s="489"/>
      <c r="D891" s="490"/>
      <c r="E891" s="490"/>
      <c r="F891" s="490"/>
      <c r="G891" s="490"/>
      <c r="H891" s="490"/>
      <c r="I891" s="490"/>
      <c r="J891" s="490"/>
      <c r="K891" s="490"/>
      <c r="L891" s="491"/>
      <c r="M891" s="492"/>
      <c r="N891" s="492"/>
      <c r="O891" s="492"/>
      <c r="P891" s="492"/>
      <c r="Q891" s="492"/>
      <c r="R891" s="493"/>
      <c r="S891" s="493"/>
      <c r="T891" s="493"/>
      <c r="U891" s="493"/>
      <c r="V891" s="493"/>
      <c r="W891" s="403"/>
      <c r="X891" s="1"/>
      <c r="Y891" s="2"/>
      <c r="Z891" s="400" t="str">
        <f>IFERROR(VLOOKUP(Y891, 【参考】数式用!$A$2:$B$48, 2, FALSE), "")</f>
        <v/>
      </c>
    </row>
    <row r="892" spans="2:26" ht="20.100000000000001" customHeight="1">
      <c r="B892" s="402">
        <f t="shared" si="10"/>
        <v>854</v>
      </c>
      <c r="C892" s="489"/>
      <c r="D892" s="490"/>
      <c r="E892" s="490"/>
      <c r="F892" s="490"/>
      <c r="G892" s="490"/>
      <c r="H892" s="490"/>
      <c r="I892" s="490"/>
      <c r="J892" s="490"/>
      <c r="K892" s="490"/>
      <c r="L892" s="491"/>
      <c r="M892" s="492"/>
      <c r="N892" s="492"/>
      <c r="O892" s="492"/>
      <c r="P892" s="492"/>
      <c r="Q892" s="492"/>
      <c r="R892" s="493"/>
      <c r="S892" s="493"/>
      <c r="T892" s="493"/>
      <c r="U892" s="493"/>
      <c r="V892" s="493"/>
      <c r="W892" s="403"/>
      <c r="X892" s="1"/>
      <c r="Y892" s="2"/>
      <c r="Z892" s="400" t="str">
        <f>IFERROR(VLOOKUP(Y892, 【参考】数式用!$A$2:$B$48, 2, FALSE), "")</f>
        <v/>
      </c>
    </row>
    <row r="893" spans="2:26" ht="20.100000000000001" customHeight="1">
      <c r="B893" s="402">
        <f t="shared" si="10"/>
        <v>855</v>
      </c>
      <c r="C893" s="489"/>
      <c r="D893" s="490"/>
      <c r="E893" s="490"/>
      <c r="F893" s="490"/>
      <c r="G893" s="490"/>
      <c r="H893" s="490"/>
      <c r="I893" s="490"/>
      <c r="J893" s="490"/>
      <c r="K893" s="490"/>
      <c r="L893" s="491"/>
      <c r="M893" s="492"/>
      <c r="N893" s="492"/>
      <c r="O893" s="492"/>
      <c r="P893" s="492"/>
      <c r="Q893" s="492"/>
      <c r="R893" s="493"/>
      <c r="S893" s="493"/>
      <c r="T893" s="493"/>
      <c r="U893" s="493"/>
      <c r="V893" s="493"/>
      <c r="W893" s="403"/>
      <c r="X893" s="1"/>
      <c r="Y893" s="2"/>
      <c r="Z893" s="400" t="str">
        <f>IFERROR(VLOOKUP(Y893, 【参考】数式用!$A$2:$B$48, 2, FALSE), "")</f>
        <v/>
      </c>
    </row>
    <row r="894" spans="2:26" ht="20.100000000000001" customHeight="1">
      <c r="B894" s="402">
        <f t="shared" si="10"/>
        <v>856</v>
      </c>
      <c r="C894" s="489"/>
      <c r="D894" s="490"/>
      <c r="E894" s="490"/>
      <c r="F894" s="490"/>
      <c r="G894" s="490"/>
      <c r="H894" s="490"/>
      <c r="I894" s="490"/>
      <c r="J894" s="490"/>
      <c r="K894" s="490"/>
      <c r="L894" s="491"/>
      <c r="M894" s="492"/>
      <c r="N894" s="492"/>
      <c r="O894" s="492"/>
      <c r="P894" s="492"/>
      <c r="Q894" s="492"/>
      <c r="R894" s="493"/>
      <c r="S894" s="493"/>
      <c r="T894" s="493"/>
      <c r="U894" s="493"/>
      <c r="V894" s="493"/>
      <c r="W894" s="403"/>
      <c r="X894" s="1"/>
      <c r="Y894" s="2"/>
      <c r="Z894" s="400" t="str">
        <f>IFERROR(VLOOKUP(Y894, 【参考】数式用!$A$2:$B$48, 2, FALSE), "")</f>
        <v/>
      </c>
    </row>
    <row r="895" spans="2:26" ht="20.100000000000001" customHeight="1">
      <c r="B895" s="402">
        <f t="shared" si="10"/>
        <v>857</v>
      </c>
      <c r="C895" s="489"/>
      <c r="D895" s="490"/>
      <c r="E895" s="490"/>
      <c r="F895" s="490"/>
      <c r="G895" s="490"/>
      <c r="H895" s="490"/>
      <c r="I895" s="490"/>
      <c r="J895" s="490"/>
      <c r="K895" s="490"/>
      <c r="L895" s="491"/>
      <c r="M895" s="492"/>
      <c r="N895" s="492"/>
      <c r="O895" s="492"/>
      <c r="P895" s="492"/>
      <c r="Q895" s="492"/>
      <c r="R895" s="493"/>
      <c r="S895" s="493"/>
      <c r="T895" s="493"/>
      <c r="U895" s="493"/>
      <c r="V895" s="493"/>
      <c r="W895" s="403"/>
      <c r="X895" s="1"/>
      <c r="Y895" s="2"/>
      <c r="Z895" s="400" t="str">
        <f>IFERROR(VLOOKUP(Y895, 【参考】数式用!$A$2:$B$48, 2, FALSE), "")</f>
        <v/>
      </c>
    </row>
    <row r="896" spans="2:26" ht="20.100000000000001" customHeight="1">
      <c r="B896" s="402">
        <f t="shared" si="10"/>
        <v>858</v>
      </c>
      <c r="C896" s="489"/>
      <c r="D896" s="490"/>
      <c r="E896" s="490"/>
      <c r="F896" s="490"/>
      <c r="G896" s="490"/>
      <c r="H896" s="490"/>
      <c r="I896" s="490"/>
      <c r="J896" s="490"/>
      <c r="K896" s="490"/>
      <c r="L896" s="491"/>
      <c r="M896" s="492"/>
      <c r="N896" s="492"/>
      <c r="O896" s="492"/>
      <c r="P896" s="492"/>
      <c r="Q896" s="492"/>
      <c r="R896" s="493"/>
      <c r="S896" s="493"/>
      <c r="T896" s="493"/>
      <c r="U896" s="493"/>
      <c r="V896" s="493"/>
      <c r="W896" s="403"/>
      <c r="X896" s="1"/>
      <c r="Y896" s="2"/>
      <c r="Z896" s="400" t="str">
        <f>IFERROR(VLOOKUP(Y896, 【参考】数式用!$A$2:$B$48, 2, FALSE), "")</f>
        <v/>
      </c>
    </row>
    <row r="897" spans="2:26" ht="20.100000000000001" customHeight="1">
      <c r="B897" s="402">
        <f t="shared" si="10"/>
        <v>859</v>
      </c>
      <c r="C897" s="489"/>
      <c r="D897" s="490"/>
      <c r="E897" s="490"/>
      <c r="F897" s="490"/>
      <c r="G897" s="490"/>
      <c r="H897" s="490"/>
      <c r="I897" s="490"/>
      <c r="J897" s="490"/>
      <c r="K897" s="490"/>
      <c r="L897" s="491"/>
      <c r="M897" s="492"/>
      <c r="N897" s="492"/>
      <c r="O897" s="492"/>
      <c r="P897" s="492"/>
      <c r="Q897" s="492"/>
      <c r="R897" s="493"/>
      <c r="S897" s="493"/>
      <c r="T897" s="493"/>
      <c r="U897" s="493"/>
      <c r="V897" s="493"/>
      <c r="W897" s="403"/>
      <c r="X897" s="1"/>
      <c r="Y897" s="2"/>
      <c r="Z897" s="400" t="str">
        <f>IFERROR(VLOOKUP(Y897, 【参考】数式用!$A$2:$B$48, 2, FALSE), "")</f>
        <v/>
      </c>
    </row>
    <row r="898" spans="2:26" ht="20.100000000000001" customHeight="1">
      <c r="B898" s="402">
        <f t="shared" si="10"/>
        <v>860</v>
      </c>
      <c r="C898" s="489"/>
      <c r="D898" s="490"/>
      <c r="E898" s="490"/>
      <c r="F898" s="490"/>
      <c r="G898" s="490"/>
      <c r="H898" s="490"/>
      <c r="I898" s="490"/>
      <c r="J898" s="490"/>
      <c r="K898" s="490"/>
      <c r="L898" s="491"/>
      <c r="M898" s="492"/>
      <c r="N898" s="492"/>
      <c r="O898" s="492"/>
      <c r="P898" s="492"/>
      <c r="Q898" s="492"/>
      <c r="R898" s="493"/>
      <c r="S898" s="493"/>
      <c r="T898" s="493"/>
      <c r="U898" s="493"/>
      <c r="V898" s="493"/>
      <c r="W898" s="403"/>
      <c r="X898" s="1"/>
      <c r="Y898" s="2"/>
      <c r="Z898" s="400" t="str">
        <f>IFERROR(VLOOKUP(Y898, 【参考】数式用!$A$2:$B$48, 2, FALSE), "")</f>
        <v/>
      </c>
    </row>
    <row r="899" spans="2:26" ht="20.100000000000001" customHeight="1">
      <c r="B899" s="402">
        <f t="shared" si="10"/>
        <v>861</v>
      </c>
      <c r="C899" s="489"/>
      <c r="D899" s="490"/>
      <c r="E899" s="490"/>
      <c r="F899" s="490"/>
      <c r="G899" s="490"/>
      <c r="H899" s="490"/>
      <c r="I899" s="490"/>
      <c r="J899" s="490"/>
      <c r="K899" s="490"/>
      <c r="L899" s="491"/>
      <c r="M899" s="492"/>
      <c r="N899" s="492"/>
      <c r="O899" s="492"/>
      <c r="P899" s="492"/>
      <c r="Q899" s="492"/>
      <c r="R899" s="493"/>
      <c r="S899" s="493"/>
      <c r="T899" s="493"/>
      <c r="U899" s="493"/>
      <c r="V899" s="493"/>
      <c r="W899" s="403"/>
      <c r="X899" s="1"/>
      <c r="Y899" s="2"/>
      <c r="Z899" s="400" t="str">
        <f>IFERROR(VLOOKUP(Y899, 【参考】数式用!$A$2:$B$48, 2, FALSE), "")</f>
        <v/>
      </c>
    </row>
    <row r="900" spans="2:26" ht="20.100000000000001" customHeight="1">
      <c r="B900" s="402">
        <f t="shared" si="10"/>
        <v>862</v>
      </c>
      <c r="C900" s="489"/>
      <c r="D900" s="490"/>
      <c r="E900" s="490"/>
      <c r="F900" s="490"/>
      <c r="G900" s="490"/>
      <c r="H900" s="490"/>
      <c r="I900" s="490"/>
      <c r="J900" s="490"/>
      <c r="K900" s="490"/>
      <c r="L900" s="491"/>
      <c r="M900" s="492"/>
      <c r="N900" s="492"/>
      <c r="O900" s="492"/>
      <c r="P900" s="492"/>
      <c r="Q900" s="492"/>
      <c r="R900" s="493"/>
      <c r="S900" s="493"/>
      <c r="T900" s="493"/>
      <c r="U900" s="493"/>
      <c r="V900" s="493"/>
      <c r="W900" s="403"/>
      <c r="X900" s="1"/>
      <c r="Y900" s="2"/>
      <c r="Z900" s="400" t="str">
        <f>IFERROR(VLOOKUP(Y900, 【参考】数式用!$A$2:$B$48, 2, FALSE), "")</f>
        <v/>
      </c>
    </row>
    <row r="901" spans="2:26" ht="20.100000000000001" customHeight="1">
      <c r="B901" s="402">
        <f t="shared" si="10"/>
        <v>863</v>
      </c>
      <c r="C901" s="489"/>
      <c r="D901" s="490"/>
      <c r="E901" s="490"/>
      <c r="F901" s="490"/>
      <c r="G901" s="490"/>
      <c r="H901" s="490"/>
      <c r="I901" s="490"/>
      <c r="J901" s="490"/>
      <c r="K901" s="490"/>
      <c r="L901" s="491"/>
      <c r="M901" s="492"/>
      <c r="N901" s="492"/>
      <c r="O901" s="492"/>
      <c r="P901" s="492"/>
      <c r="Q901" s="492"/>
      <c r="R901" s="493"/>
      <c r="S901" s="493"/>
      <c r="T901" s="493"/>
      <c r="U901" s="493"/>
      <c r="V901" s="493"/>
      <c r="W901" s="403"/>
      <c r="X901" s="1"/>
      <c r="Y901" s="2"/>
      <c r="Z901" s="400" t="str">
        <f>IFERROR(VLOOKUP(Y901, 【参考】数式用!$A$2:$B$48, 2, FALSE), "")</f>
        <v/>
      </c>
    </row>
    <row r="902" spans="2:26" ht="20.100000000000001" customHeight="1">
      <c r="B902" s="402">
        <f t="shared" si="10"/>
        <v>864</v>
      </c>
      <c r="C902" s="489"/>
      <c r="D902" s="490"/>
      <c r="E902" s="490"/>
      <c r="F902" s="490"/>
      <c r="G902" s="490"/>
      <c r="H902" s="490"/>
      <c r="I902" s="490"/>
      <c r="J902" s="490"/>
      <c r="K902" s="490"/>
      <c r="L902" s="491"/>
      <c r="M902" s="492"/>
      <c r="N902" s="492"/>
      <c r="O902" s="492"/>
      <c r="P902" s="492"/>
      <c r="Q902" s="492"/>
      <c r="R902" s="493"/>
      <c r="S902" s="493"/>
      <c r="T902" s="493"/>
      <c r="U902" s="493"/>
      <c r="V902" s="493"/>
      <c r="W902" s="403"/>
      <c r="X902" s="1"/>
      <c r="Y902" s="2"/>
      <c r="Z902" s="400" t="str">
        <f>IFERROR(VLOOKUP(Y902, 【参考】数式用!$A$2:$B$48, 2, FALSE), "")</f>
        <v/>
      </c>
    </row>
    <row r="903" spans="2:26" ht="20.100000000000001" customHeight="1">
      <c r="B903" s="402">
        <f t="shared" si="10"/>
        <v>865</v>
      </c>
      <c r="C903" s="489"/>
      <c r="D903" s="490"/>
      <c r="E903" s="490"/>
      <c r="F903" s="490"/>
      <c r="G903" s="490"/>
      <c r="H903" s="490"/>
      <c r="I903" s="490"/>
      <c r="J903" s="490"/>
      <c r="K903" s="490"/>
      <c r="L903" s="491"/>
      <c r="M903" s="492"/>
      <c r="N903" s="492"/>
      <c r="O903" s="492"/>
      <c r="P903" s="492"/>
      <c r="Q903" s="492"/>
      <c r="R903" s="493"/>
      <c r="S903" s="493"/>
      <c r="T903" s="493"/>
      <c r="U903" s="493"/>
      <c r="V903" s="493"/>
      <c r="W903" s="403"/>
      <c r="X903" s="1"/>
      <c r="Y903" s="2"/>
      <c r="Z903" s="400" t="str">
        <f>IFERROR(VLOOKUP(Y903, 【参考】数式用!$A$2:$B$48, 2, FALSE), "")</f>
        <v/>
      </c>
    </row>
    <row r="904" spans="2:26" ht="20.100000000000001" customHeight="1">
      <c r="B904" s="402">
        <f t="shared" si="10"/>
        <v>866</v>
      </c>
      <c r="C904" s="489"/>
      <c r="D904" s="490"/>
      <c r="E904" s="490"/>
      <c r="F904" s="490"/>
      <c r="G904" s="490"/>
      <c r="H904" s="490"/>
      <c r="I904" s="490"/>
      <c r="J904" s="490"/>
      <c r="K904" s="490"/>
      <c r="L904" s="491"/>
      <c r="M904" s="492"/>
      <c r="N904" s="492"/>
      <c r="O904" s="492"/>
      <c r="P904" s="492"/>
      <c r="Q904" s="492"/>
      <c r="R904" s="493"/>
      <c r="S904" s="493"/>
      <c r="T904" s="493"/>
      <c r="U904" s="493"/>
      <c r="V904" s="493"/>
      <c r="W904" s="403"/>
      <c r="X904" s="1"/>
      <c r="Y904" s="2"/>
      <c r="Z904" s="400" t="str">
        <f>IFERROR(VLOOKUP(Y904, 【参考】数式用!$A$2:$B$48, 2, FALSE), "")</f>
        <v/>
      </c>
    </row>
    <row r="905" spans="2:26" ht="20.100000000000001" customHeight="1">
      <c r="B905" s="402">
        <f t="shared" si="10"/>
        <v>867</v>
      </c>
      <c r="C905" s="489"/>
      <c r="D905" s="490"/>
      <c r="E905" s="490"/>
      <c r="F905" s="490"/>
      <c r="G905" s="490"/>
      <c r="H905" s="490"/>
      <c r="I905" s="490"/>
      <c r="J905" s="490"/>
      <c r="K905" s="490"/>
      <c r="L905" s="491"/>
      <c r="M905" s="492"/>
      <c r="N905" s="492"/>
      <c r="O905" s="492"/>
      <c r="P905" s="492"/>
      <c r="Q905" s="492"/>
      <c r="R905" s="493"/>
      <c r="S905" s="493"/>
      <c r="T905" s="493"/>
      <c r="U905" s="493"/>
      <c r="V905" s="493"/>
      <c r="W905" s="403"/>
      <c r="X905" s="1"/>
      <c r="Y905" s="2"/>
      <c r="Z905" s="400" t="str">
        <f>IFERROR(VLOOKUP(Y905, 【参考】数式用!$A$2:$B$48, 2, FALSE), "")</f>
        <v/>
      </c>
    </row>
    <row r="906" spans="2:26" ht="20.100000000000001" customHeight="1">
      <c r="B906" s="402">
        <f t="shared" si="10"/>
        <v>868</v>
      </c>
      <c r="C906" s="489"/>
      <c r="D906" s="490"/>
      <c r="E906" s="490"/>
      <c r="F906" s="490"/>
      <c r="G906" s="490"/>
      <c r="H906" s="490"/>
      <c r="I906" s="490"/>
      <c r="J906" s="490"/>
      <c r="K906" s="490"/>
      <c r="L906" s="491"/>
      <c r="M906" s="492"/>
      <c r="N906" s="492"/>
      <c r="O906" s="492"/>
      <c r="P906" s="492"/>
      <c r="Q906" s="492"/>
      <c r="R906" s="493"/>
      <c r="S906" s="493"/>
      <c r="T906" s="493"/>
      <c r="U906" s="493"/>
      <c r="V906" s="493"/>
      <c r="W906" s="403"/>
      <c r="X906" s="1"/>
      <c r="Y906" s="2"/>
      <c r="Z906" s="400" t="str">
        <f>IFERROR(VLOOKUP(Y906, 【参考】数式用!$A$2:$B$48, 2, FALSE), "")</f>
        <v/>
      </c>
    </row>
    <row r="907" spans="2:26" ht="20.100000000000001" customHeight="1">
      <c r="B907" s="402">
        <f t="shared" si="10"/>
        <v>869</v>
      </c>
      <c r="C907" s="489"/>
      <c r="D907" s="490"/>
      <c r="E907" s="490"/>
      <c r="F907" s="490"/>
      <c r="G907" s="490"/>
      <c r="H907" s="490"/>
      <c r="I907" s="490"/>
      <c r="J907" s="490"/>
      <c r="K907" s="490"/>
      <c r="L907" s="491"/>
      <c r="M907" s="492"/>
      <c r="N907" s="492"/>
      <c r="O907" s="492"/>
      <c r="P907" s="492"/>
      <c r="Q907" s="492"/>
      <c r="R907" s="493"/>
      <c r="S907" s="493"/>
      <c r="T907" s="493"/>
      <c r="U907" s="493"/>
      <c r="V907" s="493"/>
      <c r="W907" s="403"/>
      <c r="X907" s="1"/>
      <c r="Y907" s="2"/>
      <c r="Z907" s="400" t="str">
        <f>IFERROR(VLOOKUP(Y907, 【参考】数式用!$A$2:$B$48, 2, FALSE), "")</f>
        <v/>
      </c>
    </row>
    <row r="908" spans="2:26" ht="20.100000000000001" customHeight="1">
      <c r="B908" s="402">
        <f t="shared" si="10"/>
        <v>870</v>
      </c>
      <c r="C908" s="489"/>
      <c r="D908" s="490"/>
      <c r="E908" s="490"/>
      <c r="F908" s="490"/>
      <c r="G908" s="490"/>
      <c r="H908" s="490"/>
      <c r="I908" s="490"/>
      <c r="J908" s="490"/>
      <c r="K908" s="490"/>
      <c r="L908" s="491"/>
      <c r="M908" s="492"/>
      <c r="N908" s="492"/>
      <c r="O908" s="492"/>
      <c r="P908" s="492"/>
      <c r="Q908" s="492"/>
      <c r="R908" s="493"/>
      <c r="S908" s="493"/>
      <c r="T908" s="493"/>
      <c r="U908" s="493"/>
      <c r="V908" s="493"/>
      <c r="W908" s="403"/>
      <c r="X908" s="1"/>
      <c r="Y908" s="2"/>
      <c r="Z908" s="400" t="str">
        <f>IFERROR(VLOOKUP(Y908, 【参考】数式用!$A$2:$B$48, 2, FALSE), "")</f>
        <v/>
      </c>
    </row>
    <row r="909" spans="2:26" ht="20.100000000000001" customHeight="1">
      <c r="B909" s="402">
        <f t="shared" si="10"/>
        <v>871</v>
      </c>
      <c r="C909" s="489"/>
      <c r="D909" s="490"/>
      <c r="E909" s="490"/>
      <c r="F909" s="490"/>
      <c r="G909" s="490"/>
      <c r="H909" s="490"/>
      <c r="I909" s="490"/>
      <c r="J909" s="490"/>
      <c r="K909" s="490"/>
      <c r="L909" s="491"/>
      <c r="M909" s="492"/>
      <c r="N909" s="492"/>
      <c r="O909" s="492"/>
      <c r="P909" s="492"/>
      <c r="Q909" s="492"/>
      <c r="R909" s="493"/>
      <c r="S909" s="493"/>
      <c r="T909" s="493"/>
      <c r="U909" s="493"/>
      <c r="V909" s="493"/>
      <c r="W909" s="403"/>
      <c r="X909" s="1"/>
      <c r="Y909" s="2"/>
      <c r="Z909" s="400" t="str">
        <f>IFERROR(VLOOKUP(Y909, 【参考】数式用!$A$2:$B$48, 2, FALSE), "")</f>
        <v/>
      </c>
    </row>
    <row r="910" spans="2:26" ht="20.100000000000001" customHeight="1">
      <c r="B910" s="402">
        <f t="shared" si="10"/>
        <v>872</v>
      </c>
      <c r="C910" s="489"/>
      <c r="D910" s="490"/>
      <c r="E910" s="490"/>
      <c r="F910" s="490"/>
      <c r="G910" s="490"/>
      <c r="H910" s="490"/>
      <c r="I910" s="490"/>
      <c r="J910" s="490"/>
      <c r="K910" s="490"/>
      <c r="L910" s="491"/>
      <c r="M910" s="492"/>
      <c r="N910" s="492"/>
      <c r="O910" s="492"/>
      <c r="P910" s="492"/>
      <c r="Q910" s="492"/>
      <c r="R910" s="493"/>
      <c r="S910" s="493"/>
      <c r="T910" s="493"/>
      <c r="U910" s="493"/>
      <c r="V910" s="493"/>
      <c r="W910" s="403"/>
      <c r="X910" s="1"/>
      <c r="Y910" s="2"/>
      <c r="Z910" s="400" t="str">
        <f>IFERROR(VLOOKUP(Y910, 【参考】数式用!$A$2:$B$48, 2, FALSE), "")</f>
        <v/>
      </c>
    </row>
    <row r="911" spans="2:26" ht="20.100000000000001" customHeight="1">
      <c r="B911" s="402">
        <f t="shared" si="10"/>
        <v>873</v>
      </c>
      <c r="C911" s="489"/>
      <c r="D911" s="490"/>
      <c r="E911" s="490"/>
      <c r="F911" s="490"/>
      <c r="G911" s="490"/>
      <c r="H911" s="490"/>
      <c r="I911" s="490"/>
      <c r="J911" s="490"/>
      <c r="K911" s="490"/>
      <c r="L911" s="491"/>
      <c r="M911" s="492"/>
      <c r="N911" s="492"/>
      <c r="O911" s="492"/>
      <c r="P911" s="492"/>
      <c r="Q911" s="492"/>
      <c r="R911" s="493"/>
      <c r="S911" s="493"/>
      <c r="T911" s="493"/>
      <c r="U911" s="493"/>
      <c r="V911" s="493"/>
      <c r="W911" s="403"/>
      <c r="X911" s="1"/>
      <c r="Y911" s="2"/>
      <c r="Z911" s="400" t="str">
        <f>IFERROR(VLOOKUP(Y911, 【参考】数式用!$A$2:$B$48, 2, FALSE), "")</f>
        <v/>
      </c>
    </row>
    <row r="912" spans="2:26" ht="20.100000000000001" customHeight="1">
      <c r="B912" s="402">
        <f t="shared" si="10"/>
        <v>874</v>
      </c>
      <c r="C912" s="489"/>
      <c r="D912" s="490"/>
      <c r="E912" s="490"/>
      <c r="F912" s="490"/>
      <c r="G912" s="490"/>
      <c r="H912" s="490"/>
      <c r="I912" s="490"/>
      <c r="J912" s="490"/>
      <c r="K912" s="490"/>
      <c r="L912" s="491"/>
      <c r="M912" s="492"/>
      <c r="N912" s="492"/>
      <c r="O912" s="492"/>
      <c r="P912" s="492"/>
      <c r="Q912" s="492"/>
      <c r="R912" s="493"/>
      <c r="S912" s="493"/>
      <c r="T912" s="493"/>
      <c r="U912" s="493"/>
      <c r="V912" s="493"/>
      <c r="W912" s="403"/>
      <c r="X912" s="1"/>
      <c r="Y912" s="2"/>
      <c r="Z912" s="400" t="str">
        <f>IFERROR(VLOOKUP(Y912, 【参考】数式用!$A$2:$B$48, 2, FALSE), "")</f>
        <v/>
      </c>
    </row>
    <row r="913" spans="2:26" ht="20.100000000000001" customHeight="1">
      <c r="B913" s="402">
        <f t="shared" si="10"/>
        <v>875</v>
      </c>
      <c r="C913" s="489"/>
      <c r="D913" s="490"/>
      <c r="E913" s="490"/>
      <c r="F913" s="490"/>
      <c r="G913" s="490"/>
      <c r="H913" s="490"/>
      <c r="I913" s="490"/>
      <c r="J913" s="490"/>
      <c r="K913" s="490"/>
      <c r="L913" s="491"/>
      <c r="M913" s="492"/>
      <c r="N913" s="492"/>
      <c r="O913" s="492"/>
      <c r="P913" s="492"/>
      <c r="Q913" s="492"/>
      <c r="R913" s="493"/>
      <c r="S913" s="493"/>
      <c r="T913" s="493"/>
      <c r="U913" s="493"/>
      <c r="V913" s="493"/>
      <c r="W913" s="403"/>
      <c r="X913" s="1"/>
      <c r="Y913" s="2"/>
      <c r="Z913" s="400" t="str">
        <f>IFERROR(VLOOKUP(Y913, 【参考】数式用!$A$2:$B$48, 2, FALSE), "")</f>
        <v/>
      </c>
    </row>
    <row r="914" spans="2:26" ht="20.100000000000001" customHeight="1">
      <c r="B914" s="402">
        <f t="shared" si="10"/>
        <v>876</v>
      </c>
      <c r="C914" s="489"/>
      <c r="D914" s="490"/>
      <c r="E914" s="490"/>
      <c r="F914" s="490"/>
      <c r="G914" s="490"/>
      <c r="H914" s="490"/>
      <c r="I914" s="490"/>
      <c r="J914" s="490"/>
      <c r="K914" s="490"/>
      <c r="L914" s="491"/>
      <c r="M914" s="492"/>
      <c r="N914" s="492"/>
      <c r="O914" s="492"/>
      <c r="P914" s="492"/>
      <c r="Q914" s="492"/>
      <c r="R914" s="493"/>
      <c r="S914" s="493"/>
      <c r="T914" s="493"/>
      <c r="U914" s="493"/>
      <c r="V914" s="493"/>
      <c r="W914" s="403"/>
      <c r="X914" s="1"/>
      <c r="Y914" s="2"/>
      <c r="Z914" s="400" t="str">
        <f>IFERROR(VLOOKUP(Y914, 【参考】数式用!$A$2:$B$48, 2, FALSE), "")</f>
        <v/>
      </c>
    </row>
    <row r="915" spans="2:26" ht="20.100000000000001" customHeight="1">
      <c r="B915" s="402">
        <f t="shared" si="10"/>
        <v>877</v>
      </c>
      <c r="C915" s="489"/>
      <c r="D915" s="490"/>
      <c r="E915" s="490"/>
      <c r="F915" s="490"/>
      <c r="G915" s="490"/>
      <c r="H915" s="490"/>
      <c r="I915" s="490"/>
      <c r="J915" s="490"/>
      <c r="K915" s="490"/>
      <c r="L915" s="491"/>
      <c r="M915" s="492"/>
      <c r="N915" s="492"/>
      <c r="O915" s="492"/>
      <c r="P915" s="492"/>
      <c r="Q915" s="492"/>
      <c r="R915" s="493"/>
      <c r="S915" s="493"/>
      <c r="T915" s="493"/>
      <c r="U915" s="493"/>
      <c r="V915" s="493"/>
      <c r="W915" s="403"/>
      <c r="X915" s="1"/>
      <c r="Y915" s="2"/>
      <c r="Z915" s="400" t="str">
        <f>IFERROR(VLOOKUP(Y915, 【参考】数式用!$A$2:$B$48, 2, FALSE), "")</f>
        <v/>
      </c>
    </row>
    <row r="916" spans="2:26" ht="20.100000000000001" customHeight="1">
      <c r="B916" s="402">
        <f t="shared" si="10"/>
        <v>878</v>
      </c>
      <c r="C916" s="489"/>
      <c r="D916" s="490"/>
      <c r="E916" s="490"/>
      <c r="F916" s="490"/>
      <c r="G916" s="490"/>
      <c r="H916" s="490"/>
      <c r="I916" s="490"/>
      <c r="J916" s="490"/>
      <c r="K916" s="490"/>
      <c r="L916" s="491"/>
      <c r="M916" s="492"/>
      <c r="N916" s="492"/>
      <c r="O916" s="492"/>
      <c r="P916" s="492"/>
      <c r="Q916" s="492"/>
      <c r="R916" s="493"/>
      <c r="S916" s="493"/>
      <c r="T916" s="493"/>
      <c r="U916" s="493"/>
      <c r="V916" s="493"/>
      <c r="W916" s="403"/>
      <c r="X916" s="1"/>
      <c r="Y916" s="2"/>
      <c r="Z916" s="400" t="str">
        <f>IFERROR(VLOOKUP(Y916, 【参考】数式用!$A$2:$B$48, 2, FALSE), "")</f>
        <v/>
      </c>
    </row>
    <row r="917" spans="2:26" ht="20.100000000000001" customHeight="1">
      <c r="B917" s="402">
        <f t="shared" si="10"/>
        <v>879</v>
      </c>
      <c r="C917" s="489"/>
      <c r="D917" s="490"/>
      <c r="E917" s="490"/>
      <c r="F917" s="490"/>
      <c r="G917" s="490"/>
      <c r="H917" s="490"/>
      <c r="I917" s="490"/>
      <c r="J917" s="490"/>
      <c r="K917" s="490"/>
      <c r="L917" s="491"/>
      <c r="M917" s="492"/>
      <c r="N917" s="492"/>
      <c r="O917" s="492"/>
      <c r="P917" s="492"/>
      <c r="Q917" s="492"/>
      <c r="R917" s="493"/>
      <c r="S917" s="493"/>
      <c r="T917" s="493"/>
      <c r="U917" s="493"/>
      <c r="V917" s="493"/>
      <c r="W917" s="403"/>
      <c r="X917" s="1"/>
      <c r="Y917" s="2"/>
      <c r="Z917" s="400" t="str">
        <f>IFERROR(VLOOKUP(Y917, 【参考】数式用!$A$2:$B$48, 2, FALSE), "")</f>
        <v/>
      </c>
    </row>
    <row r="918" spans="2:26" ht="20.100000000000001" customHeight="1">
      <c r="B918" s="402">
        <f t="shared" si="10"/>
        <v>880</v>
      </c>
      <c r="C918" s="489"/>
      <c r="D918" s="490"/>
      <c r="E918" s="490"/>
      <c r="F918" s="490"/>
      <c r="G918" s="490"/>
      <c r="H918" s="490"/>
      <c r="I918" s="490"/>
      <c r="J918" s="490"/>
      <c r="K918" s="490"/>
      <c r="L918" s="491"/>
      <c r="M918" s="492"/>
      <c r="N918" s="492"/>
      <c r="O918" s="492"/>
      <c r="P918" s="492"/>
      <c r="Q918" s="492"/>
      <c r="R918" s="493"/>
      <c r="S918" s="493"/>
      <c r="T918" s="493"/>
      <c r="U918" s="493"/>
      <c r="V918" s="493"/>
      <c r="W918" s="403"/>
      <c r="X918" s="1"/>
      <c r="Y918" s="2"/>
      <c r="Z918" s="400" t="str">
        <f>IFERROR(VLOOKUP(Y918, 【参考】数式用!$A$2:$B$48, 2, FALSE), "")</f>
        <v/>
      </c>
    </row>
    <row r="919" spans="2:26" ht="20.100000000000001" customHeight="1">
      <c r="B919" s="402">
        <f t="shared" si="10"/>
        <v>881</v>
      </c>
      <c r="C919" s="489"/>
      <c r="D919" s="490"/>
      <c r="E919" s="490"/>
      <c r="F919" s="490"/>
      <c r="G919" s="490"/>
      <c r="H919" s="490"/>
      <c r="I919" s="490"/>
      <c r="J919" s="490"/>
      <c r="K919" s="490"/>
      <c r="L919" s="491"/>
      <c r="M919" s="492"/>
      <c r="N919" s="492"/>
      <c r="O919" s="492"/>
      <c r="P919" s="492"/>
      <c r="Q919" s="492"/>
      <c r="R919" s="493"/>
      <c r="S919" s="493"/>
      <c r="T919" s="493"/>
      <c r="U919" s="493"/>
      <c r="V919" s="493"/>
      <c r="W919" s="403"/>
      <c r="X919" s="1"/>
      <c r="Y919" s="2"/>
      <c r="Z919" s="400" t="str">
        <f>IFERROR(VLOOKUP(Y919, 【参考】数式用!$A$2:$B$48, 2, FALSE), "")</f>
        <v/>
      </c>
    </row>
    <row r="920" spans="2:26" ht="20.100000000000001" customHeight="1">
      <c r="B920" s="402">
        <f t="shared" si="10"/>
        <v>882</v>
      </c>
      <c r="C920" s="489"/>
      <c r="D920" s="490"/>
      <c r="E920" s="490"/>
      <c r="F920" s="490"/>
      <c r="G920" s="490"/>
      <c r="H920" s="490"/>
      <c r="I920" s="490"/>
      <c r="J920" s="490"/>
      <c r="K920" s="490"/>
      <c r="L920" s="491"/>
      <c r="M920" s="492"/>
      <c r="N920" s="492"/>
      <c r="O920" s="492"/>
      <c r="P920" s="492"/>
      <c r="Q920" s="492"/>
      <c r="R920" s="493"/>
      <c r="S920" s="493"/>
      <c r="T920" s="493"/>
      <c r="U920" s="493"/>
      <c r="V920" s="493"/>
      <c r="W920" s="403"/>
      <c r="X920" s="1"/>
      <c r="Y920" s="2"/>
      <c r="Z920" s="400" t="str">
        <f>IFERROR(VLOOKUP(Y920, 【参考】数式用!$A$2:$B$48, 2, FALSE), "")</f>
        <v/>
      </c>
    </row>
    <row r="921" spans="2:26" ht="20.100000000000001" customHeight="1">
      <c r="B921" s="402">
        <f t="shared" si="10"/>
        <v>883</v>
      </c>
      <c r="C921" s="489"/>
      <c r="D921" s="490"/>
      <c r="E921" s="490"/>
      <c r="F921" s="490"/>
      <c r="G921" s="490"/>
      <c r="H921" s="490"/>
      <c r="I921" s="490"/>
      <c r="J921" s="490"/>
      <c r="K921" s="490"/>
      <c r="L921" s="491"/>
      <c r="M921" s="492"/>
      <c r="N921" s="492"/>
      <c r="O921" s="492"/>
      <c r="P921" s="492"/>
      <c r="Q921" s="492"/>
      <c r="R921" s="493"/>
      <c r="S921" s="493"/>
      <c r="T921" s="493"/>
      <c r="U921" s="493"/>
      <c r="V921" s="493"/>
      <c r="W921" s="403"/>
      <c r="X921" s="1"/>
      <c r="Y921" s="2"/>
      <c r="Z921" s="400" t="str">
        <f>IFERROR(VLOOKUP(Y921, 【参考】数式用!$A$2:$B$48, 2, FALSE), "")</f>
        <v/>
      </c>
    </row>
    <row r="922" spans="2:26" ht="20.100000000000001" customHeight="1">
      <c r="B922" s="402">
        <f t="shared" si="10"/>
        <v>884</v>
      </c>
      <c r="C922" s="489"/>
      <c r="D922" s="490"/>
      <c r="E922" s="490"/>
      <c r="F922" s="490"/>
      <c r="G922" s="490"/>
      <c r="H922" s="490"/>
      <c r="I922" s="490"/>
      <c r="J922" s="490"/>
      <c r="K922" s="490"/>
      <c r="L922" s="491"/>
      <c r="M922" s="492"/>
      <c r="N922" s="492"/>
      <c r="O922" s="492"/>
      <c r="P922" s="492"/>
      <c r="Q922" s="492"/>
      <c r="R922" s="493"/>
      <c r="S922" s="493"/>
      <c r="T922" s="493"/>
      <c r="U922" s="493"/>
      <c r="V922" s="493"/>
      <c r="W922" s="403"/>
      <c r="X922" s="1"/>
      <c r="Y922" s="2"/>
      <c r="Z922" s="400" t="str">
        <f>IFERROR(VLOOKUP(Y922, 【参考】数式用!$A$2:$B$48, 2, FALSE), "")</f>
        <v/>
      </c>
    </row>
    <row r="923" spans="2:26" ht="20.100000000000001" customHeight="1">
      <c r="B923" s="402">
        <f t="shared" si="10"/>
        <v>885</v>
      </c>
      <c r="C923" s="489"/>
      <c r="D923" s="490"/>
      <c r="E923" s="490"/>
      <c r="F923" s="490"/>
      <c r="G923" s="490"/>
      <c r="H923" s="490"/>
      <c r="I923" s="490"/>
      <c r="J923" s="490"/>
      <c r="K923" s="490"/>
      <c r="L923" s="491"/>
      <c r="M923" s="492"/>
      <c r="N923" s="492"/>
      <c r="O923" s="492"/>
      <c r="P923" s="492"/>
      <c r="Q923" s="492"/>
      <c r="R923" s="493"/>
      <c r="S923" s="493"/>
      <c r="T923" s="493"/>
      <c r="U923" s="493"/>
      <c r="V923" s="493"/>
      <c r="W923" s="403"/>
      <c r="X923" s="1"/>
      <c r="Y923" s="2"/>
      <c r="Z923" s="400" t="str">
        <f>IFERROR(VLOOKUP(Y923, 【参考】数式用!$A$2:$B$48, 2, FALSE), "")</f>
        <v/>
      </c>
    </row>
    <row r="924" spans="2:26" ht="20.100000000000001" customHeight="1">
      <c r="B924" s="402">
        <f t="shared" si="10"/>
        <v>886</v>
      </c>
      <c r="C924" s="489"/>
      <c r="D924" s="490"/>
      <c r="E924" s="490"/>
      <c r="F924" s="490"/>
      <c r="G924" s="490"/>
      <c r="H924" s="490"/>
      <c r="I924" s="490"/>
      <c r="J924" s="490"/>
      <c r="K924" s="490"/>
      <c r="L924" s="491"/>
      <c r="M924" s="492"/>
      <c r="N924" s="492"/>
      <c r="O924" s="492"/>
      <c r="P924" s="492"/>
      <c r="Q924" s="492"/>
      <c r="R924" s="493"/>
      <c r="S924" s="493"/>
      <c r="T924" s="493"/>
      <c r="U924" s="493"/>
      <c r="V924" s="493"/>
      <c r="W924" s="403"/>
      <c r="X924" s="1"/>
      <c r="Y924" s="2"/>
      <c r="Z924" s="400" t="str">
        <f>IFERROR(VLOOKUP(Y924, 【参考】数式用!$A$2:$B$48, 2, FALSE), "")</f>
        <v/>
      </c>
    </row>
    <row r="925" spans="2:26" ht="20.100000000000001" customHeight="1">
      <c r="B925" s="402">
        <f t="shared" si="10"/>
        <v>887</v>
      </c>
      <c r="C925" s="489"/>
      <c r="D925" s="490"/>
      <c r="E925" s="490"/>
      <c r="F925" s="490"/>
      <c r="G925" s="490"/>
      <c r="H925" s="490"/>
      <c r="I925" s="490"/>
      <c r="J925" s="490"/>
      <c r="K925" s="490"/>
      <c r="L925" s="491"/>
      <c r="M925" s="492"/>
      <c r="N925" s="492"/>
      <c r="O925" s="492"/>
      <c r="P925" s="492"/>
      <c r="Q925" s="492"/>
      <c r="R925" s="493"/>
      <c r="S925" s="493"/>
      <c r="T925" s="493"/>
      <c r="U925" s="493"/>
      <c r="V925" s="493"/>
      <c r="W925" s="403"/>
      <c r="X925" s="1"/>
      <c r="Y925" s="2"/>
      <c r="Z925" s="400" t="str">
        <f>IFERROR(VLOOKUP(Y925, 【参考】数式用!$A$2:$B$48, 2, FALSE), "")</f>
        <v/>
      </c>
    </row>
    <row r="926" spans="2:26" ht="20.100000000000001" customHeight="1">
      <c r="B926" s="402">
        <f t="shared" si="10"/>
        <v>888</v>
      </c>
      <c r="C926" s="489"/>
      <c r="D926" s="490"/>
      <c r="E926" s="490"/>
      <c r="F926" s="490"/>
      <c r="G926" s="490"/>
      <c r="H926" s="490"/>
      <c r="I926" s="490"/>
      <c r="J926" s="490"/>
      <c r="K926" s="490"/>
      <c r="L926" s="491"/>
      <c r="M926" s="492"/>
      <c r="N926" s="492"/>
      <c r="O926" s="492"/>
      <c r="P926" s="492"/>
      <c r="Q926" s="492"/>
      <c r="R926" s="493"/>
      <c r="S926" s="493"/>
      <c r="T926" s="493"/>
      <c r="U926" s="493"/>
      <c r="V926" s="493"/>
      <c r="W926" s="403"/>
      <c r="X926" s="1"/>
      <c r="Y926" s="2"/>
      <c r="Z926" s="400" t="str">
        <f>IFERROR(VLOOKUP(Y926, 【参考】数式用!$A$2:$B$48, 2, FALSE), "")</f>
        <v/>
      </c>
    </row>
    <row r="927" spans="2:26" ht="20.100000000000001" customHeight="1">
      <c r="B927" s="402">
        <f t="shared" si="10"/>
        <v>889</v>
      </c>
      <c r="C927" s="489"/>
      <c r="D927" s="490"/>
      <c r="E927" s="490"/>
      <c r="F927" s="490"/>
      <c r="G927" s="490"/>
      <c r="H927" s="490"/>
      <c r="I927" s="490"/>
      <c r="J927" s="490"/>
      <c r="K927" s="490"/>
      <c r="L927" s="491"/>
      <c r="M927" s="492"/>
      <c r="N927" s="492"/>
      <c r="O927" s="492"/>
      <c r="P927" s="492"/>
      <c r="Q927" s="492"/>
      <c r="R927" s="493"/>
      <c r="S927" s="493"/>
      <c r="T927" s="493"/>
      <c r="U927" s="493"/>
      <c r="V927" s="493"/>
      <c r="W927" s="403"/>
      <c r="X927" s="1"/>
      <c r="Y927" s="2"/>
      <c r="Z927" s="400" t="str">
        <f>IFERROR(VLOOKUP(Y927, 【参考】数式用!$A$2:$B$48, 2, FALSE), "")</f>
        <v/>
      </c>
    </row>
    <row r="928" spans="2:26" ht="20.100000000000001" customHeight="1">
      <c r="B928" s="402">
        <f t="shared" si="10"/>
        <v>890</v>
      </c>
      <c r="C928" s="489"/>
      <c r="D928" s="490"/>
      <c r="E928" s="490"/>
      <c r="F928" s="490"/>
      <c r="G928" s="490"/>
      <c r="H928" s="490"/>
      <c r="I928" s="490"/>
      <c r="J928" s="490"/>
      <c r="K928" s="490"/>
      <c r="L928" s="491"/>
      <c r="M928" s="492"/>
      <c r="N928" s="492"/>
      <c r="O928" s="492"/>
      <c r="P928" s="492"/>
      <c r="Q928" s="492"/>
      <c r="R928" s="493"/>
      <c r="S928" s="493"/>
      <c r="T928" s="493"/>
      <c r="U928" s="493"/>
      <c r="V928" s="493"/>
      <c r="W928" s="403"/>
      <c r="X928" s="1"/>
      <c r="Y928" s="2"/>
      <c r="Z928" s="400" t="str">
        <f>IFERROR(VLOOKUP(Y928, 【参考】数式用!$A$2:$B$48, 2, FALSE), "")</f>
        <v/>
      </c>
    </row>
    <row r="929" spans="2:26" ht="20.100000000000001" customHeight="1">
      <c r="B929" s="402">
        <f t="shared" ref="B929:B992" si="11">B928+1</f>
        <v>891</v>
      </c>
      <c r="C929" s="489"/>
      <c r="D929" s="490"/>
      <c r="E929" s="490"/>
      <c r="F929" s="490"/>
      <c r="G929" s="490"/>
      <c r="H929" s="490"/>
      <c r="I929" s="490"/>
      <c r="J929" s="490"/>
      <c r="K929" s="490"/>
      <c r="L929" s="491"/>
      <c r="M929" s="492"/>
      <c r="N929" s="492"/>
      <c r="O929" s="492"/>
      <c r="P929" s="492"/>
      <c r="Q929" s="492"/>
      <c r="R929" s="493"/>
      <c r="S929" s="493"/>
      <c r="T929" s="493"/>
      <c r="U929" s="493"/>
      <c r="V929" s="493"/>
      <c r="W929" s="403"/>
      <c r="X929" s="1"/>
      <c r="Y929" s="2"/>
      <c r="Z929" s="400" t="str">
        <f>IFERROR(VLOOKUP(Y929, 【参考】数式用!$A$2:$B$48, 2, FALSE), "")</f>
        <v/>
      </c>
    </row>
    <row r="930" spans="2:26" ht="20.100000000000001" customHeight="1">
      <c r="B930" s="402">
        <f t="shared" si="11"/>
        <v>892</v>
      </c>
      <c r="C930" s="489"/>
      <c r="D930" s="490"/>
      <c r="E930" s="490"/>
      <c r="F930" s="490"/>
      <c r="G930" s="490"/>
      <c r="H930" s="490"/>
      <c r="I930" s="490"/>
      <c r="J930" s="490"/>
      <c r="K930" s="490"/>
      <c r="L930" s="491"/>
      <c r="M930" s="492"/>
      <c r="N930" s="492"/>
      <c r="O930" s="492"/>
      <c r="P930" s="492"/>
      <c r="Q930" s="492"/>
      <c r="R930" s="493"/>
      <c r="S930" s="493"/>
      <c r="T930" s="493"/>
      <c r="U930" s="493"/>
      <c r="V930" s="493"/>
      <c r="W930" s="403"/>
      <c r="X930" s="1"/>
      <c r="Y930" s="2"/>
      <c r="Z930" s="400" t="str">
        <f>IFERROR(VLOOKUP(Y930, 【参考】数式用!$A$2:$B$48, 2, FALSE), "")</f>
        <v/>
      </c>
    </row>
    <row r="931" spans="2:26" ht="20.100000000000001" customHeight="1">
      <c r="B931" s="402">
        <f t="shared" si="11"/>
        <v>893</v>
      </c>
      <c r="C931" s="489"/>
      <c r="D931" s="490"/>
      <c r="E931" s="490"/>
      <c r="F931" s="490"/>
      <c r="G931" s="490"/>
      <c r="H931" s="490"/>
      <c r="I931" s="490"/>
      <c r="J931" s="490"/>
      <c r="K931" s="490"/>
      <c r="L931" s="491"/>
      <c r="M931" s="492"/>
      <c r="N931" s="492"/>
      <c r="O931" s="492"/>
      <c r="P931" s="492"/>
      <c r="Q931" s="492"/>
      <c r="R931" s="493"/>
      <c r="S931" s="493"/>
      <c r="T931" s="493"/>
      <c r="U931" s="493"/>
      <c r="V931" s="493"/>
      <c r="W931" s="403"/>
      <c r="X931" s="1"/>
      <c r="Y931" s="2"/>
      <c r="Z931" s="400" t="str">
        <f>IFERROR(VLOOKUP(Y931, 【参考】数式用!$A$2:$B$48, 2, FALSE), "")</f>
        <v/>
      </c>
    </row>
    <row r="932" spans="2:26" ht="20.100000000000001" customHeight="1">
      <c r="B932" s="402">
        <f t="shared" si="11"/>
        <v>894</v>
      </c>
      <c r="C932" s="489"/>
      <c r="D932" s="490"/>
      <c r="E932" s="490"/>
      <c r="F932" s="490"/>
      <c r="G932" s="490"/>
      <c r="H932" s="490"/>
      <c r="I932" s="490"/>
      <c r="J932" s="490"/>
      <c r="K932" s="490"/>
      <c r="L932" s="491"/>
      <c r="M932" s="492"/>
      <c r="N932" s="492"/>
      <c r="O932" s="492"/>
      <c r="P932" s="492"/>
      <c r="Q932" s="492"/>
      <c r="R932" s="493"/>
      <c r="S932" s="493"/>
      <c r="T932" s="493"/>
      <c r="U932" s="493"/>
      <c r="V932" s="493"/>
      <c r="W932" s="403"/>
      <c r="X932" s="1"/>
      <c r="Y932" s="2"/>
      <c r="Z932" s="400" t="str">
        <f>IFERROR(VLOOKUP(Y932, 【参考】数式用!$A$2:$B$48, 2, FALSE), "")</f>
        <v/>
      </c>
    </row>
    <row r="933" spans="2:26" ht="20.100000000000001" customHeight="1">
      <c r="B933" s="402">
        <f t="shared" si="11"/>
        <v>895</v>
      </c>
      <c r="C933" s="489"/>
      <c r="D933" s="490"/>
      <c r="E933" s="490"/>
      <c r="F933" s="490"/>
      <c r="G933" s="490"/>
      <c r="H933" s="490"/>
      <c r="I933" s="490"/>
      <c r="J933" s="490"/>
      <c r="K933" s="490"/>
      <c r="L933" s="491"/>
      <c r="M933" s="492"/>
      <c r="N933" s="492"/>
      <c r="O933" s="492"/>
      <c r="P933" s="492"/>
      <c r="Q933" s="492"/>
      <c r="R933" s="493"/>
      <c r="S933" s="493"/>
      <c r="T933" s="493"/>
      <c r="U933" s="493"/>
      <c r="V933" s="493"/>
      <c r="W933" s="403"/>
      <c r="X933" s="1"/>
      <c r="Y933" s="2"/>
      <c r="Z933" s="400" t="str">
        <f>IFERROR(VLOOKUP(Y933, 【参考】数式用!$A$2:$B$48, 2, FALSE), "")</f>
        <v/>
      </c>
    </row>
    <row r="934" spans="2:26" ht="20.100000000000001" customHeight="1">
      <c r="B934" s="402">
        <f t="shared" si="11"/>
        <v>896</v>
      </c>
      <c r="C934" s="489"/>
      <c r="D934" s="490"/>
      <c r="E934" s="490"/>
      <c r="F934" s="490"/>
      <c r="G934" s="490"/>
      <c r="H934" s="490"/>
      <c r="I934" s="490"/>
      <c r="J934" s="490"/>
      <c r="K934" s="490"/>
      <c r="L934" s="491"/>
      <c r="M934" s="492"/>
      <c r="N934" s="492"/>
      <c r="O934" s="492"/>
      <c r="P934" s="492"/>
      <c r="Q934" s="492"/>
      <c r="R934" s="493"/>
      <c r="S934" s="493"/>
      <c r="T934" s="493"/>
      <c r="U934" s="493"/>
      <c r="V934" s="493"/>
      <c r="W934" s="403"/>
      <c r="X934" s="1"/>
      <c r="Y934" s="2"/>
      <c r="Z934" s="400" t="str">
        <f>IFERROR(VLOOKUP(Y934, 【参考】数式用!$A$2:$B$48, 2, FALSE), "")</f>
        <v/>
      </c>
    </row>
    <row r="935" spans="2:26" ht="20.100000000000001" customHeight="1">
      <c r="B935" s="402">
        <f t="shared" si="11"/>
        <v>897</v>
      </c>
      <c r="C935" s="489"/>
      <c r="D935" s="490"/>
      <c r="E935" s="490"/>
      <c r="F935" s="490"/>
      <c r="G935" s="490"/>
      <c r="H935" s="490"/>
      <c r="I935" s="490"/>
      <c r="J935" s="490"/>
      <c r="K935" s="490"/>
      <c r="L935" s="491"/>
      <c r="M935" s="492"/>
      <c r="N935" s="492"/>
      <c r="O935" s="492"/>
      <c r="P935" s="492"/>
      <c r="Q935" s="492"/>
      <c r="R935" s="493"/>
      <c r="S935" s="493"/>
      <c r="T935" s="493"/>
      <c r="U935" s="493"/>
      <c r="V935" s="493"/>
      <c r="W935" s="403"/>
      <c r="X935" s="1"/>
      <c r="Y935" s="2"/>
      <c r="Z935" s="400" t="str">
        <f>IFERROR(VLOOKUP(Y935, 【参考】数式用!$A$2:$B$48, 2, FALSE), "")</f>
        <v/>
      </c>
    </row>
    <row r="936" spans="2:26" ht="20.100000000000001" customHeight="1">
      <c r="B936" s="402">
        <f t="shared" si="11"/>
        <v>898</v>
      </c>
      <c r="C936" s="489"/>
      <c r="D936" s="490"/>
      <c r="E936" s="490"/>
      <c r="F936" s="490"/>
      <c r="G936" s="490"/>
      <c r="H936" s="490"/>
      <c r="I936" s="490"/>
      <c r="J936" s="490"/>
      <c r="K936" s="490"/>
      <c r="L936" s="491"/>
      <c r="M936" s="492"/>
      <c r="N936" s="492"/>
      <c r="O936" s="492"/>
      <c r="P936" s="492"/>
      <c r="Q936" s="492"/>
      <c r="R936" s="493"/>
      <c r="S936" s="493"/>
      <c r="T936" s="493"/>
      <c r="U936" s="493"/>
      <c r="V936" s="493"/>
      <c r="W936" s="403"/>
      <c r="X936" s="1"/>
      <c r="Y936" s="2"/>
      <c r="Z936" s="400" t="str">
        <f>IFERROR(VLOOKUP(Y936, 【参考】数式用!$A$2:$B$48, 2, FALSE), "")</f>
        <v/>
      </c>
    </row>
    <row r="937" spans="2:26" ht="20.100000000000001" customHeight="1">
      <c r="B937" s="402">
        <f t="shared" si="11"/>
        <v>899</v>
      </c>
      <c r="C937" s="489"/>
      <c r="D937" s="490"/>
      <c r="E937" s="490"/>
      <c r="F937" s="490"/>
      <c r="G937" s="490"/>
      <c r="H937" s="490"/>
      <c r="I937" s="490"/>
      <c r="J937" s="490"/>
      <c r="K937" s="490"/>
      <c r="L937" s="491"/>
      <c r="M937" s="492"/>
      <c r="N937" s="492"/>
      <c r="O937" s="492"/>
      <c r="P937" s="492"/>
      <c r="Q937" s="492"/>
      <c r="R937" s="493"/>
      <c r="S937" s="493"/>
      <c r="T937" s="493"/>
      <c r="U937" s="493"/>
      <c r="V937" s="493"/>
      <c r="W937" s="403"/>
      <c r="X937" s="1"/>
      <c r="Y937" s="2"/>
      <c r="Z937" s="400" t="str">
        <f>IFERROR(VLOOKUP(Y937, 【参考】数式用!$A$2:$B$48, 2, FALSE), "")</f>
        <v/>
      </c>
    </row>
    <row r="938" spans="2:26" ht="20.100000000000001" customHeight="1">
      <c r="B938" s="402">
        <f t="shared" si="11"/>
        <v>900</v>
      </c>
      <c r="C938" s="489"/>
      <c r="D938" s="490"/>
      <c r="E938" s="490"/>
      <c r="F938" s="490"/>
      <c r="G938" s="490"/>
      <c r="H938" s="490"/>
      <c r="I938" s="490"/>
      <c r="J938" s="490"/>
      <c r="K938" s="490"/>
      <c r="L938" s="491"/>
      <c r="M938" s="492"/>
      <c r="N938" s="492"/>
      <c r="O938" s="492"/>
      <c r="P938" s="492"/>
      <c r="Q938" s="492"/>
      <c r="R938" s="493"/>
      <c r="S938" s="493"/>
      <c r="T938" s="493"/>
      <c r="U938" s="493"/>
      <c r="V938" s="493"/>
      <c r="W938" s="403"/>
      <c r="X938" s="1"/>
      <c r="Y938" s="2"/>
      <c r="Z938" s="400" t="str">
        <f>IFERROR(VLOOKUP(Y938, 【参考】数式用!$A$2:$B$48, 2, FALSE), "")</f>
        <v/>
      </c>
    </row>
    <row r="939" spans="2:26" ht="20.100000000000001" customHeight="1">
      <c r="B939" s="402">
        <f t="shared" si="11"/>
        <v>901</v>
      </c>
      <c r="C939" s="489"/>
      <c r="D939" s="490"/>
      <c r="E939" s="490"/>
      <c r="F939" s="490"/>
      <c r="G939" s="490"/>
      <c r="H939" s="490"/>
      <c r="I939" s="490"/>
      <c r="J939" s="490"/>
      <c r="K939" s="490"/>
      <c r="L939" s="491"/>
      <c r="M939" s="492"/>
      <c r="N939" s="492"/>
      <c r="O939" s="492"/>
      <c r="P939" s="492"/>
      <c r="Q939" s="492"/>
      <c r="R939" s="493"/>
      <c r="S939" s="493"/>
      <c r="T939" s="493"/>
      <c r="U939" s="493"/>
      <c r="V939" s="493"/>
      <c r="W939" s="403"/>
      <c r="X939" s="1"/>
      <c r="Y939" s="2"/>
      <c r="Z939" s="400" t="str">
        <f>IFERROR(VLOOKUP(Y939, 【参考】数式用!$A$2:$B$48, 2, FALSE), "")</f>
        <v/>
      </c>
    </row>
    <row r="940" spans="2:26" ht="20.100000000000001" customHeight="1">
      <c r="B940" s="402">
        <f t="shared" si="11"/>
        <v>902</v>
      </c>
      <c r="C940" s="489"/>
      <c r="D940" s="490"/>
      <c r="E940" s="490"/>
      <c r="F940" s="490"/>
      <c r="G940" s="490"/>
      <c r="H940" s="490"/>
      <c r="I940" s="490"/>
      <c r="J940" s="490"/>
      <c r="K940" s="490"/>
      <c r="L940" s="491"/>
      <c r="M940" s="492"/>
      <c r="N940" s="492"/>
      <c r="O940" s="492"/>
      <c r="P940" s="492"/>
      <c r="Q940" s="492"/>
      <c r="R940" s="493"/>
      <c r="S940" s="493"/>
      <c r="T940" s="493"/>
      <c r="U940" s="493"/>
      <c r="V940" s="493"/>
      <c r="W940" s="403"/>
      <c r="X940" s="1"/>
      <c r="Y940" s="2"/>
      <c r="Z940" s="400" t="str">
        <f>IFERROR(VLOOKUP(Y940, 【参考】数式用!$A$2:$B$48, 2, FALSE), "")</f>
        <v/>
      </c>
    </row>
    <row r="941" spans="2:26" ht="20.100000000000001" customHeight="1">
      <c r="B941" s="402">
        <f t="shared" si="11"/>
        <v>903</v>
      </c>
      <c r="C941" s="489"/>
      <c r="D941" s="490"/>
      <c r="E941" s="490"/>
      <c r="F941" s="490"/>
      <c r="G941" s="490"/>
      <c r="H941" s="490"/>
      <c r="I941" s="490"/>
      <c r="J941" s="490"/>
      <c r="K941" s="490"/>
      <c r="L941" s="491"/>
      <c r="M941" s="492"/>
      <c r="N941" s="492"/>
      <c r="O941" s="492"/>
      <c r="P941" s="492"/>
      <c r="Q941" s="492"/>
      <c r="R941" s="493"/>
      <c r="S941" s="493"/>
      <c r="T941" s="493"/>
      <c r="U941" s="493"/>
      <c r="V941" s="493"/>
      <c r="W941" s="403"/>
      <c r="X941" s="1"/>
      <c r="Y941" s="2"/>
      <c r="Z941" s="400" t="str">
        <f>IFERROR(VLOOKUP(Y941, 【参考】数式用!$A$2:$B$48, 2, FALSE), "")</f>
        <v/>
      </c>
    </row>
    <row r="942" spans="2:26" ht="20.100000000000001" customHeight="1">
      <c r="B942" s="402">
        <f t="shared" si="11"/>
        <v>904</v>
      </c>
      <c r="C942" s="489"/>
      <c r="D942" s="490"/>
      <c r="E942" s="490"/>
      <c r="F942" s="490"/>
      <c r="G942" s="490"/>
      <c r="H942" s="490"/>
      <c r="I942" s="490"/>
      <c r="J942" s="490"/>
      <c r="K942" s="490"/>
      <c r="L942" s="491"/>
      <c r="M942" s="492"/>
      <c r="N942" s="492"/>
      <c r="O942" s="492"/>
      <c r="P942" s="492"/>
      <c r="Q942" s="492"/>
      <c r="R942" s="493"/>
      <c r="S942" s="493"/>
      <c r="T942" s="493"/>
      <c r="U942" s="493"/>
      <c r="V942" s="493"/>
      <c r="W942" s="403"/>
      <c r="X942" s="1"/>
      <c r="Y942" s="2"/>
      <c r="Z942" s="400" t="str">
        <f>IFERROR(VLOOKUP(Y942, 【参考】数式用!$A$2:$B$48, 2, FALSE), "")</f>
        <v/>
      </c>
    </row>
    <row r="943" spans="2:26" ht="20.100000000000001" customHeight="1">
      <c r="B943" s="402">
        <f t="shared" si="11"/>
        <v>905</v>
      </c>
      <c r="C943" s="489"/>
      <c r="D943" s="490"/>
      <c r="E943" s="490"/>
      <c r="F943" s="490"/>
      <c r="G943" s="490"/>
      <c r="H943" s="490"/>
      <c r="I943" s="490"/>
      <c r="J943" s="490"/>
      <c r="K943" s="490"/>
      <c r="L943" s="491"/>
      <c r="M943" s="492"/>
      <c r="N943" s="492"/>
      <c r="O943" s="492"/>
      <c r="P943" s="492"/>
      <c r="Q943" s="492"/>
      <c r="R943" s="493"/>
      <c r="S943" s="493"/>
      <c r="T943" s="493"/>
      <c r="U943" s="493"/>
      <c r="V943" s="493"/>
      <c r="W943" s="403"/>
      <c r="X943" s="1"/>
      <c r="Y943" s="2"/>
      <c r="Z943" s="400" t="str">
        <f>IFERROR(VLOOKUP(Y943, 【参考】数式用!$A$2:$B$48, 2, FALSE), "")</f>
        <v/>
      </c>
    </row>
    <row r="944" spans="2:26" ht="20.100000000000001" customHeight="1">
      <c r="B944" s="402">
        <f t="shared" si="11"/>
        <v>906</v>
      </c>
      <c r="C944" s="489"/>
      <c r="D944" s="490"/>
      <c r="E944" s="490"/>
      <c r="F944" s="490"/>
      <c r="G944" s="490"/>
      <c r="H944" s="490"/>
      <c r="I944" s="490"/>
      <c r="J944" s="490"/>
      <c r="K944" s="490"/>
      <c r="L944" s="491"/>
      <c r="M944" s="492"/>
      <c r="N944" s="492"/>
      <c r="O944" s="492"/>
      <c r="P944" s="492"/>
      <c r="Q944" s="492"/>
      <c r="R944" s="493"/>
      <c r="S944" s="493"/>
      <c r="T944" s="493"/>
      <c r="U944" s="493"/>
      <c r="V944" s="493"/>
      <c r="W944" s="403"/>
      <c r="X944" s="1"/>
      <c r="Y944" s="2"/>
      <c r="Z944" s="400" t="str">
        <f>IFERROR(VLOOKUP(Y944, 【参考】数式用!$A$2:$B$48, 2, FALSE), "")</f>
        <v/>
      </c>
    </row>
    <row r="945" spans="2:26" ht="20.100000000000001" customHeight="1">
      <c r="B945" s="402">
        <f t="shared" si="11"/>
        <v>907</v>
      </c>
      <c r="C945" s="489"/>
      <c r="D945" s="490"/>
      <c r="E945" s="490"/>
      <c r="F945" s="490"/>
      <c r="G945" s="490"/>
      <c r="H945" s="490"/>
      <c r="I945" s="490"/>
      <c r="J945" s="490"/>
      <c r="K945" s="490"/>
      <c r="L945" s="491"/>
      <c r="M945" s="492"/>
      <c r="N945" s="492"/>
      <c r="O945" s="492"/>
      <c r="P945" s="492"/>
      <c r="Q945" s="492"/>
      <c r="R945" s="493"/>
      <c r="S945" s="493"/>
      <c r="T945" s="493"/>
      <c r="U945" s="493"/>
      <c r="V945" s="493"/>
      <c r="W945" s="403"/>
      <c r="X945" s="1"/>
      <c r="Y945" s="2"/>
      <c r="Z945" s="400" t="str">
        <f>IFERROR(VLOOKUP(Y945, 【参考】数式用!$A$2:$B$48, 2, FALSE), "")</f>
        <v/>
      </c>
    </row>
    <row r="946" spans="2:26" ht="20.100000000000001" customHeight="1">
      <c r="B946" s="402">
        <f t="shared" si="11"/>
        <v>908</v>
      </c>
      <c r="C946" s="489"/>
      <c r="D946" s="490"/>
      <c r="E946" s="490"/>
      <c r="F946" s="490"/>
      <c r="G946" s="490"/>
      <c r="H946" s="490"/>
      <c r="I946" s="490"/>
      <c r="J946" s="490"/>
      <c r="K946" s="490"/>
      <c r="L946" s="491"/>
      <c r="M946" s="492"/>
      <c r="N946" s="492"/>
      <c r="O946" s="492"/>
      <c r="P946" s="492"/>
      <c r="Q946" s="492"/>
      <c r="R946" s="493"/>
      <c r="S946" s="493"/>
      <c r="T946" s="493"/>
      <c r="U946" s="493"/>
      <c r="V946" s="493"/>
      <c r="W946" s="403"/>
      <c r="X946" s="1"/>
      <c r="Y946" s="2"/>
      <c r="Z946" s="400" t="str">
        <f>IFERROR(VLOOKUP(Y946, 【参考】数式用!$A$2:$B$48, 2, FALSE), "")</f>
        <v/>
      </c>
    </row>
    <row r="947" spans="2:26" ht="20.100000000000001" customHeight="1">
      <c r="B947" s="402">
        <f t="shared" si="11"/>
        <v>909</v>
      </c>
      <c r="C947" s="489"/>
      <c r="D947" s="490"/>
      <c r="E947" s="490"/>
      <c r="F947" s="490"/>
      <c r="G947" s="490"/>
      <c r="H947" s="490"/>
      <c r="I947" s="490"/>
      <c r="J947" s="490"/>
      <c r="K947" s="490"/>
      <c r="L947" s="491"/>
      <c r="M947" s="492"/>
      <c r="N947" s="492"/>
      <c r="O947" s="492"/>
      <c r="P947" s="492"/>
      <c r="Q947" s="492"/>
      <c r="R947" s="493"/>
      <c r="S947" s="493"/>
      <c r="T947" s="493"/>
      <c r="U947" s="493"/>
      <c r="V947" s="493"/>
      <c r="W947" s="403"/>
      <c r="X947" s="1"/>
      <c r="Y947" s="2"/>
      <c r="Z947" s="400" t="str">
        <f>IFERROR(VLOOKUP(Y947, 【参考】数式用!$A$2:$B$48, 2, FALSE), "")</f>
        <v/>
      </c>
    </row>
    <row r="948" spans="2:26" ht="20.100000000000001" customHeight="1">
      <c r="B948" s="402">
        <f t="shared" si="11"/>
        <v>910</v>
      </c>
      <c r="C948" s="489"/>
      <c r="D948" s="490"/>
      <c r="E948" s="490"/>
      <c r="F948" s="490"/>
      <c r="G948" s="490"/>
      <c r="H948" s="490"/>
      <c r="I948" s="490"/>
      <c r="J948" s="490"/>
      <c r="K948" s="490"/>
      <c r="L948" s="491"/>
      <c r="M948" s="492"/>
      <c r="N948" s="492"/>
      <c r="O948" s="492"/>
      <c r="P948" s="492"/>
      <c r="Q948" s="492"/>
      <c r="R948" s="493"/>
      <c r="S948" s="493"/>
      <c r="T948" s="493"/>
      <c r="U948" s="493"/>
      <c r="V948" s="493"/>
      <c r="W948" s="403"/>
      <c r="X948" s="1"/>
      <c r="Y948" s="2"/>
      <c r="Z948" s="400" t="str">
        <f>IFERROR(VLOOKUP(Y948, 【参考】数式用!$A$2:$B$48, 2, FALSE), "")</f>
        <v/>
      </c>
    </row>
    <row r="949" spans="2:26" ht="20.100000000000001" customHeight="1">
      <c r="B949" s="402">
        <f t="shared" si="11"/>
        <v>911</v>
      </c>
      <c r="C949" s="489"/>
      <c r="D949" s="490"/>
      <c r="E949" s="490"/>
      <c r="F949" s="490"/>
      <c r="G949" s="490"/>
      <c r="H949" s="490"/>
      <c r="I949" s="490"/>
      <c r="J949" s="490"/>
      <c r="K949" s="490"/>
      <c r="L949" s="491"/>
      <c r="M949" s="492"/>
      <c r="N949" s="492"/>
      <c r="O949" s="492"/>
      <c r="P949" s="492"/>
      <c r="Q949" s="492"/>
      <c r="R949" s="493"/>
      <c r="S949" s="493"/>
      <c r="T949" s="493"/>
      <c r="U949" s="493"/>
      <c r="V949" s="493"/>
      <c r="W949" s="403"/>
      <c r="X949" s="1"/>
      <c r="Y949" s="2"/>
      <c r="Z949" s="400" t="str">
        <f>IFERROR(VLOOKUP(Y949, 【参考】数式用!$A$2:$B$48, 2, FALSE), "")</f>
        <v/>
      </c>
    </row>
    <row r="950" spans="2:26" ht="20.100000000000001" customHeight="1">
      <c r="B950" s="402">
        <f t="shared" si="11"/>
        <v>912</v>
      </c>
      <c r="C950" s="489"/>
      <c r="D950" s="490"/>
      <c r="E950" s="490"/>
      <c r="F950" s="490"/>
      <c r="G950" s="490"/>
      <c r="H950" s="490"/>
      <c r="I950" s="490"/>
      <c r="J950" s="490"/>
      <c r="K950" s="490"/>
      <c r="L950" s="491"/>
      <c r="M950" s="492"/>
      <c r="N950" s="492"/>
      <c r="O950" s="492"/>
      <c r="P950" s="492"/>
      <c r="Q950" s="492"/>
      <c r="R950" s="493"/>
      <c r="S950" s="493"/>
      <c r="T950" s="493"/>
      <c r="U950" s="493"/>
      <c r="V950" s="493"/>
      <c r="W950" s="403"/>
      <c r="X950" s="1"/>
      <c r="Y950" s="2"/>
      <c r="Z950" s="400" t="str">
        <f>IFERROR(VLOOKUP(Y950, 【参考】数式用!$A$2:$B$48, 2, FALSE), "")</f>
        <v/>
      </c>
    </row>
    <row r="951" spans="2:26" ht="20.100000000000001" customHeight="1">
      <c r="B951" s="402">
        <f t="shared" si="11"/>
        <v>913</v>
      </c>
      <c r="C951" s="489"/>
      <c r="D951" s="490"/>
      <c r="E951" s="490"/>
      <c r="F951" s="490"/>
      <c r="G951" s="490"/>
      <c r="H951" s="490"/>
      <c r="I951" s="490"/>
      <c r="J951" s="490"/>
      <c r="K951" s="490"/>
      <c r="L951" s="491"/>
      <c r="M951" s="492"/>
      <c r="N951" s="492"/>
      <c r="O951" s="492"/>
      <c r="P951" s="492"/>
      <c r="Q951" s="492"/>
      <c r="R951" s="493"/>
      <c r="S951" s="493"/>
      <c r="T951" s="493"/>
      <c r="U951" s="493"/>
      <c r="V951" s="493"/>
      <c r="W951" s="403"/>
      <c r="X951" s="1"/>
      <c r="Y951" s="2"/>
      <c r="Z951" s="400" t="str">
        <f>IFERROR(VLOOKUP(Y951, 【参考】数式用!$A$2:$B$48, 2, FALSE), "")</f>
        <v/>
      </c>
    </row>
    <row r="952" spans="2:26" ht="20.100000000000001" customHeight="1">
      <c r="B952" s="402">
        <f t="shared" si="11"/>
        <v>914</v>
      </c>
      <c r="C952" s="489"/>
      <c r="D952" s="490"/>
      <c r="E952" s="490"/>
      <c r="F952" s="490"/>
      <c r="G952" s="490"/>
      <c r="H952" s="490"/>
      <c r="I952" s="490"/>
      <c r="J952" s="490"/>
      <c r="K952" s="490"/>
      <c r="L952" s="491"/>
      <c r="M952" s="492"/>
      <c r="N952" s="492"/>
      <c r="O952" s="492"/>
      <c r="P952" s="492"/>
      <c r="Q952" s="492"/>
      <c r="R952" s="493"/>
      <c r="S952" s="493"/>
      <c r="T952" s="493"/>
      <c r="U952" s="493"/>
      <c r="V952" s="493"/>
      <c r="W952" s="403"/>
      <c r="X952" s="1"/>
      <c r="Y952" s="2"/>
      <c r="Z952" s="400" t="str">
        <f>IFERROR(VLOOKUP(Y952, 【参考】数式用!$A$2:$B$48, 2, FALSE), "")</f>
        <v/>
      </c>
    </row>
    <row r="953" spans="2:26" ht="20.100000000000001" customHeight="1">
      <c r="B953" s="402">
        <f t="shared" si="11"/>
        <v>915</v>
      </c>
      <c r="C953" s="489"/>
      <c r="D953" s="490"/>
      <c r="E953" s="490"/>
      <c r="F953" s="490"/>
      <c r="G953" s="490"/>
      <c r="H953" s="490"/>
      <c r="I953" s="490"/>
      <c r="J953" s="490"/>
      <c r="K953" s="490"/>
      <c r="L953" s="491"/>
      <c r="M953" s="492"/>
      <c r="N953" s="492"/>
      <c r="O953" s="492"/>
      <c r="P953" s="492"/>
      <c r="Q953" s="492"/>
      <c r="R953" s="493"/>
      <c r="S953" s="493"/>
      <c r="T953" s="493"/>
      <c r="U953" s="493"/>
      <c r="V953" s="493"/>
      <c r="W953" s="403"/>
      <c r="X953" s="1"/>
      <c r="Y953" s="2"/>
      <c r="Z953" s="400" t="str">
        <f>IFERROR(VLOOKUP(Y953, 【参考】数式用!$A$2:$B$48, 2, FALSE), "")</f>
        <v/>
      </c>
    </row>
    <row r="954" spans="2:26" ht="20.100000000000001" customHeight="1">
      <c r="B954" s="402">
        <f t="shared" si="11"/>
        <v>916</v>
      </c>
      <c r="C954" s="489"/>
      <c r="D954" s="490"/>
      <c r="E954" s="490"/>
      <c r="F954" s="490"/>
      <c r="G954" s="490"/>
      <c r="H954" s="490"/>
      <c r="I954" s="490"/>
      <c r="J954" s="490"/>
      <c r="K954" s="490"/>
      <c r="L954" s="491"/>
      <c r="M954" s="492"/>
      <c r="N954" s="492"/>
      <c r="O954" s="492"/>
      <c r="P954" s="492"/>
      <c r="Q954" s="492"/>
      <c r="R954" s="493"/>
      <c r="S954" s="493"/>
      <c r="T954" s="493"/>
      <c r="U954" s="493"/>
      <c r="V954" s="493"/>
      <c r="W954" s="403"/>
      <c r="X954" s="1"/>
      <c r="Y954" s="2"/>
      <c r="Z954" s="400" t="str">
        <f>IFERROR(VLOOKUP(Y954, 【参考】数式用!$A$2:$B$48, 2, FALSE), "")</f>
        <v/>
      </c>
    </row>
    <row r="955" spans="2:26" ht="20.100000000000001" customHeight="1">
      <c r="B955" s="402">
        <f t="shared" si="11"/>
        <v>917</v>
      </c>
      <c r="C955" s="489"/>
      <c r="D955" s="490"/>
      <c r="E955" s="490"/>
      <c r="F955" s="490"/>
      <c r="G955" s="490"/>
      <c r="H955" s="490"/>
      <c r="I955" s="490"/>
      <c r="J955" s="490"/>
      <c r="K955" s="490"/>
      <c r="L955" s="491"/>
      <c r="M955" s="492"/>
      <c r="N955" s="492"/>
      <c r="O955" s="492"/>
      <c r="P955" s="492"/>
      <c r="Q955" s="492"/>
      <c r="R955" s="493"/>
      <c r="S955" s="493"/>
      <c r="T955" s="493"/>
      <c r="U955" s="493"/>
      <c r="V955" s="493"/>
      <c r="W955" s="403"/>
      <c r="X955" s="1"/>
      <c r="Y955" s="2"/>
      <c r="Z955" s="400" t="str">
        <f>IFERROR(VLOOKUP(Y955, 【参考】数式用!$A$2:$B$48, 2, FALSE), "")</f>
        <v/>
      </c>
    </row>
    <row r="956" spans="2:26" ht="20.100000000000001" customHeight="1">
      <c r="B956" s="402">
        <f t="shared" si="11"/>
        <v>918</v>
      </c>
      <c r="C956" s="489"/>
      <c r="D956" s="490"/>
      <c r="E956" s="490"/>
      <c r="F956" s="490"/>
      <c r="G956" s="490"/>
      <c r="H956" s="490"/>
      <c r="I956" s="490"/>
      <c r="J956" s="490"/>
      <c r="K956" s="490"/>
      <c r="L956" s="491"/>
      <c r="M956" s="492"/>
      <c r="N956" s="492"/>
      <c r="O956" s="492"/>
      <c r="P956" s="492"/>
      <c r="Q956" s="492"/>
      <c r="R956" s="493"/>
      <c r="S956" s="493"/>
      <c r="T956" s="493"/>
      <c r="U956" s="493"/>
      <c r="V956" s="493"/>
      <c r="W956" s="403"/>
      <c r="X956" s="1"/>
      <c r="Y956" s="2"/>
      <c r="Z956" s="400" t="str">
        <f>IFERROR(VLOOKUP(Y956, 【参考】数式用!$A$2:$B$48, 2, FALSE), "")</f>
        <v/>
      </c>
    </row>
    <row r="957" spans="2:26" ht="20.100000000000001" customHeight="1">
      <c r="B957" s="402">
        <f t="shared" si="11"/>
        <v>919</v>
      </c>
      <c r="C957" s="489"/>
      <c r="D957" s="490"/>
      <c r="E957" s="490"/>
      <c r="F957" s="490"/>
      <c r="G957" s="490"/>
      <c r="H957" s="490"/>
      <c r="I957" s="490"/>
      <c r="J957" s="490"/>
      <c r="K957" s="490"/>
      <c r="L957" s="491"/>
      <c r="M957" s="492"/>
      <c r="N957" s="492"/>
      <c r="O957" s="492"/>
      <c r="P957" s="492"/>
      <c r="Q957" s="492"/>
      <c r="R957" s="493"/>
      <c r="S957" s="493"/>
      <c r="T957" s="493"/>
      <c r="U957" s="493"/>
      <c r="V957" s="493"/>
      <c r="W957" s="403"/>
      <c r="X957" s="1"/>
      <c r="Y957" s="2"/>
      <c r="Z957" s="400" t="str">
        <f>IFERROR(VLOOKUP(Y957, 【参考】数式用!$A$2:$B$48, 2, FALSE), "")</f>
        <v/>
      </c>
    </row>
    <row r="958" spans="2:26" ht="20.100000000000001" customHeight="1">
      <c r="B958" s="402">
        <f t="shared" si="11"/>
        <v>920</v>
      </c>
      <c r="C958" s="489"/>
      <c r="D958" s="490"/>
      <c r="E958" s="490"/>
      <c r="F958" s="490"/>
      <c r="G958" s="490"/>
      <c r="H958" s="490"/>
      <c r="I958" s="490"/>
      <c r="J958" s="490"/>
      <c r="K958" s="490"/>
      <c r="L958" s="491"/>
      <c r="M958" s="492"/>
      <c r="N958" s="492"/>
      <c r="O958" s="492"/>
      <c r="P958" s="492"/>
      <c r="Q958" s="492"/>
      <c r="R958" s="493"/>
      <c r="S958" s="493"/>
      <c r="T958" s="493"/>
      <c r="U958" s="493"/>
      <c r="V958" s="493"/>
      <c r="W958" s="403"/>
      <c r="X958" s="1"/>
      <c r="Y958" s="2"/>
      <c r="Z958" s="400" t="str">
        <f>IFERROR(VLOOKUP(Y958, 【参考】数式用!$A$2:$B$48, 2, FALSE), "")</f>
        <v/>
      </c>
    </row>
    <row r="959" spans="2:26" ht="20.100000000000001" customHeight="1">
      <c r="B959" s="402">
        <f t="shared" si="11"/>
        <v>921</v>
      </c>
      <c r="C959" s="489"/>
      <c r="D959" s="490"/>
      <c r="E959" s="490"/>
      <c r="F959" s="490"/>
      <c r="G959" s="490"/>
      <c r="H959" s="490"/>
      <c r="I959" s="490"/>
      <c r="J959" s="490"/>
      <c r="K959" s="490"/>
      <c r="L959" s="491"/>
      <c r="M959" s="492"/>
      <c r="N959" s="492"/>
      <c r="O959" s="492"/>
      <c r="P959" s="492"/>
      <c r="Q959" s="492"/>
      <c r="R959" s="493"/>
      <c r="S959" s="493"/>
      <c r="T959" s="493"/>
      <c r="U959" s="493"/>
      <c r="V959" s="493"/>
      <c r="W959" s="403"/>
      <c r="X959" s="1"/>
      <c r="Y959" s="2"/>
      <c r="Z959" s="400" t="str">
        <f>IFERROR(VLOOKUP(Y959, 【参考】数式用!$A$2:$B$48, 2, FALSE), "")</f>
        <v/>
      </c>
    </row>
    <row r="960" spans="2:26" ht="20.100000000000001" customHeight="1">
      <c r="B960" s="402">
        <f t="shared" si="11"/>
        <v>922</v>
      </c>
      <c r="C960" s="489"/>
      <c r="D960" s="490"/>
      <c r="E960" s="490"/>
      <c r="F960" s="490"/>
      <c r="G960" s="490"/>
      <c r="H960" s="490"/>
      <c r="I960" s="490"/>
      <c r="J960" s="490"/>
      <c r="K960" s="490"/>
      <c r="L960" s="491"/>
      <c r="M960" s="492"/>
      <c r="N960" s="492"/>
      <c r="O960" s="492"/>
      <c r="P960" s="492"/>
      <c r="Q960" s="492"/>
      <c r="R960" s="493"/>
      <c r="S960" s="493"/>
      <c r="T960" s="493"/>
      <c r="U960" s="493"/>
      <c r="V960" s="493"/>
      <c r="W960" s="403"/>
      <c r="X960" s="1"/>
      <c r="Y960" s="2"/>
      <c r="Z960" s="400" t="str">
        <f>IFERROR(VLOOKUP(Y960, 【参考】数式用!$A$2:$B$48, 2, FALSE), "")</f>
        <v/>
      </c>
    </row>
    <row r="961" spans="2:26" ht="20.100000000000001" customHeight="1">
      <c r="B961" s="402">
        <f t="shared" si="11"/>
        <v>923</v>
      </c>
      <c r="C961" s="489"/>
      <c r="D961" s="490"/>
      <c r="E961" s="490"/>
      <c r="F961" s="490"/>
      <c r="G961" s="490"/>
      <c r="H961" s="490"/>
      <c r="I961" s="490"/>
      <c r="J961" s="490"/>
      <c r="K961" s="490"/>
      <c r="L961" s="491"/>
      <c r="M961" s="492"/>
      <c r="N961" s="492"/>
      <c r="O961" s="492"/>
      <c r="P961" s="492"/>
      <c r="Q961" s="492"/>
      <c r="R961" s="493"/>
      <c r="S961" s="493"/>
      <c r="T961" s="493"/>
      <c r="U961" s="493"/>
      <c r="V961" s="493"/>
      <c r="W961" s="403"/>
      <c r="X961" s="1"/>
      <c r="Y961" s="2"/>
      <c r="Z961" s="400" t="str">
        <f>IFERROR(VLOOKUP(Y961, 【参考】数式用!$A$2:$B$48, 2, FALSE), "")</f>
        <v/>
      </c>
    </row>
    <row r="962" spans="2:26" ht="20.100000000000001" customHeight="1">
      <c r="B962" s="402">
        <f t="shared" si="11"/>
        <v>924</v>
      </c>
      <c r="C962" s="489"/>
      <c r="D962" s="490"/>
      <c r="E962" s="490"/>
      <c r="F962" s="490"/>
      <c r="G962" s="490"/>
      <c r="H962" s="490"/>
      <c r="I962" s="490"/>
      <c r="J962" s="490"/>
      <c r="K962" s="490"/>
      <c r="L962" s="491"/>
      <c r="M962" s="492"/>
      <c r="N962" s="492"/>
      <c r="O962" s="492"/>
      <c r="P962" s="492"/>
      <c r="Q962" s="492"/>
      <c r="R962" s="493"/>
      <c r="S962" s="493"/>
      <c r="T962" s="493"/>
      <c r="U962" s="493"/>
      <c r="V962" s="493"/>
      <c r="W962" s="403"/>
      <c r="X962" s="1"/>
      <c r="Y962" s="2"/>
      <c r="Z962" s="400" t="str">
        <f>IFERROR(VLOOKUP(Y962, 【参考】数式用!$A$2:$B$48, 2, FALSE), "")</f>
        <v/>
      </c>
    </row>
    <row r="963" spans="2:26" ht="20.100000000000001" customHeight="1">
      <c r="B963" s="402">
        <f t="shared" si="11"/>
        <v>925</v>
      </c>
      <c r="C963" s="489"/>
      <c r="D963" s="490"/>
      <c r="E963" s="490"/>
      <c r="F963" s="490"/>
      <c r="G963" s="490"/>
      <c r="H963" s="490"/>
      <c r="I963" s="490"/>
      <c r="J963" s="490"/>
      <c r="K963" s="490"/>
      <c r="L963" s="491"/>
      <c r="M963" s="492"/>
      <c r="N963" s="492"/>
      <c r="O963" s="492"/>
      <c r="P963" s="492"/>
      <c r="Q963" s="492"/>
      <c r="R963" s="493"/>
      <c r="S963" s="493"/>
      <c r="T963" s="493"/>
      <c r="U963" s="493"/>
      <c r="V963" s="493"/>
      <c r="W963" s="403"/>
      <c r="X963" s="1"/>
      <c r="Y963" s="2"/>
      <c r="Z963" s="400" t="str">
        <f>IFERROR(VLOOKUP(Y963, 【参考】数式用!$A$2:$B$48, 2, FALSE), "")</f>
        <v/>
      </c>
    </row>
    <row r="964" spans="2:26" ht="20.100000000000001" customHeight="1">
      <c r="B964" s="402">
        <f t="shared" si="11"/>
        <v>926</v>
      </c>
      <c r="C964" s="489"/>
      <c r="D964" s="490"/>
      <c r="E964" s="490"/>
      <c r="F964" s="490"/>
      <c r="G964" s="490"/>
      <c r="H964" s="490"/>
      <c r="I964" s="490"/>
      <c r="J964" s="490"/>
      <c r="K964" s="490"/>
      <c r="L964" s="491"/>
      <c r="M964" s="492"/>
      <c r="N964" s="492"/>
      <c r="O964" s="492"/>
      <c r="P964" s="492"/>
      <c r="Q964" s="492"/>
      <c r="R964" s="493"/>
      <c r="S964" s="493"/>
      <c r="T964" s="493"/>
      <c r="U964" s="493"/>
      <c r="V964" s="493"/>
      <c r="W964" s="403"/>
      <c r="X964" s="1"/>
      <c r="Y964" s="2"/>
      <c r="Z964" s="400" t="str">
        <f>IFERROR(VLOOKUP(Y964, 【参考】数式用!$A$2:$B$48, 2, FALSE), "")</f>
        <v/>
      </c>
    </row>
    <row r="965" spans="2:26" ht="20.100000000000001" customHeight="1">
      <c r="B965" s="402">
        <f t="shared" si="11"/>
        <v>927</v>
      </c>
      <c r="C965" s="489"/>
      <c r="D965" s="490"/>
      <c r="E965" s="490"/>
      <c r="F965" s="490"/>
      <c r="G965" s="490"/>
      <c r="H965" s="490"/>
      <c r="I965" s="490"/>
      <c r="J965" s="490"/>
      <c r="K965" s="490"/>
      <c r="L965" s="491"/>
      <c r="M965" s="492"/>
      <c r="N965" s="492"/>
      <c r="O965" s="492"/>
      <c r="P965" s="492"/>
      <c r="Q965" s="492"/>
      <c r="R965" s="493"/>
      <c r="S965" s="493"/>
      <c r="T965" s="493"/>
      <c r="U965" s="493"/>
      <c r="V965" s="493"/>
      <c r="W965" s="403"/>
      <c r="X965" s="1"/>
      <c r="Y965" s="2"/>
      <c r="Z965" s="400" t="str">
        <f>IFERROR(VLOOKUP(Y965, 【参考】数式用!$A$2:$B$48, 2, FALSE), "")</f>
        <v/>
      </c>
    </row>
    <row r="966" spans="2:26" ht="20.100000000000001" customHeight="1">
      <c r="B966" s="402">
        <f t="shared" si="11"/>
        <v>928</v>
      </c>
      <c r="C966" s="489"/>
      <c r="D966" s="490"/>
      <c r="E966" s="490"/>
      <c r="F966" s="490"/>
      <c r="G966" s="490"/>
      <c r="H966" s="490"/>
      <c r="I966" s="490"/>
      <c r="J966" s="490"/>
      <c r="K966" s="490"/>
      <c r="L966" s="491"/>
      <c r="M966" s="492"/>
      <c r="N966" s="492"/>
      <c r="O966" s="492"/>
      <c r="P966" s="492"/>
      <c r="Q966" s="492"/>
      <c r="R966" s="493"/>
      <c r="S966" s="493"/>
      <c r="T966" s="493"/>
      <c r="U966" s="493"/>
      <c r="V966" s="493"/>
      <c r="W966" s="403"/>
      <c r="X966" s="1"/>
      <c r="Y966" s="2"/>
      <c r="Z966" s="400" t="str">
        <f>IFERROR(VLOOKUP(Y966, 【参考】数式用!$A$2:$B$48, 2, FALSE), "")</f>
        <v/>
      </c>
    </row>
    <row r="967" spans="2:26" ht="20.100000000000001" customHeight="1">
      <c r="B967" s="402">
        <f t="shared" si="11"/>
        <v>929</v>
      </c>
      <c r="C967" s="489"/>
      <c r="D967" s="490"/>
      <c r="E967" s="490"/>
      <c r="F967" s="490"/>
      <c r="G967" s="490"/>
      <c r="H967" s="490"/>
      <c r="I967" s="490"/>
      <c r="J967" s="490"/>
      <c r="K967" s="490"/>
      <c r="L967" s="491"/>
      <c r="M967" s="492"/>
      <c r="N967" s="492"/>
      <c r="O967" s="492"/>
      <c r="P967" s="492"/>
      <c r="Q967" s="492"/>
      <c r="R967" s="493"/>
      <c r="S967" s="493"/>
      <c r="T967" s="493"/>
      <c r="U967" s="493"/>
      <c r="V967" s="493"/>
      <c r="W967" s="403"/>
      <c r="X967" s="1"/>
      <c r="Y967" s="2"/>
      <c r="Z967" s="400" t="str">
        <f>IFERROR(VLOOKUP(Y967, 【参考】数式用!$A$2:$B$48, 2, FALSE), "")</f>
        <v/>
      </c>
    </row>
    <row r="968" spans="2:26" ht="20.100000000000001" customHeight="1">
      <c r="B968" s="402">
        <f t="shared" si="11"/>
        <v>930</v>
      </c>
      <c r="C968" s="489"/>
      <c r="D968" s="490"/>
      <c r="E968" s="490"/>
      <c r="F968" s="490"/>
      <c r="G968" s="490"/>
      <c r="H968" s="490"/>
      <c r="I968" s="490"/>
      <c r="J968" s="490"/>
      <c r="K968" s="490"/>
      <c r="L968" s="491"/>
      <c r="M968" s="492"/>
      <c r="N968" s="492"/>
      <c r="O968" s="492"/>
      <c r="P968" s="492"/>
      <c r="Q968" s="492"/>
      <c r="R968" s="493"/>
      <c r="S968" s="493"/>
      <c r="T968" s="493"/>
      <c r="U968" s="493"/>
      <c r="V968" s="493"/>
      <c r="W968" s="403"/>
      <c r="X968" s="1"/>
      <c r="Y968" s="2"/>
      <c r="Z968" s="400" t="str">
        <f>IFERROR(VLOOKUP(Y968, 【参考】数式用!$A$2:$B$48, 2, FALSE), "")</f>
        <v/>
      </c>
    </row>
    <row r="969" spans="2:26" ht="20.100000000000001" customHeight="1">
      <c r="B969" s="402">
        <f t="shared" si="11"/>
        <v>931</v>
      </c>
      <c r="C969" s="489"/>
      <c r="D969" s="490"/>
      <c r="E969" s="490"/>
      <c r="F969" s="490"/>
      <c r="G969" s="490"/>
      <c r="H969" s="490"/>
      <c r="I969" s="490"/>
      <c r="J969" s="490"/>
      <c r="K969" s="490"/>
      <c r="L969" s="491"/>
      <c r="M969" s="492"/>
      <c r="N969" s="492"/>
      <c r="O969" s="492"/>
      <c r="P969" s="492"/>
      <c r="Q969" s="492"/>
      <c r="R969" s="493"/>
      <c r="S969" s="493"/>
      <c r="T969" s="493"/>
      <c r="U969" s="493"/>
      <c r="V969" s="493"/>
      <c r="W969" s="403"/>
      <c r="X969" s="1"/>
      <c r="Y969" s="2"/>
      <c r="Z969" s="400" t="str">
        <f>IFERROR(VLOOKUP(Y969, 【参考】数式用!$A$2:$B$48, 2, FALSE), "")</f>
        <v/>
      </c>
    </row>
    <row r="970" spans="2:26" ht="20.100000000000001" customHeight="1">
      <c r="B970" s="402">
        <f t="shared" si="11"/>
        <v>932</v>
      </c>
      <c r="C970" s="489"/>
      <c r="D970" s="490"/>
      <c r="E970" s="490"/>
      <c r="F970" s="490"/>
      <c r="G970" s="490"/>
      <c r="H970" s="490"/>
      <c r="I970" s="490"/>
      <c r="J970" s="490"/>
      <c r="K970" s="490"/>
      <c r="L970" s="491"/>
      <c r="M970" s="492"/>
      <c r="N970" s="492"/>
      <c r="O970" s="492"/>
      <c r="P970" s="492"/>
      <c r="Q970" s="492"/>
      <c r="R970" s="493"/>
      <c r="S970" s="493"/>
      <c r="T970" s="493"/>
      <c r="U970" s="493"/>
      <c r="V970" s="493"/>
      <c r="W970" s="403"/>
      <c r="X970" s="1"/>
      <c r="Y970" s="2"/>
      <c r="Z970" s="400" t="str">
        <f>IFERROR(VLOOKUP(Y970, 【参考】数式用!$A$2:$B$48, 2, FALSE), "")</f>
        <v/>
      </c>
    </row>
    <row r="971" spans="2:26" ht="20.100000000000001" customHeight="1">
      <c r="B971" s="402">
        <f t="shared" si="11"/>
        <v>933</v>
      </c>
      <c r="C971" s="489"/>
      <c r="D971" s="490"/>
      <c r="E971" s="490"/>
      <c r="F971" s="490"/>
      <c r="G971" s="490"/>
      <c r="H971" s="490"/>
      <c r="I971" s="490"/>
      <c r="J971" s="490"/>
      <c r="K971" s="490"/>
      <c r="L971" s="491"/>
      <c r="M971" s="492"/>
      <c r="N971" s="492"/>
      <c r="O971" s="492"/>
      <c r="P971" s="492"/>
      <c r="Q971" s="492"/>
      <c r="R971" s="493"/>
      <c r="S971" s="493"/>
      <c r="T971" s="493"/>
      <c r="U971" s="493"/>
      <c r="V971" s="493"/>
      <c r="W971" s="403"/>
      <c r="X971" s="1"/>
      <c r="Y971" s="2"/>
      <c r="Z971" s="400" t="str">
        <f>IFERROR(VLOOKUP(Y971, 【参考】数式用!$A$2:$B$48, 2, FALSE), "")</f>
        <v/>
      </c>
    </row>
    <row r="972" spans="2:26" ht="20.100000000000001" customHeight="1">
      <c r="B972" s="402">
        <f t="shared" si="11"/>
        <v>934</v>
      </c>
      <c r="C972" s="489"/>
      <c r="D972" s="490"/>
      <c r="E972" s="490"/>
      <c r="F972" s="490"/>
      <c r="G972" s="490"/>
      <c r="H972" s="490"/>
      <c r="I972" s="490"/>
      <c r="J972" s="490"/>
      <c r="K972" s="490"/>
      <c r="L972" s="491"/>
      <c r="M972" s="492"/>
      <c r="N972" s="492"/>
      <c r="O972" s="492"/>
      <c r="P972" s="492"/>
      <c r="Q972" s="492"/>
      <c r="R972" s="493"/>
      <c r="S972" s="493"/>
      <c r="T972" s="493"/>
      <c r="U972" s="493"/>
      <c r="V972" s="493"/>
      <c r="W972" s="403"/>
      <c r="X972" s="1"/>
      <c r="Y972" s="2"/>
      <c r="Z972" s="400" t="str">
        <f>IFERROR(VLOOKUP(Y972, 【参考】数式用!$A$2:$B$48, 2, FALSE), "")</f>
        <v/>
      </c>
    </row>
    <row r="973" spans="2:26" ht="20.100000000000001" customHeight="1">
      <c r="B973" s="402">
        <f t="shared" si="11"/>
        <v>935</v>
      </c>
      <c r="C973" s="489"/>
      <c r="D973" s="490"/>
      <c r="E973" s="490"/>
      <c r="F973" s="490"/>
      <c r="G973" s="490"/>
      <c r="H973" s="490"/>
      <c r="I973" s="490"/>
      <c r="J973" s="490"/>
      <c r="K973" s="490"/>
      <c r="L973" s="491"/>
      <c r="M973" s="492"/>
      <c r="N973" s="492"/>
      <c r="O973" s="492"/>
      <c r="P973" s="492"/>
      <c r="Q973" s="492"/>
      <c r="R973" s="493"/>
      <c r="S973" s="493"/>
      <c r="T973" s="493"/>
      <c r="U973" s="493"/>
      <c r="V973" s="493"/>
      <c r="W973" s="403"/>
      <c r="X973" s="1"/>
      <c r="Y973" s="2"/>
      <c r="Z973" s="400" t="str">
        <f>IFERROR(VLOOKUP(Y973, 【参考】数式用!$A$2:$B$48, 2, FALSE), "")</f>
        <v/>
      </c>
    </row>
    <row r="974" spans="2:26" ht="20.100000000000001" customHeight="1">
      <c r="B974" s="402">
        <f t="shared" si="11"/>
        <v>936</v>
      </c>
      <c r="C974" s="489"/>
      <c r="D974" s="490"/>
      <c r="E974" s="490"/>
      <c r="F974" s="490"/>
      <c r="G974" s="490"/>
      <c r="H974" s="490"/>
      <c r="I974" s="490"/>
      <c r="J974" s="490"/>
      <c r="K974" s="490"/>
      <c r="L974" s="491"/>
      <c r="M974" s="492"/>
      <c r="N974" s="492"/>
      <c r="O974" s="492"/>
      <c r="P974" s="492"/>
      <c r="Q974" s="492"/>
      <c r="R974" s="493"/>
      <c r="S974" s="493"/>
      <c r="T974" s="493"/>
      <c r="U974" s="493"/>
      <c r="V974" s="493"/>
      <c r="W974" s="403"/>
      <c r="X974" s="1"/>
      <c r="Y974" s="2"/>
      <c r="Z974" s="400" t="str">
        <f>IFERROR(VLOOKUP(Y974, 【参考】数式用!$A$2:$B$48, 2, FALSE), "")</f>
        <v/>
      </c>
    </row>
    <row r="975" spans="2:26" ht="20.100000000000001" customHeight="1">
      <c r="B975" s="402">
        <f t="shared" si="11"/>
        <v>937</v>
      </c>
      <c r="C975" s="489"/>
      <c r="D975" s="490"/>
      <c r="E975" s="490"/>
      <c r="F975" s="490"/>
      <c r="G975" s="490"/>
      <c r="H975" s="490"/>
      <c r="I975" s="490"/>
      <c r="J975" s="490"/>
      <c r="K975" s="490"/>
      <c r="L975" s="491"/>
      <c r="M975" s="492"/>
      <c r="N975" s="492"/>
      <c r="O975" s="492"/>
      <c r="P975" s="492"/>
      <c r="Q975" s="492"/>
      <c r="R975" s="493"/>
      <c r="S975" s="493"/>
      <c r="T975" s="493"/>
      <c r="U975" s="493"/>
      <c r="V975" s="493"/>
      <c r="W975" s="403"/>
      <c r="X975" s="1"/>
      <c r="Y975" s="2"/>
      <c r="Z975" s="400" t="str">
        <f>IFERROR(VLOOKUP(Y975, 【参考】数式用!$A$2:$B$48, 2, FALSE), "")</f>
        <v/>
      </c>
    </row>
    <row r="976" spans="2:26" ht="20.100000000000001" customHeight="1">
      <c r="B976" s="402">
        <f t="shared" si="11"/>
        <v>938</v>
      </c>
      <c r="C976" s="489"/>
      <c r="D976" s="490"/>
      <c r="E976" s="490"/>
      <c r="F976" s="490"/>
      <c r="G976" s="490"/>
      <c r="H976" s="490"/>
      <c r="I976" s="490"/>
      <c r="J976" s="490"/>
      <c r="K976" s="490"/>
      <c r="L976" s="491"/>
      <c r="M976" s="492"/>
      <c r="N976" s="492"/>
      <c r="O976" s="492"/>
      <c r="P976" s="492"/>
      <c r="Q976" s="492"/>
      <c r="R976" s="493"/>
      <c r="S976" s="493"/>
      <c r="T976" s="493"/>
      <c r="U976" s="493"/>
      <c r="V976" s="493"/>
      <c r="W976" s="403"/>
      <c r="X976" s="1"/>
      <c r="Y976" s="2"/>
      <c r="Z976" s="400" t="str">
        <f>IFERROR(VLOOKUP(Y976, 【参考】数式用!$A$2:$B$48, 2, FALSE), "")</f>
        <v/>
      </c>
    </row>
    <row r="977" spans="2:26" ht="20.100000000000001" customHeight="1">
      <c r="B977" s="402">
        <f t="shared" si="11"/>
        <v>939</v>
      </c>
      <c r="C977" s="489"/>
      <c r="D977" s="490"/>
      <c r="E977" s="490"/>
      <c r="F977" s="490"/>
      <c r="G977" s="490"/>
      <c r="H977" s="490"/>
      <c r="I977" s="490"/>
      <c r="J977" s="490"/>
      <c r="K977" s="490"/>
      <c r="L977" s="491"/>
      <c r="M977" s="492"/>
      <c r="N977" s="492"/>
      <c r="O977" s="492"/>
      <c r="P977" s="492"/>
      <c r="Q977" s="492"/>
      <c r="R977" s="493"/>
      <c r="S977" s="493"/>
      <c r="T977" s="493"/>
      <c r="U977" s="493"/>
      <c r="V977" s="493"/>
      <c r="W977" s="403"/>
      <c r="X977" s="1"/>
      <c r="Y977" s="2"/>
      <c r="Z977" s="400" t="str">
        <f>IFERROR(VLOOKUP(Y977, 【参考】数式用!$A$2:$B$48, 2, FALSE), "")</f>
        <v/>
      </c>
    </row>
    <row r="978" spans="2:26" ht="20.100000000000001" customHeight="1">
      <c r="B978" s="402">
        <f t="shared" si="11"/>
        <v>940</v>
      </c>
      <c r="C978" s="489"/>
      <c r="D978" s="490"/>
      <c r="E978" s="490"/>
      <c r="F978" s="490"/>
      <c r="G978" s="490"/>
      <c r="H978" s="490"/>
      <c r="I978" s="490"/>
      <c r="J978" s="490"/>
      <c r="K978" s="490"/>
      <c r="L978" s="491"/>
      <c r="M978" s="492"/>
      <c r="N978" s="492"/>
      <c r="O978" s="492"/>
      <c r="P978" s="492"/>
      <c r="Q978" s="492"/>
      <c r="R978" s="493"/>
      <c r="S978" s="493"/>
      <c r="T978" s="493"/>
      <c r="U978" s="493"/>
      <c r="V978" s="493"/>
      <c r="W978" s="403"/>
      <c r="X978" s="1"/>
      <c r="Y978" s="2"/>
      <c r="Z978" s="400" t="str">
        <f>IFERROR(VLOOKUP(Y978, 【参考】数式用!$A$2:$B$48, 2, FALSE), "")</f>
        <v/>
      </c>
    </row>
    <row r="979" spans="2:26" ht="20.100000000000001" customHeight="1">
      <c r="B979" s="402">
        <f t="shared" si="11"/>
        <v>941</v>
      </c>
      <c r="C979" s="489"/>
      <c r="D979" s="490"/>
      <c r="E979" s="490"/>
      <c r="F979" s="490"/>
      <c r="G979" s="490"/>
      <c r="H979" s="490"/>
      <c r="I979" s="490"/>
      <c r="J979" s="490"/>
      <c r="K979" s="490"/>
      <c r="L979" s="491"/>
      <c r="M979" s="492"/>
      <c r="N979" s="492"/>
      <c r="O979" s="492"/>
      <c r="P979" s="492"/>
      <c r="Q979" s="492"/>
      <c r="R979" s="493"/>
      <c r="S979" s="493"/>
      <c r="T979" s="493"/>
      <c r="U979" s="493"/>
      <c r="V979" s="493"/>
      <c r="W979" s="403"/>
      <c r="X979" s="1"/>
      <c r="Y979" s="2"/>
      <c r="Z979" s="400" t="str">
        <f>IFERROR(VLOOKUP(Y979, 【参考】数式用!$A$2:$B$48, 2, FALSE), "")</f>
        <v/>
      </c>
    </row>
    <row r="980" spans="2:26" ht="20.100000000000001" customHeight="1">
      <c r="B980" s="402">
        <f t="shared" si="11"/>
        <v>942</v>
      </c>
      <c r="C980" s="489"/>
      <c r="D980" s="490"/>
      <c r="E980" s="490"/>
      <c r="F980" s="490"/>
      <c r="G980" s="490"/>
      <c r="H980" s="490"/>
      <c r="I980" s="490"/>
      <c r="J980" s="490"/>
      <c r="K980" s="490"/>
      <c r="L980" s="491"/>
      <c r="M980" s="492"/>
      <c r="N980" s="492"/>
      <c r="O980" s="492"/>
      <c r="P980" s="492"/>
      <c r="Q980" s="492"/>
      <c r="R980" s="493"/>
      <c r="S980" s="493"/>
      <c r="T980" s="493"/>
      <c r="U980" s="493"/>
      <c r="V980" s="493"/>
      <c r="W980" s="403"/>
      <c r="X980" s="1"/>
      <c r="Y980" s="2"/>
      <c r="Z980" s="400" t="str">
        <f>IFERROR(VLOOKUP(Y980, 【参考】数式用!$A$2:$B$48, 2, FALSE), "")</f>
        <v/>
      </c>
    </row>
    <row r="981" spans="2:26" ht="20.100000000000001" customHeight="1">
      <c r="B981" s="402">
        <f t="shared" si="11"/>
        <v>943</v>
      </c>
      <c r="C981" s="489"/>
      <c r="D981" s="490"/>
      <c r="E981" s="490"/>
      <c r="F981" s="490"/>
      <c r="G981" s="490"/>
      <c r="H981" s="490"/>
      <c r="I981" s="490"/>
      <c r="J981" s="490"/>
      <c r="K981" s="490"/>
      <c r="L981" s="491"/>
      <c r="M981" s="492"/>
      <c r="N981" s="492"/>
      <c r="O981" s="492"/>
      <c r="P981" s="492"/>
      <c r="Q981" s="492"/>
      <c r="R981" s="493"/>
      <c r="S981" s="493"/>
      <c r="T981" s="493"/>
      <c r="U981" s="493"/>
      <c r="V981" s="493"/>
      <c r="W981" s="403"/>
      <c r="X981" s="1"/>
      <c r="Y981" s="2"/>
      <c r="Z981" s="400" t="str">
        <f>IFERROR(VLOOKUP(Y981, 【参考】数式用!$A$2:$B$48, 2, FALSE), "")</f>
        <v/>
      </c>
    </row>
    <row r="982" spans="2:26" ht="20.100000000000001" customHeight="1">
      <c r="B982" s="402">
        <f t="shared" si="11"/>
        <v>944</v>
      </c>
      <c r="C982" s="489"/>
      <c r="D982" s="490"/>
      <c r="E982" s="490"/>
      <c r="F982" s="490"/>
      <c r="G982" s="490"/>
      <c r="H982" s="490"/>
      <c r="I982" s="490"/>
      <c r="J982" s="490"/>
      <c r="K982" s="490"/>
      <c r="L982" s="491"/>
      <c r="M982" s="492"/>
      <c r="N982" s="492"/>
      <c r="O982" s="492"/>
      <c r="P982" s="492"/>
      <c r="Q982" s="492"/>
      <c r="R982" s="493"/>
      <c r="S982" s="493"/>
      <c r="T982" s="493"/>
      <c r="U982" s="493"/>
      <c r="V982" s="493"/>
      <c r="W982" s="403"/>
      <c r="X982" s="1"/>
      <c r="Y982" s="2"/>
      <c r="Z982" s="400" t="str">
        <f>IFERROR(VLOOKUP(Y982, 【参考】数式用!$A$2:$B$48, 2, FALSE), "")</f>
        <v/>
      </c>
    </row>
    <row r="983" spans="2:26" ht="20.100000000000001" customHeight="1">
      <c r="B983" s="402">
        <f t="shared" si="11"/>
        <v>945</v>
      </c>
      <c r="C983" s="489"/>
      <c r="D983" s="490"/>
      <c r="E983" s="490"/>
      <c r="F983" s="490"/>
      <c r="G983" s="490"/>
      <c r="H983" s="490"/>
      <c r="I983" s="490"/>
      <c r="J983" s="490"/>
      <c r="K983" s="490"/>
      <c r="L983" s="491"/>
      <c r="M983" s="492"/>
      <c r="N983" s="492"/>
      <c r="O983" s="492"/>
      <c r="P983" s="492"/>
      <c r="Q983" s="492"/>
      <c r="R983" s="493"/>
      <c r="S983" s="493"/>
      <c r="T983" s="493"/>
      <c r="U983" s="493"/>
      <c r="V983" s="493"/>
      <c r="W983" s="403"/>
      <c r="X983" s="1"/>
      <c r="Y983" s="2"/>
      <c r="Z983" s="400" t="str">
        <f>IFERROR(VLOOKUP(Y983, 【参考】数式用!$A$2:$B$48, 2, FALSE), "")</f>
        <v/>
      </c>
    </row>
    <row r="984" spans="2:26" ht="20.100000000000001" customHeight="1">
      <c r="B984" s="402">
        <f t="shared" si="11"/>
        <v>946</v>
      </c>
      <c r="C984" s="489"/>
      <c r="D984" s="490"/>
      <c r="E984" s="490"/>
      <c r="F984" s="490"/>
      <c r="G984" s="490"/>
      <c r="H984" s="490"/>
      <c r="I984" s="490"/>
      <c r="J984" s="490"/>
      <c r="K984" s="490"/>
      <c r="L984" s="491"/>
      <c r="M984" s="492"/>
      <c r="N984" s="492"/>
      <c r="O984" s="492"/>
      <c r="P984" s="492"/>
      <c r="Q984" s="492"/>
      <c r="R984" s="493"/>
      <c r="S984" s="493"/>
      <c r="T984" s="493"/>
      <c r="U984" s="493"/>
      <c r="V984" s="493"/>
      <c r="W984" s="403"/>
      <c r="X984" s="1"/>
      <c r="Y984" s="2"/>
      <c r="Z984" s="400" t="str">
        <f>IFERROR(VLOOKUP(Y984, 【参考】数式用!$A$2:$B$48, 2, FALSE), "")</f>
        <v/>
      </c>
    </row>
    <row r="985" spans="2:26" ht="20.100000000000001" customHeight="1">
      <c r="B985" s="402">
        <f t="shared" si="11"/>
        <v>947</v>
      </c>
      <c r="C985" s="489"/>
      <c r="D985" s="490"/>
      <c r="E985" s="490"/>
      <c r="F985" s="490"/>
      <c r="G985" s="490"/>
      <c r="H985" s="490"/>
      <c r="I985" s="490"/>
      <c r="J985" s="490"/>
      <c r="K985" s="490"/>
      <c r="L985" s="491"/>
      <c r="M985" s="492"/>
      <c r="N985" s="492"/>
      <c r="O985" s="492"/>
      <c r="P985" s="492"/>
      <c r="Q985" s="492"/>
      <c r="R985" s="493"/>
      <c r="S985" s="493"/>
      <c r="T985" s="493"/>
      <c r="U985" s="493"/>
      <c r="V985" s="493"/>
      <c r="W985" s="403"/>
      <c r="X985" s="1"/>
      <c r="Y985" s="2"/>
      <c r="Z985" s="400" t="str">
        <f>IFERROR(VLOOKUP(Y985, 【参考】数式用!$A$2:$B$48, 2, FALSE), "")</f>
        <v/>
      </c>
    </row>
    <row r="986" spans="2:26" ht="20.100000000000001" customHeight="1">
      <c r="B986" s="402">
        <f t="shared" si="11"/>
        <v>948</v>
      </c>
      <c r="C986" s="489"/>
      <c r="D986" s="490"/>
      <c r="E986" s="490"/>
      <c r="F986" s="490"/>
      <c r="G986" s="490"/>
      <c r="H986" s="490"/>
      <c r="I986" s="490"/>
      <c r="J986" s="490"/>
      <c r="K986" s="490"/>
      <c r="L986" s="491"/>
      <c r="M986" s="492"/>
      <c r="N986" s="492"/>
      <c r="O986" s="492"/>
      <c r="P986" s="492"/>
      <c r="Q986" s="492"/>
      <c r="R986" s="493"/>
      <c r="S986" s="493"/>
      <c r="T986" s="493"/>
      <c r="U986" s="493"/>
      <c r="V986" s="493"/>
      <c r="W986" s="403"/>
      <c r="X986" s="1"/>
      <c r="Y986" s="2"/>
      <c r="Z986" s="400" t="str">
        <f>IFERROR(VLOOKUP(Y986, 【参考】数式用!$A$2:$B$48, 2, FALSE), "")</f>
        <v/>
      </c>
    </row>
    <row r="987" spans="2:26" ht="20.100000000000001" customHeight="1">
      <c r="B987" s="402">
        <f t="shared" si="11"/>
        <v>949</v>
      </c>
      <c r="C987" s="489"/>
      <c r="D987" s="490"/>
      <c r="E987" s="490"/>
      <c r="F987" s="490"/>
      <c r="G987" s="490"/>
      <c r="H987" s="490"/>
      <c r="I987" s="490"/>
      <c r="J987" s="490"/>
      <c r="K987" s="490"/>
      <c r="L987" s="491"/>
      <c r="M987" s="492"/>
      <c r="N987" s="492"/>
      <c r="O987" s="492"/>
      <c r="P987" s="492"/>
      <c r="Q987" s="492"/>
      <c r="R987" s="493"/>
      <c r="S987" s="493"/>
      <c r="T987" s="493"/>
      <c r="U987" s="493"/>
      <c r="V987" s="493"/>
      <c r="W987" s="403"/>
      <c r="X987" s="1"/>
      <c r="Y987" s="2"/>
      <c r="Z987" s="400" t="str">
        <f>IFERROR(VLOOKUP(Y987, 【参考】数式用!$A$2:$B$48, 2, FALSE), "")</f>
        <v/>
      </c>
    </row>
    <row r="988" spans="2:26" ht="20.100000000000001" customHeight="1">
      <c r="B988" s="402">
        <f t="shared" si="11"/>
        <v>950</v>
      </c>
      <c r="C988" s="489"/>
      <c r="D988" s="490"/>
      <c r="E988" s="490"/>
      <c r="F988" s="490"/>
      <c r="G988" s="490"/>
      <c r="H988" s="490"/>
      <c r="I988" s="490"/>
      <c r="J988" s="490"/>
      <c r="K988" s="490"/>
      <c r="L988" s="491"/>
      <c r="M988" s="492"/>
      <c r="N988" s="492"/>
      <c r="O988" s="492"/>
      <c r="P988" s="492"/>
      <c r="Q988" s="492"/>
      <c r="R988" s="493"/>
      <c r="S988" s="493"/>
      <c r="T988" s="493"/>
      <c r="U988" s="493"/>
      <c r="V988" s="493"/>
      <c r="W988" s="403"/>
      <c r="X988" s="1"/>
      <c r="Y988" s="2"/>
      <c r="Z988" s="400" t="str">
        <f>IFERROR(VLOOKUP(Y988, 【参考】数式用!$A$2:$B$48, 2, FALSE), "")</f>
        <v/>
      </c>
    </row>
    <row r="989" spans="2:26" ht="20.100000000000001" customHeight="1">
      <c r="B989" s="402">
        <f t="shared" si="11"/>
        <v>951</v>
      </c>
      <c r="C989" s="489"/>
      <c r="D989" s="490"/>
      <c r="E989" s="490"/>
      <c r="F989" s="490"/>
      <c r="G989" s="490"/>
      <c r="H989" s="490"/>
      <c r="I989" s="490"/>
      <c r="J989" s="490"/>
      <c r="K989" s="490"/>
      <c r="L989" s="491"/>
      <c r="M989" s="492"/>
      <c r="N989" s="492"/>
      <c r="O989" s="492"/>
      <c r="P989" s="492"/>
      <c r="Q989" s="492"/>
      <c r="R989" s="493"/>
      <c r="S989" s="493"/>
      <c r="T989" s="493"/>
      <c r="U989" s="493"/>
      <c r="V989" s="493"/>
      <c r="W989" s="403"/>
      <c r="X989" s="1"/>
      <c r="Y989" s="2"/>
      <c r="Z989" s="400" t="str">
        <f>IFERROR(VLOOKUP(Y989, 【参考】数式用!$A$2:$B$48, 2, FALSE), "")</f>
        <v/>
      </c>
    </row>
    <row r="990" spans="2:26" ht="20.100000000000001" customHeight="1">
      <c r="B990" s="402">
        <f t="shared" si="11"/>
        <v>952</v>
      </c>
      <c r="C990" s="489"/>
      <c r="D990" s="490"/>
      <c r="E990" s="490"/>
      <c r="F990" s="490"/>
      <c r="G990" s="490"/>
      <c r="H990" s="490"/>
      <c r="I990" s="490"/>
      <c r="J990" s="490"/>
      <c r="K990" s="490"/>
      <c r="L990" s="491"/>
      <c r="M990" s="492"/>
      <c r="N990" s="492"/>
      <c r="O990" s="492"/>
      <c r="P990" s="492"/>
      <c r="Q990" s="492"/>
      <c r="R990" s="493"/>
      <c r="S990" s="493"/>
      <c r="T990" s="493"/>
      <c r="U990" s="493"/>
      <c r="V990" s="493"/>
      <c r="W990" s="403"/>
      <c r="X990" s="1"/>
      <c r="Y990" s="2"/>
      <c r="Z990" s="400" t="str">
        <f>IFERROR(VLOOKUP(Y990, 【参考】数式用!$A$2:$B$48, 2, FALSE), "")</f>
        <v/>
      </c>
    </row>
    <row r="991" spans="2:26" ht="20.100000000000001" customHeight="1">
      <c r="B991" s="402">
        <f t="shared" si="11"/>
        <v>953</v>
      </c>
      <c r="C991" s="489"/>
      <c r="D991" s="490"/>
      <c r="E991" s="490"/>
      <c r="F991" s="490"/>
      <c r="G991" s="490"/>
      <c r="H991" s="490"/>
      <c r="I991" s="490"/>
      <c r="J991" s="490"/>
      <c r="K991" s="490"/>
      <c r="L991" s="491"/>
      <c r="M991" s="492"/>
      <c r="N991" s="492"/>
      <c r="O991" s="492"/>
      <c r="P991" s="492"/>
      <c r="Q991" s="492"/>
      <c r="R991" s="493"/>
      <c r="S991" s="493"/>
      <c r="T991" s="493"/>
      <c r="U991" s="493"/>
      <c r="V991" s="493"/>
      <c r="W991" s="403"/>
      <c r="X991" s="1"/>
      <c r="Y991" s="2"/>
      <c r="Z991" s="400" t="str">
        <f>IFERROR(VLOOKUP(Y991, 【参考】数式用!$A$2:$B$48, 2, FALSE), "")</f>
        <v/>
      </c>
    </row>
    <row r="992" spans="2:26" ht="20.100000000000001" customHeight="1">
      <c r="B992" s="402">
        <f t="shared" si="11"/>
        <v>954</v>
      </c>
      <c r="C992" s="489"/>
      <c r="D992" s="490"/>
      <c r="E992" s="490"/>
      <c r="F992" s="490"/>
      <c r="G992" s="490"/>
      <c r="H992" s="490"/>
      <c r="I992" s="490"/>
      <c r="J992" s="490"/>
      <c r="K992" s="490"/>
      <c r="L992" s="491"/>
      <c r="M992" s="492"/>
      <c r="N992" s="492"/>
      <c r="O992" s="492"/>
      <c r="P992" s="492"/>
      <c r="Q992" s="492"/>
      <c r="R992" s="493"/>
      <c r="S992" s="493"/>
      <c r="T992" s="493"/>
      <c r="U992" s="493"/>
      <c r="V992" s="493"/>
      <c r="W992" s="403"/>
      <c r="X992" s="1"/>
      <c r="Y992" s="2"/>
      <c r="Z992" s="400" t="str">
        <f>IFERROR(VLOOKUP(Y992, 【参考】数式用!$A$2:$B$48, 2, FALSE), "")</f>
        <v/>
      </c>
    </row>
    <row r="993" spans="2:26" ht="20.100000000000001" customHeight="1">
      <c r="B993" s="402">
        <f t="shared" ref="B993:B1056" si="12">B992+1</f>
        <v>955</v>
      </c>
      <c r="C993" s="489"/>
      <c r="D993" s="490"/>
      <c r="E993" s="490"/>
      <c r="F993" s="490"/>
      <c r="G993" s="490"/>
      <c r="H993" s="490"/>
      <c r="I993" s="490"/>
      <c r="J993" s="490"/>
      <c r="K993" s="490"/>
      <c r="L993" s="491"/>
      <c r="M993" s="492"/>
      <c r="N993" s="492"/>
      <c r="O993" s="492"/>
      <c r="P993" s="492"/>
      <c r="Q993" s="492"/>
      <c r="R993" s="493"/>
      <c r="S993" s="493"/>
      <c r="T993" s="493"/>
      <c r="U993" s="493"/>
      <c r="V993" s="493"/>
      <c r="W993" s="403"/>
      <c r="X993" s="1"/>
      <c r="Y993" s="2"/>
      <c r="Z993" s="400" t="str">
        <f>IFERROR(VLOOKUP(Y993, 【参考】数式用!$A$2:$B$48, 2, FALSE), "")</f>
        <v/>
      </c>
    </row>
    <row r="994" spans="2:26" ht="20.100000000000001" customHeight="1">
      <c r="B994" s="402">
        <f t="shared" si="12"/>
        <v>956</v>
      </c>
      <c r="C994" s="489"/>
      <c r="D994" s="490"/>
      <c r="E994" s="490"/>
      <c r="F994" s="490"/>
      <c r="G994" s="490"/>
      <c r="H994" s="490"/>
      <c r="I994" s="490"/>
      <c r="J994" s="490"/>
      <c r="K994" s="490"/>
      <c r="L994" s="491"/>
      <c r="M994" s="492"/>
      <c r="N994" s="492"/>
      <c r="O994" s="492"/>
      <c r="P994" s="492"/>
      <c r="Q994" s="492"/>
      <c r="R994" s="493"/>
      <c r="S994" s="493"/>
      <c r="T994" s="493"/>
      <c r="U994" s="493"/>
      <c r="V994" s="493"/>
      <c r="W994" s="403"/>
      <c r="X994" s="1"/>
      <c r="Y994" s="2"/>
      <c r="Z994" s="400" t="str">
        <f>IFERROR(VLOOKUP(Y994, 【参考】数式用!$A$2:$B$48, 2, FALSE), "")</f>
        <v/>
      </c>
    </row>
    <row r="995" spans="2:26" ht="20.100000000000001" customHeight="1">
      <c r="B995" s="402">
        <f t="shared" si="12"/>
        <v>957</v>
      </c>
      <c r="C995" s="489"/>
      <c r="D995" s="490"/>
      <c r="E995" s="490"/>
      <c r="F995" s="490"/>
      <c r="G995" s="490"/>
      <c r="H995" s="490"/>
      <c r="I995" s="490"/>
      <c r="J995" s="490"/>
      <c r="K995" s="490"/>
      <c r="L995" s="491"/>
      <c r="M995" s="492"/>
      <c r="N995" s="492"/>
      <c r="O995" s="492"/>
      <c r="P995" s="492"/>
      <c r="Q995" s="492"/>
      <c r="R995" s="493"/>
      <c r="S995" s="493"/>
      <c r="T995" s="493"/>
      <c r="U995" s="493"/>
      <c r="V995" s="493"/>
      <c r="W995" s="403"/>
      <c r="X995" s="1"/>
      <c r="Y995" s="2"/>
      <c r="Z995" s="400" t="str">
        <f>IFERROR(VLOOKUP(Y995, 【参考】数式用!$A$2:$B$48, 2, FALSE), "")</f>
        <v/>
      </c>
    </row>
    <row r="996" spans="2:26" ht="20.100000000000001" customHeight="1">
      <c r="B996" s="402">
        <f t="shared" si="12"/>
        <v>958</v>
      </c>
      <c r="C996" s="489"/>
      <c r="D996" s="490"/>
      <c r="E996" s="490"/>
      <c r="F996" s="490"/>
      <c r="G996" s="490"/>
      <c r="H996" s="490"/>
      <c r="I996" s="490"/>
      <c r="J996" s="490"/>
      <c r="K996" s="490"/>
      <c r="L996" s="491"/>
      <c r="M996" s="492"/>
      <c r="N996" s="492"/>
      <c r="O996" s="492"/>
      <c r="P996" s="492"/>
      <c r="Q996" s="492"/>
      <c r="R996" s="493"/>
      <c r="S996" s="493"/>
      <c r="T996" s="493"/>
      <c r="U996" s="493"/>
      <c r="V996" s="493"/>
      <c r="W996" s="403"/>
      <c r="X996" s="1"/>
      <c r="Y996" s="2"/>
      <c r="Z996" s="400" t="str">
        <f>IFERROR(VLOOKUP(Y996, 【参考】数式用!$A$2:$B$48, 2, FALSE), "")</f>
        <v/>
      </c>
    </row>
    <row r="997" spans="2:26" ht="20.100000000000001" customHeight="1">
      <c r="B997" s="402">
        <f t="shared" si="12"/>
        <v>959</v>
      </c>
      <c r="C997" s="489"/>
      <c r="D997" s="490"/>
      <c r="E997" s="490"/>
      <c r="F997" s="490"/>
      <c r="G997" s="490"/>
      <c r="H997" s="490"/>
      <c r="I997" s="490"/>
      <c r="J997" s="490"/>
      <c r="K997" s="490"/>
      <c r="L997" s="491"/>
      <c r="M997" s="492"/>
      <c r="N997" s="492"/>
      <c r="O997" s="492"/>
      <c r="P997" s="492"/>
      <c r="Q997" s="492"/>
      <c r="R997" s="493"/>
      <c r="S997" s="493"/>
      <c r="T997" s="493"/>
      <c r="U997" s="493"/>
      <c r="V997" s="493"/>
      <c r="W997" s="403"/>
      <c r="X997" s="1"/>
      <c r="Y997" s="2"/>
      <c r="Z997" s="400" t="str">
        <f>IFERROR(VLOOKUP(Y997, 【参考】数式用!$A$2:$B$48, 2, FALSE), "")</f>
        <v/>
      </c>
    </row>
    <row r="998" spans="2:26" ht="20.100000000000001" customHeight="1">
      <c r="B998" s="402">
        <f t="shared" si="12"/>
        <v>960</v>
      </c>
      <c r="C998" s="489"/>
      <c r="D998" s="490"/>
      <c r="E998" s="490"/>
      <c r="F998" s="490"/>
      <c r="G998" s="490"/>
      <c r="H998" s="490"/>
      <c r="I998" s="490"/>
      <c r="J998" s="490"/>
      <c r="K998" s="490"/>
      <c r="L998" s="491"/>
      <c r="M998" s="492"/>
      <c r="N998" s="492"/>
      <c r="O998" s="492"/>
      <c r="P998" s="492"/>
      <c r="Q998" s="492"/>
      <c r="R998" s="493"/>
      <c r="S998" s="493"/>
      <c r="T998" s="493"/>
      <c r="U998" s="493"/>
      <c r="V998" s="493"/>
      <c r="W998" s="403"/>
      <c r="X998" s="1"/>
      <c r="Y998" s="2"/>
      <c r="Z998" s="400" t="str">
        <f>IFERROR(VLOOKUP(Y998, 【参考】数式用!$A$2:$B$48, 2, FALSE), "")</f>
        <v/>
      </c>
    </row>
    <row r="999" spans="2:26" ht="20.100000000000001" customHeight="1">
      <c r="B999" s="402">
        <f t="shared" si="12"/>
        <v>961</v>
      </c>
      <c r="C999" s="489"/>
      <c r="D999" s="490"/>
      <c r="E999" s="490"/>
      <c r="F999" s="490"/>
      <c r="G999" s="490"/>
      <c r="H999" s="490"/>
      <c r="I999" s="490"/>
      <c r="J999" s="490"/>
      <c r="K999" s="490"/>
      <c r="L999" s="491"/>
      <c r="M999" s="492"/>
      <c r="N999" s="492"/>
      <c r="O999" s="492"/>
      <c r="P999" s="492"/>
      <c r="Q999" s="492"/>
      <c r="R999" s="493"/>
      <c r="S999" s="493"/>
      <c r="T999" s="493"/>
      <c r="U999" s="493"/>
      <c r="V999" s="493"/>
      <c r="W999" s="403"/>
      <c r="X999" s="1"/>
      <c r="Y999" s="2"/>
      <c r="Z999" s="400" t="str">
        <f>IFERROR(VLOOKUP(Y999, 【参考】数式用!$A$2:$B$48, 2, FALSE), "")</f>
        <v/>
      </c>
    </row>
    <row r="1000" spans="2:26" ht="20.100000000000001" customHeight="1">
      <c r="B1000" s="402">
        <f t="shared" si="12"/>
        <v>962</v>
      </c>
      <c r="C1000" s="489"/>
      <c r="D1000" s="490"/>
      <c r="E1000" s="490"/>
      <c r="F1000" s="490"/>
      <c r="G1000" s="490"/>
      <c r="H1000" s="490"/>
      <c r="I1000" s="490"/>
      <c r="J1000" s="490"/>
      <c r="K1000" s="490"/>
      <c r="L1000" s="491"/>
      <c r="M1000" s="492"/>
      <c r="N1000" s="492"/>
      <c r="O1000" s="492"/>
      <c r="P1000" s="492"/>
      <c r="Q1000" s="492"/>
      <c r="R1000" s="493"/>
      <c r="S1000" s="493"/>
      <c r="T1000" s="493"/>
      <c r="U1000" s="493"/>
      <c r="V1000" s="493"/>
      <c r="W1000" s="403"/>
      <c r="X1000" s="1"/>
      <c r="Y1000" s="2"/>
      <c r="Z1000" s="400" t="str">
        <f>IFERROR(VLOOKUP(Y1000, 【参考】数式用!$A$2:$B$48, 2, FALSE), "")</f>
        <v/>
      </c>
    </row>
    <row r="1001" spans="2:26" ht="20.100000000000001" customHeight="1">
      <c r="B1001" s="402">
        <f t="shared" si="12"/>
        <v>963</v>
      </c>
      <c r="C1001" s="489"/>
      <c r="D1001" s="490"/>
      <c r="E1001" s="490"/>
      <c r="F1001" s="490"/>
      <c r="G1001" s="490"/>
      <c r="H1001" s="490"/>
      <c r="I1001" s="490"/>
      <c r="J1001" s="490"/>
      <c r="K1001" s="490"/>
      <c r="L1001" s="491"/>
      <c r="M1001" s="492"/>
      <c r="N1001" s="492"/>
      <c r="O1001" s="492"/>
      <c r="P1001" s="492"/>
      <c r="Q1001" s="492"/>
      <c r="R1001" s="493"/>
      <c r="S1001" s="493"/>
      <c r="T1001" s="493"/>
      <c r="U1001" s="493"/>
      <c r="V1001" s="493"/>
      <c r="W1001" s="403"/>
      <c r="X1001" s="1"/>
      <c r="Y1001" s="2"/>
      <c r="Z1001" s="400" t="str">
        <f>IFERROR(VLOOKUP(Y1001, 【参考】数式用!$A$2:$B$48, 2, FALSE), "")</f>
        <v/>
      </c>
    </row>
    <row r="1002" spans="2:26" ht="20.100000000000001" customHeight="1">
      <c r="B1002" s="402">
        <f t="shared" si="12"/>
        <v>964</v>
      </c>
      <c r="C1002" s="489"/>
      <c r="D1002" s="490"/>
      <c r="E1002" s="490"/>
      <c r="F1002" s="490"/>
      <c r="G1002" s="490"/>
      <c r="H1002" s="490"/>
      <c r="I1002" s="490"/>
      <c r="J1002" s="490"/>
      <c r="K1002" s="490"/>
      <c r="L1002" s="491"/>
      <c r="M1002" s="492"/>
      <c r="N1002" s="492"/>
      <c r="O1002" s="492"/>
      <c r="P1002" s="492"/>
      <c r="Q1002" s="492"/>
      <c r="R1002" s="493"/>
      <c r="S1002" s="493"/>
      <c r="T1002" s="493"/>
      <c r="U1002" s="493"/>
      <c r="V1002" s="493"/>
      <c r="W1002" s="403"/>
      <c r="X1002" s="1"/>
      <c r="Y1002" s="2"/>
      <c r="Z1002" s="400" t="str">
        <f>IFERROR(VLOOKUP(Y1002, 【参考】数式用!$A$2:$B$48, 2, FALSE), "")</f>
        <v/>
      </c>
    </row>
    <row r="1003" spans="2:26" ht="20.100000000000001" customHeight="1">
      <c r="B1003" s="402">
        <f t="shared" si="12"/>
        <v>965</v>
      </c>
      <c r="C1003" s="489"/>
      <c r="D1003" s="490"/>
      <c r="E1003" s="490"/>
      <c r="F1003" s="490"/>
      <c r="G1003" s="490"/>
      <c r="H1003" s="490"/>
      <c r="I1003" s="490"/>
      <c r="J1003" s="490"/>
      <c r="K1003" s="490"/>
      <c r="L1003" s="491"/>
      <c r="M1003" s="492"/>
      <c r="N1003" s="492"/>
      <c r="O1003" s="492"/>
      <c r="P1003" s="492"/>
      <c r="Q1003" s="492"/>
      <c r="R1003" s="493"/>
      <c r="S1003" s="493"/>
      <c r="T1003" s="493"/>
      <c r="U1003" s="493"/>
      <c r="V1003" s="493"/>
      <c r="W1003" s="403"/>
      <c r="X1003" s="1"/>
      <c r="Y1003" s="2"/>
      <c r="Z1003" s="400" t="str">
        <f>IFERROR(VLOOKUP(Y1003, 【参考】数式用!$A$2:$B$48, 2, FALSE), "")</f>
        <v/>
      </c>
    </row>
    <row r="1004" spans="2:26" ht="20.100000000000001" customHeight="1">
      <c r="B1004" s="402">
        <f t="shared" si="12"/>
        <v>966</v>
      </c>
      <c r="C1004" s="489"/>
      <c r="D1004" s="490"/>
      <c r="E1004" s="490"/>
      <c r="F1004" s="490"/>
      <c r="G1004" s="490"/>
      <c r="H1004" s="490"/>
      <c r="I1004" s="490"/>
      <c r="J1004" s="490"/>
      <c r="K1004" s="490"/>
      <c r="L1004" s="491"/>
      <c r="M1004" s="492"/>
      <c r="N1004" s="492"/>
      <c r="O1004" s="492"/>
      <c r="P1004" s="492"/>
      <c r="Q1004" s="492"/>
      <c r="R1004" s="493"/>
      <c r="S1004" s="493"/>
      <c r="T1004" s="493"/>
      <c r="U1004" s="493"/>
      <c r="V1004" s="493"/>
      <c r="W1004" s="403"/>
      <c r="X1004" s="1"/>
      <c r="Y1004" s="2"/>
      <c r="Z1004" s="400" t="str">
        <f>IFERROR(VLOOKUP(Y1004, 【参考】数式用!$A$2:$B$48, 2, FALSE), "")</f>
        <v/>
      </c>
    </row>
    <row r="1005" spans="2:26" ht="20.100000000000001" customHeight="1">
      <c r="B1005" s="402">
        <f t="shared" si="12"/>
        <v>967</v>
      </c>
      <c r="C1005" s="489"/>
      <c r="D1005" s="490"/>
      <c r="E1005" s="490"/>
      <c r="F1005" s="490"/>
      <c r="G1005" s="490"/>
      <c r="H1005" s="490"/>
      <c r="I1005" s="490"/>
      <c r="J1005" s="490"/>
      <c r="K1005" s="490"/>
      <c r="L1005" s="491"/>
      <c r="M1005" s="492"/>
      <c r="N1005" s="492"/>
      <c r="O1005" s="492"/>
      <c r="P1005" s="492"/>
      <c r="Q1005" s="492"/>
      <c r="R1005" s="493"/>
      <c r="S1005" s="493"/>
      <c r="T1005" s="493"/>
      <c r="U1005" s="493"/>
      <c r="V1005" s="493"/>
      <c r="W1005" s="403"/>
      <c r="X1005" s="1"/>
      <c r="Y1005" s="2"/>
      <c r="Z1005" s="400" t="str">
        <f>IFERROR(VLOOKUP(Y1005, 【参考】数式用!$A$2:$B$48, 2, FALSE), "")</f>
        <v/>
      </c>
    </row>
    <row r="1006" spans="2:26" ht="20.100000000000001" customHeight="1">
      <c r="B1006" s="402">
        <f t="shared" si="12"/>
        <v>968</v>
      </c>
      <c r="C1006" s="489"/>
      <c r="D1006" s="490"/>
      <c r="E1006" s="490"/>
      <c r="F1006" s="490"/>
      <c r="G1006" s="490"/>
      <c r="H1006" s="490"/>
      <c r="I1006" s="490"/>
      <c r="J1006" s="490"/>
      <c r="K1006" s="490"/>
      <c r="L1006" s="491"/>
      <c r="M1006" s="492"/>
      <c r="N1006" s="492"/>
      <c r="O1006" s="492"/>
      <c r="P1006" s="492"/>
      <c r="Q1006" s="492"/>
      <c r="R1006" s="493"/>
      <c r="S1006" s="493"/>
      <c r="T1006" s="493"/>
      <c r="U1006" s="493"/>
      <c r="V1006" s="493"/>
      <c r="W1006" s="403"/>
      <c r="X1006" s="1"/>
      <c r="Y1006" s="2"/>
      <c r="Z1006" s="400" t="str">
        <f>IFERROR(VLOOKUP(Y1006, 【参考】数式用!$A$2:$B$48, 2, FALSE), "")</f>
        <v/>
      </c>
    </row>
    <row r="1007" spans="2:26" ht="20.100000000000001" customHeight="1">
      <c r="B1007" s="402">
        <f t="shared" si="12"/>
        <v>969</v>
      </c>
      <c r="C1007" s="489"/>
      <c r="D1007" s="490"/>
      <c r="E1007" s="490"/>
      <c r="F1007" s="490"/>
      <c r="G1007" s="490"/>
      <c r="H1007" s="490"/>
      <c r="I1007" s="490"/>
      <c r="J1007" s="490"/>
      <c r="K1007" s="490"/>
      <c r="L1007" s="491"/>
      <c r="M1007" s="492"/>
      <c r="N1007" s="492"/>
      <c r="O1007" s="492"/>
      <c r="P1007" s="492"/>
      <c r="Q1007" s="492"/>
      <c r="R1007" s="493"/>
      <c r="S1007" s="493"/>
      <c r="T1007" s="493"/>
      <c r="U1007" s="493"/>
      <c r="V1007" s="493"/>
      <c r="W1007" s="403"/>
      <c r="X1007" s="1"/>
      <c r="Y1007" s="2"/>
      <c r="Z1007" s="400" t="str">
        <f>IFERROR(VLOOKUP(Y1007, 【参考】数式用!$A$2:$B$48, 2, FALSE), "")</f>
        <v/>
      </c>
    </row>
    <row r="1008" spans="2:26" ht="20.100000000000001" customHeight="1">
      <c r="B1008" s="402">
        <f t="shared" si="12"/>
        <v>970</v>
      </c>
      <c r="C1008" s="489"/>
      <c r="D1008" s="490"/>
      <c r="E1008" s="490"/>
      <c r="F1008" s="490"/>
      <c r="G1008" s="490"/>
      <c r="H1008" s="490"/>
      <c r="I1008" s="490"/>
      <c r="J1008" s="490"/>
      <c r="K1008" s="490"/>
      <c r="L1008" s="491"/>
      <c r="M1008" s="492"/>
      <c r="N1008" s="492"/>
      <c r="O1008" s="492"/>
      <c r="P1008" s="492"/>
      <c r="Q1008" s="492"/>
      <c r="R1008" s="493"/>
      <c r="S1008" s="493"/>
      <c r="T1008" s="493"/>
      <c r="U1008" s="493"/>
      <c r="V1008" s="493"/>
      <c r="W1008" s="403"/>
      <c r="X1008" s="1"/>
      <c r="Y1008" s="2"/>
      <c r="Z1008" s="400" t="str">
        <f>IFERROR(VLOOKUP(Y1008, 【参考】数式用!$A$2:$B$48, 2, FALSE), "")</f>
        <v/>
      </c>
    </row>
    <row r="1009" spans="2:26" ht="20.100000000000001" customHeight="1">
      <c r="B1009" s="402">
        <f t="shared" si="12"/>
        <v>971</v>
      </c>
      <c r="C1009" s="489"/>
      <c r="D1009" s="490"/>
      <c r="E1009" s="490"/>
      <c r="F1009" s="490"/>
      <c r="G1009" s="490"/>
      <c r="H1009" s="490"/>
      <c r="I1009" s="490"/>
      <c r="J1009" s="490"/>
      <c r="K1009" s="490"/>
      <c r="L1009" s="491"/>
      <c r="M1009" s="492"/>
      <c r="N1009" s="492"/>
      <c r="O1009" s="492"/>
      <c r="P1009" s="492"/>
      <c r="Q1009" s="492"/>
      <c r="R1009" s="493"/>
      <c r="S1009" s="493"/>
      <c r="T1009" s="493"/>
      <c r="U1009" s="493"/>
      <c r="V1009" s="493"/>
      <c r="W1009" s="403"/>
      <c r="X1009" s="1"/>
      <c r="Y1009" s="2"/>
      <c r="Z1009" s="400" t="str">
        <f>IFERROR(VLOOKUP(Y1009, 【参考】数式用!$A$2:$B$48, 2, FALSE), "")</f>
        <v/>
      </c>
    </row>
    <row r="1010" spans="2:26" ht="20.100000000000001" customHeight="1">
      <c r="B1010" s="402">
        <f t="shared" si="12"/>
        <v>972</v>
      </c>
      <c r="C1010" s="489"/>
      <c r="D1010" s="490"/>
      <c r="E1010" s="490"/>
      <c r="F1010" s="490"/>
      <c r="G1010" s="490"/>
      <c r="H1010" s="490"/>
      <c r="I1010" s="490"/>
      <c r="J1010" s="490"/>
      <c r="K1010" s="490"/>
      <c r="L1010" s="491"/>
      <c r="M1010" s="492"/>
      <c r="N1010" s="492"/>
      <c r="O1010" s="492"/>
      <c r="P1010" s="492"/>
      <c r="Q1010" s="492"/>
      <c r="R1010" s="493"/>
      <c r="S1010" s="493"/>
      <c r="T1010" s="493"/>
      <c r="U1010" s="493"/>
      <c r="V1010" s="493"/>
      <c r="W1010" s="403"/>
      <c r="X1010" s="1"/>
      <c r="Y1010" s="2"/>
      <c r="Z1010" s="400" t="str">
        <f>IFERROR(VLOOKUP(Y1010, 【参考】数式用!$A$2:$B$48, 2, FALSE), "")</f>
        <v/>
      </c>
    </row>
    <row r="1011" spans="2:26" ht="20.100000000000001" customHeight="1">
      <c r="B1011" s="402">
        <f t="shared" si="12"/>
        <v>973</v>
      </c>
      <c r="C1011" s="489"/>
      <c r="D1011" s="490"/>
      <c r="E1011" s="490"/>
      <c r="F1011" s="490"/>
      <c r="G1011" s="490"/>
      <c r="H1011" s="490"/>
      <c r="I1011" s="490"/>
      <c r="J1011" s="490"/>
      <c r="K1011" s="490"/>
      <c r="L1011" s="491"/>
      <c r="M1011" s="492"/>
      <c r="N1011" s="492"/>
      <c r="O1011" s="492"/>
      <c r="P1011" s="492"/>
      <c r="Q1011" s="492"/>
      <c r="R1011" s="493"/>
      <c r="S1011" s="493"/>
      <c r="T1011" s="493"/>
      <c r="U1011" s="493"/>
      <c r="V1011" s="493"/>
      <c r="W1011" s="403"/>
      <c r="X1011" s="1"/>
      <c r="Y1011" s="2"/>
      <c r="Z1011" s="400" t="str">
        <f>IFERROR(VLOOKUP(Y1011, 【参考】数式用!$A$2:$B$48, 2, FALSE), "")</f>
        <v/>
      </c>
    </row>
    <row r="1012" spans="2:26" ht="20.100000000000001" customHeight="1">
      <c r="B1012" s="402">
        <f t="shared" si="12"/>
        <v>974</v>
      </c>
      <c r="C1012" s="489"/>
      <c r="D1012" s="490"/>
      <c r="E1012" s="490"/>
      <c r="F1012" s="490"/>
      <c r="G1012" s="490"/>
      <c r="H1012" s="490"/>
      <c r="I1012" s="490"/>
      <c r="J1012" s="490"/>
      <c r="K1012" s="490"/>
      <c r="L1012" s="491"/>
      <c r="M1012" s="492"/>
      <c r="N1012" s="492"/>
      <c r="O1012" s="492"/>
      <c r="P1012" s="492"/>
      <c r="Q1012" s="492"/>
      <c r="R1012" s="493"/>
      <c r="S1012" s="493"/>
      <c r="T1012" s="493"/>
      <c r="U1012" s="493"/>
      <c r="V1012" s="493"/>
      <c r="W1012" s="403"/>
      <c r="X1012" s="1"/>
      <c r="Y1012" s="2"/>
      <c r="Z1012" s="400" t="str">
        <f>IFERROR(VLOOKUP(Y1012, 【参考】数式用!$A$2:$B$48, 2, FALSE), "")</f>
        <v/>
      </c>
    </row>
    <row r="1013" spans="2:26" ht="20.100000000000001" customHeight="1">
      <c r="B1013" s="402">
        <f t="shared" si="12"/>
        <v>975</v>
      </c>
      <c r="C1013" s="489"/>
      <c r="D1013" s="490"/>
      <c r="E1013" s="490"/>
      <c r="F1013" s="490"/>
      <c r="G1013" s="490"/>
      <c r="H1013" s="490"/>
      <c r="I1013" s="490"/>
      <c r="J1013" s="490"/>
      <c r="K1013" s="490"/>
      <c r="L1013" s="491"/>
      <c r="M1013" s="492"/>
      <c r="N1013" s="492"/>
      <c r="O1013" s="492"/>
      <c r="P1013" s="492"/>
      <c r="Q1013" s="492"/>
      <c r="R1013" s="493"/>
      <c r="S1013" s="493"/>
      <c r="T1013" s="493"/>
      <c r="U1013" s="493"/>
      <c r="V1013" s="493"/>
      <c r="W1013" s="403"/>
      <c r="X1013" s="1"/>
      <c r="Y1013" s="2"/>
      <c r="Z1013" s="400" t="str">
        <f>IFERROR(VLOOKUP(Y1013, 【参考】数式用!$A$2:$B$48, 2, FALSE), "")</f>
        <v/>
      </c>
    </row>
    <row r="1014" spans="2:26" ht="20.100000000000001" customHeight="1">
      <c r="B1014" s="402">
        <f t="shared" si="12"/>
        <v>976</v>
      </c>
      <c r="C1014" s="489"/>
      <c r="D1014" s="490"/>
      <c r="E1014" s="490"/>
      <c r="F1014" s="490"/>
      <c r="G1014" s="490"/>
      <c r="H1014" s="490"/>
      <c r="I1014" s="490"/>
      <c r="J1014" s="490"/>
      <c r="K1014" s="490"/>
      <c r="L1014" s="491"/>
      <c r="M1014" s="492"/>
      <c r="N1014" s="492"/>
      <c r="O1014" s="492"/>
      <c r="P1014" s="492"/>
      <c r="Q1014" s="492"/>
      <c r="R1014" s="493"/>
      <c r="S1014" s="493"/>
      <c r="T1014" s="493"/>
      <c r="U1014" s="493"/>
      <c r="V1014" s="493"/>
      <c r="W1014" s="403"/>
      <c r="X1014" s="1"/>
      <c r="Y1014" s="2"/>
      <c r="Z1014" s="400" t="str">
        <f>IFERROR(VLOOKUP(Y1014, 【参考】数式用!$A$2:$B$48, 2, FALSE), "")</f>
        <v/>
      </c>
    </row>
    <row r="1015" spans="2:26" ht="20.100000000000001" customHeight="1">
      <c r="B1015" s="402">
        <f t="shared" si="12"/>
        <v>977</v>
      </c>
      <c r="C1015" s="489"/>
      <c r="D1015" s="490"/>
      <c r="E1015" s="490"/>
      <c r="F1015" s="490"/>
      <c r="G1015" s="490"/>
      <c r="H1015" s="490"/>
      <c r="I1015" s="490"/>
      <c r="J1015" s="490"/>
      <c r="K1015" s="490"/>
      <c r="L1015" s="491"/>
      <c r="M1015" s="492"/>
      <c r="N1015" s="492"/>
      <c r="O1015" s="492"/>
      <c r="P1015" s="492"/>
      <c r="Q1015" s="492"/>
      <c r="R1015" s="493"/>
      <c r="S1015" s="493"/>
      <c r="T1015" s="493"/>
      <c r="U1015" s="493"/>
      <c r="V1015" s="493"/>
      <c r="W1015" s="403"/>
      <c r="X1015" s="1"/>
      <c r="Y1015" s="2"/>
      <c r="Z1015" s="400" t="str">
        <f>IFERROR(VLOOKUP(Y1015, 【参考】数式用!$A$2:$B$48, 2, FALSE), "")</f>
        <v/>
      </c>
    </row>
    <row r="1016" spans="2:26" ht="20.100000000000001" customHeight="1">
      <c r="B1016" s="402">
        <f t="shared" si="12"/>
        <v>978</v>
      </c>
      <c r="C1016" s="489"/>
      <c r="D1016" s="490"/>
      <c r="E1016" s="490"/>
      <c r="F1016" s="490"/>
      <c r="G1016" s="490"/>
      <c r="H1016" s="490"/>
      <c r="I1016" s="490"/>
      <c r="J1016" s="490"/>
      <c r="K1016" s="490"/>
      <c r="L1016" s="491"/>
      <c r="M1016" s="492"/>
      <c r="N1016" s="492"/>
      <c r="O1016" s="492"/>
      <c r="P1016" s="492"/>
      <c r="Q1016" s="492"/>
      <c r="R1016" s="493"/>
      <c r="S1016" s="493"/>
      <c r="T1016" s="493"/>
      <c r="U1016" s="493"/>
      <c r="V1016" s="493"/>
      <c r="W1016" s="403"/>
      <c r="X1016" s="1"/>
      <c r="Y1016" s="2"/>
      <c r="Z1016" s="400" t="str">
        <f>IFERROR(VLOOKUP(Y1016, 【参考】数式用!$A$2:$B$48, 2, FALSE), "")</f>
        <v/>
      </c>
    </row>
    <row r="1017" spans="2:26" ht="20.100000000000001" customHeight="1">
      <c r="B1017" s="402">
        <f t="shared" si="12"/>
        <v>979</v>
      </c>
      <c r="C1017" s="489"/>
      <c r="D1017" s="490"/>
      <c r="E1017" s="490"/>
      <c r="F1017" s="490"/>
      <c r="G1017" s="490"/>
      <c r="H1017" s="490"/>
      <c r="I1017" s="490"/>
      <c r="J1017" s="490"/>
      <c r="K1017" s="490"/>
      <c r="L1017" s="491"/>
      <c r="M1017" s="492"/>
      <c r="N1017" s="492"/>
      <c r="O1017" s="492"/>
      <c r="P1017" s="492"/>
      <c r="Q1017" s="492"/>
      <c r="R1017" s="493"/>
      <c r="S1017" s="493"/>
      <c r="T1017" s="493"/>
      <c r="U1017" s="493"/>
      <c r="V1017" s="493"/>
      <c r="W1017" s="403"/>
      <c r="X1017" s="1"/>
      <c r="Y1017" s="2"/>
      <c r="Z1017" s="400" t="str">
        <f>IFERROR(VLOOKUP(Y1017, 【参考】数式用!$A$2:$B$48, 2, FALSE), "")</f>
        <v/>
      </c>
    </row>
    <row r="1018" spans="2:26" ht="20.100000000000001" customHeight="1">
      <c r="B1018" s="402">
        <f t="shared" si="12"/>
        <v>980</v>
      </c>
      <c r="C1018" s="489"/>
      <c r="D1018" s="490"/>
      <c r="E1018" s="490"/>
      <c r="F1018" s="490"/>
      <c r="G1018" s="490"/>
      <c r="H1018" s="490"/>
      <c r="I1018" s="490"/>
      <c r="J1018" s="490"/>
      <c r="K1018" s="490"/>
      <c r="L1018" s="491"/>
      <c r="M1018" s="492"/>
      <c r="N1018" s="492"/>
      <c r="O1018" s="492"/>
      <c r="P1018" s="492"/>
      <c r="Q1018" s="492"/>
      <c r="R1018" s="493"/>
      <c r="S1018" s="493"/>
      <c r="T1018" s="493"/>
      <c r="U1018" s="493"/>
      <c r="V1018" s="493"/>
      <c r="W1018" s="403"/>
      <c r="X1018" s="1"/>
      <c r="Y1018" s="2"/>
      <c r="Z1018" s="400" t="str">
        <f>IFERROR(VLOOKUP(Y1018, 【参考】数式用!$A$2:$B$48, 2, FALSE), "")</f>
        <v/>
      </c>
    </row>
    <row r="1019" spans="2:26" ht="20.100000000000001" customHeight="1">
      <c r="B1019" s="402">
        <f t="shared" si="12"/>
        <v>981</v>
      </c>
      <c r="C1019" s="489"/>
      <c r="D1019" s="490"/>
      <c r="E1019" s="490"/>
      <c r="F1019" s="490"/>
      <c r="G1019" s="490"/>
      <c r="H1019" s="490"/>
      <c r="I1019" s="490"/>
      <c r="J1019" s="490"/>
      <c r="K1019" s="490"/>
      <c r="L1019" s="491"/>
      <c r="M1019" s="492"/>
      <c r="N1019" s="492"/>
      <c r="O1019" s="492"/>
      <c r="P1019" s="492"/>
      <c r="Q1019" s="492"/>
      <c r="R1019" s="493"/>
      <c r="S1019" s="493"/>
      <c r="T1019" s="493"/>
      <c r="U1019" s="493"/>
      <c r="V1019" s="493"/>
      <c r="W1019" s="403"/>
      <c r="X1019" s="1"/>
      <c r="Y1019" s="2"/>
      <c r="Z1019" s="400" t="str">
        <f>IFERROR(VLOOKUP(Y1019, 【参考】数式用!$A$2:$B$48, 2, FALSE), "")</f>
        <v/>
      </c>
    </row>
    <row r="1020" spans="2:26" ht="20.100000000000001" customHeight="1">
      <c r="B1020" s="402">
        <f t="shared" si="12"/>
        <v>982</v>
      </c>
      <c r="C1020" s="489"/>
      <c r="D1020" s="490"/>
      <c r="E1020" s="490"/>
      <c r="F1020" s="490"/>
      <c r="G1020" s="490"/>
      <c r="H1020" s="490"/>
      <c r="I1020" s="490"/>
      <c r="J1020" s="490"/>
      <c r="K1020" s="490"/>
      <c r="L1020" s="491"/>
      <c r="M1020" s="492"/>
      <c r="N1020" s="492"/>
      <c r="O1020" s="492"/>
      <c r="P1020" s="492"/>
      <c r="Q1020" s="492"/>
      <c r="R1020" s="493"/>
      <c r="S1020" s="493"/>
      <c r="T1020" s="493"/>
      <c r="U1020" s="493"/>
      <c r="V1020" s="493"/>
      <c r="W1020" s="403"/>
      <c r="X1020" s="1"/>
      <c r="Y1020" s="2"/>
      <c r="Z1020" s="400" t="str">
        <f>IFERROR(VLOOKUP(Y1020, 【参考】数式用!$A$2:$B$48, 2, FALSE), "")</f>
        <v/>
      </c>
    </row>
    <row r="1021" spans="2:26" ht="20.100000000000001" customHeight="1">
      <c r="B1021" s="402">
        <f t="shared" si="12"/>
        <v>983</v>
      </c>
      <c r="C1021" s="489"/>
      <c r="D1021" s="490"/>
      <c r="E1021" s="490"/>
      <c r="F1021" s="490"/>
      <c r="G1021" s="490"/>
      <c r="H1021" s="490"/>
      <c r="I1021" s="490"/>
      <c r="J1021" s="490"/>
      <c r="K1021" s="490"/>
      <c r="L1021" s="491"/>
      <c r="M1021" s="492"/>
      <c r="N1021" s="492"/>
      <c r="O1021" s="492"/>
      <c r="P1021" s="492"/>
      <c r="Q1021" s="492"/>
      <c r="R1021" s="493"/>
      <c r="S1021" s="493"/>
      <c r="T1021" s="493"/>
      <c r="U1021" s="493"/>
      <c r="V1021" s="493"/>
      <c r="W1021" s="403"/>
      <c r="X1021" s="1"/>
      <c r="Y1021" s="2"/>
      <c r="Z1021" s="400" t="str">
        <f>IFERROR(VLOOKUP(Y1021, 【参考】数式用!$A$2:$B$48, 2, FALSE), "")</f>
        <v/>
      </c>
    </row>
    <row r="1022" spans="2:26" ht="20.100000000000001" customHeight="1">
      <c r="B1022" s="402">
        <f t="shared" si="12"/>
        <v>984</v>
      </c>
      <c r="C1022" s="489"/>
      <c r="D1022" s="490"/>
      <c r="E1022" s="490"/>
      <c r="F1022" s="490"/>
      <c r="G1022" s="490"/>
      <c r="H1022" s="490"/>
      <c r="I1022" s="490"/>
      <c r="J1022" s="490"/>
      <c r="K1022" s="490"/>
      <c r="L1022" s="491"/>
      <c r="M1022" s="492"/>
      <c r="N1022" s="492"/>
      <c r="O1022" s="492"/>
      <c r="P1022" s="492"/>
      <c r="Q1022" s="492"/>
      <c r="R1022" s="493"/>
      <c r="S1022" s="493"/>
      <c r="T1022" s="493"/>
      <c r="U1022" s="493"/>
      <c r="V1022" s="493"/>
      <c r="W1022" s="403"/>
      <c r="X1022" s="1"/>
      <c r="Y1022" s="2"/>
      <c r="Z1022" s="400" t="str">
        <f>IFERROR(VLOOKUP(Y1022, 【参考】数式用!$A$2:$B$48, 2, FALSE), "")</f>
        <v/>
      </c>
    </row>
    <row r="1023" spans="2:26" ht="20.100000000000001" customHeight="1">
      <c r="B1023" s="402">
        <f t="shared" si="12"/>
        <v>985</v>
      </c>
      <c r="C1023" s="489"/>
      <c r="D1023" s="490"/>
      <c r="E1023" s="490"/>
      <c r="F1023" s="490"/>
      <c r="G1023" s="490"/>
      <c r="H1023" s="490"/>
      <c r="I1023" s="490"/>
      <c r="J1023" s="490"/>
      <c r="K1023" s="490"/>
      <c r="L1023" s="491"/>
      <c r="M1023" s="492"/>
      <c r="N1023" s="492"/>
      <c r="O1023" s="492"/>
      <c r="P1023" s="492"/>
      <c r="Q1023" s="492"/>
      <c r="R1023" s="493"/>
      <c r="S1023" s="493"/>
      <c r="T1023" s="493"/>
      <c r="U1023" s="493"/>
      <c r="V1023" s="493"/>
      <c r="W1023" s="403"/>
      <c r="X1023" s="1"/>
      <c r="Y1023" s="2"/>
      <c r="Z1023" s="400" t="str">
        <f>IFERROR(VLOOKUP(Y1023, 【参考】数式用!$A$2:$B$48, 2, FALSE), "")</f>
        <v/>
      </c>
    </row>
    <row r="1024" spans="2:26" ht="20.100000000000001" customHeight="1">
      <c r="B1024" s="402">
        <f t="shared" si="12"/>
        <v>986</v>
      </c>
      <c r="C1024" s="489"/>
      <c r="D1024" s="490"/>
      <c r="E1024" s="490"/>
      <c r="F1024" s="490"/>
      <c r="G1024" s="490"/>
      <c r="H1024" s="490"/>
      <c r="I1024" s="490"/>
      <c r="J1024" s="490"/>
      <c r="K1024" s="490"/>
      <c r="L1024" s="491"/>
      <c r="M1024" s="492"/>
      <c r="N1024" s="492"/>
      <c r="O1024" s="492"/>
      <c r="P1024" s="492"/>
      <c r="Q1024" s="492"/>
      <c r="R1024" s="493"/>
      <c r="S1024" s="493"/>
      <c r="T1024" s="493"/>
      <c r="U1024" s="493"/>
      <c r="V1024" s="493"/>
      <c r="W1024" s="403"/>
      <c r="X1024" s="1"/>
      <c r="Y1024" s="2"/>
      <c r="Z1024" s="400" t="str">
        <f>IFERROR(VLOOKUP(Y1024, 【参考】数式用!$A$2:$B$48, 2, FALSE), "")</f>
        <v/>
      </c>
    </row>
    <row r="1025" spans="2:26" ht="20.100000000000001" customHeight="1">
      <c r="B1025" s="402">
        <f t="shared" si="12"/>
        <v>987</v>
      </c>
      <c r="C1025" s="489"/>
      <c r="D1025" s="490"/>
      <c r="E1025" s="490"/>
      <c r="F1025" s="490"/>
      <c r="G1025" s="490"/>
      <c r="H1025" s="490"/>
      <c r="I1025" s="490"/>
      <c r="J1025" s="490"/>
      <c r="K1025" s="490"/>
      <c r="L1025" s="491"/>
      <c r="M1025" s="492"/>
      <c r="N1025" s="492"/>
      <c r="O1025" s="492"/>
      <c r="P1025" s="492"/>
      <c r="Q1025" s="492"/>
      <c r="R1025" s="493"/>
      <c r="S1025" s="493"/>
      <c r="T1025" s="493"/>
      <c r="U1025" s="493"/>
      <c r="V1025" s="493"/>
      <c r="W1025" s="403"/>
      <c r="X1025" s="1"/>
      <c r="Y1025" s="2"/>
      <c r="Z1025" s="400" t="str">
        <f>IFERROR(VLOOKUP(Y1025, 【参考】数式用!$A$2:$B$48, 2, FALSE), "")</f>
        <v/>
      </c>
    </row>
    <row r="1026" spans="2:26" ht="20.100000000000001" customHeight="1">
      <c r="B1026" s="402">
        <f t="shared" si="12"/>
        <v>988</v>
      </c>
      <c r="C1026" s="489"/>
      <c r="D1026" s="490"/>
      <c r="E1026" s="490"/>
      <c r="F1026" s="490"/>
      <c r="G1026" s="490"/>
      <c r="H1026" s="490"/>
      <c r="I1026" s="490"/>
      <c r="J1026" s="490"/>
      <c r="K1026" s="490"/>
      <c r="L1026" s="491"/>
      <c r="M1026" s="492"/>
      <c r="N1026" s="492"/>
      <c r="O1026" s="492"/>
      <c r="P1026" s="492"/>
      <c r="Q1026" s="492"/>
      <c r="R1026" s="493"/>
      <c r="S1026" s="493"/>
      <c r="T1026" s="493"/>
      <c r="U1026" s="493"/>
      <c r="V1026" s="493"/>
      <c r="W1026" s="403"/>
      <c r="X1026" s="1"/>
      <c r="Y1026" s="2"/>
      <c r="Z1026" s="400" t="str">
        <f>IFERROR(VLOOKUP(Y1026, 【参考】数式用!$A$2:$B$48, 2, FALSE), "")</f>
        <v/>
      </c>
    </row>
    <row r="1027" spans="2:26" ht="20.100000000000001" customHeight="1">
      <c r="B1027" s="402">
        <f t="shared" si="12"/>
        <v>989</v>
      </c>
      <c r="C1027" s="489"/>
      <c r="D1027" s="490"/>
      <c r="E1027" s="490"/>
      <c r="F1027" s="490"/>
      <c r="G1027" s="490"/>
      <c r="H1027" s="490"/>
      <c r="I1027" s="490"/>
      <c r="J1027" s="490"/>
      <c r="K1027" s="490"/>
      <c r="L1027" s="491"/>
      <c r="M1027" s="492"/>
      <c r="N1027" s="492"/>
      <c r="O1027" s="492"/>
      <c r="P1027" s="492"/>
      <c r="Q1027" s="492"/>
      <c r="R1027" s="493"/>
      <c r="S1027" s="493"/>
      <c r="T1027" s="493"/>
      <c r="U1027" s="493"/>
      <c r="V1027" s="493"/>
      <c r="W1027" s="403"/>
      <c r="X1027" s="1"/>
      <c r="Y1027" s="2"/>
      <c r="Z1027" s="400" t="str">
        <f>IFERROR(VLOOKUP(Y1027, 【参考】数式用!$A$2:$B$48, 2, FALSE), "")</f>
        <v/>
      </c>
    </row>
    <row r="1028" spans="2:26" ht="20.100000000000001" customHeight="1">
      <c r="B1028" s="402">
        <f t="shared" si="12"/>
        <v>990</v>
      </c>
      <c r="C1028" s="489"/>
      <c r="D1028" s="490"/>
      <c r="E1028" s="490"/>
      <c r="F1028" s="490"/>
      <c r="G1028" s="490"/>
      <c r="H1028" s="490"/>
      <c r="I1028" s="490"/>
      <c r="J1028" s="490"/>
      <c r="K1028" s="490"/>
      <c r="L1028" s="491"/>
      <c r="M1028" s="492"/>
      <c r="N1028" s="492"/>
      <c r="O1028" s="492"/>
      <c r="P1028" s="492"/>
      <c r="Q1028" s="492"/>
      <c r="R1028" s="493"/>
      <c r="S1028" s="493"/>
      <c r="T1028" s="493"/>
      <c r="U1028" s="493"/>
      <c r="V1028" s="493"/>
      <c r="W1028" s="403"/>
      <c r="X1028" s="1"/>
      <c r="Y1028" s="2"/>
      <c r="Z1028" s="400" t="str">
        <f>IFERROR(VLOOKUP(Y1028, 【参考】数式用!$A$2:$B$48, 2, FALSE), "")</f>
        <v/>
      </c>
    </row>
    <row r="1029" spans="2:26" ht="20.100000000000001" customHeight="1">
      <c r="B1029" s="402">
        <f t="shared" si="12"/>
        <v>991</v>
      </c>
      <c r="C1029" s="489"/>
      <c r="D1029" s="490"/>
      <c r="E1029" s="490"/>
      <c r="F1029" s="490"/>
      <c r="G1029" s="490"/>
      <c r="H1029" s="490"/>
      <c r="I1029" s="490"/>
      <c r="J1029" s="490"/>
      <c r="K1029" s="490"/>
      <c r="L1029" s="491"/>
      <c r="M1029" s="492"/>
      <c r="N1029" s="492"/>
      <c r="O1029" s="492"/>
      <c r="P1029" s="492"/>
      <c r="Q1029" s="492"/>
      <c r="R1029" s="493"/>
      <c r="S1029" s="493"/>
      <c r="T1029" s="493"/>
      <c r="U1029" s="493"/>
      <c r="V1029" s="493"/>
      <c r="W1029" s="403"/>
      <c r="X1029" s="1"/>
      <c r="Y1029" s="2"/>
      <c r="Z1029" s="400" t="str">
        <f>IFERROR(VLOOKUP(Y1029, 【参考】数式用!$A$2:$B$48, 2, FALSE), "")</f>
        <v/>
      </c>
    </row>
    <row r="1030" spans="2:26" ht="20.100000000000001" customHeight="1">
      <c r="B1030" s="402">
        <f t="shared" si="12"/>
        <v>992</v>
      </c>
      <c r="C1030" s="489"/>
      <c r="D1030" s="490"/>
      <c r="E1030" s="490"/>
      <c r="F1030" s="490"/>
      <c r="G1030" s="490"/>
      <c r="H1030" s="490"/>
      <c r="I1030" s="490"/>
      <c r="J1030" s="490"/>
      <c r="K1030" s="490"/>
      <c r="L1030" s="491"/>
      <c r="M1030" s="492"/>
      <c r="N1030" s="492"/>
      <c r="O1030" s="492"/>
      <c r="P1030" s="492"/>
      <c r="Q1030" s="492"/>
      <c r="R1030" s="493"/>
      <c r="S1030" s="493"/>
      <c r="T1030" s="493"/>
      <c r="U1030" s="493"/>
      <c r="V1030" s="493"/>
      <c r="W1030" s="403"/>
      <c r="X1030" s="1"/>
      <c r="Y1030" s="2"/>
      <c r="Z1030" s="400" t="str">
        <f>IFERROR(VLOOKUP(Y1030, 【参考】数式用!$A$2:$B$48, 2, FALSE), "")</f>
        <v/>
      </c>
    </row>
    <row r="1031" spans="2:26" ht="20.100000000000001" customHeight="1">
      <c r="B1031" s="402">
        <f t="shared" si="12"/>
        <v>993</v>
      </c>
      <c r="C1031" s="489"/>
      <c r="D1031" s="490"/>
      <c r="E1031" s="490"/>
      <c r="F1031" s="490"/>
      <c r="G1031" s="490"/>
      <c r="H1031" s="490"/>
      <c r="I1031" s="490"/>
      <c r="J1031" s="490"/>
      <c r="K1031" s="490"/>
      <c r="L1031" s="491"/>
      <c r="M1031" s="492"/>
      <c r="N1031" s="492"/>
      <c r="O1031" s="492"/>
      <c r="P1031" s="492"/>
      <c r="Q1031" s="492"/>
      <c r="R1031" s="493"/>
      <c r="S1031" s="493"/>
      <c r="T1031" s="493"/>
      <c r="U1031" s="493"/>
      <c r="V1031" s="493"/>
      <c r="W1031" s="403"/>
      <c r="X1031" s="1"/>
      <c r="Y1031" s="2"/>
      <c r="Z1031" s="400" t="str">
        <f>IFERROR(VLOOKUP(Y1031, 【参考】数式用!$A$2:$B$48, 2, FALSE), "")</f>
        <v/>
      </c>
    </row>
    <row r="1032" spans="2:26" ht="20.100000000000001" customHeight="1">
      <c r="B1032" s="402">
        <f t="shared" si="12"/>
        <v>994</v>
      </c>
      <c r="C1032" s="489"/>
      <c r="D1032" s="490"/>
      <c r="E1032" s="490"/>
      <c r="F1032" s="490"/>
      <c r="G1032" s="490"/>
      <c r="H1032" s="490"/>
      <c r="I1032" s="490"/>
      <c r="J1032" s="490"/>
      <c r="K1032" s="490"/>
      <c r="L1032" s="491"/>
      <c r="M1032" s="492"/>
      <c r="N1032" s="492"/>
      <c r="O1032" s="492"/>
      <c r="P1032" s="492"/>
      <c r="Q1032" s="492"/>
      <c r="R1032" s="493"/>
      <c r="S1032" s="493"/>
      <c r="T1032" s="493"/>
      <c r="U1032" s="493"/>
      <c r="V1032" s="493"/>
      <c r="W1032" s="403"/>
      <c r="X1032" s="1"/>
      <c r="Y1032" s="2"/>
      <c r="Z1032" s="400" t="str">
        <f>IFERROR(VLOOKUP(Y1032, 【参考】数式用!$A$2:$B$48, 2, FALSE), "")</f>
        <v/>
      </c>
    </row>
    <row r="1033" spans="2:26" ht="20.100000000000001" customHeight="1">
      <c r="B1033" s="402">
        <f t="shared" si="12"/>
        <v>995</v>
      </c>
      <c r="C1033" s="489"/>
      <c r="D1033" s="490"/>
      <c r="E1033" s="490"/>
      <c r="F1033" s="490"/>
      <c r="G1033" s="490"/>
      <c r="H1033" s="490"/>
      <c r="I1033" s="490"/>
      <c r="J1033" s="490"/>
      <c r="K1033" s="490"/>
      <c r="L1033" s="491"/>
      <c r="M1033" s="492"/>
      <c r="N1033" s="492"/>
      <c r="O1033" s="492"/>
      <c r="P1033" s="492"/>
      <c r="Q1033" s="492"/>
      <c r="R1033" s="493"/>
      <c r="S1033" s="493"/>
      <c r="T1033" s="493"/>
      <c r="U1033" s="493"/>
      <c r="V1033" s="493"/>
      <c r="W1033" s="403"/>
      <c r="X1033" s="1"/>
      <c r="Y1033" s="2"/>
      <c r="Z1033" s="400" t="str">
        <f>IFERROR(VLOOKUP(Y1033, 【参考】数式用!$A$2:$B$48, 2, FALSE), "")</f>
        <v/>
      </c>
    </row>
    <row r="1034" spans="2:26" ht="20.100000000000001" customHeight="1">
      <c r="B1034" s="402">
        <f t="shared" si="12"/>
        <v>996</v>
      </c>
      <c r="C1034" s="489"/>
      <c r="D1034" s="490"/>
      <c r="E1034" s="490"/>
      <c r="F1034" s="490"/>
      <c r="G1034" s="490"/>
      <c r="H1034" s="490"/>
      <c r="I1034" s="490"/>
      <c r="J1034" s="490"/>
      <c r="K1034" s="490"/>
      <c r="L1034" s="491"/>
      <c r="M1034" s="492"/>
      <c r="N1034" s="492"/>
      <c r="O1034" s="492"/>
      <c r="P1034" s="492"/>
      <c r="Q1034" s="492"/>
      <c r="R1034" s="493"/>
      <c r="S1034" s="493"/>
      <c r="T1034" s="493"/>
      <c r="U1034" s="493"/>
      <c r="V1034" s="493"/>
      <c r="W1034" s="403"/>
      <c r="X1034" s="1"/>
      <c r="Y1034" s="2"/>
      <c r="Z1034" s="400" t="str">
        <f>IFERROR(VLOOKUP(Y1034, 【参考】数式用!$A$2:$B$48, 2, FALSE), "")</f>
        <v/>
      </c>
    </row>
    <row r="1035" spans="2:26" ht="20.100000000000001" customHeight="1">
      <c r="B1035" s="402">
        <f t="shared" si="12"/>
        <v>997</v>
      </c>
      <c r="C1035" s="489"/>
      <c r="D1035" s="490"/>
      <c r="E1035" s="490"/>
      <c r="F1035" s="490"/>
      <c r="G1035" s="490"/>
      <c r="H1035" s="490"/>
      <c r="I1035" s="490"/>
      <c r="J1035" s="490"/>
      <c r="K1035" s="490"/>
      <c r="L1035" s="491"/>
      <c r="M1035" s="492"/>
      <c r="N1035" s="492"/>
      <c r="O1035" s="492"/>
      <c r="P1035" s="492"/>
      <c r="Q1035" s="492"/>
      <c r="R1035" s="493"/>
      <c r="S1035" s="493"/>
      <c r="T1035" s="493"/>
      <c r="U1035" s="493"/>
      <c r="V1035" s="493"/>
      <c r="W1035" s="403"/>
      <c r="X1035" s="1"/>
      <c r="Y1035" s="2"/>
      <c r="Z1035" s="400" t="str">
        <f>IFERROR(VLOOKUP(Y1035, 【参考】数式用!$A$2:$B$48, 2, FALSE), "")</f>
        <v/>
      </c>
    </row>
    <row r="1036" spans="2:26" ht="20.100000000000001" customHeight="1">
      <c r="B1036" s="402">
        <f t="shared" si="12"/>
        <v>998</v>
      </c>
      <c r="C1036" s="489"/>
      <c r="D1036" s="490"/>
      <c r="E1036" s="490"/>
      <c r="F1036" s="490"/>
      <c r="G1036" s="490"/>
      <c r="H1036" s="490"/>
      <c r="I1036" s="490"/>
      <c r="J1036" s="490"/>
      <c r="K1036" s="490"/>
      <c r="L1036" s="491"/>
      <c r="M1036" s="492"/>
      <c r="N1036" s="492"/>
      <c r="O1036" s="492"/>
      <c r="P1036" s="492"/>
      <c r="Q1036" s="492"/>
      <c r="R1036" s="493"/>
      <c r="S1036" s="493"/>
      <c r="T1036" s="493"/>
      <c r="U1036" s="493"/>
      <c r="V1036" s="493"/>
      <c r="W1036" s="403"/>
      <c r="X1036" s="1"/>
      <c r="Y1036" s="2"/>
      <c r="Z1036" s="400" t="str">
        <f>IFERROR(VLOOKUP(Y1036, 【参考】数式用!$A$2:$B$48, 2, FALSE), "")</f>
        <v/>
      </c>
    </row>
    <row r="1037" spans="2:26" ht="20.100000000000001" customHeight="1">
      <c r="B1037" s="402">
        <f t="shared" si="12"/>
        <v>999</v>
      </c>
      <c r="C1037" s="489"/>
      <c r="D1037" s="490"/>
      <c r="E1037" s="490"/>
      <c r="F1037" s="490"/>
      <c r="G1037" s="490"/>
      <c r="H1037" s="490"/>
      <c r="I1037" s="490"/>
      <c r="J1037" s="490"/>
      <c r="K1037" s="490"/>
      <c r="L1037" s="491"/>
      <c r="M1037" s="492"/>
      <c r="N1037" s="492"/>
      <c r="O1037" s="492"/>
      <c r="P1037" s="492"/>
      <c r="Q1037" s="492"/>
      <c r="R1037" s="493"/>
      <c r="S1037" s="493"/>
      <c r="T1037" s="493"/>
      <c r="U1037" s="493"/>
      <c r="V1037" s="493"/>
      <c r="W1037" s="403"/>
      <c r="X1037" s="1"/>
      <c r="Y1037" s="2"/>
      <c r="Z1037" s="400" t="str">
        <f>IFERROR(VLOOKUP(Y1037, 【参考】数式用!$A$2:$B$48, 2, FALSE), "")</f>
        <v/>
      </c>
    </row>
    <row r="1038" spans="2:26" ht="20.100000000000001" customHeight="1">
      <c r="B1038" s="402">
        <f t="shared" si="12"/>
        <v>1000</v>
      </c>
      <c r="C1038" s="489"/>
      <c r="D1038" s="490"/>
      <c r="E1038" s="490"/>
      <c r="F1038" s="490"/>
      <c r="G1038" s="490"/>
      <c r="H1038" s="490"/>
      <c r="I1038" s="490"/>
      <c r="J1038" s="490"/>
      <c r="K1038" s="490"/>
      <c r="L1038" s="491"/>
      <c r="M1038" s="492"/>
      <c r="N1038" s="492"/>
      <c r="O1038" s="492"/>
      <c r="P1038" s="492"/>
      <c r="Q1038" s="492"/>
      <c r="R1038" s="493"/>
      <c r="S1038" s="493"/>
      <c r="T1038" s="493"/>
      <c r="U1038" s="493"/>
      <c r="V1038" s="493"/>
      <c r="W1038" s="403"/>
      <c r="X1038" s="1"/>
      <c r="Y1038" s="2"/>
      <c r="Z1038" s="400" t="str">
        <f>IFERROR(VLOOKUP(Y1038, 【参考】数式用!$A$2:$B$48, 2, FALSE), "")</f>
        <v/>
      </c>
    </row>
    <row r="1039" spans="2:26" ht="20.100000000000001" customHeight="1">
      <c r="B1039" s="402">
        <f t="shared" si="12"/>
        <v>1001</v>
      </c>
      <c r="C1039" s="489"/>
      <c r="D1039" s="490"/>
      <c r="E1039" s="490"/>
      <c r="F1039" s="490"/>
      <c r="G1039" s="490"/>
      <c r="H1039" s="490"/>
      <c r="I1039" s="490"/>
      <c r="J1039" s="490"/>
      <c r="K1039" s="490"/>
      <c r="L1039" s="491"/>
      <c r="M1039" s="492"/>
      <c r="N1039" s="492"/>
      <c r="O1039" s="492"/>
      <c r="P1039" s="492"/>
      <c r="Q1039" s="492"/>
      <c r="R1039" s="493"/>
      <c r="S1039" s="493"/>
      <c r="T1039" s="493"/>
      <c r="U1039" s="493"/>
      <c r="V1039" s="493"/>
      <c r="W1039" s="403"/>
      <c r="X1039" s="1"/>
      <c r="Y1039" s="2"/>
      <c r="Z1039" s="400" t="str">
        <f>IFERROR(VLOOKUP(Y1039, 【参考】数式用!$A$2:$B$48, 2, FALSE), "")</f>
        <v/>
      </c>
    </row>
    <row r="1040" spans="2:26" ht="20.100000000000001" customHeight="1">
      <c r="B1040" s="402">
        <f t="shared" si="12"/>
        <v>1002</v>
      </c>
      <c r="C1040" s="489"/>
      <c r="D1040" s="490"/>
      <c r="E1040" s="490"/>
      <c r="F1040" s="490"/>
      <c r="G1040" s="490"/>
      <c r="H1040" s="490"/>
      <c r="I1040" s="490"/>
      <c r="J1040" s="490"/>
      <c r="K1040" s="490"/>
      <c r="L1040" s="491"/>
      <c r="M1040" s="492"/>
      <c r="N1040" s="492"/>
      <c r="O1040" s="492"/>
      <c r="P1040" s="492"/>
      <c r="Q1040" s="492"/>
      <c r="R1040" s="493"/>
      <c r="S1040" s="493"/>
      <c r="T1040" s="493"/>
      <c r="U1040" s="493"/>
      <c r="V1040" s="493"/>
      <c r="W1040" s="403"/>
      <c r="X1040" s="1"/>
      <c r="Y1040" s="2"/>
      <c r="Z1040" s="400" t="str">
        <f>IFERROR(VLOOKUP(Y1040, 【参考】数式用!$A$2:$B$48, 2, FALSE), "")</f>
        <v/>
      </c>
    </row>
    <row r="1041" spans="2:26" ht="20.100000000000001" customHeight="1">
      <c r="B1041" s="402">
        <f t="shared" si="12"/>
        <v>1003</v>
      </c>
      <c r="C1041" s="489"/>
      <c r="D1041" s="490"/>
      <c r="E1041" s="490"/>
      <c r="F1041" s="490"/>
      <c r="G1041" s="490"/>
      <c r="H1041" s="490"/>
      <c r="I1041" s="490"/>
      <c r="J1041" s="490"/>
      <c r="K1041" s="490"/>
      <c r="L1041" s="491"/>
      <c r="M1041" s="492"/>
      <c r="N1041" s="492"/>
      <c r="O1041" s="492"/>
      <c r="P1041" s="492"/>
      <c r="Q1041" s="492"/>
      <c r="R1041" s="493"/>
      <c r="S1041" s="493"/>
      <c r="T1041" s="493"/>
      <c r="U1041" s="493"/>
      <c r="V1041" s="493"/>
      <c r="W1041" s="403"/>
      <c r="X1041" s="1"/>
      <c r="Y1041" s="2"/>
      <c r="Z1041" s="400" t="str">
        <f>IFERROR(VLOOKUP(Y1041, 【参考】数式用!$A$2:$B$48, 2, FALSE), "")</f>
        <v/>
      </c>
    </row>
    <row r="1042" spans="2:26" ht="20.100000000000001" customHeight="1">
      <c r="B1042" s="402">
        <f t="shared" si="12"/>
        <v>1004</v>
      </c>
      <c r="C1042" s="489"/>
      <c r="D1042" s="490"/>
      <c r="E1042" s="490"/>
      <c r="F1042" s="490"/>
      <c r="G1042" s="490"/>
      <c r="H1042" s="490"/>
      <c r="I1042" s="490"/>
      <c r="J1042" s="490"/>
      <c r="K1042" s="490"/>
      <c r="L1042" s="491"/>
      <c r="M1042" s="492"/>
      <c r="N1042" s="492"/>
      <c r="O1042" s="492"/>
      <c r="P1042" s="492"/>
      <c r="Q1042" s="492"/>
      <c r="R1042" s="493"/>
      <c r="S1042" s="493"/>
      <c r="T1042" s="493"/>
      <c r="U1042" s="493"/>
      <c r="V1042" s="493"/>
      <c r="W1042" s="403"/>
      <c r="X1042" s="1"/>
      <c r="Y1042" s="2"/>
      <c r="Z1042" s="400" t="str">
        <f>IFERROR(VLOOKUP(Y1042, 【参考】数式用!$A$2:$B$48, 2, FALSE), "")</f>
        <v/>
      </c>
    </row>
    <row r="1043" spans="2:26" ht="20.100000000000001" customHeight="1">
      <c r="B1043" s="402">
        <f t="shared" si="12"/>
        <v>1005</v>
      </c>
      <c r="C1043" s="489"/>
      <c r="D1043" s="490"/>
      <c r="E1043" s="490"/>
      <c r="F1043" s="490"/>
      <c r="G1043" s="490"/>
      <c r="H1043" s="490"/>
      <c r="I1043" s="490"/>
      <c r="J1043" s="490"/>
      <c r="K1043" s="490"/>
      <c r="L1043" s="491"/>
      <c r="M1043" s="492"/>
      <c r="N1043" s="492"/>
      <c r="O1043" s="492"/>
      <c r="P1043" s="492"/>
      <c r="Q1043" s="492"/>
      <c r="R1043" s="493"/>
      <c r="S1043" s="493"/>
      <c r="T1043" s="493"/>
      <c r="U1043" s="493"/>
      <c r="V1043" s="493"/>
      <c r="W1043" s="403"/>
      <c r="X1043" s="1"/>
      <c r="Y1043" s="2"/>
      <c r="Z1043" s="400" t="str">
        <f>IFERROR(VLOOKUP(Y1043, 【参考】数式用!$A$2:$B$48, 2, FALSE), "")</f>
        <v/>
      </c>
    </row>
    <row r="1044" spans="2:26" ht="20.100000000000001" customHeight="1">
      <c r="B1044" s="402">
        <f t="shared" si="12"/>
        <v>1006</v>
      </c>
      <c r="C1044" s="489"/>
      <c r="D1044" s="490"/>
      <c r="E1044" s="490"/>
      <c r="F1044" s="490"/>
      <c r="G1044" s="490"/>
      <c r="H1044" s="490"/>
      <c r="I1044" s="490"/>
      <c r="J1044" s="490"/>
      <c r="K1044" s="490"/>
      <c r="L1044" s="491"/>
      <c r="M1044" s="492"/>
      <c r="N1044" s="492"/>
      <c r="O1044" s="492"/>
      <c r="P1044" s="492"/>
      <c r="Q1044" s="492"/>
      <c r="R1044" s="493"/>
      <c r="S1044" s="493"/>
      <c r="T1044" s="493"/>
      <c r="U1044" s="493"/>
      <c r="V1044" s="493"/>
      <c r="W1044" s="403"/>
      <c r="X1044" s="1"/>
      <c r="Y1044" s="2"/>
      <c r="Z1044" s="400" t="str">
        <f>IFERROR(VLOOKUP(Y1044, 【参考】数式用!$A$2:$B$48, 2, FALSE), "")</f>
        <v/>
      </c>
    </row>
    <row r="1045" spans="2:26" ht="20.100000000000001" customHeight="1">
      <c r="B1045" s="402">
        <f t="shared" si="12"/>
        <v>1007</v>
      </c>
      <c r="C1045" s="489"/>
      <c r="D1045" s="490"/>
      <c r="E1045" s="490"/>
      <c r="F1045" s="490"/>
      <c r="G1045" s="490"/>
      <c r="H1045" s="490"/>
      <c r="I1045" s="490"/>
      <c r="J1045" s="490"/>
      <c r="K1045" s="490"/>
      <c r="L1045" s="491"/>
      <c r="M1045" s="492"/>
      <c r="N1045" s="492"/>
      <c r="O1045" s="492"/>
      <c r="P1045" s="492"/>
      <c r="Q1045" s="492"/>
      <c r="R1045" s="493"/>
      <c r="S1045" s="493"/>
      <c r="T1045" s="493"/>
      <c r="U1045" s="493"/>
      <c r="V1045" s="493"/>
      <c r="W1045" s="403"/>
      <c r="X1045" s="1"/>
      <c r="Y1045" s="2"/>
      <c r="Z1045" s="400" t="str">
        <f>IFERROR(VLOOKUP(Y1045, 【参考】数式用!$A$2:$B$48, 2, FALSE), "")</f>
        <v/>
      </c>
    </row>
    <row r="1046" spans="2:26" ht="20.100000000000001" customHeight="1">
      <c r="B1046" s="402">
        <f t="shared" si="12"/>
        <v>1008</v>
      </c>
      <c r="C1046" s="489"/>
      <c r="D1046" s="490"/>
      <c r="E1046" s="490"/>
      <c r="F1046" s="490"/>
      <c r="G1046" s="490"/>
      <c r="H1046" s="490"/>
      <c r="I1046" s="490"/>
      <c r="J1046" s="490"/>
      <c r="K1046" s="490"/>
      <c r="L1046" s="491"/>
      <c r="M1046" s="492"/>
      <c r="N1046" s="492"/>
      <c r="O1046" s="492"/>
      <c r="P1046" s="492"/>
      <c r="Q1046" s="492"/>
      <c r="R1046" s="493"/>
      <c r="S1046" s="493"/>
      <c r="T1046" s="493"/>
      <c r="U1046" s="493"/>
      <c r="V1046" s="493"/>
      <c r="W1046" s="403"/>
      <c r="X1046" s="1"/>
      <c r="Y1046" s="2"/>
      <c r="Z1046" s="400" t="str">
        <f>IFERROR(VLOOKUP(Y1046, 【参考】数式用!$A$2:$B$48, 2, FALSE), "")</f>
        <v/>
      </c>
    </row>
    <row r="1047" spans="2:26" ht="20.100000000000001" customHeight="1">
      <c r="B1047" s="402">
        <f t="shared" si="12"/>
        <v>1009</v>
      </c>
      <c r="C1047" s="489"/>
      <c r="D1047" s="490"/>
      <c r="E1047" s="490"/>
      <c r="F1047" s="490"/>
      <c r="G1047" s="490"/>
      <c r="H1047" s="490"/>
      <c r="I1047" s="490"/>
      <c r="J1047" s="490"/>
      <c r="K1047" s="490"/>
      <c r="L1047" s="491"/>
      <c r="M1047" s="492"/>
      <c r="N1047" s="492"/>
      <c r="O1047" s="492"/>
      <c r="P1047" s="492"/>
      <c r="Q1047" s="492"/>
      <c r="R1047" s="493"/>
      <c r="S1047" s="493"/>
      <c r="T1047" s="493"/>
      <c r="U1047" s="493"/>
      <c r="V1047" s="493"/>
      <c r="W1047" s="403"/>
      <c r="X1047" s="1"/>
      <c r="Y1047" s="2"/>
      <c r="Z1047" s="400" t="str">
        <f>IFERROR(VLOOKUP(Y1047, 【参考】数式用!$A$2:$B$48, 2, FALSE), "")</f>
        <v/>
      </c>
    </row>
    <row r="1048" spans="2:26" ht="20.100000000000001" customHeight="1">
      <c r="B1048" s="402">
        <f t="shared" si="12"/>
        <v>1010</v>
      </c>
      <c r="C1048" s="489"/>
      <c r="D1048" s="490"/>
      <c r="E1048" s="490"/>
      <c r="F1048" s="490"/>
      <c r="G1048" s="490"/>
      <c r="H1048" s="490"/>
      <c r="I1048" s="490"/>
      <c r="J1048" s="490"/>
      <c r="K1048" s="490"/>
      <c r="L1048" s="491"/>
      <c r="M1048" s="492"/>
      <c r="N1048" s="492"/>
      <c r="O1048" s="492"/>
      <c r="P1048" s="492"/>
      <c r="Q1048" s="492"/>
      <c r="R1048" s="493"/>
      <c r="S1048" s="493"/>
      <c r="T1048" s="493"/>
      <c r="U1048" s="493"/>
      <c r="V1048" s="493"/>
      <c r="W1048" s="403"/>
      <c r="X1048" s="1"/>
      <c r="Y1048" s="2"/>
      <c r="Z1048" s="400" t="str">
        <f>IFERROR(VLOOKUP(Y1048, 【参考】数式用!$A$2:$B$48, 2, FALSE), "")</f>
        <v/>
      </c>
    </row>
    <row r="1049" spans="2:26" ht="20.100000000000001" customHeight="1">
      <c r="B1049" s="402">
        <f t="shared" si="12"/>
        <v>1011</v>
      </c>
      <c r="C1049" s="489"/>
      <c r="D1049" s="490"/>
      <c r="E1049" s="490"/>
      <c r="F1049" s="490"/>
      <c r="G1049" s="490"/>
      <c r="H1049" s="490"/>
      <c r="I1049" s="490"/>
      <c r="J1049" s="490"/>
      <c r="K1049" s="490"/>
      <c r="L1049" s="491"/>
      <c r="M1049" s="492"/>
      <c r="N1049" s="492"/>
      <c r="O1049" s="492"/>
      <c r="P1049" s="492"/>
      <c r="Q1049" s="492"/>
      <c r="R1049" s="493"/>
      <c r="S1049" s="493"/>
      <c r="T1049" s="493"/>
      <c r="U1049" s="493"/>
      <c r="V1049" s="493"/>
      <c r="W1049" s="403"/>
      <c r="X1049" s="1"/>
      <c r="Y1049" s="2"/>
      <c r="Z1049" s="400" t="str">
        <f>IFERROR(VLOOKUP(Y1049, 【参考】数式用!$A$2:$B$48, 2, FALSE), "")</f>
        <v/>
      </c>
    </row>
    <row r="1050" spans="2:26" ht="20.100000000000001" customHeight="1">
      <c r="B1050" s="402">
        <f t="shared" si="12"/>
        <v>1012</v>
      </c>
      <c r="C1050" s="489"/>
      <c r="D1050" s="490"/>
      <c r="E1050" s="490"/>
      <c r="F1050" s="490"/>
      <c r="G1050" s="490"/>
      <c r="H1050" s="490"/>
      <c r="I1050" s="490"/>
      <c r="J1050" s="490"/>
      <c r="K1050" s="490"/>
      <c r="L1050" s="491"/>
      <c r="M1050" s="492"/>
      <c r="N1050" s="492"/>
      <c r="O1050" s="492"/>
      <c r="P1050" s="492"/>
      <c r="Q1050" s="492"/>
      <c r="R1050" s="493"/>
      <c r="S1050" s="493"/>
      <c r="T1050" s="493"/>
      <c r="U1050" s="493"/>
      <c r="V1050" s="493"/>
      <c r="W1050" s="403"/>
      <c r="X1050" s="1"/>
      <c r="Y1050" s="2"/>
      <c r="Z1050" s="400" t="str">
        <f>IFERROR(VLOOKUP(Y1050, 【参考】数式用!$A$2:$B$48, 2, FALSE), "")</f>
        <v/>
      </c>
    </row>
    <row r="1051" spans="2:26" ht="20.100000000000001" customHeight="1">
      <c r="B1051" s="402">
        <f t="shared" si="12"/>
        <v>1013</v>
      </c>
      <c r="C1051" s="489"/>
      <c r="D1051" s="490"/>
      <c r="E1051" s="490"/>
      <c r="F1051" s="490"/>
      <c r="G1051" s="490"/>
      <c r="H1051" s="490"/>
      <c r="I1051" s="490"/>
      <c r="J1051" s="490"/>
      <c r="K1051" s="490"/>
      <c r="L1051" s="491"/>
      <c r="M1051" s="492"/>
      <c r="N1051" s="492"/>
      <c r="O1051" s="492"/>
      <c r="P1051" s="492"/>
      <c r="Q1051" s="492"/>
      <c r="R1051" s="493"/>
      <c r="S1051" s="493"/>
      <c r="T1051" s="493"/>
      <c r="U1051" s="493"/>
      <c r="V1051" s="493"/>
      <c r="W1051" s="403"/>
      <c r="X1051" s="1"/>
      <c r="Y1051" s="2"/>
      <c r="Z1051" s="400" t="str">
        <f>IFERROR(VLOOKUP(Y1051, 【参考】数式用!$A$2:$B$48, 2, FALSE), "")</f>
        <v/>
      </c>
    </row>
    <row r="1052" spans="2:26" ht="20.100000000000001" customHeight="1">
      <c r="B1052" s="402">
        <f t="shared" si="12"/>
        <v>1014</v>
      </c>
      <c r="C1052" s="489"/>
      <c r="D1052" s="490"/>
      <c r="E1052" s="490"/>
      <c r="F1052" s="490"/>
      <c r="G1052" s="490"/>
      <c r="H1052" s="490"/>
      <c r="I1052" s="490"/>
      <c r="J1052" s="490"/>
      <c r="K1052" s="490"/>
      <c r="L1052" s="491"/>
      <c r="M1052" s="492"/>
      <c r="N1052" s="492"/>
      <c r="O1052" s="492"/>
      <c r="P1052" s="492"/>
      <c r="Q1052" s="492"/>
      <c r="R1052" s="493"/>
      <c r="S1052" s="493"/>
      <c r="T1052" s="493"/>
      <c r="U1052" s="493"/>
      <c r="V1052" s="493"/>
      <c r="W1052" s="403"/>
      <c r="X1052" s="1"/>
      <c r="Y1052" s="2"/>
      <c r="Z1052" s="400" t="str">
        <f>IFERROR(VLOOKUP(Y1052, 【参考】数式用!$A$2:$B$48, 2, FALSE), "")</f>
        <v/>
      </c>
    </row>
    <row r="1053" spans="2:26" ht="20.100000000000001" customHeight="1">
      <c r="B1053" s="402">
        <f t="shared" si="12"/>
        <v>1015</v>
      </c>
      <c r="C1053" s="489"/>
      <c r="D1053" s="490"/>
      <c r="E1053" s="490"/>
      <c r="F1053" s="490"/>
      <c r="G1053" s="490"/>
      <c r="H1053" s="490"/>
      <c r="I1053" s="490"/>
      <c r="J1053" s="490"/>
      <c r="K1053" s="490"/>
      <c r="L1053" s="491"/>
      <c r="M1053" s="492"/>
      <c r="N1053" s="492"/>
      <c r="O1053" s="492"/>
      <c r="P1053" s="492"/>
      <c r="Q1053" s="492"/>
      <c r="R1053" s="493"/>
      <c r="S1053" s="493"/>
      <c r="T1053" s="493"/>
      <c r="U1053" s="493"/>
      <c r="V1053" s="493"/>
      <c r="W1053" s="403"/>
      <c r="X1053" s="1"/>
      <c r="Y1053" s="2"/>
      <c r="Z1053" s="400" t="str">
        <f>IFERROR(VLOOKUP(Y1053, 【参考】数式用!$A$2:$B$48, 2, FALSE), "")</f>
        <v/>
      </c>
    </row>
    <row r="1054" spans="2:26" ht="20.100000000000001" customHeight="1">
      <c r="B1054" s="402">
        <f t="shared" si="12"/>
        <v>1016</v>
      </c>
      <c r="C1054" s="489"/>
      <c r="D1054" s="490"/>
      <c r="E1054" s="490"/>
      <c r="F1054" s="490"/>
      <c r="G1054" s="490"/>
      <c r="H1054" s="490"/>
      <c r="I1054" s="490"/>
      <c r="J1054" s="490"/>
      <c r="K1054" s="490"/>
      <c r="L1054" s="491"/>
      <c r="M1054" s="492"/>
      <c r="N1054" s="492"/>
      <c r="O1054" s="492"/>
      <c r="P1054" s="492"/>
      <c r="Q1054" s="492"/>
      <c r="R1054" s="493"/>
      <c r="S1054" s="493"/>
      <c r="T1054" s="493"/>
      <c r="U1054" s="493"/>
      <c r="V1054" s="493"/>
      <c r="W1054" s="403"/>
      <c r="X1054" s="1"/>
      <c r="Y1054" s="2"/>
      <c r="Z1054" s="400" t="str">
        <f>IFERROR(VLOOKUP(Y1054, 【参考】数式用!$A$2:$B$48, 2, FALSE), "")</f>
        <v/>
      </c>
    </row>
    <row r="1055" spans="2:26" ht="20.100000000000001" customHeight="1">
      <c r="B1055" s="402">
        <f t="shared" si="12"/>
        <v>1017</v>
      </c>
      <c r="C1055" s="489"/>
      <c r="D1055" s="490"/>
      <c r="E1055" s="490"/>
      <c r="F1055" s="490"/>
      <c r="G1055" s="490"/>
      <c r="H1055" s="490"/>
      <c r="I1055" s="490"/>
      <c r="J1055" s="490"/>
      <c r="K1055" s="490"/>
      <c r="L1055" s="491"/>
      <c r="M1055" s="492"/>
      <c r="N1055" s="492"/>
      <c r="O1055" s="492"/>
      <c r="P1055" s="492"/>
      <c r="Q1055" s="492"/>
      <c r="R1055" s="493"/>
      <c r="S1055" s="493"/>
      <c r="T1055" s="493"/>
      <c r="U1055" s="493"/>
      <c r="V1055" s="493"/>
      <c r="W1055" s="403"/>
      <c r="X1055" s="1"/>
      <c r="Y1055" s="2"/>
      <c r="Z1055" s="400" t="str">
        <f>IFERROR(VLOOKUP(Y1055, 【参考】数式用!$A$2:$B$48, 2, FALSE), "")</f>
        <v/>
      </c>
    </row>
    <row r="1056" spans="2:26" ht="20.100000000000001" customHeight="1">
      <c r="B1056" s="402">
        <f t="shared" si="12"/>
        <v>1018</v>
      </c>
      <c r="C1056" s="489"/>
      <c r="D1056" s="490"/>
      <c r="E1056" s="490"/>
      <c r="F1056" s="490"/>
      <c r="G1056" s="490"/>
      <c r="H1056" s="490"/>
      <c r="I1056" s="490"/>
      <c r="J1056" s="490"/>
      <c r="K1056" s="490"/>
      <c r="L1056" s="491"/>
      <c r="M1056" s="492"/>
      <c r="N1056" s="492"/>
      <c r="O1056" s="492"/>
      <c r="P1056" s="492"/>
      <c r="Q1056" s="492"/>
      <c r="R1056" s="493"/>
      <c r="S1056" s="493"/>
      <c r="T1056" s="493"/>
      <c r="U1056" s="493"/>
      <c r="V1056" s="493"/>
      <c r="W1056" s="403"/>
      <c r="X1056" s="1"/>
      <c r="Y1056" s="2"/>
      <c r="Z1056" s="400" t="str">
        <f>IFERROR(VLOOKUP(Y1056, 【参考】数式用!$A$2:$B$48, 2, FALSE), "")</f>
        <v/>
      </c>
    </row>
    <row r="1057" spans="2:26" ht="20.100000000000001" customHeight="1">
      <c r="B1057" s="402">
        <f t="shared" ref="B1057:B1120" si="13">B1056+1</f>
        <v>1019</v>
      </c>
      <c r="C1057" s="489"/>
      <c r="D1057" s="490"/>
      <c r="E1057" s="490"/>
      <c r="F1057" s="490"/>
      <c r="G1057" s="490"/>
      <c r="H1057" s="490"/>
      <c r="I1057" s="490"/>
      <c r="J1057" s="490"/>
      <c r="K1057" s="490"/>
      <c r="L1057" s="491"/>
      <c r="M1057" s="492"/>
      <c r="N1057" s="492"/>
      <c r="O1057" s="492"/>
      <c r="P1057" s="492"/>
      <c r="Q1057" s="492"/>
      <c r="R1057" s="493"/>
      <c r="S1057" s="493"/>
      <c r="T1057" s="493"/>
      <c r="U1057" s="493"/>
      <c r="V1057" s="493"/>
      <c r="W1057" s="403"/>
      <c r="X1057" s="1"/>
      <c r="Y1057" s="2"/>
      <c r="Z1057" s="400" t="str">
        <f>IFERROR(VLOOKUP(Y1057, 【参考】数式用!$A$2:$B$48, 2, FALSE), "")</f>
        <v/>
      </c>
    </row>
    <row r="1058" spans="2:26" ht="20.100000000000001" customHeight="1">
      <c r="B1058" s="402">
        <f t="shared" si="13"/>
        <v>1020</v>
      </c>
      <c r="C1058" s="489"/>
      <c r="D1058" s="490"/>
      <c r="E1058" s="490"/>
      <c r="F1058" s="490"/>
      <c r="G1058" s="490"/>
      <c r="H1058" s="490"/>
      <c r="I1058" s="490"/>
      <c r="J1058" s="490"/>
      <c r="K1058" s="490"/>
      <c r="L1058" s="491"/>
      <c r="M1058" s="492"/>
      <c r="N1058" s="492"/>
      <c r="O1058" s="492"/>
      <c r="P1058" s="492"/>
      <c r="Q1058" s="492"/>
      <c r="R1058" s="493"/>
      <c r="S1058" s="493"/>
      <c r="T1058" s="493"/>
      <c r="U1058" s="493"/>
      <c r="V1058" s="493"/>
      <c r="W1058" s="403"/>
      <c r="X1058" s="1"/>
      <c r="Y1058" s="2"/>
      <c r="Z1058" s="400" t="str">
        <f>IFERROR(VLOOKUP(Y1058, 【参考】数式用!$A$2:$B$48, 2, FALSE), "")</f>
        <v/>
      </c>
    </row>
    <row r="1059" spans="2:26" ht="20.100000000000001" customHeight="1">
      <c r="B1059" s="402">
        <f t="shared" si="13"/>
        <v>1021</v>
      </c>
      <c r="C1059" s="489"/>
      <c r="D1059" s="490"/>
      <c r="E1059" s="490"/>
      <c r="F1059" s="490"/>
      <c r="G1059" s="490"/>
      <c r="H1059" s="490"/>
      <c r="I1059" s="490"/>
      <c r="J1059" s="490"/>
      <c r="K1059" s="490"/>
      <c r="L1059" s="491"/>
      <c r="M1059" s="492"/>
      <c r="N1059" s="492"/>
      <c r="O1059" s="492"/>
      <c r="P1059" s="492"/>
      <c r="Q1059" s="492"/>
      <c r="R1059" s="493"/>
      <c r="S1059" s="493"/>
      <c r="T1059" s="493"/>
      <c r="U1059" s="493"/>
      <c r="V1059" s="493"/>
      <c r="W1059" s="403"/>
      <c r="X1059" s="1"/>
      <c r="Y1059" s="2"/>
      <c r="Z1059" s="400" t="str">
        <f>IFERROR(VLOOKUP(Y1059, 【参考】数式用!$A$2:$B$48, 2, FALSE), "")</f>
        <v/>
      </c>
    </row>
    <row r="1060" spans="2:26" ht="20.100000000000001" customHeight="1">
      <c r="B1060" s="402">
        <f t="shared" si="13"/>
        <v>1022</v>
      </c>
      <c r="C1060" s="489"/>
      <c r="D1060" s="490"/>
      <c r="E1060" s="490"/>
      <c r="F1060" s="490"/>
      <c r="G1060" s="490"/>
      <c r="H1060" s="490"/>
      <c r="I1060" s="490"/>
      <c r="J1060" s="490"/>
      <c r="K1060" s="490"/>
      <c r="L1060" s="491"/>
      <c r="M1060" s="492"/>
      <c r="N1060" s="492"/>
      <c r="O1060" s="492"/>
      <c r="P1060" s="492"/>
      <c r="Q1060" s="492"/>
      <c r="R1060" s="493"/>
      <c r="S1060" s="493"/>
      <c r="T1060" s="493"/>
      <c r="U1060" s="493"/>
      <c r="V1060" s="493"/>
      <c r="W1060" s="403"/>
      <c r="X1060" s="1"/>
      <c r="Y1060" s="2"/>
      <c r="Z1060" s="400" t="str">
        <f>IFERROR(VLOOKUP(Y1060, 【参考】数式用!$A$2:$B$48, 2, FALSE), "")</f>
        <v/>
      </c>
    </row>
    <row r="1061" spans="2:26" ht="20.100000000000001" customHeight="1">
      <c r="B1061" s="402">
        <f t="shared" si="13"/>
        <v>1023</v>
      </c>
      <c r="C1061" s="489"/>
      <c r="D1061" s="490"/>
      <c r="E1061" s="490"/>
      <c r="F1061" s="490"/>
      <c r="G1061" s="490"/>
      <c r="H1061" s="490"/>
      <c r="I1061" s="490"/>
      <c r="J1061" s="490"/>
      <c r="K1061" s="490"/>
      <c r="L1061" s="491"/>
      <c r="M1061" s="492"/>
      <c r="N1061" s="492"/>
      <c r="O1061" s="492"/>
      <c r="P1061" s="492"/>
      <c r="Q1061" s="492"/>
      <c r="R1061" s="493"/>
      <c r="S1061" s="493"/>
      <c r="T1061" s="493"/>
      <c r="U1061" s="493"/>
      <c r="V1061" s="493"/>
      <c r="W1061" s="403"/>
      <c r="X1061" s="1"/>
      <c r="Y1061" s="2"/>
      <c r="Z1061" s="400" t="str">
        <f>IFERROR(VLOOKUP(Y1061, 【参考】数式用!$A$2:$B$48, 2, FALSE), "")</f>
        <v/>
      </c>
    </row>
    <row r="1062" spans="2:26" ht="20.100000000000001" customHeight="1">
      <c r="B1062" s="402">
        <f t="shared" si="13"/>
        <v>1024</v>
      </c>
      <c r="C1062" s="489"/>
      <c r="D1062" s="490"/>
      <c r="E1062" s="490"/>
      <c r="F1062" s="490"/>
      <c r="G1062" s="490"/>
      <c r="H1062" s="490"/>
      <c r="I1062" s="490"/>
      <c r="J1062" s="490"/>
      <c r="K1062" s="490"/>
      <c r="L1062" s="491"/>
      <c r="M1062" s="492"/>
      <c r="N1062" s="492"/>
      <c r="O1062" s="492"/>
      <c r="P1062" s="492"/>
      <c r="Q1062" s="492"/>
      <c r="R1062" s="493"/>
      <c r="S1062" s="493"/>
      <c r="T1062" s="493"/>
      <c r="U1062" s="493"/>
      <c r="V1062" s="493"/>
      <c r="W1062" s="403"/>
      <c r="X1062" s="1"/>
      <c r="Y1062" s="2"/>
      <c r="Z1062" s="400" t="str">
        <f>IFERROR(VLOOKUP(Y1062, 【参考】数式用!$A$2:$B$48, 2, FALSE), "")</f>
        <v/>
      </c>
    </row>
    <row r="1063" spans="2:26" ht="20.100000000000001" customHeight="1">
      <c r="B1063" s="402">
        <f t="shared" si="13"/>
        <v>1025</v>
      </c>
      <c r="C1063" s="489"/>
      <c r="D1063" s="490"/>
      <c r="E1063" s="490"/>
      <c r="F1063" s="490"/>
      <c r="G1063" s="490"/>
      <c r="H1063" s="490"/>
      <c r="I1063" s="490"/>
      <c r="J1063" s="490"/>
      <c r="K1063" s="490"/>
      <c r="L1063" s="491"/>
      <c r="M1063" s="492"/>
      <c r="N1063" s="492"/>
      <c r="O1063" s="492"/>
      <c r="P1063" s="492"/>
      <c r="Q1063" s="492"/>
      <c r="R1063" s="493"/>
      <c r="S1063" s="493"/>
      <c r="T1063" s="493"/>
      <c r="U1063" s="493"/>
      <c r="V1063" s="493"/>
      <c r="W1063" s="403"/>
      <c r="X1063" s="1"/>
      <c r="Y1063" s="2"/>
      <c r="Z1063" s="400" t="str">
        <f>IFERROR(VLOOKUP(Y1063, 【参考】数式用!$A$2:$B$48, 2, FALSE), "")</f>
        <v/>
      </c>
    </row>
    <row r="1064" spans="2:26" ht="20.100000000000001" customHeight="1">
      <c r="B1064" s="402">
        <f t="shared" si="13"/>
        <v>1026</v>
      </c>
      <c r="C1064" s="489"/>
      <c r="D1064" s="490"/>
      <c r="E1064" s="490"/>
      <c r="F1064" s="490"/>
      <c r="G1064" s="490"/>
      <c r="H1064" s="490"/>
      <c r="I1064" s="490"/>
      <c r="J1064" s="490"/>
      <c r="K1064" s="490"/>
      <c r="L1064" s="491"/>
      <c r="M1064" s="492"/>
      <c r="N1064" s="492"/>
      <c r="O1064" s="492"/>
      <c r="P1064" s="492"/>
      <c r="Q1064" s="492"/>
      <c r="R1064" s="493"/>
      <c r="S1064" s="493"/>
      <c r="T1064" s="493"/>
      <c r="U1064" s="493"/>
      <c r="V1064" s="493"/>
      <c r="W1064" s="403"/>
      <c r="X1064" s="1"/>
      <c r="Y1064" s="2"/>
      <c r="Z1064" s="400" t="str">
        <f>IFERROR(VLOOKUP(Y1064, 【参考】数式用!$A$2:$B$48, 2, FALSE), "")</f>
        <v/>
      </c>
    </row>
    <row r="1065" spans="2:26" ht="20.100000000000001" customHeight="1">
      <c r="B1065" s="402">
        <f t="shared" si="13"/>
        <v>1027</v>
      </c>
      <c r="C1065" s="489"/>
      <c r="D1065" s="490"/>
      <c r="E1065" s="490"/>
      <c r="F1065" s="490"/>
      <c r="G1065" s="490"/>
      <c r="H1065" s="490"/>
      <c r="I1065" s="490"/>
      <c r="J1065" s="490"/>
      <c r="K1065" s="490"/>
      <c r="L1065" s="491"/>
      <c r="M1065" s="492"/>
      <c r="N1065" s="492"/>
      <c r="O1065" s="492"/>
      <c r="P1065" s="492"/>
      <c r="Q1065" s="492"/>
      <c r="R1065" s="493"/>
      <c r="S1065" s="493"/>
      <c r="T1065" s="493"/>
      <c r="U1065" s="493"/>
      <c r="V1065" s="493"/>
      <c r="W1065" s="403"/>
      <c r="X1065" s="1"/>
      <c r="Y1065" s="2"/>
      <c r="Z1065" s="400" t="str">
        <f>IFERROR(VLOOKUP(Y1065, 【参考】数式用!$A$2:$B$48, 2, FALSE), "")</f>
        <v/>
      </c>
    </row>
    <row r="1066" spans="2:26" ht="20.100000000000001" customHeight="1">
      <c r="B1066" s="402">
        <f t="shared" si="13"/>
        <v>1028</v>
      </c>
      <c r="C1066" s="489"/>
      <c r="D1066" s="490"/>
      <c r="E1066" s="490"/>
      <c r="F1066" s="490"/>
      <c r="G1066" s="490"/>
      <c r="H1066" s="490"/>
      <c r="I1066" s="490"/>
      <c r="J1066" s="490"/>
      <c r="K1066" s="490"/>
      <c r="L1066" s="491"/>
      <c r="M1066" s="492"/>
      <c r="N1066" s="492"/>
      <c r="O1066" s="492"/>
      <c r="P1066" s="492"/>
      <c r="Q1066" s="492"/>
      <c r="R1066" s="493"/>
      <c r="S1066" s="493"/>
      <c r="T1066" s="493"/>
      <c r="U1066" s="493"/>
      <c r="V1066" s="493"/>
      <c r="W1066" s="403"/>
      <c r="X1066" s="1"/>
      <c r="Y1066" s="2"/>
      <c r="Z1066" s="400" t="str">
        <f>IFERROR(VLOOKUP(Y1066, 【参考】数式用!$A$2:$B$48, 2, FALSE), "")</f>
        <v/>
      </c>
    </row>
    <row r="1067" spans="2:26" ht="20.100000000000001" customHeight="1">
      <c r="B1067" s="402">
        <f t="shared" si="13"/>
        <v>1029</v>
      </c>
      <c r="C1067" s="489"/>
      <c r="D1067" s="490"/>
      <c r="E1067" s="490"/>
      <c r="F1067" s="490"/>
      <c r="G1067" s="490"/>
      <c r="H1067" s="490"/>
      <c r="I1067" s="490"/>
      <c r="J1067" s="490"/>
      <c r="K1067" s="490"/>
      <c r="L1067" s="491"/>
      <c r="M1067" s="492"/>
      <c r="N1067" s="492"/>
      <c r="O1067" s="492"/>
      <c r="P1067" s="492"/>
      <c r="Q1067" s="492"/>
      <c r="R1067" s="493"/>
      <c r="S1067" s="493"/>
      <c r="T1067" s="493"/>
      <c r="U1067" s="493"/>
      <c r="V1067" s="493"/>
      <c r="W1067" s="403"/>
      <c r="X1067" s="1"/>
      <c r="Y1067" s="2"/>
      <c r="Z1067" s="400" t="str">
        <f>IFERROR(VLOOKUP(Y1067, 【参考】数式用!$A$2:$B$48, 2, FALSE), "")</f>
        <v/>
      </c>
    </row>
    <row r="1068" spans="2:26" ht="20.100000000000001" customHeight="1">
      <c r="B1068" s="402">
        <f t="shared" si="13"/>
        <v>1030</v>
      </c>
      <c r="C1068" s="489"/>
      <c r="D1068" s="490"/>
      <c r="E1068" s="490"/>
      <c r="F1068" s="490"/>
      <c r="G1068" s="490"/>
      <c r="H1068" s="490"/>
      <c r="I1068" s="490"/>
      <c r="J1068" s="490"/>
      <c r="K1068" s="490"/>
      <c r="L1068" s="491"/>
      <c r="M1068" s="492"/>
      <c r="N1068" s="492"/>
      <c r="O1068" s="492"/>
      <c r="P1068" s="492"/>
      <c r="Q1068" s="492"/>
      <c r="R1068" s="493"/>
      <c r="S1068" s="493"/>
      <c r="T1068" s="493"/>
      <c r="U1068" s="493"/>
      <c r="V1068" s="493"/>
      <c r="W1068" s="403"/>
      <c r="X1068" s="1"/>
      <c r="Y1068" s="2"/>
      <c r="Z1068" s="400" t="str">
        <f>IFERROR(VLOOKUP(Y1068, 【参考】数式用!$A$2:$B$48, 2, FALSE), "")</f>
        <v/>
      </c>
    </row>
    <row r="1069" spans="2:26" ht="20.100000000000001" customHeight="1">
      <c r="B1069" s="402">
        <f t="shared" si="13"/>
        <v>1031</v>
      </c>
      <c r="C1069" s="489"/>
      <c r="D1069" s="490"/>
      <c r="E1069" s="490"/>
      <c r="F1069" s="490"/>
      <c r="G1069" s="490"/>
      <c r="H1069" s="490"/>
      <c r="I1069" s="490"/>
      <c r="J1069" s="490"/>
      <c r="K1069" s="490"/>
      <c r="L1069" s="491"/>
      <c r="M1069" s="492"/>
      <c r="N1069" s="492"/>
      <c r="O1069" s="492"/>
      <c r="P1069" s="492"/>
      <c r="Q1069" s="492"/>
      <c r="R1069" s="493"/>
      <c r="S1069" s="493"/>
      <c r="T1069" s="493"/>
      <c r="U1069" s="493"/>
      <c r="V1069" s="493"/>
      <c r="W1069" s="403"/>
      <c r="X1069" s="1"/>
      <c r="Y1069" s="2"/>
      <c r="Z1069" s="400" t="str">
        <f>IFERROR(VLOOKUP(Y1069, 【参考】数式用!$A$2:$B$48, 2, FALSE), "")</f>
        <v/>
      </c>
    </row>
    <row r="1070" spans="2:26" ht="20.100000000000001" customHeight="1">
      <c r="B1070" s="402">
        <f t="shared" si="13"/>
        <v>1032</v>
      </c>
      <c r="C1070" s="489"/>
      <c r="D1070" s="490"/>
      <c r="E1070" s="490"/>
      <c r="F1070" s="490"/>
      <c r="G1070" s="490"/>
      <c r="H1070" s="490"/>
      <c r="I1070" s="490"/>
      <c r="J1070" s="490"/>
      <c r="K1070" s="490"/>
      <c r="L1070" s="491"/>
      <c r="M1070" s="492"/>
      <c r="N1070" s="492"/>
      <c r="O1070" s="492"/>
      <c r="P1070" s="492"/>
      <c r="Q1070" s="492"/>
      <c r="R1070" s="493"/>
      <c r="S1070" s="493"/>
      <c r="T1070" s="493"/>
      <c r="U1070" s="493"/>
      <c r="V1070" s="493"/>
      <c r="W1070" s="403"/>
      <c r="X1070" s="1"/>
      <c r="Y1070" s="2"/>
      <c r="Z1070" s="400" t="str">
        <f>IFERROR(VLOOKUP(Y1070, 【参考】数式用!$A$2:$B$48, 2, FALSE), "")</f>
        <v/>
      </c>
    </row>
    <row r="1071" spans="2:26" ht="20.100000000000001" customHeight="1">
      <c r="B1071" s="402">
        <f t="shared" si="13"/>
        <v>1033</v>
      </c>
      <c r="C1071" s="489"/>
      <c r="D1071" s="490"/>
      <c r="E1071" s="490"/>
      <c r="F1071" s="490"/>
      <c r="G1071" s="490"/>
      <c r="H1071" s="490"/>
      <c r="I1071" s="490"/>
      <c r="J1071" s="490"/>
      <c r="K1071" s="490"/>
      <c r="L1071" s="491"/>
      <c r="M1071" s="492"/>
      <c r="N1071" s="492"/>
      <c r="O1071" s="492"/>
      <c r="P1071" s="492"/>
      <c r="Q1071" s="492"/>
      <c r="R1071" s="493"/>
      <c r="S1071" s="493"/>
      <c r="T1071" s="493"/>
      <c r="U1071" s="493"/>
      <c r="V1071" s="493"/>
      <c r="W1071" s="403"/>
      <c r="X1071" s="1"/>
      <c r="Y1071" s="2"/>
      <c r="Z1071" s="400" t="str">
        <f>IFERROR(VLOOKUP(Y1071, 【参考】数式用!$A$2:$B$48, 2, FALSE), "")</f>
        <v/>
      </c>
    </row>
    <row r="1072" spans="2:26" ht="20.100000000000001" customHeight="1">
      <c r="B1072" s="402">
        <f t="shared" si="13"/>
        <v>1034</v>
      </c>
      <c r="C1072" s="489"/>
      <c r="D1072" s="490"/>
      <c r="E1072" s="490"/>
      <c r="F1072" s="490"/>
      <c r="G1072" s="490"/>
      <c r="H1072" s="490"/>
      <c r="I1072" s="490"/>
      <c r="J1072" s="490"/>
      <c r="K1072" s="490"/>
      <c r="L1072" s="491"/>
      <c r="M1072" s="492"/>
      <c r="N1072" s="492"/>
      <c r="O1072" s="492"/>
      <c r="P1072" s="492"/>
      <c r="Q1072" s="492"/>
      <c r="R1072" s="493"/>
      <c r="S1072" s="493"/>
      <c r="T1072" s="493"/>
      <c r="U1072" s="493"/>
      <c r="V1072" s="493"/>
      <c r="W1072" s="403"/>
      <c r="X1072" s="1"/>
      <c r="Y1072" s="2"/>
      <c r="Z1072" s="400" t="str">
        <f>IFERROR(VLOOKUP(Y1072, 【参考】数式用!$A$2:$B$48, 2, FALSE), "")</f>
        <v/>
      </c>
    </row>
    <row r="1073" spans="2:26" ht="20.100000000000001" customHeight="1">
      <c r="B1073" s="402">
        <f t="shared" si="13"/>
        <v>1035</v>
      </c>
      <c r="C1073" s="489"/>
      <c r="D1073" s="490"/>
      <c r="E1073" s="490"/>
      <c r="F1073" s="490"/>
      <c r="G1073" s="490"/>
      <c r="H1073" s="490"/>
      <c r="I1073" s="490"/>
      <c r="J1073" s="490"/>
      <c r="K1073" s="490"/>
      <c r="L1073" s="491"/>
      <c r="M1073" s="492"/>
      <c r="N1073" s="492"/>
      <c r="O1073" s="492"/>
      <c r="P1073" s="492"/>
      <c r="Q1073" s="492"/>
      <c r="R1073" s="493"/>
      <c r="S1073" s="493"/>
      <c r="T1073" s="493"/>
      <c r="U1073" s="493"/>
      <c r="V1073" s="493"/>
      <c r="W1073" s="403"/>
      <c r="X1073" s="1"/>
      <c r="Y1073" s="2"/>
      <c r="Z1073" s="400" t="str">
        <f>IFERROR(VLOOKUP(Y1073, 【参考】数式用!$A$2:$B$48, 2, FALSE), "")</f>
        <v/>
      </c>
    </row>
    <row r="1074" spans="2:26" ht="20.100000000000001" customHeight="1">
      <c r="B1074" s="402">
        <f t="shared" si="13"/>
        <v>1036</v>
      </c>
      <c r="C1074" s="489"/>
      <c r="D1074" s="490"/>
      <c r="E1074" s="490"/>
      <c r="F1074" s="490"/>
      <c r="G1074" s="490"/>
      <c r="H1074" s="490"/>
      <c r="I1074" s="490"/>
      <c r="J1074" s="490"/>
      <c r="K1074" s="490"/>
      <c r="L1074" s="491"/>
      <c r="M1074" s="492"/>
      <c r="N1074" s="492"/>
      <c r="O1074" s="492"/>
      <c r="P1074" s="492"/>
      <c r="Q1074" s="492"/>
      <c r="R1074" s="493"/>
      <c r="S1074" s="493"/>
      <c r="T1074" s="493"/>
      <c r="U1074" s="493"/>
      <c r="V1074" s="493"/>
      <c r="W1074" s="403"/>
      <c r="X1074" s="1"/>
      <c r="Y1074" s="2"/>
      <c r="Z1074" s="400" t="str">
        <f>IFERROR(VLOOKUP(Y1074, 【参考】数式用!$A$2:$B$48, 2, FALSE), "")</f>
        <v/>
      </c>
    </row>
    <row r="1075" spans="2:26" ht="20.100000000000001" customHeight="1">
      <c r="B1075" s="402">
        <f t="shared" si="13"/>
        <v>1037</v>
      </c>
      <c r="C1075" s="489"/>
      <c r="D1075" s="490"/>
      <c r="E1075" s="490"/>
      <c r="F1075" s="490"/>
      <c r="G1075" s="490"/>
      <c r="H1075" s="490"/>
      <c r="I1075" s="490"/>
      <c r="J1075" s="490"/>
      <c r="K1075" s="490"/>
      <c r="L1075" s="491"/>
      <c r="M1075" s="492"/>
      <c r="N1075" s="492"/>
      <c r="O1075" s="492"/>
      <c r="P1075" s="492"/>
      <c r="Q1075" s="492"/>
      <c r="R1075" s="493"/>
      <c r="S1075" s="493"/>
      <c r="T1075" s="493"/>
      <c r="U1075" s="493"/>
      <c r="V1075" s="493"/>
      <c r="W1075" s="403"/>
      <c r="X1075" s="1"/>
      <c r="Y1075" s="2"/>
      <c r="Z1075" s="400" t="str">
        <f>IFERROR(VLOOKUP(Y1075, 【参考】数式用!$A$2:$B$48, 2, FALSE), "")</f>
        <v/>
      </c>
    </row>
    <row r="1076" spans="2:26" ht="20.100000000000001" customHeight="1">
      <c r="B1076" s="402">
        <f t="shared" si="13"/>
        <v>1038</v>
      </c>
      <c r="C1076" s="489"/>
      <c r="D1076" s="490"/>
      <c r="E1076" s="490"/>
      <c r="F1076" s="490"/>
      <c r="G1076" s="490"/>
      <c r="H1076" s="490"/>
      <c r="I1076" s="490"/>
      <c r="J1076" s="490"/>
      <c r="K1076" s="490"/>
      <c r="L1076" s="491"/>
      <c r="M1076" s="492"/>
      <c r="N1076" s="492"/>
      <c r="O1076" s="492"/>
      <c r="P1076" s="492"/>
      <c r="Q1076" s="492"/>
      <c r="R1076" s="493"/>
      <c r="S1076" s="493"/>
      <c r="T1076" s="493"/>
      <c r="U1076" s="493"/>
      <c r="V1076" s="493"/>
      <c r="W1076" s="403"/>
      <c r="X1076" s="1"/>
      <c r="Y1076" s="2"/>
      <c r="Z1076" s="400" t="str">
        <f>IFERROR(VLOOKUP(Y1076, 【参考】数式用!$A$2:$B$48, 2, FALSE), "")</f>
        <v/>
      </c>
    </row>
    <row r="1077" spans="2:26" ht="20.100000000000001" customHeight="1">
      <c r="B1077" s="402">
        <f t="shared" si="13"/>
        <v>1039</v>
      </c>
      <c r="C1077" s="489"/>
      <c r="D1077" s="490"/>
      <c r="E1077" s="490"/>
      <c r="F1077" s="490"/>
      <c r="G1077" s="490"/>
      <c r="H1077" s="490"/>
      <c r="I1077" s="490"/>
      <c r="J1077" s="490"/>
      <c r="K1077" s="490"/>
      <c r="L1077" s="491"/>
      <c r="M1077" s="492"/>
      <c r="N1077" s="492"/>
      <c r="O1077" s="492"/>
      <c r="P1077" s="492"/>
      <c r="Q1077" s="492"/>
      <c r="R1077" s="493"/>
      <c r="S1077" s="493"/>
      <c r="T1077" s="493"/>
      <c r="U1077" s="493"/>
      <c r="V1077" s="493"/>
      <c r="W1077" s="403"/>
      <c r="X1077" s="1"/>
      <c r="Y1077" s="2"/>
      <c r="Z1077" s="400" t="str">
        <f>IFERROR(VLOOKUP(Y1077, 【参考】数式用!$A$2:$B$48, 2, FALSE), "")</f>
        <v/>
      </c>
    </row>
    <row r="1078" spans="2:26" ht="20.100000000000001" customHeight="1">
      <c r="B1078" s="402">
        <f t="shared" si="13"/>
        <v>1040</v>
      </c>
      <c r="C1078" s="489"/>
      <c r="D1078" s="490"/>
      <c r="E1078" s="490"/>
      <c r="F1078" s="490"/>
      <c r="G1078" s="490"/>
      <c r="H1078" s="490"/>
      <c r="I1078" s="490"/>
      <c r="J1078" s="490"/>
      <c r="K1078" s="490"/>
      <c r="L1078" s="491"/>
      <c r="M1078" s="492"/>
      <c r="N1078" s="492"/>
      <c r="O1078" s="492"/>
      <c r="P1078" s="492"/>
      <c r="Q1078" s="492"/>
      <c r="R1078" s="493"/>
      <c r="S1078" s="493"/>
      <c r="T1078" s="493"/>
      <c r="U1078" s="493"/>
      <c r="V1078" s="493"/>
      <c r="W1078" s="403"/>
      <c r="X1078" s="1"/>
      <c r="Y1078" s="2"/>
      <c r="Z1078" s="400" t="str">
        <f>IFERROR(VLOOKUP(Y1078, 【参考】数式用!$A$2:$B$48, 2, FALSE), "")</f>
        <v/>
      </c>
    </row>
    <row r="1079" spans="2:26" ht="20.100000000000001" customHeight="1">
      <c r="B1079" s="402">
        <f t="shared" si="13"/>
        <v>1041</v>
      </c>
      <c r="C1079" s="489"/>
      <c r="D1079" s="490"/>
      <c r="E1079" s="490"/>
      <c r="F1079" s="490"/>
      <c r="G1079" s="490"/>
      <c r="H1079" s="490"/>
      <c r="I1079" s="490"/>
      <c r="J1079" s="490"/>
      <c r="K1079" s="490"/>
      <c r="L1079" s="491"/>
      <c r="M1079" s="492"/>
      <c r="N1079" s="492"/>
      <c r="O1079" s="492"/>
      <c r="P1079" s="492"/>
      <c r="Q1079" s="492"/>
      <c r="R1079" s="493"/>
      <c r="S1079" s="493"/>
      <c r="T1079" s="493"/>
      <c r="U1079" s="493"/>
      <c r="V1079" s="493"/>
      <c r="W1079" s="403"/>
      <c r="X1079" s="1"/>
      <c r="Y1079" s="2"/>
      <c r="Z1079" s="400" t="str">
        <f>IFERROR(VLOOKUP(Y1079, 【参考】数式用!$A$2:$B$48, 2, FALSE), "")</f>
        <v/>
      </c>
    </row>
    <row r="1080" spans="2:26" ht="20.100000000000001" customHeight="1">
      <c r="B1080" s="402">
        <f t="shared" si="13"/>
        <v>1042</v>
      </c>
      <c r="C1080" s="489"/>
      <c r="D1080" s="490"/>
      <c r="E1080" s="490"/>
      <c r="F1080" s="490"/>
      <c r="G1080" s="490"/>
      <c r="H1080" s="490"/>
      <c r="I1080" s="490"/>
      <c r="J1080" s="490"/>
      <c r="K1080" s="490"/>
      <c r="L1080" s="491"/>
      <c r="M1080" s="492"/>
      <c r="N1080" s="492"/>
      <c r="O1080" s="492"/>
      <c r="P1080" s="492"/>
      <c r="Q1080" s="492"/>
      <c r="R1080" s="493"/>
      <c r="S1080" s="493"/>
      <c r="T1080" s="493"/>
      <c r="U1080" s="493"/>
      <c r="V1080" s="493"/>
      <c r="W1080" s="403"/>
      <c r="X1080" s="1"/>
      <c r="Y1080" s="2"/>
      <c r="Z1080" s="400" t="str">
        <f>IFERROR(VLOOKUP(Y1080, 【参考】数式用!$A$2:$B$48, 2, FALSE), "")</f>
        <v/>
      </c>
    </row>
    <row r="1081" spans="2:26" ht="20.100000000000001" customHeight="1">
      <c r="B1081" s="402">
        <f t="shared" si="13"/>
        <v>1043</v>
      </c>
      <c r="C1081" s="489"/>
      <c r="D1081" s="490"/>
      <c r="E1081" s="490"/>
      <c r="F1081" s="490"/>
      <c r="G1081" s="490"/>
      <c r="H1081" s="490"/>
      <c r="I1081" s="490"/>
      <c r="J1081" s="490"/>
      <c r="K1081" s="490"/>
      <c r="L1081" s="491"/>
      <c r="M1081" s="492"/>
      <c r="N1081" s="492"/>
      <c r="O1081" s="492"/>
      <c r="P1081" s="492"/>
      <c r="Q1081" s="492"/>
      <c r="R1081" s="493"/>
      <c r="S1081" s="493"/>
      <c r="T1081" s="493"/>
      <c r="U1081" s="493"/>
      <c r="V1081" s="493"/>
      <c r="W1081" s="403"/>
      <c r="X1081" s="1"/>
      <c r="Y1081" s="2"/>
      <c r="Z1081" s="400" t="str">
        <f>IFERROR(VLOOKUP(Y1081, 【参考】数式用!$A$2:$B$48, 2, FALSE), "")</f>
        <v/>
      </c>
    </row>
    <row r="1082" spans="2:26" ht="20.100000000000001" customHeight="1">
      <c r="B1082" s="402">
        <f t="shared" si="13"/>
        <v>1044</v>
      </c>
      <c r="C1082" s="489"/>
      <c r="D1082" s="490"/>
      <c r="E1082" s="490"/>
      <c r="F1082" s="490"/>
      <c r="G1082" s="490"/>
      <c r="H1082" s="490"/>
      <c r="I1082" s="490"/>
      <c r="J1082" s="490"/>
      <c r="K1082" s="490"/>
      <c r="L1082" s="491"/>
      <c r="M1082" s="492"/>
      <c r="N1082" s="492"/>
      <c r="O1082" s="492"/>
      <c r="P1082" s="492"/>
      <c r="Q1082" s="492"/>
      <c r="R1082" s="493"/>
      <c r="S1082" s="493"/>
      <c r="T1082" s="493"/>
      <c r="U1082" s="493"/>
      <c r="V1082" s="493"/>
      <c r="W1082" s="403"/>
      <c r="X1082" s="1"/>
      <c r="Y1082" s="2"/>
      <c r="Z1082" s="400" t="str">
        <f>IFERROR(VLOOKUP(Y1082, 【参考】数式用!$A$2:$B$48, 2, FALSE), "")</f>
        <v/>
      </c>
    </row>
    <row r="1083" spans="2:26" ht="20.100000000000001" customHeight="1">
      <c r="B1083" s="402">
        <f t="shared" si="13"/>
        <v>1045</v>
      </c>
      <c r="C1083" s="489"/>
      <c r="D1083" s="490"/>
      <c r="E1083" s="490"/>
      <c r="F1083" s="490"/>
      <c r="G1083" s="490"/>
      <c r="H1083" s="490"/>
      <c r="I1083" s="490"/>
      <c r="J1083" s="490"/>
      <c r="K1083" s="490"/>
      <c r="L1083" s="491"/>
      <c r="M1083" s="492"/>
      <c r="N1083" s="492"/>
      <c r="O1083" s="492"/>
      <c r="P1083" s="492"/>
      <c r="Q1083" s="492"/>
      <c r="R1083" s="493"/>
      <c r="S1083" s="493"/>
      <c r="T1083" s="493"/>
      <c r="U1083" s="493"/>
      <c r="V1083" s="493"/>
      <c r="W1083" s="403"/>
      <c r="X1083" s="1"/>
      <c r="Y1083" s="2"/>
      <c r="Z1083" s="400" t="str">
        <f>IFERROR(VLOOKUP(Y1083, 【参考】数式用!$A$2:$B$48, 2, FALSE), "")</f>
        <v/>
      </c>
    </row>
    <row r="1084" spans="2:26" ht="20.100000000000001" customHeight="1">
      <c r="B1084" s="402">
        <f t="shared" si="13"/>
        <v>1046</v>
      </c>
      <c r="C1084" s="489"/>
      <c r="D1084" s="490"/>
      <c r="E1084" s="490"/>
      <c r="F1084" s="490"/>
      <c r="G1084" s="490"/>
      <c r="H1084" s="490"/>
      <c r="I1084" s="490"/>
      <c r="J1084" s="490"/>
      <c r="K1084" s="490"/>
      <c r="L1084" s="491"/>
      <c r="M1084" s="492"/>
      <c r="N1084" s="492"/>
      <c r="O1084" s="492"/>
      <c r="P1084" s="492"/>
      <c r="Q1084" s="492"/>
      <c r="R1084" s="493"/>
      <c r="S1084" s="493"/>
      <c r="T1084" s="493"/>
      <c r="U1084" s="493"/>
      <c r="V1084" s="493"/>
      <c r="W1084" s="403"/>
      <c r="X1084" s="1"/>
      <c r="Y1084" s="2"/>
      <c r="Z1084" s="400" t="str">
        <f>IFERROR(VLOOKUP(Y1084, 【参考】数式用!$A$2:$B$48, 2, FALSE), "")</f>
        <v/>
      </c>
    </row>
    <row r="1085" spans="2:26" ht="20.100000000000001" customHeight="1">
      <c r="B1085" s="402">
        <f t="shared" si="13"/>
        <v>1047</v>
      </c>
      <c r="C1085" s="489"/>
      <c r="D1085" s="490"/>
      <c r="E1085" s="490"/>
      <c r="F1085" s="490"/>
      <c r="G1085" s="490"/>
      <c r="H1085" s="490"/>
      <c r="I1085" s="490"/>
      <c r="J1085" s="490"/>
      <c r="K1085" s="490"/>
      <c r="L1085" s="491"/>
      <c r="M1085" s="492"/>
      <c r="N1085" s="492"/>
      <c r="O1085" s="492"/>
      <c r="P1085" s="492"/>
      <c r="Q1085" s="492"/>
      <c r="R1085" s="493"/>
      <c r="S1085" s="493"/>
      <c r="T1085" s="493"/>
      <c r="U1085" s="493"/>
      <c r="V1085" s="493"/>
      <c r="W1085" s="403"/>
      <c r="X1085" s="1"/>
      <c r="Y1085" s="2"/>
      <c r="Z1085" s="400" t="str">
        <f>IFERROR(VLOOKUP(Y1085, 【参考】数式用!$A$2:$B$48, 2, FALSE), "")</f>
        <v/>
      </c>
    </row>
    <row r="1086" spans="2:26" ht="20.100000000000001" customHeight="1">
      <c r="B1086" s="402">
        <f t="shared" si="13"/>
        <v>1048</v>
      </c>
      <c r="C1086" s="489"/>
      <c r="D1086" s="490"/>
      <c r="E1086" s="490"/>
      <c r="F1086" s="490"/>
      <c r="G1086" s="490"/>
      <c r="H1086" s="490"/>
      <c r="I1086" s="490"/>
      <c r="J1086" s="490"/>
      <c r="K1086" s="490"/>
      <c r="L1086" s="491"/>
      <c r="M1086" s="492"/>
      <c r="N1086" s="492"/>
      <c r="O1086" s="492"/>
      <c r="P1086" s="492"/>
      <c r="Q1086" s="492"/>
      <c r="R1086" s="493"/>
      <c r="S1086" s="493"/>
      <c r="T1086" s="493"/>
      <c r="U1086" s="493"/>
      <c r="V1086" s="493"/>
      <c r="W1086" s="403"/>
      <c r="X1086" s="1"/>
      <c r="Y1086" s="2"/>
      <c r="Z1086" s="400" t="str">
        <f>IFERROR(VLOOKUP(Y1086, 【参考】数式用!$A$2:$B$48, 2, FALSE), "")</f>
        <v/>
      </c>
    </row>
    <row r="1087" spans="2:26" ht="20.100000000000001" customHeight="1">
      <c r="B1087" s="402">
        <f t="shared" si="13"/>
        <v>1049</v>
      </c>
      <c r="C1087" s="489"/>
      <c r="D1087" s="490"/>
      <c r="E1087" s="490"/>
      <c r="F1087" s="490"/>
      <c r="G1087" s="490"/>
      <c r="H1087" s="490"/>
      <c r="I1087" s="490"/>
      <c r="J1087" s="490"/>
      <c r="K1087" s="490"/>
      <c r="L1087" s="491"/>
      <c r="M1087" s="492"/>
      <c r="N1087" s="492"/>
      <c r="O1087" s="492"/>
      <c r="P1087" s="492"/>
      <c r="Q1087" s="492"/>
      <c r="R1087" s="493"/>
      <c r="S1087" s="493"/>
      <c r="T1087" s="493"/>
      <c r="U1087" s="493"/>
      <c r="V1087" s="493"/>
      <c r="W1087" s="403"/>
      <c r="X1087" s="1"/>
      <c r="Y1087" s="2"/>
      <c r="Z1087" s="400" t="str">
        <f>IFERROR(VLOOKUP(Y1087, 【参考】数式用!$A$2:$B$48, 2, FALSE), "")</f>
        <v/>
      </c>
    </row>
    <row r="1088" spans="2:26" ht="20.100000000000001" customHeight="1">
      <c r="B1088" s="402">
        <f t="shared" si="13"/>
        <v>1050</v>
      </c>
      <c r="C1088" s="489"/>
      <c r="D1088" s="490"/>
      <c r="E1088" s="490"/>
      <c r="F1088" s="490"/>
      <c r="G1088" s="490"/>
      <c r="H1088" s="490"/>
      <c r="I1088" s="490"/>
      <c r="J1088" s="490"/>
      <c r="K1088" s="490"/>
      <c r="L1088" s="491"/>
      <c r="M1088" s="492"/>
      <c r="N1088" s="492"/>
      <c r="O1088" s="492"/>
      <c r="P1088" s="492"/>
      <c r="Q1088" s="492"/>
      <c r="R1088" s="493"/>
      <c r="S1088" s="493"/>
      <c r="T1088" s="493"/>
      <c r="U1088" s="493"/>
      <c r="V1088" s="493"/>
      <c r="W1088" s="403"/>
      <c r="X1088" s="1"/>
      <c r="Y1088" s="2"/>
      <c r="Z1088" s="400" t="str">
        <f>IFERROR(VLOOKUP(Y1088, 【参考】数式用!$A$2:$B$48, 2, FALSE), "")</f>
        <v/>
      </c>
    </row>
    <row r="1089" spans="2:26" ht="20.100000000000001" customHeight="1">
      <c r="B1089" s="402">
        <f t="shared" si="13"/>
        <v>1051</v>
      </c>
      <c r="C1089" s="489"/>
      <c r="D1089" s="490"/>
      <c r="E1089" s="490"/>
      <c r="F1089" s="490"/>
      <c r="G1089" s="490"/>
      <c r="H1089" s="490"/>
      <c r="I1089" s="490"/>
      <c r="J1089" s="490"/>
      <c r="K1089" s="490"/>
      <c r="L1089" s="491"/>
      <c r="M1089" s="492"/>
      <c r="N1089" s="492"/>
      <c r="O1089" s="492"/>
      <c r="P1089" s="492"/>
      <c r="Q1089" s="492"/>
      <c r="R1089" s="493"/>
      <c r="S1089" s="493"/>
      <c r="T1089" s="493"/>
      <c r="U1089" s="493"/>
      <c r="V1089" s="493"/>
      <c r="W1089" s="403"/>
      <c r="X1089" s="1"/>
      <c r="Y1089" s="2"/>
      <c r="Z1089" s="400" t="str">
        <f>IFERROR(VLOOKUP(Y1089, 【参考】数式用!$A$2:$B$48, 2, FALSE), "")</f>
        <v/>
      </c>
    </row>
    <row r="1090" spans="2:26" ht="20.100000000000001" customHeight="1">
      <c r="B1090" s="402">
        <f t="shared" si="13"/>
        <v>1052</v>
      </c>
      <c r="C1090" s="489"/>
      <c r="D1090" s="490"/>
      <c r="E1090" s="490"/>
      <c r="F1090" s="490"/>
      <c r="G1090" s="490"/>
      <c r="H1090" s="490"/>
      <c r="I1090" s="490"/>
      <c r="J1090" s="490"/>
      <c r="K1090" s="490"/>
      <c r="L1090" s="491"/>
      <c r="M1090" s="492"/>
      <c r="N1090" s="492"/>
      <c r="O1090" s="492"/>
      <c r="P1090" s="492"/>
      <c r="Q1090" s="492"/>
      <c r="R1090" s="493"/>
      <c r="S1090" s="493"/>
      <c r="T1090" s="493"/>
      <c r="U1090" s="493"/>
      <c r="V1090" s="493"/>
      <c r="W1090" s="403"/>
      <c r="X1090" s="1"/>
      <c r="Y1090" s="2"/>
      <c r="Z1090" s="400" t="str">
        <f>IFERROR(VLOOKUP(Y1090, 【参考】数式用!$A$2:$B$48, 2, FALSE), "")</f>
        <v/>
      </c>
    </row>
    <row r="1091" spans="2:26" ht="20.100000000000001" customHeight="1">
      <c r="B1091" s="402">
        <f t="shared" si="13"/>
        <v>1053</v>
      </c>
      <c r="C1091" s="489"/>
      <c r="D1091" s="490"/>
      <c r="E1091" s="490"/>
      <c r="F1091" s="490"/>
      <c r="G1091" s="490"/>
      <c r="H1091" s="490"/>
      <c r="I1091" s="490"/>
      <c r="J1091" s="490"/>
      <c r="K1091" s="490"/>
      <c r="L1091" s="491"/>
      <c r="M1091" s="492"/>
      <c r="N1091" s="492"/>
      <c r="O1091" s="492"/>
      <c r="P1091" s="492"/>
      <c r="Q1091" s="492"/>
      <c r="R1091" s="493"/>
      <c r="S1091" s="493"/>
      <c r="T1091" s="493"/>
      <c r="U1091" s="493"/>
      <c r="V1091" s="493"/>
      <c r="W1091" s="403"/>
      <c r="X1091" s="1"/>
      <c r="Y1091" s="2"/>
      <c r="Z1091" s="400" t="str">
        <f>IFERROR(VLOOKUP(Y1091, 【参考】数式用!$A$2:$B$48, 2, FALSE), "")</f>
        <v/>
      </c>
    </row>
    <row r="1092" spans="2:26" ht="20.100000000000001" customHeight="1">
      <c r="B1092" s="402">
        <f t="shared" si="13"/>
        <v>1054</v>
      </c>
      <c r="C1092" s="489"/>
      <c r="D1092" s="490"/>
      <c r="E1092" s="490"/>
      <c r="F1092" s="490"/>
      <c r="G1092" s="490"/>
      <c r="H1092" s="490"/>
      <c r="I1092" s="490"/>
      <c r="J1092" s="490"/>
      <c r="K1092" s="490"/>
      <c r="L1092" s="491"/>
      <c r="M1092" s="492"/>
      <c r="N1092" s="492"/>
      <c r="O1092" s="492"/>
      <c r="P1092" s="492"/>
      <c r="Q1092" s="492"/>
      <c r="R1092" s="493"/>
      <c r="S1092" s="493"/>
      <c r="T1092" s="493"/>
      <c r="U1092" s="493"/>
      <c r="V1092" s="493"/>
      <c r="W1092" s="403"/>
      <c r="X1092" s="1"/>
      <c r="Y1092" s="2"/>
      <c r="Z1092" s="400" t="str">
        <f>IFERROR(VLOOKUP(Y1092, 【参考】数式用!$A$2:$B$48, 2, FALSE), "")</f>
        <v/>
      </c>
    </row>
    <row r="1093" spans="2:26" ht="20.100000000000001" customHeight="1">
      <c r="B1093" s="402">
        <f t="shared" si="13"/>
        <v>1055</v>
      </c>
      <c r="C1093" s="489"/>
      <c r="D1093" s="490"/>
      <c r="E1093" s="490"/>
      <c r="F1093" s="490"/>
      <c r="G1093" s="490"/>
      <c r="H1093" s="490"/>
      <c r="I1093" s="490"/>
      <c r="J1093" s="490"/>
      <c r="K1093" s="490"/>
      <c r="L1093" s="491"/>
      <c r="M1093" s="492"/>
      <c r="N1093" s="492"/>
      <c r="O1093" s="492"/>
      <c r="P1093" s="492"/>
      <c r="Q1093" s="492"/>
      <c r="R1093" s="493"/>
      <c r="S1093" s="493"/>
      <c r="T1093" s="493"/>
      <c r="U1093" s="493"/>
      <c r="V1093" s="493"/>
      <c r="W1093" s="403"/>
      <c r="X1093" s="1"/>
      <c r="Y1093" s="2"/>
      <c r="Z1093" s="400" t="str">
        <f>IFERROR(VLOOKUP(Y1093, 【参考】数式用!$A$2:$B$48, 2, FALSE), "")</f>
        <v/>
      </c>
    </row>
    <row r="1094" spans="2:26" ht="20.100000000000001" customHeight="1">
      <c r="B1094" s="402">
        <f t="shared" si="13"/>
        <v>1056</v>
      </c>
      <c r="C1094" s="489"/>
      <c r="D1094" s="490"/>
      <c r="E1094" s="490"/>
      <c r="F1094" s="490"/>
      <c r="G1094" s="490"/>
      <c r="H1094" s="490"/>
      <c r="I1094" s="490"/>
      <c r="J1094" s="490"/>
      <c r="K1094" s="490"/>
      <c r="L1094" s="491"/>
      <c r="M1094" s="492"/>
      <c r="N1094" s="492"/>
      <c r="O1094" s="492"/>
      <c r="P1094" s="492"/>
      <c r="Q1094" s="492"/>
      <c r="R1094" s="493"/>
      <c r="S1094" s="493"/>
      <c r="T1094" s="493"/>
      <c r="U1094" s="493"/>
      <c r="V1094" s="493"/>
      <c r="W1094" s="403"/>
      <c r="X1094" s="1"/>
      <c r="Y1094" s="2"/>
      <c r="Z1094" s="400" t="str">
        <f>IFERROR(VLOOKUP(Y1094, 【参考】数式用!$A$2:$B$48, 2, FALSE), "")</f>
        <v/>
      </c>
    </row>
    <row r="1095" spans="2:26" ht="20.100000000000001" customHeight="1">
      <c r="B1095" s="402">
        <f t="shared" si="13"/>
        <v>1057</v>
      </c>
      <c r="C1095" s="489"/>
      <c r="D1095" s="490"/>
      <c r="E1095" s="490"/>
      <c r="F1095" s="490"/>
      <c r="G1095" s="490"/>
      <c r="H1095" s="490"/>
      <c r="I1095" s="490"/>
      <c r="J1095" s="490"/>
      <c r="K1095" s="490"/>
      <c r="L1095" s="491"/>
      <c r="M1095" s="492"/>
      <c r="N1095" s="492"/>
      <c r="O1095" s="492"/>
      <c r="P1095" s="492"/>
      <c r="Q1095" s="492"/>
      <c r="R1095" s="493"/>
      <c r="S1095" s="493"/>
      <c r="T1095" s="493"/>
      <c r="U1095" s="493"/>
      <c r="V1095" s="493"/>
      <c r="W1095" s="403"/>
      <c r="X1095" s="1"/>
      <c r="Y1095" s="2"/>
      <c r="Z1095" s="400" t="str">
        <f>IFERROR(VLOOKUP(Y1095, 【参考】数式用!$A$2:$B$48, 2, FALSE), "")</f>
        <v/>
      </c>
    </row>
    <row r="1096" spans="2:26" ht="20.100000000000001" customHeight="1">
      <c r="B1096" s="402">
        <f t="shared" si="13"/>
        <v>1058</v>
      </c>
      <c r="C1096" s="489"/>
      <c r="D1096" s="490"/>
      <c r="E1096" s="490"/>
      <c r="F1096" s="490"/>
      <c r="G1096" s="490"/>
      <c r="H1096" s="490"/>
      <c r="I1096" s="490"/>
      <c r="J1096" s="490"/>
      <c r="K1096" s="490"/>
      <c r="L1096" s="491"/>
      <c r="M1096" s="492"/>
      <c r="N1096" s="492"/>
      <c r="O1096" s="492"/>
      <c r="P1096" s="492"/>
      <c r="Q1096" s="492"/>
      <c r="R1096" s="493"/>
      <c r="S1096" s="493"/>
      <c r="T1096" s="493"/>
      <c r="U1096" s="493"/>
      <c r="V1096" s="493"/>
      <c r="W1096" s="403"/>
      <c r="X1096" s="1"/>
      <c r="Y1096" s="2"/>
      <c r="Z1096" s="400" t="str">
        <f>IFERROR(VLOOKUP(Y1096, 【参考】数式用!$A$2:$B$48, 2, FALSE), "")</f>
        <v/>
      </c>
    </row>
    <row r="1097" spans="2:26" ht="20.100000000000001" customHeight="1">
      <c r="B1097" s="402">
        <f t="shared" si="13"/>
        <v>1059</v>
      </c>
      <c r="C1097" s="489"/>
      <c r="D1097" s="490"/>
      <c r="E1097" s="490"/>
      <c r="F1097" s="490"/>
      <c r="G1097" s="490"/>
      <c r="H1097" s="490"/>
      <c r="I1097" s="490"/>
      <c r="J1097" s="490"/>
      <c r="K1097" s="490"/>
      <c r="L1097" s="491"/>
      <c r="M1097" s="492"/>
      <c r="N1097" s="492"/>
      <c r="O1097" s="492"/>
      <c r="P1097" s="492"/>
      <c r="Q1097" s="492"/>
      <c r="R1097" s="493"/>
      <c r="S1097" s="493"/>
      <c r="T1097" s="493"/>
      <c r="U1097" s="493"/>
      <c r="V1097" s="493"/>
      <c r="W1097" s="403"/>
      <c r="X1097" s="1"/>
      <c r="Y1097" s="2"/>
      <c r="Z1097" s="400" t="str">
        <f>IFERROR(VLOOKUP(Y1097, 【参考】数式用!$A$2:$B$48, 2, FALSE), "")</f>
        <v/>
      </c>
    </row>
    <row r="1098" spans="2:26" ht="20.100000000000001" customHeight="1">
      <c r="B1098" s="402">
        <f t="shared" si="13"/>
        <v>1060</v>
      </c>
      <c r="C1098" s="489"/>
      <c r="D1098" s="490"/>
      <c r="E1098" s="490"/>
      <c r="F1098" s="490"/>
      <c r="G1098" s="490"/>
      <c r="H1098" s="490"/>
      <c r="I1098" s="490"/>
      <c r="J1098" s="490"/>
      <c r="K1098" s="490"/>
      <c r="L1098" s="491"/>
      <c r="M1098" s="492"/>
      <c r="N1098" s="492"/>
      <c r="O1098" s="492"/>
      <c r="P1098" s="492"/>
      <c r="Q1098" s="492"/>
      <c r="R1098" s="493"/>
      <c r="S1098" s="493"/>
      <c r="T1098" s="493"/>
      <c r="U1098" s="493"/>
      <c r="V1098" s="493"/>
      <c r="W1098" s="403"/>
      <c r="X1098" s="1"/>
      <c r="Y1098" s="2"/>
      <c r="Z1098" s="400" t="str">
        <f>IFERROR(VLOOKUP(Y1098, 【参考】数式用!$A$2:$B$48, 2, FALSE), "")</f>
        <v/>
      </c>
    </row>
    <row r="1099" spans="2:26" ht="20.100000000000001" customHeight="1">
      <c r="B1099" s="402">
        <f t="shared" si="13"/>
        <v>1061</v>
      </c>
      <c r="C1099" s="489"/>
      <c r="D1099" s="490"/>
      <c r="E1099" s="490"/>
      <c r="F1099" s="490"/>
      <c r="G1099" s="490"/>
      <c r="H1099" s="490"/>
      <c r="I1099" s="490"/>
      <c r="J1099" s="490"/>
      <c r="K1099" s="490"/>
      <c r="L1099" s="491"/>
      <c r="M1099" s="492"/>
      <c r="N1099" s="492"/>
      <c r="O1099" s="492"/>
      <c r="P1099" s="492"/>
      <c r="Q1099" s="492"/>
      <c r="R1099" s="493"/>
      <c r="S1099" s="493"/>
      <c r="T1099" s="493"/>
      <c r="U1099" s="493"/>
      <c r="V1099" s="493"/>
      <c r="W1099" s="403"/>
      <c r="X1099" s="1"/>
      <c r="Y1099" s="2"/>
      <c r="Z1099" s="400" t="str">
        <f>IFERROR(VLOOKUP(Y1099, 【参考】数式用!$A$2:$B$48, 2, FALSE), "")</f>
        <v/>
      </c>
    </row>
    <row r="1100" spans="2:26" ht="20.100000000000001" customHeight="1">
      <c r="B1100" s="402">
        <f t="shared" si="13"/>
        <v>1062</v>
      </c>
      <c r="C1100" s="489"/>
      <c r="D1100" s="490"/>
      <c r="E1100" s="490"/>
      <c r="F1100" s="490"/>
      <c r="G1100" s="490"/>
      <c r="H1100" s="490"/>
      <c r="I1100" s="490"/>
      <c r="J1100" s="490"/>
      <c r="K1100" s="490"/>
      <c r="L1100" s="491"/>
      <c r="M1100" s="492"/>
      <c r="N1100" s="492"/>
      <c r="O1100" s="492"/>
      <c r="P1100" s="492"/>
      <c r="Q1100" s="492"/>
      <c r="R1100" s="493"/>
      <c r="S1100" s="493"/>
      <c r="T1100" s="493"/>
      <c r="U1100" s="493"/>
      <c r="V1100" s="493"/>
      <c r="W1100" s="403"/>
      <c r="X1100" s="1"/>
      <c r="Y1100" s="2"/>
      <c r="Z1100" s="400" t="str">
        <f>IFERROR(VLOOKUP(Y1100, 【参考】数式用!$A$2:$B$48, 2, FALSE), "")</f>
        <v/>
      </c>
    </row>
    <row r="1101" spans="2:26" ht="20.100000000000001" customHeight="1">
      <c r="B1101" s="402">
        <f t="shared" si="13"/>
        <v>1063</v>
      </c>
      <c r="C1101" s="489"/>
      <c r="D1101" s="490"/>
      <c r="E1101" s="490"/>
      <c r="F1101" s="490"/>
      <c r="G1101" s="490"/>
      <c r="H1101" s="490"/>
      <c r="I1101" s="490"/>
      <c r="J1101" s="490"/>
      <c r="K1101" s="490"/>
      <c r="L1101" s="491"/>
      <c r="M1101" s="492"/>
      <c r="N1101" s="492"/>
      <c r="O1101" s="492"/>
      <c r="P1101" s="492"/>
      <c r="Q1101" s="492"/>
      <c r="R1101" s="493"/>
      <c r="S1101" s="493"/>
      <c r="T1101" s="493"/>
      <c r="U1101" s="493"/>
      <c r="V1101" s="493"/>
      <c r="W1101" s="403"/>
      <c r="X1101" s="1"/>
      <c r="Y1101" s="2"/>
      <c r="Z1101" s="400" t="str">
        <f>IFERROR(VLOOKUP(Y1101, 【参考】数式用!$A$2:$B$48, 2, FALSE), "")</f>
        <v/>
      </c>
    </row>
    <row r="1102" spans="2:26" ht="20.100000000000001" customHeight="1">
      <c r="B1102" s="402">
        <f t="shared" si="13"/>
        <v>1064</v>
      </c>
      <c r="C1102" s="489"/>
      <c r="D1102" s="490"/>
      <c r="E1102" s="490"/>
      <c r="F1102" s="490"/>
      <c r="G1102" s="490"/>
      <c r="H1102" s="490"/>
      <c r="I1102" s="490"/>
      <c r="J1102" s="490"/>
      <c r="K1102" s="490"/>
      <c r="L1102" s="491"/>
      <c r="M1102" s="492"/>
      <c r="N1102" s="492"/>
      <c r="O1102" s="492"/>
      <c r="P1102" s="492"/>
      <c r="Q1102" s="492"/>
      <c r="R1102" s="493"/>
      <c r="S1102" s="493"/>
      <c r="T1102" s="493"/>
      <c r="U1102" s="493"/>
      <c r="V1102" s="493"/>
      <c r="W1102" s="403"/>
      <c r="X1102" s="1"/>
      <c r="Y1102" s="2"/>
      <c r="Z1102" s="400" t="str">
        <f>IFERROR(VLOOKUP(Y1102, 【参考】数式用!$A$2:$B$48, 2, FALSE), "")</f>
        <v/>
      </c>
    </row>
    <row r="1103" spans="2:26" ht="20.100000000000001" customHeight="1">
      <c r="B1103" s="402">
        <f t="shared" si="13"/>
        <v>1065</v>
      </c>
      <c r="C1103" s="489"/>
      <c r="D1103" s="490"/>
      <c r="E1103" s="490"/>
      <c r="F1103" s="490"/>
      <c r="G1103" s="490"/>
      <c r="H1103" s="490"/>
      <c r="I1103" s="490"/>
      <c r="J1103" s="490"/>
      <c r="K1103" s="490"/>
      <c r="L1103" s="491"/>
      <c r="M1103" s="492"/>
      <c r="N1103" s="492"/>
      <c r="O1103" s="492"/>
      <c r="P1103" s="492"/>
      <c r="Q1103" s="492"/>
      <c r="R1103" s="493"/>
      <c r="S1103" s="493"/>
      <c r="T1103" s="493"/>
      <c r="U1103" s="493"/>
      <c r="V1103" s="493"/>
      <c r="W1103" s="403"/>
      <c r="X1103" s="1"/>
      <c r="Y1103" s="2"/>
      <c r="Z1103" s="400" t="str">
        <f>IFERROR(VLOOKUP(Y1103, 【参考】数式用!$A$2:$B$48, 2, FALSE), "")</f>
        <v/>
      </c>
    </row>
    <row r="1104" spans="2:26" ht="20.100000000000001" customHeight="1">
      <c r="B1104" s="402">
        <f t="shared" si="13"/>
        <v>1066</v>
      </c>
      <c r="C1104" s="489"/>
      <c r="D1104" s="490"/>
      <c r="E1104" s="490"/>
      <c r="F1104" s="490"/>
      <c r="G1104" s="490"/>
      <c r="H1104" s="490"/>
      <c r="I1104" s="490"/>
      <c r="J1104" s="490"/>
      <c r="K1104" s="490"/>
      <c r="L1104" s="491"/>
      <c r="M1104" s="492"/>
      <c r="N1104" s="492"/>
      <c r="O1104" s="492"/>
      <c r="P1104" s="492"/>
      <c r="Q1104" s="492"/>
      <c r="R1104" s="493"/>
      <c r="S1104" s="493"/>
      <c r="T1104" s="493"/>
      <c r="U1104" s="493"/>
      <c r="V1104" s="493"/>
      <c r="W1104" s="403"/>
      <c r="X1104" s="1"/>
      <c r="Y1104" s="2"/>
      <c r="Z1104" s="400" t="str">
        <f>IFERROR(VLOOKUP(Y1104, 【参考】数式用!$A$2:$B$48, 2, FALSE), "")</f>
        <v/>
      </c>
    </row>
    <row r="1105" spans="2:26" ht="20.100000000000001" customHeight="1">
      <c r="B1105" s="402">
        <f t="shared" si="13"/>
        <v>1067</v>
      </c>
      <c r="C1105" s="489"/>
      <c r="D1105" s="490"/>
      <c r="E1105" s="490"/>
      <c r="F1105" s="490"/>
      <c r="G1105" s="490"/>
      <c r="H1105" s="490"/>
      <c r="I1105" s="490"/>
      <c r="J1105" s="490"/>
      <c r="K1105" s="490"/>
      <c r="L1105" s="491"/>
      <c r="M1105" s="492"/>
      <c r="N1105" s="492"/>
      <c r="O1105" s="492"/>
      <c r="P1105" s="492"/>
      <c r="Q1105" s="492"/>
      <c r="R1105" s="493"/>
      <c r="S1105" s="493"/>
      <c r="T1105" s="493"/>
      <c r="U1105" s="493"/>
      <c r="V1105" s="493"/>
      <c r="W1105" s="403"/>
      <c r="X1105" s="1"/>
      <c r="Y1105" s="2"/>
      <c r="Z1105" s="400" t="str">
        <f>IFERROR(VLOOKUP(Y1105, 【参考】数式用!$A$2:$B$48, 2, FALSE), "")</f>
        <v/>
      </c>
    </row>
    <row r="1106" spans="2:26" ht="20.100000000000001" customHeight="1">
      <c r="B1106" s="402">
        <f t="shared" si="13"/>
        <v>1068</v>
      </c>
      <c r="C1106" s="489"/>
      <c r="D1106" s="490"/>
      <c r="E1106" s="490"/>
      <c r="F1106" s="490"/>
      <c r="G1106" s="490"/>
      <c r="H1106" s="490"/>
      <c r="I1106" s="490"/>
      <c r="J1106" s="490"/>
      <c r="K1106" s="490"/>
      <c r="L1106" s="491"/>
      <c r="M1106" s="492"/>
      <c r="N1106" s="492"/>
      <c r="O1106" s="492"/>
      <c r="P1106" s="492"/>
      <c r="Q1106" s="492"/>
      <c r="R1106" s="493"/>
      <c r="S1106" s="493"/>
      <c r="T1106" s="493"/>
      <c r="U1106" s="493"/>
      <c r="V1106" s="493"/>
      <c r="W1106" s="403"/>
      <c r="X1106" s="1"/>
      <c r="Y1106" s="2"/>
      <c r="Z1106" s="400" t="str">
        <f>IFERROR(VLOOKUP(Y1106, 【参考】数式用!$A$2:$B$48, 2, FALSE), "")</f>
        <v/>
      </c>
    </row>
    <row r="1107" spans="2:26" ht="20.100000000000001" customHeight="1">
      <c r="B1107" s="402">
        <f t="shared" si="13"/>
        <v>1069</v>
      </c>
      <c r="C1107" s="489"/>
      <c r="D1107" s="490"/>
      <c r="E1107" s="490"/>
      <c r="F1107" s="490"/>
      <c r="G1107" s="490"/>
      <c r="H1107" s="490"/>
      <c r="I1107" s="490"/>
      <c r="J1107" s="490"/>
      <c r="K1107" s="490"/>
      <c r="L1107" s="491"/>
      <c r="M1107" s="492"/>
      <c r="N1107" s="492"/>
      <c r="O1107" s="492"/>
      <c r="P1107" s="492"/>
      <c r="Q1107" s="492"/>
      <c r="R1107" s="493"/>
      <c r="S1107" s="493"/>
      <c r="T1107" s="493"/>
      <c r="U1107" s="493"/>
      <c r="V1107" s="493"/>
      <c r="W1107" s="403"/>
      <c r="X1107" s="1"/>
      <c r="Y1107" s="2"/>
      <c r="Z1107" s="400" t="str">
        <f>IFERROR(VLOOKUP(Y1107, 【参考】数式用!$A$2:$B$48, 2, FALSE), "")</f>
        <v/>
      </c>
    </row>
    <row r="1108" spans="2:26" ht="20.100000000000001" customHeight="1">
      <c r="B1108" s="402">
        <f t="shared" si="13"/>
        <v>1070</v>
      </c>
      <c r="C1108" s="489"/>
      <c r="D1108" s="490"/>
      <c r="E1108" s="490"/>
      <c r="F1108" s="490"/>
      <c r="G1108" s="490"/>
      <c r="H1108" s="490"/>
      <c r="I1108" s="490"/>
      <c r="J1108" s="490"/>
      <c r="K1108" s="490"/>
      <c r="L1108" s="491"/>
      <c r="M1108" s="492"/>
      <c r="N1108" s="492"/>
      <c r="O1108" s="492"/>
      <c r="P1108" s="492"/>
      <c r="Q1108" s="492"/>
      <c r="R1108" s="493"/>
      <c r="S1108" s="493"/>
      <c r="T1108" s="493"/>
      <c r="U1108" s="493"/>
      <c r="V1108" s="493"/>
      <c r="W1108" s="403"/>
      <c r="X1108" s="1"/>
      <c r="Y1108" s="2"/>
      <c r="Z1108" s="400" t="str">
        <f>IFERROR(VLOOKUP(Y1108, 【参考】数式用!$A$2:$B$48, 2, FALSE), "")</f>
        <v/>
      </c>
    </row>
    <row r="1109" spans="2:26" ht="20.100000000000001" customHeight="1">
      <c r="B1109" s="402">
        <f t="shared" si="13"/>
        <v>1071</v>
      </c>
      <c r="C1109" s="489"/>
      <c r="D1109" s="490"/>
      <c r="E1109" s="490"/>
      <c r="F1109" s="490"/>
      <c r="G1109" s="490"/>
      <c r="H1109" s="490"/>
      <c r="I1109" s="490"/>
      <c r="J1109" s="490"/>
      <c r="K1109" s="490"/>
      <c r="L1109" s="491"/>
      <c r="M1109" s="492"/>
      <c r="N1109" s="492"/>
      <c r="O1109" s="492"/>
      <c r="P1109" s="492"/>
      <c r="Q1109" s="492"/>
      <c r="R1109" s="493"/>
      <c r="S1109" s="493"/>
      <c r="T1109" s="493"/>
      <c r="U1109" s="493"/>
      <c r="V1109" s="493"/>
      <c r="W1109" s="403"/>
      <c r="X1109" s="1"/>
      <c r="Y1109" s="2"/>
      <c r="Z1109" s="400" t="str">
        <f>IFERROR(VLOOKUP(Y1109, 【参考】数式用!$A$2:$B$48, 2, FALSE), "")</f>
        <v/>
      </c>
    </row>
    <row r="1110" spans="2:26" ht="20.100000000000001" customHeight="1">
      <c r="B1110" s="402">
        <f t="shared" si="13"/>
        <v>1072</v>
      </c>
      <c r="C1110" s="489"/>
      <c r="D1110" s="490"/>
      <c r="E1110" s="490"/>
      <c r="F1110" s="490"/>
      <c r="G1110" s="490"/>
      <c r="H1110" s="490"/>
      <c r="I1110" s="490"/>
      <c r="J1110" s="490"/>
      <c r="K1110" s="490"/>
      <c r="L1110" s="491"/>
      <c r="M1110" s="492"/>
      <c r="N1110" s="492"/>
      <c r="O1110" s="492"/>
      <c r="P1110" s="492"/>
      <c r="Q1110" s="492"/>
      <c r="R1110" s="493"/>
      <c r="S1110" s="493"/>
      <c r="T1110" s="493"/>
      <c r="U1110" s="493"/>
      <c r="V1110" s="493"/>
      <c r="W1110" s="403"/>
      <c r="X1110" s="1"/>
      <c r="Y1110" s="2"/>
      <c r="Z1110" s="400" t="str">
        <f>IFERROR(VLOOKUP(Y1110, 【参考】数式用!$A$2:$B$48, 2, FALSE), "")</f>
        <v/>
      </c>
    </row>
    <row r="1111" spans="2:26" ht="20.100000000000001" customHeight="1">
      <c r="B1111" s="402">
        <f t="shared" si="13"/>
        <v>1073</v>
      </c>
      <c r="C1111" s="489"/>
      <c r="D1111" s="490"/>
      <c r="E1111" s="490"/>
      <c r="F1111" s="490"/>
      <c r="G1111" s="490"/>
      <c r="H1111" s="490"/>
      <c r="I1111" s="490"/>
      <c r="J1111" s="490"/>
      <c r="K1111" s="490"/>
      <c r="L1111" s="491"/>
      <c r="M1111" s="492"/>
      <c r="N1111" s="492"/>
      <c r="O1111" s="492"/>
      <c r="P1111" s="492"/>
      <c r="Q1111" s="492"/>
      <c r="R1111" s="493"/>
      <c r="S1111" s="493"/>
      <c r="T1111" s="493"/>
      <c r="U1111" s="493"/>
      <c r="V1111" s="493"/>
      <c r="W1111" s="403"/>
      <c r="X1111" s="1"/>
      <c r="Y1111" s="2"/>
      <c r="Z1111" s="400" t="str">
        <f>IFERROR(VLOOKUP(Y1111, 【参考】数式用!$A$2:$B$48, 2, FALSE), "")</f>
        <v/>
      </c>
    </row>
    <row r="1112" spans="2:26" ht="20.100000000000001" customHeight="1">
      <c r="B1112" s="402">
        <f t="shared" si="13"/>
        <v>1074</v>
      </c>
      <c r="C1112" s="489"/>
      <c r="D1112" s="490"/>
      <c r="E1112" s="490"/>
      <c r="F1112" s="490"/>
      <c r="G1112" s="490"/>
      <c r="H1112" s="490"/>
      <c r="I1112" s="490"/>
      <c r="J1112" s="490"/>
      <c r="K1112" s="490"/>
      <c r="L1112" s="491"/>
      <c r="M1112" s="492"/>
      <c r="N1112" s="492"/>
      <c r="O1112" s="492"/>
      <c r="P1112" s="492"/>
      <c r="Q1112" s="492"/>
      <c r="R1112" s="493"/>
      <c r="S1112" s="493"/>
      <c r="T1112" s="493"/>
      <c r="U1112" s="493"/>
      <c r="V1112" s="493"/>
      <c r="W1112" s="403"/>
      <c r="X1112" s="1"/>
      <c r="Y1112" s="2"/>
      <c r="Z1112" s="400" t="str">
        <f>IFERROR(VLOOKUP(Y1112, 【参考】数式用!$A$2:$B$48, 2, FALSE), "")</f>
        <v/>
      </c>
    </row>
    <row r="1113" spans="2:26" ht="20.100000000000001" customHeight="1">
      <c r="B1113" s="402">
        <f t="shared" si="13"/>
        <v>1075</v>
      </c>
      <c r="C1113" s="489"/>
      <c r="D1113" s="490"/>
      <c r="E1113" s="490"/>
      <c r="F1113" s="490"/>
      <c r="G1113" s="490"/>
      <c r="H1113" s="490"/>
      <c r="I1113" s="490"/>
      <c r="J1113" s="490"/>
      <c r="K1113" s="490"/>
      <c r="L1113" s="491"/>
      <c r="M1113" s="492"/>
      <c r="N1113" s="492"/>
      <c r="O1113" s="492"/>
      <c r="P1113" s="492"/>
      <c r="Q1113" s="492"/>
      <c r="R1113" s="493"/>
      <c r="S1113" s="493"/>
      <c r="T1113" s="493"/>
      <c r="U1113" s="493"/>
      <c r="V1113" s="493"/>
      <c r="W1113" s="403"/>
      <c r="X1113" s="1"/>
      <c r="Y1113" s="2"/>
      <c r="Z1113" s="400" t="str">
        <f>IFERROR(VLOOKUP(Y1113, 【参考】数式用!$A$2:$B$48, 2, FALSE), "")</f>
        <v/>
      </c>
    </row>
    <row r="1114" spans="2:26" ht="20.100000000000001" customHeight="1">
      <c r="B1114" s="402">
        <f t="shared" si="13"/>
        <v>1076</v>
      </c>
      <c r="C1114" s="489"/>
      <c r="D1114" s="490"/>
      <c r="E1114" s="490"/>
      <c r="F1114" s="490"/>
      <c r="G1114" s="490"/>
      <c r="H1114" s="490"/>
      <c r="I1114" s="490"/>
      <c r="J1114" s="490"/>
      <c r="K1114" s="490"/>
      <c r="L1114" s="491"/>
      <c r="M1114" s="492"/>
      <c r="N1114" s="492"/>
      <c r="O1114" s="492"/>
      <c r="P1114" s="492"/>
      <c r="Q1114" s="492"/>
      <c r="R1114" s="493"/>
      <c r="S1114" s="493"/>
      <c r="T1114" s="493"/>
      <c r="U1114" s="493"/>
      <c r="V1114" s="493"/>
      <c r="W1114" s="403"/>
      <c r="X1114" s="1"/>
      <c r="Y1114" s="2"/>
      <c r="Z1114" s="400" t="str">
        <f>IFERROR(VLOOKUP(Y1114, 【参考】数式用!$A$2:$B$48, 2, FALSE), "")</f>
        <v/>
      </c>
    </row>
    <row r="1115" spans="2:26" ht="20.100000000000001" customHeight="1">
      <c r="B1115" s="402">
        <f t="shared" si="13"/>
        <v>1077</v>
      </c>
      <c r="C1115" s="489"/>
      <c r="D1115" s="490"/>
      <c r="E1115" s="490"/>
      <c r="F1115" s="490"/>
      <c r="G1115" s="490"/>
      <c r="H1115" s="490"/>
      <c r="I1115" s="490"/>
      <c r="J1115" s="490"/>
      <c r="K1115" s="490"/>
      <c r="L1115" s="491"/>
      <c r="M1115" s="492"/>
      <c r="N1115" s="492"/>
      <c r="O1115" s="492"/>
      <c r="P1115" s="492"/>
      <c r="Q1115" s="492"/>
      <c r="R1115" s="493"/>
      <c r="S1115" s="493"/>
      <c r="T1115" s="493"/>
      <c r="U1115" s="493"/>
      <c r="V1115" s="493"/>
      <c r="W1115" s="403"/>
      <c r="X1115" s="1"/>
      <c r="Y1115" s="2"/>
      <c r="Z1115" s="400" t="str">
        <f>IFERROR(VLOOKUP(Y1115, 【参考】数式用!$A$2:$B$48, 2, FALSE), "")</f>
        <v/>
      </c>
    </row>
    <row r="1116" spans="2:26" ht="20.100000000000001" customHeight="1">
      <c r="B1116" s="402">
        <f t="shared" si="13"/>
        <v>1078</v>
      </c>
      <c r="C1116" s="489"/>
      <c r="D1116" s="490"/>
      <c r="E1116" s="490"/>
      <c r="F1116" s="490"/>
      <c r="G1116" s="490"/>
      <c r="H1116" s="490"/>
      <c r="I1116" s="490"/>
      <c r="J1116" s="490"/>
      <c r="K1116" s="490"/>
      <c r="L1116" s="491"/>
      <c r="M1116" s="492"/>
      <c r="N1116" s="492"/>
      <c r="O1116" s="492"/>
      <c r="P1116" s="492"/>
      <c r="Q1116" s="492"/>
      <c r="R1116" s="493"/>
      <c r="S1116" s="493"/>
      <c r="T1116" s="493"/>
      <c r="U1116" s="493"/>
      <c r="V1116" s="493"/>
      <c r="W1116" s="403"/>
      <c r="X1116" s="1"/>
      <c r="Y1116" s="2"/>
      <c r="Z1116" s="400" t="str">
        <f>IFERROR(VLOOKUP(Y1116, 【参考】数式用!$A$2:$B$48, 2, FALSE), "")</f>
        <v/>
      </c>
    </row>
    <row r="1117" spans="2:26" ht="20.100000000000001" customHeight="1">
      <c r="B1117" s="402">
        <f t="shared" si="13"/>
        <v>1079</v>
      </c>
      <c r="C1117" s="489"/>
      <c r="D1117" s="490"/>
      <c r="E1117" s="490"/>
      <c r="F1117" s="490"/>
      <c r="G1117" s="490"/>
      <c r="H1117" s="490"/>
      <c r="I1117" s="490"/>
      <c r="J1117" s="490"/>
      <c r="K1117" s="490"/>
      <c r="L1117" s="491"/>
      <c r="M1117" s="492"/>
      <c r="N1117" s="492"/>
      <c r="O1117" s="492"/>
      <c r="P1117" s="492"/>
      <c r="Q1117" s="492"/>
      <c r="R1117" s="493"/>
      <c r="S1117" s="493"/>
      <c r="T1117" s="493"/>
      <c r="U1117" s="493"/>
      <c r="V1117" s="493"/>
      <c r="W1117" s="403"/>
      <c r="X1117" s="1"/>
      <c r="Y1117" s="2"/>
      <c r="Z1117" s="400" t="str">
        <f>IFERROR(VLOOKUP(Y1117, 【参考】数式用!$A$2:$B$48, 2, FALSE), "")</f>
        <v/>
      </c>
    </row>
    <row r="1118" spans="2:26" ht="20.100000000000001" customHeight="1">
      <c r="B1118" s="402">
        <f t="shared" si="13"/>
        <v>1080</v>
      </c>
      <c r="C1118" s="489"/>
      <c r="D1118" s="490"/>
      <c r="E1118" s="490"/>
      <c r="F1118" s="490"/>
      <c r="G1118" s="490"/>
      <c r="H1118" s="490"/>
      <c r="I1118" s="490"/>
      <c r="J1118" s="490"/>
      <c r="K1118" s="490"/>
      <c r="L1118" s="491"/>
      <c r="M1118" s="492"/>
      <c r="N1118" s="492"/>
      <c r="O1118" s="492"/>
      <c r="P1118" s="492"/>
      <c r="Q1118" s="492"/>
      <c r="R1118" s="493"/>
      <c r="S1118" s="493"/>
      <c r="T1118" s="493"/>
      <c r="U1118" s="493"/>
      <c r="V1118" s="493"/>
      <c r="W1118" s="403"/>
      <c r="X1118" s="1"/>
      <c r="Y1118" s="2"/>
      <c r="Z1118" s="400" t="str">
        <f>IFERROR(VLOOKUP(Y1118, 【参考】数式用!$A$2:$B$48, 2, FALSE), "")</f>
        <v/>
      </c>
    </row>
    <row r="1119" spans="2:26" ht="20.100000000000001" customHeight="1">
      <c r="B1119" s="402">
        <f t="shared" si="13"/>
        <v>1081</v>
      </c>
      <c r="C1119" s="489"/>
      <c r="D1119" s="490"/>
      <c r="E1119" s="490"/>
      <c r="F1119" s="490"/>
      <c r="G1119" s="490"/>
      <c r="H1119" s="490"/>
      <c r="I1119" s="490"/>
      <c r="J1119" s="490"/>
      <c r="K1119" s="490"/>
      <c r="L1119" s="491"/>
      <c r="M1119" s="492"/>
      <c r="N1119" s="492"/>
      <c r="O1119" s="492"/>
      <c r="P1119" s="492"/>
      <c r="Q1119" s="492"/>
      <c r="R1119" s="493"/>
      <c r="S1119" s="493"/>
      <c r="T1119" s="493"/>
      <c r="U1119" s="493"/>
      <c r="V1119" s="493"/>
      <c r="W1119" s="403"/>
      <c r="X1119" s="1"/>
      <c r="Y1119" s="2"/>
      <c r="Z1119" s="400" t="str">
        <f>IFERROR(VLOOKUP(Y1119, 【参考】数式用!$A$2:$B$48, 2, FALSE), "")</f>
        <v/>
      </c>
    </row>
    <row r="1120" spans="2:26" ht="20.100000000000001" customHeight="1">
      <c r="B1120" s="402">
        <f t="shared" si="13"/>
        <v>1082</v>
      </c>
      <c r="C1120" s="489"/>
      <c r="D1120" s="490"/>
      <c r="E1120" s="490"/>
      <c r="F1120" s="490"/>
      <c r="G1120" s="490"/>
      <c r="H1120" s="490"/>
      <c r="I1120" s="490"/>
      <c r="J1120" s="490"/>
      <c r="K1120" s="490"/>
      <c r="L1120" s="491"/>
      <c r="M1120" s="492"/>
      <c r="N1120" s="492"/>
      <c r="O1120" s="492"/>
      <c r="P1120" s="492"/>
      <c r="Q1120" s="492"/>
      <c r="R1120" s="493"/>
      <c r="S1120" s="493"/>
      <c r="T1120" s="493"/>
      <c r="U1120" s="493"/>
      <c r="V1120" s="493"/>
      <c r="W1120" s="403"/>
      <c r="X1120" s="1"/>
      <c r="Y1120" s="2"/>
      <c r="Z1120" s="400" t="str">
        <f>IFERROR(VLOOKUP(Y1120, 【参考】数式用!$A$2:$B$48, 2, FALSE), "")</f>
        <v/>
      </c>
    </row>
    <row r="1121" spans="2:26" ht="20.100000000000001" customHeight="1">
      <c r="B1121" s="402">
        <f t="shared" ref="B1121:B1184" si="14">B1120+1</f>
        <v>1083</v>
      </c>
      <c r="C1121" s="489"/>
      <c r="D1121" s="490"/>
      <c r="E1121" s="490"/>
      <c r="F1121" s="490"/>
      <c r="G1121" s="490"/>
      <c r="H1121" s="490"/>
      <c r="I1121" s="490"/>
      <c r="J1121" s="490"/>
      <c r="K1121" s="490"/>
      <c r="L1121" s="491"/>
      <c r="M1121" s="492"/>
      <c r="N1121" s="492"/>
      <c r="O1121" s="492"/>
      <c r="P1121" s="492"/>
      <c r="Q1121" s="492"/>
      <c r="R1121" s="493"/>
      <c r="S1121" s="493"/>
      <c r="T1121" s="493"/>
      <c r="U1121" s="493"/>
      <c r="V1121" s="493"/>
      <c r="W1121" s="403"/>
      <c r="X1121" s="1"/>
      <c r="Y1121" s="2"/>
      <c r="Z1121" s="400" t="str">
        <f>IFERROR(VLOOKUP(Y1121, 【参考】数式用!$A$2:$B$48, 2, FALSE), "")</f>
        <v/>
      </c>
    </row>
    <row r="1122" spans="2:26" ht="20.100000000000001" customHeight="1">
      <c r="B1122" s="402">
        <f t="shared" si="14"/>
        <v>1084</v>
      </c>
      <c r="C1122" s="489"/>
      <c r="D1122" s="490"/>
      <c r="E1122" s="490"/>
      <c r="F1122" s="490"/>
      <c r="G1122" s="490"/>
      <c r="H1122" s="490"/>
      <c r="I1122" s="490"/>
      <c r="J1122" s="490"/>
      <c r="K1122" s="490"/>
      <c r="L1122" s="491"/>
      <c r="M1122" s="492"/>
      <c r="N1122" s="492"/>
      <c r="O1122" s="492"/>
      <c r="P1122" s="492"/>
      <c r="Q1122" s="492"/>
      <c r="R1122" s="493"/>
      <c r="S1122" s="493"/>
      <c r="T1122" s="493"/>
      <c r="U1122" s="493"/>
      <c r="V1122" s="493"/>
      <c r="W1122" s="403"/>
      <c r="X1122" s="1"/>
      <c r="Y1122" s="2"/>
      <c r="Z1122" s="400" t="str">
        <f>IFERROR(VLOOKUP(Y1122, 【参考】数式用!$A$2:$B$48, 2, FALSE), "")</f>
        <v/>
      </c>
    </row>
    <row r="1123" spans="2:26" ht="20.100000000000001" customHeight="1">
      <c r="B1123" s="402">
        <f t="shared" si="14"/>
        <v>1085</v>
      </c>
      <c r="C1123" s="489"/>
      <c r="D1123" s="490"/>
      <c r="E1123" s="490"/>
      <c r="F1123" s="490"/>
      <c r="G1123" s="490"/>
      <c r="H1123" s="490"/>
      <c r="I1123" s="490"/>
      <c r="J1123" s="490"/>
      <c r="K1123" s="490"/>
      <c r="L1123" s="491"/>
      <c r="M1123" s="492"/>
      <c r="N1123" s="492"/>
      <c r="O1123" s="492"/>
      <c r="P1123" s="492"/>
      <c r="Q1123" s="492"/>
      <c r="R1123" s="493"/>
      <c r="S1123" s="493"/>
      <c r="T1123" s="493"/>
      <c r="U1123" s="493"/>
      <c r="V1123" s="493"/>
      <c r="W1123" s="403"/>
      <c r="X1123" s="1"/>
      <c r="Y1123" s="2"/>
      <c r="Z1123" s="400" t="str">
        <f>IFERROR(VLOOKUP(Y1123, 【参考】数式用!$A$2:$B$48, 2, FALSE), "")</f>
        <v/>
      </c>
    </row>
    <row r="1124" spans="2:26" ht="20.100000000000001" customHeight="1">
      <c r="B1124" s="402">
        <f t="shared" si="14"/>
        <v>1086</v>
      </c>
      <c r="C1124" s="489"/>
      <c r="D1124" s="490"/>
      <c r="E1124" s="490"/>
      <c r="F1124" s="490"/>
      <c r="G1124" s="490"/>
      <c r="H1124" s="490"/>
      <c r="I1124" s="490"/>
      <c r="J1124" s="490"/>
      <c r="K1124" s="490"/>
      <c r="L1124" s="491"/>
      <c r="M1124" s="492"/>
      <c r="N1124" s="492"/>
      <c r="O1124" s="492"/>
      <c r="P1124" s="492"/>
      <c r="Q1124" s="492"/>
      <c r="R1124" s="493"/>
      <c r="S1124" s="493"/>
      <c r="T1124" s="493"/>
      <c r="U1124" s="493"/>
      <c r="V1124" s="493"/>
      <c r="W1124" s="403"/>
      <c r="X1124" s="1"/>
      <c r="Y1124" s="2"/>
      <c r="Z1124" s="400" t="str">
        <f>IFERROR(VLOOKUP(Y1124, 【参考】数式用!$A$2:$B$48, 2, FALSE), "")</f>
        <v/>
      </c>
    </row>
    <row r="1125" spans="2:26" ht="20.100000000000001" customHeight="1">
      <c r="B1125" s="402">
        <f t="shared" si="14"/>
        <v>1087</v>
      </c>
      <c r="C1125" s="489"/>
      <c r="D1125" s="490"/>
      <c r="E1125" s="490"/>
      <c r="F1125" s="490"/>
      <c r="G1125" s="490"/>
      <c r="H1125" s="490"/>
      <c r="I1125" s="490"/>
      <c r="J1125" s="490"/>
      <c r="K1125" s="490"/>
      <c r="L1125" s="491"/>
      <c r="M1125" s="492"/>
      <c r="N1125" s="492"/>
      <c r="O1125" s="492"/>
      <c r="P1125" s="492"/>
      <c r="Q1125" s="492"/>
      <c r="R1125" s="493"/>
      <c r="S1125" s="493"/>
      <c r="T1125" s="493"/>
      <c r="U1125" s="493"/>
      <c r="V1125" s="493"/>
      <c r="W1125" s="403"/>
      <c r="X1125" s="1"/>
      <c r="Y1125" s="2"/>
      <c r="Z1125" s="400" t="str">
        <f>IFERROR(VLOOKUP(Y1125, 【参考】数式用!$A$2:$B$48, 2, FALSE), "")</f>
        <v/>
      </c>
    </row>
    <row r="1126" spans="2:26" ht="20.100000000000001" customHeight="1">
      <c r="B1126" s="402">
        <f t="shared" si="14"/>
        <v>1088</v>
      </c>
      <c r="C1126" s="489"/>
      <c r="D1126" s="490"/>
      <c r="E1126" s="490"/>
      <c r="F1126" s="490"/>
      <c r="G1126" s="490"/>
      <c r="H1126" s="490"/>
      <c r="I1126" s="490"/>
      <c r="J1126" s="490"/>
      <c r="K1126" s="490"/>
      <c r="L1126" s="491"/>
      <c r="M1126" s="492"/>
      <c r="N1126" s="492"/>
      <c r="O1126" s="492"/>
      <c r="P1126" s="492"/>
      <c r="Q1126" s="492"/>
      <c r="R1126" s="493"/>
      <c r="S1126" s="493"/>
      <c r="T1126" s="493"/>
      <c r="U1126" s="493"/>
      <c r="V1126" s="493"/>
      <c r="W1126" s="403"/>
      <c r="X1126" s="1"/>
      <c r="Y1126" s="2"/>
      <c r="Z1126" s="400" t="str">
        <f>IFERROR(VLOOKUP(Y1126, 【参考】数式用!$A$2:$B$48, 2, FALSE), "")</f>
        <v/>
      </c>
    </row>
    <row r="1127" spans="2:26" ht="20.100000000000001" customHeight="1">
      <c r="B1127" s="402">
        <f t="shared" si="14"/>
        <v>1089</v>
      </c>
      <c r="C1127" s="489"/>
      <c r="D1127" s="490"/>
      <c r="E1127" s="490"/>
      <c r="F1127" s="490"/>
      <c r="G1127" s="490"/>
      <c r="H1127" s="490"/>
      <c r="I1127" s="490"/>
      <c r="J1127" s="490"/>
      <c r="K1127" s="490"/>
      <c r="L1127" s="491"/>
      <c r="M1127" s="492"/>
      <c r="N1127" s="492"/>
      <c r="O1127" s="492"/>
      <c r="P1127" s="492"/>
      <c r="Q1127" s="492"/>
      <c r="R1127" s="493"/>
      <c r="S1127" s="493"/>
      <c r="T1127" s="493"/>
      <c r="U1127" s="493"/>
      <c r="V1127" s="493"/>
      <c r="W1127" s="403"/>
      <c r="X1127" s="1"/>
      <c r="Y1127" s="2"/>
      <c r="Z1127" s="400" t="str">
        <f>IFERROR(VLOOKUP(Y1127, 【参考】数式用!$A$2:$B$48, 2, FALSE), "")</f>
        <v/>
      </c>
    </row>
    <row r="1128" spans="2:26" ht="20.100000000000001" customHeight="1">
      <c r="B1128" s="402">
        <f t="shared" si="14"/>
        <v>1090</v>
      </c>
      <c r="C1128" s="489"/>
      <c r="D1128" s="490"/>
      <c r="E1128" s="490"/>
      <c r="F1128" s="490"/>
      <c r="G1128" s="490"/>
      <c r="H1128" s="490"/>
      <c r="I1128" s="490"/>
      <c r="J1128" s="490"/>
      <c r="K1128" s="490"/>
      <c r="L1128" s="491"/>
      <c r="M1128" s="492"/>
      <c r="N1128" s="492"/>
      <c r="O1128" s="492"/>
      <c r="P1128" s="492"/>
      <c r="Q1128" s="492"/>
      <c r="R1128" s="493"/>
      <c r="S1128" s="493"/>
      <c r="T1128" s="493"/>
      <c r="U1128" s="493"/>
      <c r="V1128" s="493"/>
      <c r="W1128" s="403"/>
      <c r="X1128" s="1"/>
      <c r="Y1128" s="2"/>
      <c r="Z1128" s="400" t="str">
        <f>IFERROR(VLOOKUP(Y1128, 【参考】数式用!$A$2:$B$48, 2, FALSE), "")</f>
        <v/>
      </c>
    </row>
    <row r="1129" spans="2:26" ht="20.100000000000001" customHeight="1">
      <c r="B1129" s="402">
        <f t="shared" si="14"/>
        <v>1091</v>
      </c>
      <c r="C1129" s="489"/>
      <c r="D1129" s="490"/>
      <c r="E1129" s="490"/>
      <c r="F1129" s="490"/>
      <c r="G1129" s="490"/>
      <c r="H1129" s="490"/>
      <c r="I1129" s="490"/>
      <c r="J1129" s="490"/>
      <c r="K1129" s="490"/>
      <c r="L1129" s="491"/>
      <c r="M1129" s="492"/>
      <c r="N1129" s="492"/>
      <c r="O1129" s="492"/>
      <c r="P1129" s="492"/>
      <c r="Q1129" s="492"/>
      <c r="R1129" s="493"/>
      <c r="S1129" s="493"/>
      <c r="T1129" s="493"/>
      <c r="U1129" s="493"/>
      <c r="V1129" s="493"/>
      <c r="W1129" s="403"/>
      <c r="X1129" s="1"/>
      <c r="Y1129" s="2"/>
      <c r="Z1129" s="400" t="str">
        <f>IFERROR(VLOOKUP(Y1129, 【参考】数式用!$A$2:$B$48, 2, FALSE), "")</f>
        <v/>
      </c>
    </row>
    <row r="1130" spans="2:26" ht="20.100000000000001" customHeight="1">
      <c r="B1130" s="402">
        <f t="shared" si="14"/>
        <v>1092</v>
      </c>
      <c r="C1130" s="489"/>
      <c r="D1130" s="490"/>
      <c r="E1130" s="490"/>
      <c r="F1130" s="490"/>
      <c r="G1130" s="490"/>
      <c r="H1130" s="490"/>
      <c r="I1130" s="490"/>
      <c r="J1130" s="490"/>
      <c r="K1130" s="490"/>
      <c r="L1130" s="491"/>
      <c r="M1130" s="492"/>
      <c r="N1130" s="492"/>
      <c r="O1130" s="492"/>
      <c r="P1130" s="492"/>
      <c r="Q1130" s="492"/>
      <c r="R1130" s="493"/>
      <c r="S1130" s="493"/>
      <c r="T1130" s="493"/>
      <c r="U1130" s="493"/>
      <c r="V1130" s="493"/>
      <c r="W1130" s="403"/>
      <c r="X1130" s="1"/>
      <c r="Y1130" s="2"/>
      <c r="Z1130" s="400" t="str">
        <f>IFERROR(VLOOKUP(Y1130, 【参考】数式用!$A$2:$B$48, 2, FALSE), "")</f>
        <v/>
      </c>
    </row>
    <row r="1131" spans="2:26" ht="20.100000000000001" customHeight="1">
      <c r="B1131" s="402">
        <f t="shared" si="14"/>
        <v>1093</v>
      </c>
      <c r="C1131" s="489"/>
      <c r="D1131" s="490"/>
      <c r="E1131" s="490"/>
      <c r="F1131" s="490"/>
      <c r="G1131" s="490"/>
      <c r="H1131" s="490"/>
      <c r="I1131" s="490"/>
      <c r="J1131" s="490"/>
      <c r="K1131" s="490"/>
      <c r="L1131" s="491"/>
      <c r="M1131" s="492"/>
      <c r="N1131" s="492"/>
      <c r="O1131" s="492"/>
      <c r="P1131" s="492"/>
      <c r="Q1131" s="492"/>
      <c r="R1131" s="493"/>
      <c r="S1131" s="493"/>
      <c r="T1131" s="493"/>
      <c r="U1131" s="493"/>
      <c r="V1131" s="493"/>
      <c r="W1131" s="403"/>
      <c r="X1131" s="1"/>
      <c r="Y1131" s="2"/>
      <c r="Z1131" s="400" t="str">
        <f>IFERROR(VLOOKUP(Y1131, 【参考】数式用!$A$2:$B$48, 2, FALSE), "")</f>
        <v/>
      </c>
    </row>
    <row r="1132" spans="2:26" ht="20.100000000000001" customHeight="1">
      <c r="B1132" s="402">
        <f t="shared" si="14"/>
        <v>1094</v>
      </c>
      <c r="C1132" s="489"/>
      <c r="D1132" s="490"/>
      <c r="E1132" s="490"/>
      <c r="F1132" s="490"/>
      <c r="G1132" s="490"/>
      <c r="H1132" s="490"/>
      <c r="I1132" s="490"/>
      <c r="J1132" s="490"/>
      <c r="K1132" s="490"/>
      <c r="L1132" s="491"/>
      <c r="M1132" s="492"/>
      <c r="N1132" s="492"/>
      <c r="O1132" s="492"/>
      <c r="P1132" s="492"/>
      <c r="Q1132" s="492"/>
      <c r="R1132" s="493"/>
      <c r="S1132" s="493"/>
      <c r="T1132" s="493"/>
      <c r="U1132" s="493"/>
      <c r="V1132" s="493"/>
      <c r="W1132" s="403"/>
      <c r="X1132" s="1"/>
      <c r="Y1132" s="2"/>
      <c r="Z1132" s="400" t="str">
        <f>IFERROR(VLOOKUP(Y1132, 【参考】数式用!$A$2:$B$48, 2, FALSE), "")</f>
        <v/>
      </c>
    </row>
    <row r="1133" spans="2:26" ht="20.100000000000001" customHeight="1">
      <c r="B1133" s="402">
        <f t="shared" si="14"/>
        <v>1095</v>
      </c>
      <c r="C1133" s="489"/>
      <c r="D1133" s="490"/>
      <c r="E1133" s="490"/>
      <c r="F1133" s="490"/>
      <c r="G1133" s="490"/>
      <c r="H1133" s="490"/>
      <c r="I1133" s="490"/>
      <c r="J1133" s="490"/>
      <c r="K1133" s="490"/>
      <c r="L1133" s="491"/>
      <c r="M1133" s="492"/>
      <c r="N1133" s="492"/>
      <c r="O1133" s="492"/>
      <c r="P1133" s="492"/>
      <c r="Q1133" s="492"/>
      <c r="R1133" s="493"/>
      <c r="S1133" s="493"/>
      <c r="T1133" s="493"/>
      <c r="U1133" s="493"/>
      <c r="V1133" s="493"/>
      <c r="W1133" s="403"/>
      <c r="X1133" s="1"/>
      <c r="Y1133" s="2"/>
      <c r="Z1133" s="400" t="str">
        <f>IFERROR(VLOOKUP(Y1133, 【参考】数式用!$A$2:$B$48, 2, FALSE), "")</f>
        <v/>
      </c>
    </row>
    <row r="1134" spans="2:26" ht="20.100000000000001" customHeight="1">
      <c r="B1134" s="402">
        <f t="shared" si="14"/>
        <v>1096</v>
      </c>
      <c r="C1134" s="489"/>
      <c r="D1134" s="490"/>
      <c r="E1134" s="490"/>
      <c r="F1134" s="490"/>
      <c r="G1134" s="490"/>
      <c r="H1134" s="490"/>
      <c r="I1134" s="490"/>
      <c r="J1134" s="490"/>
      <c r="K1134" s="490"/>
      <c r="L1134" s="491"/>
      <c r="M1134" s="492"/>
      <c r="N1134" s="492"/>
      <c r="O1134" s="492"/>
      <c r="P1134" s="492"/>
      <c r="Q1134" s="492"/>
      <c r="R1134" s="493"/>
      <c r="S1134" s="493"/>
      <c r="T1134" s="493"/>
      <c r="U1134" s="493"/>
      <c r="V1134" s="493"/>
      <c r="W1134" s="403"/>
      <c r="X1134" s="1"/>
      <c r="Y1134" s="2"/>
      <c r="Z1134" s="400" t="str">
        <f>IFERROR(VLOOKUP(Y1134, 【参考】数式用!$A$2:$B$48, 2, FALSE), "")</f>
        <v/>
      </c>
    </row>
    <row r="1135" spans="2:26" ht="20.100000000000001" customHeight="1">
      <c r="B1135" s="402">
        <f t="shared" si="14"/>
        <v>1097</v>
      </c>
      <c r="C1135" s="489"/>
      <c r="D1135" s="490"/>
      <c r="E1135" s="490"/>
      <c r="F1135" s="490"/>
      <c r="G1135" s="490"/>
      <c r="H1135" s="490"/>
      <c r="I1135" s="490"/>
      <c r="J1135" s="490"/>
      <c r="K1135" s="490"/>
      <c r="L1135" s="491"/>
      <c r="M1135" s="492"/>
      <c r="N1135" s="492"/>
      <c r="O1135" s="492"/>
      <c r="P1135" s="492"/>
      <c r="Q1135" s="492"/>
      <c r="R1135" s="493"/>
      <c r="S1135" s="493"/>
      <c r="T1135" s="493"/>
      <c r="U1135" s="493"/>
      <c r="V1135" s="493"/>
      <c r="W1135" s="403"/>
      <c r="X1135" s="1"/>
      <c r="Y1135" s="2"/>
      <c r="Z1135" s="400" t="str">
        <f>IFERROR(VLOOKUP(Y1135, 【参考】数式用!$A$2:$B$48, 2, FALSE), "")</f>
        <v/>
      </c>
    </row>
    <row r="1136" spans="2:26" ht="20.100000000000001" customHeight="1">
      <c r="B1136" s="402">
        <f t="shared" si="14"/>
        <v>1098</v>
      </c>
      <c r="C1136" s="489"/>
      <c r="D1136" s="490"/>
      <c r="E1136" s="490"/>
      <c r="F1136" s="490"/>
      <c r="G1136" s="490"/>
      <c r="H1136" s="490"/>
      <c r="I1136" s="490"/>
      <c r="J1136" s="490"/>
      <c r="K1136" s="490"/>
      <c r="L1136" s="491"/>
      <c r="M1136" s="492"/>
      <c r="N1136" s="492"/>
      <c r="O1136" s="492"/>
      <c r="P1136" s="492"/>
      <c r="Q1136" s="492"/>
      <c r="R1136" s="493"/>
      <c r="S1136" s="493"/>
      <c r="T1136" s="493"/>
      <c r="U1136" s="493"/>
      <c r="V1136" s="493"/>
      <c r="W1136" s="403"/>
      <c r="X1136" s="1"/>
      <c r="Y1136" s="2"/>
      <c r="Z1136" s="400" t="str">
        <f>IFERROR(VLOOKUP(Y1136, 【参考】数式用!$A$2:$B$48, 2, FALSE), "")</f>
        <v/>
      </c>
    </row>
    <row r="1137" spans="2:26" ht="20.100000000000001" customHeight="1">
      <c r="B1137" s="402">
        <f t="shared" si="14"/>
        <v>1099</v>
      </c>
      <c r="C1137" s="489"/>
      <c r="D1137" s="490"/>
      <c r="E1137" s="490"/>
      <c r="F1137" s="490"/>
      <c r="G1137" s="490"/>
      <c r="H1137" s="490"/>
      <c r="I1137" s="490"/>
      <c r="J1137" s="490"/>
      <c r="K1137" s="490"/>
      <c r="L1137" s="491"/>
      <c r="M1137" s="492"/>
      <c r="N1137" s="492"/>
      <c r="O1137" s="492"/>
      <c r="P1137" s="492"/>
      <c r="Q1137" s="492"/>
      <c r="R1137" s="493"/>
      <c r="S1137" s="493"/>
      <c r="T1137" s="493"/>
      <c r="U1137" s="493"/>
      <c r="V1137" s="493"/>
      <c r="W1137" s="403"/>
      <c r="X1137" s="1"/>
      <c r="Y1137" s="2"/>
      <c r="Z1137" s="400" t="str">
        <f>IFERROR(VLOOKUP(Y1137, 【参考】数式用!$A$2:$B$48, 2, FALSE), "")</f>
        <v/>
      </c>
    </row>
    <row r="1138" spans="2:26" ht="20.100000000000001" customHeight="1">
      <c r="B1138" s="402">
        <f t="shared" si="14"/>
        <v>1100</v>
      </c>
      <c r="C1138" s="489"/>
      <c r="D1138" s="490"/>
      <c r="E1138" s="490"/>
      <c r="F1138" s="490"/>
      <c r="G1138" s="490"/>
      <c r="H1138" s="490"/>
      <c r="I1138" s="490"/>
      <c r="J1138" s="490"/>
      <c r="K1138" s="490"/>
      <c r="L1138" s="491"/>
      <c r="M1138" s="492"/>
      <c r="N1138" s="492"/>
      <c r="O1138" s="492"/>
      <c r="P1138" s="492"/>
      <c r="Q1138" s="492"/>
      <c r="R1138" s="493"/>
      <c r="S1138" s="493"/>
      <c r="T1138" s="493"/>
      <c r="U1138" s="493"/>
      <c r="V1138" s="493"/>
      <c r="W1138" s="403"/>
      <c r="X1138" s="1"/>
      <c r="Y1138" s="2"/>
      <c r="Z1138" s="400" t="str">
        <f>IFERROR(VLOOKUP(Y1138, 【参考】数式用!$A$2:$B$48, 2, FALSE), "")</f>
        <v/>
      </c>
    </row>
    <row r="1139" spans="2:26" ht="20.100000000000001" customHeight="1">
      <c r="B1139" s="402">
        <f t="shared" si="14"/>
        <v>1101</v>
      </c>
      <c r="C1139" s="489"/>
      <c r="D1139" s="490"/>
      <c r="E1139" s="490"/>
      <c r="F1139" s="490"/>
      <c r="G1139" s="490"/>
      <c r="H1139" s="490"/>
      <c r="I1139" s="490"/>
      <c r="J1139" s="490"/>
      <c r="K1139" s="490"/>
      <c r="L1139" s="491"/>
      <c r="M1139" s="492"/>
      <c r="N1139" s="492"/>
      <c r="O1139" s="492"/>
      <c r="P1139" s="492"/>
      <c r="Q1139" s="492"/>
      <c r="R1139" s="493"/>
      <c r="S1139" s="493"/>
      <c r="T1139" s="493"/>
      <c r="U1139" s="493"/>
      <c r="V1139" s="493"/>
      <c r="W1139" s="403"/>
      <c r="X1139" s="1"/>
      <c r="Y1139" s="2"/>
      <c r="Z1139" s="400" t="str">
        <f>IFERROR(VLOOKUP(Y1139, 【参考】数式用!$A$2:$B$48, 2, FALSE), "")</f>
        <v/>
      </c>
    </row>
    <row r="1140" spans="2:26" ht="20.100000000000001" customHeight="1">
      <c r="B1140" s="402">
        <f t="shared" si="14"/>
        <v>1102</v>
      </c>
      <c r="C1140" s="489"/>
      <c r="D1140" s="490"/>
      <c r="E1140" s="490"/>
      <c r="F1140" s="490"/>
      <c r="G1140" s="490"/>
      <c r="H1140" s="490"/>
      <c r="I1140" s="490"/>
      <c r="J1140" s="490"/>
      <c r="K1140" s="490"/>
      <c r="L1140" s="491"/>
      <c r="M1140" s="492"/>
      <c r="N1140" s="492"/>
      <c r="O1140" s="492"/>
      <c r="P1140" s="492"/>
      <c r="Q1140" s="492"/>
      <c r="R1140" s="493"/>
      <c r="S1140" s="493"/>
      <c r="T1140" s="493"/>
      <c r="U1140" s="493"/>
      <c r="V1140" s="493"/>
      <c r="W1140" s="403"/>
      <c r="X1140" s="1"/>
      <c r="Y1140" s="2"/>
      <c r="Z1140" s="400" t="str">
        <f>IFERROR(VLOOKUP(Y1140, 【参考】数式用!$A$2:$B$48, 2, FALSE), "")</f>
        <v/>
      </c>
    </row>
    <row r="1141" spans="2:26" ht="20.100000000000001" customHeight="1">
      <c r="B1141" s="402">
        <f t="shared" si="14"/>
        <v>1103</v>
      </c>
      <c r="C1141" s="489"/>
      <c r="D1141" s="490"/>
      <c r="E1141" s="490"/>
      <c r="F1141" s="490"/>
      <c r="G1141" s="490"/>
      <c r="H1141" s="490"/>
      <c r="I1141" s="490"/>
      <c r="J1141" s="490"/>
      <c r="K1141" s="490"/>
      <c r="L1141" s="491"/>
      <c r="M1141" s="492"/>
      <c r="N1141" s="492"/>
      <c r="O1141" s="492"/>
      <c r="P1141" s="492"/>
      <c r="Q1141" s="492"/>
      <c r="R1141" s="493"/>
      <c r="S1141" s="493"/>
      <c r="T1141" s="493"/>
      <c r="U1141" s="493"/>
      <c r="V1141" s="493"/>
      <c r="W1141" s="403"/>
      <c r="X1141" s="1"/>
      <c r="Y1141" s="2"/>
      <c r="Z1141" s="400" t="str">
        <f>IFERROR(VLOOKUP(Y1141, 【参考】数式用!$A$2:$B$48, 2, FALSE), "")</f>
        <v/>
      </c>
    </row>
    <row r="1142" spans="2:26" ht="20.100000000000001" customHeight="1">
      <c r="B1142" s="402">
        <f t="shared" si="14"/>
        <v>1104</v>
      </c>
      <c r="C1142" s="489"/>
      <c r="D1142" s="490"/>
      <c r="E1142" s="490"/>
      <c r="F1142" s="490"/>
      <c r="G1142" s="490"/>
      <c r="H1142" s="490"/>
      <c r="I1142" s="490"/>
      <c r="J1142" s="490"/>
      <c r="K1142" s="490"/>
      <c r="L1142" s="491"/>
      <c r="M1142" s="492"/>
      <c r="N1142" s="492"/>
      <c r="O1142" s="492"/>
      <c r="P1142" s="492"/>
      <c r="Q1142" s="492"/>
      <c r="R1142" s="493"/>
      <c r="S1142" s="493"/>
      <c r="T1142" s="493"/>
      <c r="U1142" s="493"/>
      <c r="V1142" s="493"/>
      <c r="W1142" s="403"/>
      <c r="X1142" s="1"/>
      <c r="Y1142" s="2"/>
      <c r="Z1142" s="400" t="str">
        <f>IFERROR(VLOOKUP(Y1142, 【参考】数式用!$A$2:$B$48, 2, FALSE), "")</f>
        <v/>
      </c>
    </row>
    <row r="1143" spans="2:26" ht="20.100000000000001" customHeight="1">
      <c r="B1143" s="402">
        <f t="shared" si="14"/>
        <v>1105</v>
      </c>
      <c r="C1143" s="489"/>
      <c r="D1143" s="490"/>
      <c r="E1143" s="490"/>
      <c r="F1143" s="490"/>
      <c r="G1143" s="490"/>
      <c r="H1143" s="490"/>
      <c r="I1143" s="490"/>
      <c r="J1143" s="490"/>
      <c r="K1143" s="490"/>
      <c r="L1143" s="491"/>
      <c r="M1143" s="492"/>
      <c r="N1143" s="492"/>
      <c r="O1143" s="492"/>
      <c r="P1143" s="492"/>
      <c r="Q1143" s="492"/>
      <c r="R1143" s="493"/>
      <c r="S1143" s="493"/>
      <c r="T1143" s="493"/>
      <c r="U1143" s="493"/>
      <c r="V1143" s="493"/>
      <c r="W1143" s="403"/>
      <c r="X1143" s="1"/>
      <c r="Y1143" s="2"/>
      <c r="Z1143" s="400" t="str">
        <f>IFERROR(VLOOKUP(Y1143, 【参考】数式用!$A$2:$B$48, 2, FALSE), "")</f>
        <v/>
      </c>
    </row>
    <row r="1144" spans="2:26" ht="20.100000000000001" customHeight="1">
      <c r="B1144" s="402">
        <f t="shared" si="14"/>
        <v>1106</v>
      </c>
      <c r="C1144" s="489"/>
      <c r="D1144" s="490"/>
      <c r="E1144" s="490"/>
      <c r="F1144" s="490"/>
      <c r="G1144" s="490"/>
      <c r="H1144" s="490"/>
      <c r="I1144" s="490"/>
      <c r="J1144" s="490"/>
      <c r="K1144" s="490"/>
      <c r="L1144" s="491"/>
      <c r="M1144" s="492"/>
      <c r="N1144" s="492"/>
      <c r="O1144" s="492"/>
      <c r="P1144" s="492"/>
      <c r="Q1144" s="492"/>
      <c r="R1144" s="493"/>
      <c r="S1144" s="493"/>
      <c r="T1144" s="493"/>
      <c r="U1144" s="493"/>
      <c r="V1144" s="493"/>
      <c r="W1144" s="403"/>
      <c r="X1144" s="1"/>
      <c r="Y1144" s="2"/>
      <c r="Z1144" s="400" t="str">
        <f>IFERROR(VLOOKUP(Y1144, 【参考】数式用!$A$2:$B$48, 2, FALSE), "")</f>
        <v/>
      </c>
    </row>
    <row r="1145" spans="2:26" ht="20.100000000000001" customHeight="1">
      <c r="B1145" s="402">
        <f t="shared" si="14"/>
        <v>1107</v>
      </c>
      <c r="C1145" s="489"/>
      <c r="D1145" s="490"/>
      <c r="E1145" s="490"/>
      <c r="F1145" s="490"/>
      <c r="G1145" s="490"/>
      <c r="H1145" s="490"/>
      <c r="I1145" s="490"/>
      <c r="J1145" s="490"/>
      <c r="K1145" s="490"/>
      <c r="L1145" s="491"/>
      <c r="M1145" s="492"/>
      <c r="N1145" s="492"/>
      <c r="O1145" s="492"/>
      <c r="P1145" s="492"/>
      <c r="Q1145" s="492"/>
      <c r="R1145" s="493"/>
      <c r="S1145" s="493"/>
      <c r="T1145" s="493"/>
      <c r="U1145" s="493"/>
      <c r="V1145" s="493"/>
      <c r="W1145" s="403"/>
      <c r="X1145" s="1"/>
      <c r="Y1145" s="2"/>
      <c r="Z1145" s="400" t="str">
        <f>IFERROR(VLOOKUP(Y1145, 【参考】数式用!$A$2:$B$48, 2, FALSE), "")</f>
        <v/>
      </c>
    </row>
    <row r="1146" spans="2:26" ht="20.100000000000001" customHeight="1">
      <c r="B1146" s="402">
        <f t="shared" si="14"/>
        <v>1108</v>
      </c>
      <c r="C1146" s="489"/>
      <c r="D1146" s="490"/>
      <c r="E1146" s="490"/>
      <c r="F1146" s="490"/>
      <c r="G1146" s="490"/>
      <c r="H1146" s="490"/>
      <c r="I1146" s="490"/>
      <c r="J1146" s="490"/>
      <c r="K1146" s="490"/>
      <c r="L1146" s="491"/>
      <c r="M1146" s="492"/>
      <c r="N1146" s="492"/>
      <c r="O1146" s="492"/>
      <c r="P1146" s="492"/>
      <c r="Q1146" s="492"/>
      <c r="R1146" s="493"/>
      <c r="S1146" s="493"/>
      <c r="T1146" s="493"/>
      <c r="U1146" s="493"/>
      <c r="V1146" s="493"/>
      <c r="W1146" s="403"/>
      <c r="X1146" s="1"/>
      <c r="Y1146" s="2"/>
      <c r="Z1146" s="400" t="str">
        <f>IFERROR(VLOOKUP(Y1146, 【参考】数式用!$A$2:$B$48, 2, FALSE), "")</f>
        <v/>
      </c>
    </row>
    <row r="1147" spans="2:26" ht="20.100000000000001" customHeight="1">
      <c r="B1147" s="402">
        <f t="shared" si="14"/>
        <v>1109</v>
      </c>
      <c r="C1147" s="489"/>
      <c r="D1147" s="490"/>
      <c r="E1147" s="490"/>
      <c r="F1147" s="490"/>
      <c r="G1147" s="490"/>
      <c r="H1147" s="490"/>
      <c r="I1147" s="490"/>
      <c r="J1147" s="490"/>
      <c r="K1147" s="490"/>
      <c r="L1147" s="491"/>
      <c r="M1147" s="492"/>
      <c r="N1147" s="492"/>
      <c r="O1147" s="492"/>
      <c r="P1147" s="492"/>
      <c r="Q1147" s="492"/>
      <c r="R1147" s="493"/>
      <c r="S1147" s="493"/>
      <c r="T1147" s="493"/>
      <c r="U1147" s="493"/>
      <c r="V1147" s="493"/>
      <c r="W1147" s="403"/>
      <c r="X1147" s="1"/>
      <c r="Y1147" s="2"/>
      <c r="Z1147" s="400" t="str">
        <f>IFERROR(VLOOKUP(Y1147, 【参考】数式用!$A$2:$B$48, 2, FALSE), "")</f>
        <v/>
      </c>
    </row>
    <row r="1148" spans="2:26" ht="20.100000000000001" customHeight="1">
      <c r="B1148" s="402">
        <f t="shared" si="14"/>
        <v>1110</v>
      </c>
      <c r="C1148" s="489"/>
      <c r="D1148" s="490"/>
      <c r="E1148" s="490"/>
      <c r="F1148" s="490"/>
      <c r="G1148" s="490"/>
      <c r="H1148" s="490"/>
      <c r="I1148" s="490"/>
      <c r="J1148" s="490"/>
      <c r="K1148" s="490"/>
      <c r="L1148" s="491"/>
      <c r="M1148" s="492"/>
      <c r="N1148" s="492"/>
      <c r="O1148" s="492"/>
      <c r="P1148" s="492"/>
      <c r="Q1148" s="492"/>
      <c r="R1148" s="493"/>
      <c r="S1148" s="493"/>
      <c r="T1148" s="493"/>
      <c r="U1148" s="493"/>
      <c r="V1148" s="493"/>
      <c r="W1148" s="403"/>
      <c r="X1148" s="1"/>
      <c r="Y1148" s="2"/>
      <c r="Z1148" s="400" t="str">
        <f>IFERROR(VLOOKUP(Y1148, 【参考】数式用!$A$2:$B$48, 2, FALSE), "")</f>
        <v/>
      </c>
    </row>
    <row r="1149" spans="2:26" ht="20.100000000000001" customHeight="1">
      <c r="B1149" s="402">
        <f t="shared" si="14"/>
        <v>1111</v>
      </c>
      <c r="C1149" s="489"/>
      <c r="D1149" s="490"/>
      <c r="E1149" s="490"/>
      <c r="F1149" s="490"/>
      <c r="G1149" s="490"/>
      <c r="H1149" s="490"/>
      <c r="I1149" s="490"/>
      <c r="J1149" s="490"/>
      <c r="K1149" s="490"/>
      <c r="L1149" s="491"/>
      <c r="M1149" s="492"/>
      <c r="N1149" s="492"/>
      <c r="O1149" s="492"/>
      <c r="P1149" s="492"/>
      <c r="Q1149" s="492"/>
      <c r="R1149" s="493"/>
      <c r="S1149" s="493"/>
      <c r="T1149" s="493"/>
      <c r="U1149" s="493"/>
      <c r="V1149" s="493"/>
      <c r="W1149" s="403"/>
      <c r="X1149" s="1"/>
      <c r="Y1149" s="2"/>
      <c r="Z1149" s="400" t="str">
        <f>IFERROR(VLOOKUP(Y1149, 【参考】数式用!$A$2:$B$48, 2, FALSE), "")</f>
        <v/>
      </c>
    </row>
    <row r="1150" spans="2:26" ht="20.100000000000001" customHeight="1">
      <c r="B1150" s="402">
        <f t="shared" si="14"/>
        <v>1112</v>
      </c>
      <c r="C1150" s="489"/>
      <c r="D1150" s="490"/>
      <c r="E1150" s="490"/>
      <c r="F1150" s="490"/>
      <c r="G1150" s="490"/>
      <c r="H1150" s="490"/>
      <c r="I1150" s="490"/>
      <c r="J1150" s="490"/>
      <c r="K1150" s="490"/>
      <c r="L1150" s="491"/>
      <c r="M1150" s="492"/>
      <c r="N1150" s="492"/>
      <c r="O1150" s="492"/>
      <c r="P1150" s="492"/>
      <c r="Q1150" s="492"/>
      <c r="R1150" s="493"/>
      <c r="S1150" s="493"/>
      <c r="T1150" s="493"/>
      <c r="U1150" s="493"/>
      <c r="V1150" s="493"/>
      <c r="W1150" s="403"/>
      <c r="X1150" s="1"/>
      <c r="Y1150" s="2"/>
      <c r="Z1150" s="400" t="str">
        <f>IFERROR(VLOOKUP(Y1150, 【参考】数式用!$A$2:$B$48, 2, FALSE), "")</f>
        <v/>
      </c>
    </row>
    <row r="1151" spans="2:26" ht="20.100000000000001" customHeight="1">
      <c r="B1151" s="402">
        <f t="shared" si="14"/>
        <v>1113</v>
      </c>
      <c r="C1151" s="489"/>
      <c r="D1151" s="490"/>
      <c r="E1151" s="490"/>
      <c r="F1151" s="490"/>
      <c r="G1151" s="490"/>
      <c r="H1151" s="490"/>
      <c r="I1151" s="490"/>
      <c r="J1151" s="490"/>
      <c r="K1151" s="490"/>
      <c r="L1151" s="491"/>
      <c r="M1151" s="492"/>
      <c r="N1151" s="492"/>
      <c r="O1151" s="492"/>
      <c r="P1151" s="492"/>
      <c r="Q1151" s="492"/>
      <c r="R1151" s="493"/>
      <c r="S1151" s="493"/>
      <c r="T1151" s="493"/>
      <c r="U1151" s="493"/>
      <c r="V1151" s="493"/>
      <c r="W1151" s="403"/>
      <c r="X1151" s="1"/>
      <c r="Y1151" s="2"/>
      <c r="Z1151" s="400" t="str">
        <f>IFERROR(VLOOKUP(Y1151, 【参考】数式用!$A$2:$B$48, 2, FALSE), "")</f>
        <v/>
      </c>
    </row>
    <row r="1152" spans="2:26" ht="20.100000000000001" customHeight="1">
      <c r="B1152" s="402">
        <f t="shared" si="14"/>
        <v>1114</v>
      </c>
      <c r="C1152" s="489"/>
      <c r="D1152" s="490"/>
      <c r="E1152" s="490"/>
      <c r="F1152" s="490"/>
      <c r="G1152" s="490"/>
      <c r="H1152" s="490"/>
      <c r="I1152" s="490"/>
      <c r="J1152" s="490"/>
      <c r="K1152" s="490"/>
      <c r="L1152" s="491"/>
      <c r="M1152" s="492"/>
      <c r="N1152" s="492"/>
      <c r="O1152" s="492"/>
      <c r="P1152" s="492"/>
      <c r="Q1152" s="492"/>
      <c r="R1152" s="493"/>
      <c r="S1152" s="493"/>
      <c r="T1152" s="493"/>
      <c r="U1152" s="493"/>
      <c r="V1152" s="493"/>
      <c r="W1152" s="403"/>
      <c r="X1152" s="1"/>
      <c r="Y1152" s="2"/>
      <c r="Z1152" s="400" t="str">
        <f>IFERROR(VLOOKUP(Y1152, 【参考】数式用!$A$2:$B$48, 2, FALSE), "")</f>
        <v/>
      </c>
    </row>
    <row r="1153" spans="2:26" ht="20.100000000000001" customHeight="1">
      <c r="B1153" s="402">
        <f t="shared" si="14"/>
        <v>1115</v>
      </c>
      <c r="C1153" s="489"/>
      <c r="D1153" s="490"/>
      <c r="E1153" s="490"/>
      <c r="F1153" s="490"/>
      <c r="G1153" s="490"/>
      <c r="H1153" s="490"/>
      <c r="I1153" s="490"/>
      <c r="J1153" s="490"/>
      <c r="K1153" s="490"/>
      <c r="L1153" s="491"/>
      <c r="M1153" s="492"/>
      <c r="N1153" s="492"/>
      <c r="O1153" s="492"/>
      <c r="P1153" s="492"/>
      <c r="Q1153" s="492"/>
      <c r="R1153" s="493"/>
      <c r="S1153" s="493"/>
      <c r="T1153" s="493"/>
      <c r="U1153" s="493"/>
      <c r="V1153" s="493"/>
      <c r="W1153" s="403"/>
      <c r="X1153" s="1"/>
      <c r="Y1153" s="2"/>
      <c r="Z1153" s="400" t="str">
        <f>IFERROR(VLOOKUP(Y1153, 【参考】数式用!$A$2:$B$48, 2, FALSE), "")</f>
        <v/>
      </c>
    </row>
    <row r="1154" spans="2:26" ht="20.100000000000001" customHeight="1">
      <c r="B1154" s="402">
        <f t="shared" si="14"/>
        <v>1116</v>
      </c>
      <c r="C1154" s="489"/>
      <c r="D1154" s="490"/>
      <c r="E1154" s="490"/>
      <c r="F1154" s="490"/>
      <c r="G1154" s="490"/>
      <c r="H1154" s="490"/>
      <c r="I1154" s="490"/>
      <c r="J1154" s="490"/>
      <c r="K1154" s="490"/>
      <c r="L1154" s="491"/>
      <c r="M1154" s="492"/>
      <c r="N1154" s="492"/>
      <c r="O1154" s="492"/>
      <c r="P1154" s="492"/>
      <c r="Q1154" s="492"/>
      <c r="R1154" s="493"/>
      <c r="S1154" s="493"/>
      <c r="T1154" s="493"/>
      <c r="U1154" s="493"/>
      <c r="V1154" s="493"/>
      <c r="W1154" s="403"/>
      <c r="X1154" s="1"/>
      <c r="Y1154" s="2"/>
      <c r="Z1154" s="400" t="str">
        <f>IFERROR(VLOOKUP(Y1154, 【参考】数式用!$A$2:$B$48, 2, FALSE), "")</f>
        <v/>
      </c>
    </row>
    <row r="1155" spans="2:26" ht="20.100000000000001" customHeight="1">
      <c r="B1155" s="402">
        <f t="shared" si="14"/>
        <v>1117</v>
      </c>
      <c r="C1155" s="489"/>
      <c r="D1155" s="490"/>
      <c r="E1155" s="490"/>
      <c r="F1155" s="490"/>
      <c r="G1155" s="490"/>
      <c r="H1155" s="490"/>
      <c r="I1155" s="490"/>
      <c r="J1155" s="490"/>
      <c r="K1155" s="490"/>
      <c r="L1155" s="491"/>
      <c r="M1155" s="492"/>
      <c r="N1155" s="492"/>
      <c r="O1155" s="492"/>
      <c r="P1155" s="492"/>
      <c r="Q1155" s="492"/>
      <c r="R1155" s="493"/>
      <c r="S1155" s="493"/>
      <c r="T1155" s="493"/>
      <c r="U1155" s="493"/>
      <c r="V1155" s="493"/>
      <c r="W1155" s="403"/>
      <c r="X1155" s="1"/>
      <c r="Y1155" s="2"/>
      <c r="Z1155" s="400" t="str">
        <f>IFERROR(VLOOKUP(Y1155, 【参考】数式用!$A$2:$B$48, 2, FALSE), "")</f>
        <v/>
      </c>
    </row>
    <row r="1156" spans="2:26" ht="20.100000000000001" customHeight="1">
      <c r="B1156" s="402">
        <f t="shared" si="14"/>
        <v>1118</v>
      </c>
      <c r="C1156" s="489"/>
      <c r="D1156" s="490"/>
      <c r="E1156" s="490"/>
      <c r="F1156" s="490"/>
      <c r="G1156" s="490"/>
      <c r="H1156" s="490"/>
      <c r="I1156" s="490"/>
      <c r="J1156" s="490"/>
      <c r="K1156" s="490"/>
      <c r="L1156" s="491"/>
      <c r="M1156" s="492"/>
      <c r="N1156" s="492"/>
      <c r="O1156" s="492"/>
      <c r="P1156" s="492"/>
      <c r="Q1156" s="492"/>
      <c r="R1156" s="493"/>
      <c r="S1156" s="493"/>
      <c r="T1156" s="493"/>
      <c r="U1156" s="493"/>
      <c r="V1156" s="493"/>
      <c r="W1156" s="403"/>
      <c r="X1156" s="1"/>
      <c r="Y1156" s="2"/>
      <c r="Z1156" s="400" t="str">
        <f>IFERROR(VLOOKUP(Y1156, 【参考】数式用!$A$2:$B$48, 2, FALSE), "")</f>
        <v/>
      </c>
    </row>
    <row r="1157" spans="2:26" ht="20.100000000000001" customHeight="1">
      <c r="B1157" s="402">
        <f t="shared" si="14"/>
        <v>1119</v>
      </c>
      <c r="C1157" s="489"/>
      <c r="D1157" s="490"/>
      <c r="E1157" s="490"/>
      <c r="F1157" s="490"/>
      <c r="G1157" s="490"/>
      <c r="H1157" s="490"/>
      <c r="I1157" s="490"/>
      <c r="J1157" s="490"/>
      <c r="K1157" s="490"/>
      <c r="L1157" s="491"/>
      <c r="M1157" s="492"/>
      <c r="N1157" s="492"/>
      <c r="O1157" s="492"/>
      <c r="P1157" s="492"/>
      <c r="Q1157" s="492"/>
      <c r="R1157" s="493"/>
      <c r="S1157" s="493"/>
      <c r="T1157" s="493"/>
      <c r="U1157" s="493"/>
      <c r="V1157" s="493"/>
      <c r="W1157" s="403"/>
      <c r="X1157" s="1"/>
      <c r="Y1157" s="2"/>
      <c r="Z1157" s="400" t="str">
        <f>IFERROR(VLOOKUP(Y1157, 【参考】数式用!$A$2:$B$48, 2, FALSE), "")</f>
        <v/>
      </c>
    </row>
    <row r="1158" spans="2:26" ht="20.100000000000001" customHeight="1">
      <c r="B1158" s="402">
        <f t="shared" si="14"/>
        <v>1120</v>
      </c>
      <c r="C1158" s="489"/>
      <c r="D1158" s="490"/>
      <c r="E1158" s="490"/>
      <c r="F1158" s="490"/>
      <c r="G1158" s="490"/>
      <c r="H1158" s="490"/>
      <c r="I1158" s="490"/>
      <c r="J1158" s="490"/>
      <c r="K1158" s="490"/>
      <c r="L1158" s="491"/>
      <c r="M1158" s="492"/>
      <c r="N1158" s="492"/>
      <c r="O1158" s="492"/>
      <c r="P1158" s="492"/>
      <c r="Q1158" s="492"/>
      <c r="R1158" s="493"/>
      <c r="S1158" s="493"/>
      <c r="T1158" s="493"/>
      <c r="U1158" s="493"/>
      <c r="V1158" s="493"/>
      <c r="W1158" s="403"/>
      <c r="X1158" s="1"/>
      <c r="Y1158" s="2"/>
      <c r="Z1158" s="400" t="str">
        <f>IFERROR(VLOOKUP(Y1158, 【参考】数式用!$A$2:$B$48, 2, FALSE), "")</f>
        <v/>
      </c>
    </row>
    <row r="1159" spans="2:26" ht="20.100000000000001" customHeight="1">
      <c r="B1159" s="402">
        <f t="shared" si="14"/>
        <v>1121</v>
      </c>
      <c r="C1159" s="489"/>
      <c r="D1159" s="490"/>
      <c r="E1159" s="490"/>
      <c r="F1159" s="490"/>
      <c r="G1159" s="490"/>
      <c r="H1159" s="490"/>
      <c r="I1159" s="490"/>
      <c r="J1159" s="490"/>
      <c r="K1159" s="490"/>
      <c r="L1159" s="491"/>
      <c r="M1159" s="492"/>
      <c r="N1159" s="492"/>
      <c r="O1159" s="492"/>
      <c r="P1159" s="492"/>
      <c r="Q1159" s="492"/>
      <c r="R1159" s="493"/>
      <c r="S1159" s="493"/>
      <c r="T1159" s="493"/>
      <c r="U1159" s="493"/>
      <c r="V1159" s="493"/>
      <c r="W1159" s="403"/>
      <c r="X1159" s="1"/>
      <c r="Y1159" s="2"/>
      <c r="Z1159" s="400" t="str">
        <f>IFERROR(VLOOKUP(Y1159, 【参考】数式用!$A$2:$B$48, 2, FALSE), "")</f>
        <v/>
      </c>
    </row>
    <row r="1160" spans="2:26" ht="20.100000000000001" customHeight="1">
      <c r="B1160" s="402">
        <f t="shared" si="14"/>
        <v>1122</v>
      </c>
      <c r="C1160" s="489"/>
      <c r="D1160" s="490"/>
      <c r="E1160" s="490"/>
      <c r="F1160" s="490"/>
      <c r="G1160" s="490"/>
      <c r="H1160" s="490"/>
      <c r="I1160" s="490"/>
      <c r="J1160" s="490"/>
      <c r="K1160" s="490"/>
      <c r="L1160" s="491"/>
      <c r="M1160" s="492"/>
      <c r="N1160" s="492"/>
      <c r="O1160" s="492"/>
      <c r="P1160" s="492"/>
      <c r="Q1160" s="492"/>
      <c r="R1160" s="493"/>
      <c r="S1160" s="493"/>
      <c r="T1160" s="493"/>
      <c r="U1160" s="493"/>
      <c r="V1160" s="493"/>
      <c r="W1160" s="403"/>
      <c r="X1160" s="1"/>
      <c r="Y1160" s="2"/>
      <c r="Z1160" s="400" t="str">
        <f>IFERROR(VLOOKUP(Y1160, 【参考】数式用!$A$2:$B$48, 2, FALSE), "")</f>
        <v/>
      </c>
    </row>
    <row r="1161" spans="2:26" ht="20.100000000000001" customHeight="1">
      <c r="B1161" s="402">
        <f t="shared" si="14"/>
        <v>1123</v>
      </c>
      <c r="C1161" s="489"/>
      <c r="D1161" s="490"/>
      <c r="E1161" s="490"/>
      <c r="F1161" s="490"/>
      <c r="G1161" s="490"/>
      <c r="H1161" s="490"/>
      <c r="I1161" s="490"/>
      <c r="J1161" s="490"/>
      <c r="K1161" s="490"/>
      <c r="L1161" s="491"/>
      <c r="M1161" s="492"/>
      <c r="N1161" s="492"/>
      <c r="O1161" s="492"/>
      <c r="P1161" s="492"/>
      <c r="Q1161" s="492"/>
      <c r="R1161" s="493"/>
      <c r="S1161" s="493"/>
      <c r="T1161" s="493"/>
      <c r="U1161" s="493"/>
      <c r="V1161" s="493"/>
      <c r="W1161" s="403"/>
      <c r="X1161" s="1"/>
      <c r="Y1161" s="2"/>
      <c r="Z1161" s="400" t="str">
        <f>IFERROR(VLOOKUP(Y1161, 【参考】数式用!$A$2:$B$48, 2, FALSE), "")</f>
        <v/>
      </c>
    </row>
    <row r="1162" spans="2:26" ht="20.100000000000001" customHeight="1">
      <c r="B1162" s="402">
        <f t="shared" si="14"/>
        <v>1124</v>
      </c>
      <c r="C1162" s="489"/>
      <c r="D1162" s="490"/>
      <c r="E1162" s="490"/>
      <c r="F1162" s="490"/>
      <c r="G1162" s="490"/>
      <c r="H1162" s="490"/>
      <c r="I1162" s="490"/>
      <c r="J1162" s="490"/>
      <c r="K1162" s="490"/>
      <c r="L1162" s="491"/>
      <c r="M1162" s="492"/>
      <c r="N1162" s="492"/>
      <c r="O1162" s="492"/>
      <c r="P1162" s="492"/>
      <c r="Q1162" s="492"/>
      <c r="R1162" s="493"/>
      <c r="S1162" s="493"/>
      <c r="T1162" s="493"/>
      <c r="U1162" s="493"/>
      <c r="V1162" s="493"/>
      <c r="W1162" s="403"/>
      <c r="X1162" s="1"/>
      <c r="Y1162" s="2"/>
      <c r="Z1162" s="400" t="str">
        <f>IFERROR(VLOOKUP(Y1162, 【参考】数式用!$A$2:$B$48, 2, FALSE), "")</f>
        <v/>
      </c>
    </row>
    <row r="1163" spans="2:26" ht="20.100000000000001" customHeight="1">
      <c r="B1163" s="402">
        <f t="shared" si="14"/>
        <v>1125</v>
      </c>
      <c r="C1163" s="489"/>
      <c r="D1163" s="490"/>
      <c r="E1163" s="490"/>
      <c r="F1163" s="490"/>
      <c r="G1163" s="490"/>
      <c r="H1163" s="490"/>
      <c r="I1163" s="490"/>
      <c r="J1163" s="490"/>
      <c r="K1163" s="490"/>
      <c r="L1163" s="491"/>
      <c r="M1163" s="492"/>
      <c r="N1163" s="492"/>
      <c r="O1163" s="492"/>
      <c r="P1163" s="492"/>
      <c r="Q1163" s="492"/>
      <c r="R1163" s="493"/>
      <c r="S1163" s="493"/>
      <c r="T1163" s="493"/>
      <c r="U1163" s="493"/>
      <c r="V1163" s="493"/>
      <c r="W1163" s="403"/>
      <c r="X1163" s="1"/>
      <c r="Y1163" s="2"/>
      <c r="Z1163" s="400" t="str">
        <f>IFERROR(VLOOKUP(Y1163, 【参考】数式用!$A$2:$B$48, 2, FALSE), "")</f>
        <v/>
      </c>
    </row>
    <row r="1164" spans="2:26" ht="20.100000000000001" customHeight="1">
      <c r="B1164" s="402">
        <f t="shared" si="14"/>
        <v>1126</v>
      </c>
      <c r="C1164" s="489"/>
      <c r="D1164" s="490"/>
      <c r="E1164" s="490"/>
      <c r="F1164" s="490"/>
      <c r="G1164" s="490"/>
      <c r="H1164" s="490"/>
      <c r="I1164" s="490"/>
      <c r="J1164" s="490"/>
      <c r="K1164" s="490"/>
      <c r="L1164" s="491"/>
      <c r="M1164" s="492"/>
      <c r="N1164" s="492"/>
      <c r="O1164" s="492"/>
      <c r="P1164" s="492"/>
      <c r="Q1164" s="492"/>
      <c r="R1164" s="493"/>
      <c r="S1164" s="493"/>
      <c r="T1164" s="493"/>
      <c r="U1164" s="493"/>
      <c r="V1164" s="493"/>
      <c r="W1164" s="403"/>
      <c r="X1164" s="1"/>
      <c r="Y1164" s="2"/>
      <c r="Z1164" s="400" t="str">
        <f>IFERROR(VLOOKUP(Y1164, 【参考】数式用!$A$2:$B$48, 2, FALSE), "")</f>
        <v/>
      </c>
    </row>
    <row r="1165" spans="2:26" ht="20.100000000000001" customHeight="1">
      <c r="B1165" s="402">
        <f t="shared" si="14"/>
        <v>1127</v>
      </c>
      <c r="C1165" s="489"/>
      <c r="D1165" s="490"/>
      <c r="E1165" s="490"/>
      <c r="F1165" s="490"/>
      <c r="G1165" s="490"/>
      <c r="H1165" s="490"/>
      <c r="I1165" s="490"/>
      <c r="J1165" s="490"/>
      <c r="K1165" s="490"/>
      <c r="L1165" s="491"/>
      <c r="M1165" s="492"/>
      <c r="N1165" s="492"/>
      <c r="O1165" s="492"/>
      <c r="P1165" s="492"/>
      <c r="Q1165" s="492"/>
      <c r="R1165" s="493"/>
      <c r="S1165" s="493"/>
      <c r="T1165" s="493"/>
      <c r="U1165" s="493"/>
      <c r="V1165" s="493"/>
      <c r="W1165" s="403"/>
      <c r="X1165" s="1"/>
      <c r="Y1165" s="2"/>
      <c r="Z1165" s="400" t="str">
        <f>IFERROR(VLOOKUP(Y1165, 【参考】数式用!$A$2:$B$48, 2, FALSE), "")</f>
        <v/>
      </c>
    </row>
    <row r="1166" spans="2:26" ht="20.100000000000001" customHeight="1">
      <c r="B1166" s="402">
        <f t="shared" si="14"/>
        <v>1128</v>
      </c>
      <c r="C1166" s="489"/>
      <c r="D1166" s="490"/>
      <c r="E1166" s="490"/>
      <c r="F1166" s="490"/>
      <c r="G1166" s="490"/>
      <c r="H1166" s="490"/>
      <c r="I1166" s="490"/>
      <c r="J1166" s="490"/>
      <c r="K1166" s="490"/>
      <c r="L1166" s="491"/>
      <c r="M1166" s="492"/>
      <c r="N1166" s="492"/>
      <c r="O1166" s="492"/>
      <c r="P1166" s="492"/>
      <c r="Q1166" s="492"/>
      <c r="R1166" s="493"/>
      <c r="S1166" s="493"/>
      <c r="T1166" s="493"/>
      <c r="U1166" s="493"/>
      <c r="V1166" s="493"/>
      <c r="W1166" s="403"/>
      <c r="X1166" s="1"/>
      <c r="Y1166" s="2"/>
      <c r="Z1166" s="400" t="str">
        <f>IFERROR(VLOOKUP(Y1166, 【参考】数式用!$A$2:$B$48, 2, FALSE), "")</f>
        <v/>
      </c>
    </row>
    <row r="1167" spans="2:26" ht="20.100000000000001" customHeight="1">
      <c r="B1167" s="402">
        <f t="shared" si="14"/>
        <v>1129</v>
      </c>
      <c r="C1167" s="489"/>
      <c r="D1167" s="490"/>
      <c r="E1167" s="490"/>
      <c r="F1167" s="490"/>
      <c r="G1167" s="490"/>
      <c r="H1167" s="490"/>
      <c r="I1167" s="490"/>
      <c r="J1167" s="490"/>
      <c r="K1167" s="490"/>
      <c r="L1167" s="491"/>
      <c r="M1167" s="492"/>
      <c r="N1167" s="492"/>
      <c r="O1167" s="492"/>
      <c r="P1167" s="492"/>
      <c r="Q1167" s="492"/>
      <c r="R1167" s="493"/>
      <c r="S1167" s="493"/>
      <c r="T1167" s="493"/>
      <c r="U1167" s="493"/>
      <c r="V1167" s="493"/>
      <c r="W1167" s="403"/>
      <c r="X1167" s="1"/>
      <c r="Y1167" s="2"/>
      <c r="Z1167" s="400" t="str">
        <f>IFERROR(VLOOKUP(Y1167, 【参考】数式用!$A$2:$B$48, 2, FALSE), "")</f>
        <v/>
      </c>
    </row>
    <row r="1168" spans="2:26" ht="20.100000000000001" customHeight="1">
      <c r="B1168" s="402">
        <f t="shared" si="14"/>
        <v>1130</v>
      </c>
      <c r="C1168" s="489"/>
      <c r="D1168" s="490"/>
      <c r="E1168" s="490"/>
      <c r="F1168" s="490"/>
      <c r="G1168" s="490"/>
      <c r="H1168" s="490"/>
      <c r="I1168" s="490"/>
      <c r="J1168" s="490"/>
      <c r="K1168" s="490"/>
      <c r="L1168" s="491"/>
      <c r="M1168" s="492"/>
      <c r="N1168" s="492"/>
      <c r="O1168" s="492"/>
      <c r="P1168" s="492"/>
      <c r="Q1168" s="492"/>
      <c r="R1168" s="493"/>
      <c r="S1168" s="493"/>
      <c r="T1168" s="493"/>
      <c r="U1168" s="493"/>
      <c r="V1168" s="493"/>
      <c r="W1168" s="403"/>
      <c r="X1168" s="1"/>
      <c r="Y1168" s="2"/>
      <c r="Z1168" s="400" t="str">
        <f>IFERROR(VLOOKUP(Y1168, 【参考】数式用!$A$2:$B$48, 2, FALSE), "")</f>
        <v/>
      </c>
    </row>
    <row r="1169" spans="2:26" ht="20.100000000000001" customHeight="1">
      <c r="B1169" s="402">
        <f t="shared" si="14"/>
        <v>1131</v>
      </c>
      <c r="C1169" s="489"/>
      <c r="D1169" s="490"/>
      <c r="E1169" s="490"/>
      <c r="F1169" s="490"/>
      <c r="G1169" s="490"/>
      <c r="H1169" s="490"/>
      <c r="I1169" s="490"/>
      <c r="J1169" s="490"/>
      <c r="K1169" s="490"/>
      <c r="L1169" s="491"/>
      <c r="M1169" s="492"/>
      <c r="N1169" s="492"/>
      <c r="O1169" s="492"/>
      <c r="P1169" s="492"/>
      <c r="Q1169" s="492"/>
      <c r="R1169" s="493"/>
      <c r="S1169" s="493"/>
      <c r="T1169" s="493"/>
      <c r="U1169" s="493"/>
      <c r="V1169" s="493"/>
      <c r="W1169" s="403"/>
      <c r="X1169" s="1"/>
      <c r="Y1169" s="2"/>
      <c r="Z1169" s="400" t="str">
        <f>IFERROR(VLOOKUP(Y1169, 【参考】数式用!$A$2:$B$48, 2, FALSE), "")</f>
        <v/>
      </c>
    </row>
    <row r="1170" spans="2:26" ht="20.100000000000001" customHeight="1">
      <c r="B1170" s="402">
        <f t="shared" si="14"/>
        <v>1132</v>
      </c>
      <c r="C1170" s="489"/>
      <c r="D1170" s="490"/>
      <c r="E1170" s="490"/>
      <c r="F1170" s="490"/>
      <c r="G1170" s="490"/>
      <c r="H1170" s="490"/>
      <c r="I1170" s="490"/>
      <c r="J1170" s="490"/>
      <c r="K1170" s="490"/>
      <c r="L1170" s="491"/>
      <c r="M1170" s="492"/>
      <c r="N1170" s="492"/>
      <c r="O1170" s="492"/>
      <c r="P1170" s="492"/>
      <c r="Q1170" s="492"/>
      <c r="R1170" s="493"/>
      <c r="S1170" s="493"/>
      <c r="T1170" s="493"/>
      <c r="U1170" s="493"/>
      <c r="V1170" s="493"/>
      <c r="W1170" s="403"/>
      <c r="X1170" s="1"/>
      <c r="Y1170" s="2"/>
      <c r="Z1170" s="400" t="str">
        <f>IFERROR(VLOOKUP(Y1170, 【参考】数式用!$A$2:$B$48, 2, FALSE), "")</f>
        <v/>
      </c>
    </row>
    <row r="1171" spans="2:26" ht="20.100000000000001" customHeight="1">
      <c r="B1171" s="402">
        <f t="shared" si="14"/>
        <v>1133</v>
      </c>
      <c r="C1171" s="489"/>
      <c r="D1171" s="490"/>
      <c r="E1171" s="490"/>
      <c r="F1171" s="490"/>
      <c r="G1171" s="490"/>
      <c r="H1171" s="490"/>
      <c r="I1171" s="490"/>
      <c r="J1171" s="490"/>
      <c r="K1171" s="490"/>
      <c r="L1171" s="491"/>
      <c r="M1171" s="492"/>
      <c r="N1171" s="492"/>
      <c r="O1171" s="492"/>
      <c r="P1171" s="492"/>
      <c r="Q1171" s="492"/>
      <c r="R1171" s="493"/>
      <c r="S1171" s="493"/>
      <c r="T1171" s="493"/>
      <c r="U1171" s="493"/>
      <c r="V1171" s="493"/>
      <c r="W1171" s="403"/>
      <c r="X1171" s="1"/>
      <c r="Y1171" s="2"/>
      <c r="Z1171" s="400" t="str">
        <f>IFERROR(VLOOKUP(Y1171, 【参考】数式用!$A$2:$B$48, 2, FALSE), "")</f>
        <v/>
      </c>
    </row>
    <row r="1172" spans="2:26" ht="20.100000000000001" customHeight="1">
      <c r="B1172" s="402">
        <f t="shared" si="14"/>
        <v>1134</v>
      </c>
      <c r="C1172" s="489"/>
      <c r="D1172" s="490"/>
      <c r="E1172" s="490"/>
      <c r="F1172" s="490"/>
      <c r="G1172" s="490"/>
      <c r="H1172" s="490"/>
      <c r="I1172" s="490"/>
      <c r="J1172" s="490"/>
      <c r="K1172" s="490"/>
      <c r="L1172" s="491"/>
      <c r="M1172" s="492"/>
      <c r="N1172" s="492"/>
      <c r="O1172" s="492"/>
      <c r="P1172" s="492"/>
      <c r="Q1172" s="492"/>
      <c r="R1172" s="493"/>
      <c r="S1172" s="493"/>
      <c r="T1172" s="493"/>
      <c r="U1172" s="493"/>
      <c r="V1172" s="493"/>
      <c r="W1172" s="403"/>
      <c r="X1172" s="1"/>
      <c r="Y1172" s="2"/>
      <c r="Z1172" s="400" t="str">
        <f>IFERROR(VLOOKUP(Y1172, 【参考】数式用!$A$2:$B$48, 2, FALSE), "")</f>
        <v/>
      </c>
    </row>
    <row r="1173" spans="2:26" ht="20.100000000000001" customHeight="1">
      <c r="B1173" s="402">
        <f t="shared" si="14"/>
        <v>1135</v>
      </c>
      <c r="C1173" s="489"/>
      <c r="D1173" s="490"/>
      <c r="E1173" s="490"/>
      <c r="F1173" s="490"/>
      <c r="G1173" s="490"/>
      <c r="H1173" s="490"/>
      <c r="I1173" s="490"/>
      <c r="J1173" s="490"/>
      <c r="K1173" s="490"/>
      <c r="L1173" s="491"/>
      <c r="M1173" s="492"/>
      <c r="N1173" s="492"/>
      <c r="O1173" s="492"/>
      <c r="P1173" s="492"/>
      <c r="Q1173" s="492"/>
      <c r="R1173" s="493"/>
      <c r="S1173" s="493"/>
      <c r="T1173" s="493"/>
      <c r="U1173" s="493"/>
      <c r="V1173" s="493"/>
      <c r="W1173" s="403"/>
      <c r="X1173" s="1"/>
      <c r="Y1173" s="2"/>
      <c r="Z1173" s="400" t="str">
        <f>IFERROR(VLOOKUP(Y1173, 【参考】数式用!$A$2:$B$48, 2, FALSE), "")</f>
        <v/>
      </c>
    </row>
    <row r="1174" spans="2:26" ht="20.100000000000001" customHeight="1">
      <c r="B1174" s="402">
        <f t="shared" si="14"/>
        <v>1136</v>
      </c>
      <c r="C1174" s="489"/>
      <c r="D1174" s="490"/>
      <c r="E1174" s="490"/>
      <c r="F1174" s="490"/>
      <c r="G1174" s="490"/>
      <c r="H1174" s="490"/>
      <c r="I1174" s="490"/>
      <c r="J1174" s="490"/>
      <c r="K1174" s="490"/>
      <c r="L1174" s="491"/>
      <c r="M1174" s="492"/>
      <c r="N1174" s="492"/>
      <c r="O1174" s="492"/>
      <c r="P1174" s="492"/>
      <c r="Q1174" s="492"/>
      <c r="R1174" s="493"/>
      <c r="S1174" s="493"/>
      <c r="T1174" s="493"/>
      <c r="U1174" s="493"/>
      <c r="V1174" s="493"/>
      <c r="W1174" s="403"/>
      <c r="X1174" s="1"/>
      <c r="Y1174" s="2"/>
      <c r="Z1174" s="400" t="str">
        <f>IFERROR(VLOOKUP(Y1174, 【参考】数式用!$A$2:$B$48, 2, FALSE), "")</f>
        <v/>
      </c>
    </row>
    <row r="1175" spans="2:26" ht="20.100000000000001" customHeight="1">
      <c r="B1175" s="402">
        <f t="shared" si="14"/>
        <v>1137</v>
      </c>
      <c r="C1175" s="489"/>
      <c r="D1175" s="490"/>
      <c r="E1175" s="490"/>
      <c r="F1175" s="490"/>
      <c r="G1175" s="490"/>
      <c r="H1175" s="490"/>
      <c r="I1175" s="490"/>
      <c r="J1175" s="490"/>
      <c r="K1175" s="490"/>
      <c r="L1175" s="491"/>
      <c r="M1175" s="492"/>
      <c r="N1175" s="492"/>
      <c r="O1175" s="492"/>
      <c r="P1175" s="492"/>
      <c r="Q1175" s="492"/>
      <c r="R1175" s="493"/>
      <c r="S1175" s="493"/>
      <c r="T1175" s="493"/>
      <c r="U1175" s="493"/>
      <c r="V1175" s="493"/>
      <c r="W1175" s="403"/>
      <c r="X1175" s="1"/>
      <c r="Y1175" s="2"/>
      <c r="Z1175" s="400" t="str">
        <f>IFERROR(VLOOKUP(Y1175, 【参考】数式用!$A$2:$B$48, 2, FALSE), "")</f>
        <v/>
      </c>
    </row>
    <row r="1176" spans="2:26" ht="20.100000000000001" customHeight="1">
      <c r="B1176" s="402">
        <f t="shared" si="14"/>
        <v>1138</v>
      </c>
      <c r="C1176" s="489"/>
      <c r="D1176" s="490"/>
      <c r="E1176" s="490"/>
      <c r="F1176" s="490"/>
      <c r="G1176" s="490"/>
      <c r="H1176" s="490"/>
      <c r="I1176" s="490"/>
      <c r="J1176" s="490"/>
      <c r="K1176" s="490"/>
      <c r="L1176" s="491"/>
      <c r="M1176" s="492"/>
      <c r="N1176" s="492"/>
      <c r="O1176" s="492"/>
      <c r="P1176" s="492"/>
      <c r="Q1176" s="492"/>
      <c r="R1176" s="493"/>
      <c r="S1176" s="493"/>
      <c r="T1176" s="493"/>
      <c r="U1176" s="493"/>
      <c r="V1176" s="493"/>
      <c r="W1176" s="403"/>
      <c r="X1176" s="1"/>
      <c r="Y1176" s="2"/>
      <c r="Z1176" s="400" t="str">
        <f>IFERROR(VLOOKUP(Y1176, 【参考】数式用!$A$2:$B$48, 2, FALSE), "")</f>
        <v/>
      </c>
    </row>
    <row r="1177" spans="2:26" ht="20.100000000000001" customHeight="1">
      <c r="B1177" s="402">
        <f t="shared" si="14"/>
        <v>1139</v>
      </c>
      <c r="C1177" s="489"/>
      <c r="D1177" s="490"/>
      <c r="E1177" s="490"/>
      <c r="F1177" s="490"/>
      <c r="G1177" s="490"/>
      <c r="H1177" s="490"/>
      <c r="I1177" s="490"/>
      <c r="J1177" s="490"/>
      <c r="K1177" s="490"/>
      <c r="L1177" s="491"/>
      <c r="M1177" s="492"/>
      <c r="N1177" s="492"/>
      <c r="O1177" s="492"/>
      <c r="P1177" s="492"/>
      <c r="Q1177" s="492"/>
      <c r="R1177" s="493"/>
      <c r="S1177" s="493"/>
      <c r="T1177" s="493"/>
      <c r="U1177" s="493"/>
      <c r="V1177" s="493"/>
      <c r="W1177" s="403"/>
      <c r="X1177" s="1"/>
      <c r="Y1177" s="2"/>
      <c r="Z1177" s="400" t="str">
        <f>IFERROR(VLOOKUP(Y1177, 【参考】数式用!$A$2:$B$48, 2, FALSE), "")</f>
        <v/>
      </c>
    </row>
    <row r="1178" spans="2:26" ht="20.100000000000001" customHeight="1">
      <c r="B1178" s="402">
        <f t="shared" si="14"/>
        <v>1140</v>
      </c>
      <c r="C1178" s="489"/>
      <c r="D1178" s="490"/>
      <c r="E1178" s="490"/>
      <c r="F1178" s="490"/>
      <c r="G1178" s="490"/>
      <c r="H1178" s="490"/>
      <c r="I1178" s="490"/>
      <c r="J1178" s="490"/>
      <c r="K1178" s="490"/>
      <c r="L1178" s="491"/>
      <c r="M1178" s="492"/>
      <c r="N1178" s="492"/>
      <c r="O1178" s="492"/>
      <c r="P1178" s="492"/>
      <c r="Q1178" s="492"/>
      <c r="R1178" s="493"/>
      <c r="S1178" s="493"/>
      <c r="T1178" s="493"/>
      <c r="U1178" s="493"/>
      <c r="V1178" s="493"/>
      <c r="W1178" s="403"/>
      <c r="X1178" s="1"/>
      <c r="Y1178" s="2"/>
      <c r="Z1178" s="400" t="str">
        <f>IFERROR(VLOOKUP(Y1178, 【参考】数式用!$A$2:$B$48, 2, FALSE), "")</f>
        <v/>
      </c>
    </row>
    <row r="1179" spans="2:26" ht="20.100000000000001" customHeight="1">
      <c r="B1179" s="402">
        <f t="shared" si="14"/>
        <v>1141</v>
      </c>
      <c r="C1179" s="489"/>
      <c r="D1179" s="490"/>
      <c r="E1179" s="490"/>
      <c r="F1179" s="490"/>
      <c r="G1179" s="490"/>
      <c r="H1179" s="490"/>
      <c r="I1179" s="490"/>
      <c r="J1179" s="490"/>
      <c r="K1179" s="490"/>
      <c r="L1179" s="491"/>
      <c r="M1179" s="492"/>
      <c r="N1179" s="492"/>
      <c r="O1179" s="492"/>
      <c r="P1179" s="492"/>
      <c r="Q1179" s="492"/>
      <c r="R1179" s="493"/>
      <c r="S1179" s="493"/>
      <c r="T1179" s="493"/>
      <c r="U1179" s="493"/>
      <c r="V1179" s="493"/>
      <c r="W1179" s="403"/>
      <c r="X1179" s="1"/>
      <c r="Y1179" s="2"/>
      <c r="Z1179" s="400" t="str">
        <f>IFERROR(VLOOKUP(Y1179, 【参考】数式用!$A$2:$B$48, 2, FALSE), "")</f>
        <v/>
      </c>
    </row>
    <row r="1180" spans="2:26" ht="20.100000000000001" customHeight="1">
      <c r="B1180" s="402">
        <f t="shared" si="14"/>
        <v>1142</v>
      </c>
      <c r="C1180" s="489"/>
      <c r="D1180" s="490"/>
      <c r="E1180" s="490"/>
      <c r="F1180" s="490"/>
      <c r="G1180" s="490"/>
      <c r="H1180" s="490"/>
      <c r="I1180" s="490"/>
      <c r="J1180" s="490"/>
      <c r="K1180" s="490"/>
      <c r="L1180" s="491"/>
      <c r="M1180" s="492"/>
      <c r="N1180" s="492"/>
      <c r="O1180" s="492"/>
      <c r="P1180" s="492"/>
      <c r="Q1180" s="492"/>
      <c r="R1180" s="493"/>
      <c r="S1180" s="493"/>
      <c r="T1180" s="493"/>
      <c r="U1180" s="493"/>
      <c r="V1180" s="493"/>
      <c r="W1180" s="403"/>
      <c r="X1180" s="1"/>
      <c r="Y1180" s="2"/>
      <c r="Z1180" s="400" t="str">
        <f>IFERROR(VLOOKUP(Y1180, 【参考】数式用!$A$2:$B$48, 2, FALSE), "")</f>
        <v/>
      </c>
    </row>
    <row r="1181" spans="2:26" ht="20.100000000000001" customHeight="1">
      <c r="B1181" s="402">
        <f t="shared" si="14"/>
        <v>1143</v>
      </c>
      <c r="C1181" s="489"/>
      <c r="D1181" s="490"/>
      <c r="E1181" s="490"/>
      <c r="F1181" s="490"/>
      <c r="G1181" s="490"/>
      <c r="H1181" s="490"/>
      <c r="I1181" s="490"/>
      <c r="J1181" s="490"/>
      <c r="K1181" s="490"/>
      <c r="L1181" s="491"/>
      <c r="M1181" s="492"/>
      <c r="N1181" s="492"/>
      <c r="O1181" s="492"/>
      <c r="P1181" s="492"/>
      <c r="Q1181" s="492"/>
      <c r="R1181" s="493"/>
      <c r="S1181" s="493"/>
      <c r="T1181" s="493"/>
      <c r="U1181" s="493"/>
      <c r="V1181" s="493"/>
      <c r="W1181" s="403"/>
      <c r="X1181" s="1"/>
      <c r="Y1181" s="2"/>
      <c r="Z1181" s="400" t="str">
        <f>IFERROR(VLOOKUP(Y1181, 【参考】数式用!$A$2:$B$48, 2, FALSE), "")</f>
        <v/>
      </c>
    </row>
    <row r="1182" spans="2:26" ht="20.100000000000001" customHeight="1">
      <c r="B1182" s="402">
        <f t="shared" si="14"/>
        <v>1144</v>
      </c>
      <c r="C1182" s="489"/>
      <c r="D1182" s="490"/>
      <c r="E1182" s="490"/>
      <c r="F1182" s="490"/>
      <c r="G1182" s="490"/>
      <c r="H1182" s="490"/>
      <c r="I1182" s="490"/>
      <c r="J1182" s="490"/>
      <c r="K1182" s="490"/>
      <c r="L1182" s="491"/>
      <c r="M1182" s="492"/>
      <c r="N1182" s="492"/>
      <c r="O1182" s="492"/>
      <c r="P1182" s="492"/>
      <c r="Q1182" s="492"/>
      <c r="R1182" s="493"/>
      <c r="S1182" s="493"/>
      <c r="T1182" s="493"/>
      <c r="U1182" s="493"/>
      <c r="V1182" s="493"/>
      <c r="W1182" s="403"/>
      <c r="X1182" s="1"/>
      <c r="Y1182" s="2"/>
      <c r="Z1182" s="400" t="str">
        <f>IFERROR(VLOOKUP(Y1182, 【参考】数式用!$A$2:$B$48, 2, FALSE), "")</f>
        <v/>
      </c>
    </row>
    <row r="1183" spans="2:26" ht="20.100000000000001" customHeight="1">
      <c r="B1183" s="402">
        <f t="shared" si="14"/>
        <v>1145</v>
      </c>
      <c r="C1183" s="489"/>
      <c r="D1183" s="490"/>
      <c r="E1183" s="490"/>
      <c r="F1183" s="490"/>
      <c r="G1183" s="490"/>
      <c r="H1183" s="490"/>
      <c r="I1183" s="490"/>
      <c r="J1183" s="490"/>
      <c r="K1183" s="490"/>
      <c r="L1183" s="491"/>
      <c r="M1183" s="492"/>
      <c r="N1183" s="492"/>
      <c r="O1183" s="492"/>
      <c r="P1183" s="492"/>
      <c r="Q1183" s="492"/>
      <c r="R1183" s="493"/>
      <c r="S1183" s="493"/>
      <c r="T1183" s="493"/>
      <c r="U1183" s="493"/>
      <c r="V1183" s="493"/>
      <c r="W1183" s="403"/>
      <c r="X1183" s="1"/>
      <c r="Y1183" s="2"/>
      <c r="Z1183" s="400" t="str">
        <f>IFERROR(VLOOKUP(Y1183, 【参考】数式用!$A$2:$B$48, 2, FALSE), "")</f>
        <v/>
      </c>
    </row>
    <row r="1184" spans="2:26" ht="20.100000000000001" customHeight="1">
      <c r="B1184" s="402">
        <f t="shared" si="14"/>
        <v>1146</v>
      </c>
      <c r="C1184" s="489"/>
      <c r="D1184" s="490"/>
      <c r="E1184" s="490"/>
      <c r="F1184" s="490"/>
      <c r="G1184" s="490"/>
      <c r="H1184" s="490"/>
      <c r="I1184" s="490"/>
      <c r="J1184" s="490"/>
      <c r="K1184" s="490"/>
      <c r="L1184" s="491"/>
      <c r="M1184" s="492"/>
      <c r="N1184" s="492"/>
      <c r="O1184" s="492"/>
      <c r="P1184" s="492"/>
      <c r="Q1184" s="492"/>
      <c r="R1184" s="493"/>
      <c r="S1184" s="493"/>
      <c r="T1184" s="493"/>
      <c r="U1184" s="493"/>
      <c r="V1184" s="493"/>
      <c r="W1184" s="403"/>
      <c r="X1184" s="1"/>
      <c r="Y1184" s="2"/>
      <c r="Z1184" s="400" t="str">
        <f>IFERROR(VLOOKUP(Y1184, 【参考】数式用!$A$2:$B$48, 2, FALSE), "")</f>
        <v/>
      </c>
    </row>
    <row r="1185" spans="2:26" ht="20.100000000000001" customHeight="1">
      <c r="B1185" s="402">
        <f t="shared" ref="B1185:B1248" si="15">B1184+1</f>
        <v>1147</v>
      </c>
      <c r="C1185" s="489"/>
      <c r="D1185" s="490"/>
      <c r="E1185" s="490"/>
      <c r="F1185" s="490"/>
      <c r="G1185" s="490"/>
      <c r="H1185" s="490"/>
      <c r="I1185" s="490"/>
      <c r="J1185" s="490"/>
      <c r="K1185" s="490"/>
      <c r="L1185" s="491"/>
      <c r="M1185" s="492"/>
      <c r="N1185" s="492"/>
      <c r="O1185" s="492"/>
      <c r="P1185" s="492"/>
      <c r="Q1185" s="492"/>
      <c r="R1185" s="493"/>
      <c r="S1185" s="493"/>
      <c r="T1185" s="493"/>
      <c r="U1185" s="493"/>
      <c r="V1185" s="493"/>
      <c r="W1185" s="403"/>
      <c r="X1185" s="1"/>
      <c r="Y1185" s="2"/>
      <c r="Z1185" s="400" t="str">
        <f>IFERROR(VLOOKUP(Y1185, 【参考】数式用!$A$2:$B$48, 2, FALSE), "")</f>
        <v/>
      </c>
    </row>
    <row r="1186" spans="2:26" ht="20.100000000000001" customHeight="1">
      <c r="B1186" s="402">
        <f t="shared" si="15"/>
        <v>1148</v>
      </c>
      <c r="C1186" s="489"/>
      <c r="D1186" s="490"/>
      <c r="E1186" s="490"/>
      <c r="F1186" s="490"/>
      <c r="G1186" s="490"/>
      <c r="H1186" s="490"/>
      <c r="I1186" s="490"/>
      <c r="J1186" s="490"/>
      <c r="K1186" s="490"/>
      <c r="L1186" s="491"/>
      <c r="M1186" s="492"/>
      <c r="N1186" s="492"/>
      <c r="O1186" s="492"/>
      <c r="P1186" s="492"/>
      <c r="Q1186" s="492"/>
      <c r="R1186" s="493"/>
      <c r="S1186" s="493"/>
      <c r="T1186" s="493"/>
      <c r="U1186" s="493"/>
      <c r="V1186" s="493"/>
      <c r="W1186" s="403"/>
      <c r="X1186" s="1"/>
      <c r="Y1186" s="2"/>
      <c r="Z1186" s="400" t="str">
        <f>IFERROR(VLOOKUP(Y1186, 【参考】数式用!$A$2:$B$48, 2, FALSE), "")</f>
        <v/>
      </c>
    </row>
    <row r="1187" spans="2:26" ht="20.100000000000001" customHeight="1">
      <c r="B1187" s="402">
        <f t="shared" si="15"/>
        <v>1149</v>
      </c>
      <c r="C1187" s="489"/>
      <c r="D1187" s="490"/>
      <c r="E1187" s="490"/>
      <c r="F1187" s="490"/>
      <c r="G1187" s="490"/>
      <c r="H1187" s="490"/>
      <c r="I1187" s="490"/>
      <c r="J1187" s="490"/>
      <c r="K1187" s="490"/>
      <c r="L1187" s="491"/>
      <c r="M1187" s="492"/>
      <c r="N1187" s="492"/>
      <c r="O1187" s="492"/>
      <c r="P1187" s="492"/>
      <c r="Q1187" s="492"/>
      <c r="R1187" s="493"/>
      <c r="S1187" s="493"/>
      <c r="T1187" s="493"/>
      <c r="U1187" s="493"/>
      <c r="V1187" s="493"/>
      <c r="W1187" s="403"/>
      <c r="X1187" s="1"/>
      <c r="Y1187" s="2"/>
      <c r="Z1187" s="400" t="str">
        <f>IFERROR(VLOOKUP(Y1187, 【参考】数式用!$A$2:$B$48, 2, FALSE), "")</f>
        <v/>
      </c>
    </row>
    <row r="1188" spans="2:26" ht="20.100000000000001" customHeight="1">
      <c r="B1188" s="402">
        <f t="shared" si="15"/>
        <v>1150</v>
      </c>
      <c r="C1188" s="489"/>
      <c r="D1188" s="490"/>
      <c r="E1188" s="490"/>
      <c r="F1188" s="490"/>
      <c r="G1188" s="490"/>
      <c r="H1188" s="490"/>
      <c r="I1188" s="490"/>
      <c r="J1188" s="490"/>
      <c r="K1188" s="490"/>
      <c r="L1188" s="491"/>
      <c r="M1188" s="492"/>
      <c r="N1188" s="492"/>
      <c r="O1188" s="492"/>
      <c r="P1188" s="492"/>
      <c r="Q1188" s="492"/>
      <c r="R1188" s="493"/>
      <c r="S1188" s="493"/>
      <c r="T1188" s="493"/>
      <c r="U1188" s="493"/>
      <c r="V1188" s="493"/>
      <c r="W1188" s="403"/>
      <c r="X1188" s="1"/>
      <c r="Y1188" s="2"/>
      <c r="Z1188" s="400" t="str">
        <f>IFERROR(VLOOKUP(Y1188, 【参考】数式用!$A$2:$B$48, 2, FALSE), "")</f>
        <v/>
      </c>
    </row>
    <row r="1189" spans="2:26" ht="20.100000000000001" customHeight="1">
      <c r="B1189" s="402">
        <f t="shared" si="15"/>
        <v>1151</v>
      </c>
      <c r="C1189" s="489"/>
      <c r="D1189" s="490"/>
      <c r="E1189" s="490"/>
      <c r="F1189" s="490"/>
      <c r="G1189" s="490"/>
      <c r="H1189" s="490"/>
      <c r="I1189" s="490"/>
      <c r="J1189" s="490"/>
      <c r="K1189" s="490"/>
      <c r="L1189" s="491"/>
      <c r="M1189" s="492"/>
      <c r="N1189" s="492"/>
      <c r="O1189" s="492"/>
      <c r="P1189" s="492"/>
      <c r="Q1189" s="492"/>
      <c r="R1189" s="493"/>
      <c r="S1189" s="493"/>
      <c r="T1189" s="493"/>
      <c r="U1189" s="493"/>
      <c r="V1189" s="493"/>
      <c r="W1189" s="403"/>
      <c r="X1189" s="1"/>
      <c r="Y1189" s="2"/>
      <c r="Z1189" s="400" t="str">
        <f>IFERROR(VLOOKUP(Y1189, 【参考】数式用!$A$2:$B$48, 2, FALSE), "")</f>
        <v/>
      </c>
    </row>
    <row r="1190" spans="2:26" ht="20.100000000000001" customHeight="1">
      <c r="B1190" s="402">
        <f t="shared" si="15"/>
        <v>1152</v>
      </c>
      <c r="C1190" s="489"/>
      <c r="D1190" s="490"/>
      <c r="E1190" s="490"/>
      <c r="F1190" s="490"/>
      <c r="G1190" s="490"/>
      <c r="H1190" s="490"/>
      <c r="I1190" s="490"/>
      <c r="J1190" s="490"/>
      <c r="K1190" s="490"/>
      <c r="L1190" s="491"/>
      <c r="M1190" s="492"/>
      <c r="N1190" s="492"/>
      <c r="O1190" s="492"/>
      <c r="P1190" s="492"/>
      <c r="Q1190" s="492"/>
      <c r="R1190" s="493"/>
      <c r="S1190" s="493"/>
      <c r="T1190" s="493"/>
      <c r="U1190" s="493"/>
      <c r="V1190" s="493"/>
      <c r="W1190" s="403"/>
      <c r="X1190" s="1"/>
      <c r="Y1190" s="2"/>
      <c r="Z1190" s="400" t="str">
        <f>IFERROR(VLOOKUP(Y1190, 【参考】数式用!$A$2:$B$48, 2, FALSE), "")</f>
        <v/>
      </c>
    </row>
    <row r="1191" spans="2:26" ht="20.100000000000001" customHeight="1">
      <c r="B1191" s="402">
        <f t="shared" si="15"/>
        <v>1153</v>
      </c>
      <c r="C1191" s="489"/>
      <c r="D1191" s="490"/>
      <c r="E1191" s="490"/>
      <c r="F1191" s="490"/>
      <c r="G1191" s="490"/>
      <c r="H1191" s="490"/>
      <c r="I1191" s="490"/>
      <c r="J1191" s="490"/>
      <c r="K1191" s="490"/>
      <c r="L1191" s="491"/>
      <c r="M1191" s="492"/>
      <c r="N1191" s="492"/>
      <c r="O1191" s="492"/>
      <c r="P1191" s="492"/>
      <c r="Q1191" s="492"/>
      <c r="R1191" s="493"/>
      <c r="S1191" s="493"/>
      <c r="T1191" s="493"/>
      <c r="U1191" s="493"/>
      <c r="V1191" s="493"/>
      <c r="W1191" s="403"/>
      <c r="X1191" s="1"/>
      <c r="Y1191" s="2"/>
      <c r="Z1191" s="400" t="str">
        <f>IFERROR(VLOOKUP(Y1191, 【参考】数式用!$A$2:$B$48, 2, FALSE), "")</f>
        <v/>
      </c>
    </row>
    <row r="1192" spans="2:26" ht="20.100000000000001" customHeight="1">
      <c r="B1192" s="402">
        <f t="shared" si="15"/>
        <v>1154</v>
      </c>
      <c r="C1192" s="489"/>
      <c r="D1192" s="490"/>
      <c r="E1192" s="490"/>
      <c r="F1192" s="490"/>
      <c r="G1192" s="490"/>
      <c r="H1192" s="490"/>
      <c r="I1192" s="490"/>
      <c r="J1192" s="490"/>
      <c r="K1192" s="490"/>
      <c r="L1192" s="491"/>
      <c r="M1192" s="492"/>
      <c r="N1192" s="492"/>
      <c r="O1192" s="492"/>
      <c r="P1192" s="492"/>
      <c r="Q1192" s="492"/>
      <c r="R1192" s="493"/>
      <c r="S1192" s="493"/>
      <c r="T1192" s="493"/>
      <c r="U1192" s="493"/>
      <c r="V1192" s="493"/>
      <c r="W1192" s="403"/>
      <c r="X1192" s="1"/>
      <c r="Y1192" s="2"/>
      <c r="Z1192" s="400" t="str">
        <f>IFERROR(VLOOKUP(Y1192, 【参考】数式用!$A$2:$B$48, 2, FALSE), "")</f>
        <v/>
      </c>
    </row>
    <row r="1193" spans="2:26" ht="20.100000000000001" customHeight="1">
      <c r="B1193" s="402">
        <f t="shared" si="15"/>
        <v>1155</v>
      </c>
      <c r="C1193" s="489"/>
      <c r="D1193" s="490"/>
      <c r="E1193" s="490"/>
      <c r="F1193" s="490"/>
      <c r="G1193" s="490"/>
      <c r="H1193" s="490"/>
      <c r="I1193" s="490"/>
      <c r="J1193" s="490"/>
      <c r="K1193" s="490"/>
      <c r="L1193" s="491"/>
      <c r="M1193" s="492"/>
      <c r="N1193" s="492"/>
      <c r="O1193" s="492"/>
      <c r="P1193" s="492"/>
      <c r="Q1193" s="492"/>
      <c r="R1193" s="493"/>
      <c r="S1193" s="493"/>
      <c r="T1193" s="493"/>
      <c r="U1193" s="493"/>
      <c r="V1193" s="493"/>
      <c r="W1193" s="403"/>
      <c r="X1193" s="1"/>
      <c r="Y1193" s="2"/>
      <c r="Z1193" s="400" t="str">
        <f>IFERROR(VLOOKUP(Y1193, 【参考】数式用!$A$2:$B$48, 2, FALSE), "")</f>
        <v/>
      </c>
    </row>
    <row r="1194" spans="2:26" ht="20.100000000000001" customHeight="1">
      <c r="B1194" s="402">
        <f t="shared" si="15"/>
        <v>1156</v>
      </c>
      <c r="C1194" s="489"/>
      <c r="D1194" s="490"/>
      <c r="E1194" s="490"/>
      <c r="F1194" s="490"/>
      <c r="G1194" s="490"/>
      <c r="H1194" s="490"/>
      <c r="I1194" s="490"/>
      <c r="J1194" s="490"/>
      <c r="K1194" s="490"/>
      <c r="L1194" s="491"/>
      <c r="M1194" s="492"/>
      <c r="N1194" s="492"/>
      <c r="O1194" s="492"/>
      <c r="P1194" s="492"/>
      <c r="Q1194" s="492"/>
      <c r="R1194" s="493"/>
      <c r="S1194" s="493"/>
      <c r="T1194" s="493"/>
      <c r="U1194" s="493"/>
      <c r="V1194" s="493"/>
      <c r="W1194" s="403"/>
      <c r="X1194" s="1"/>
      <c r="Y1194" s="2"/>
      <c r="Z1194" s="400" t="str">
        <f>IFERROR(VLOOKUP(Y1194, 【参考】数式用!$A$2:$B$48, 2, FALSE), "")</f>
        <v/>
      </c>
    </row>
    <row r="1195" spans="2:26" ht="20.100000000000001" customHeight="1">
      <c r="B1195" s="402">
        <f t="shared" si="15"/>
        <v>1157</v>
      </c>
      <c r="C1195" s="489"/>
      <c r="D1195" s="490"/>
      <c r="E1195" s="490"/>
      <c r="F1195" s="490"/>
      <c r="G1195" s="490"/>
      <c r="H1195" s="490"/>
      <c r="I1195" s="490"/>
      <c r="J1195" s="490"/>
      <c r="K1195" s="490"/>
      <c r="L1195" s="491"/>
      <c r="M1195" s="492"/>
      <c r="N1195" s="492"/>
      <c r="O1195" s="492"/>
      <c r="P1195" s="492"/>
      <c r="Q1195" s="492"/>
      <c r="R1195" s="493"/>
      <c r="S1195" s="493"/>
      <c r="T1195" s="493"/>
      <c r="U1195" s="493"/>
      <c r="V1195" s="493"/>
      <c r="W1195" s="403"/>
      <c r="X1195" s="1"/>
      <c r="Y1195" s="2"/>
      <c r="Z1195" s="400" t="str">
        <f>IFERROR(VLOOKUP(Y1195, 【参考】数式用!$A$2:$B$48, 2, FALSE), "")</f>
        <v/>
      </c>
    </row>
    <row r="1196" spans="2:26" ht="20.100000000000001" customHeight="1">
      <c r="B1196" s="402">
        <f t="shared" si="15"/>
        <v>1158</v>
      </c>
      <c r="C1196" s="489"/>
      <c r="D1196" s="490"/>
      <c r="E1196" s="490"/>
      <c r="F1196" s="490"/>
      <c r="G1196" s="490"/>
      <c r="H1196" s="490"/>
      <c r="I1196" s="490"/>
      <c r="J1196" s="490"/>
      <c r="K1196" s="490"/>
      <c r="L1196" s="491"/>
      <c r="M1196" s="492"/>
      <c r="N1196" s="492"/>
      <c r="O1196" s="492"/>
      <c r="P1196" s="492"/>
      <c r="Q1196" s="492"/>
      <c r="R1196" s="493"/>
      <c r="S1196" s="493"/>
      <c r="T1196" s="493"/>
      <c r="U1196" s="493"/>
      <c r="V1196" s="493"/>
      <c r="W1196" s="403"/>
      <c r="X1196" s="1"/>
      <c r="Y1196" s="2"/>
      <c r="Z1196" s="400" t="str">
        <f>IFERROR(VLOOKUP(Y1196, 【参考】数式用!$A$2:$B$48, 2, FALSE), "")</f>
        <v/>
      </c>
    </row>
    <row r="1197" spans="2:26" ht="20.100000000000001" customHeight="1">
      <c r="B1197" s="402">
        <f t="shared" si="15"/>
        <v>1159</v>
      </c>
      <c r="C1197" s="489"/>
      <c r="D1197" s="490"/>
      <c r="E1197" s="490"/>
      <c r="F1197" s="490"/>
      <c r="G1197" s="490"/>
      <c r="H1197" s="490"/>
      <c r="I1197" s="490"/>
      <c r="J1197" s="490"/>
      <c r="K1197" s="490"/>
      <c r="L1197" s="491"/>
      <c r="M1197" s="492"/>
      <c r="N1197" s="492"/>
      <c r="O1197" s="492"/>
      <c r="P1197" s="492"/>
      <c r="Q1197" s="492"/>
      <c r="R1197" s="493"/>
      <c r="S1197" s="493"/>
      <c r="T1197" s="493"/>
      <c r="U1197" s="493"/>
      <c r="V1197" s="493"/>
      <c r="W1197" s="403"/>
      <c r="X1197" s="1"/>
      <c r="Y1197" s="2"/>
      <c r="Z1197" s="400" t="str">
        <f>IFERROR(VLOOKUP(Y1197, 【参考】数式用!$A$2:$B$48, 2, FALSE), "")</f>
        <v/>
      </c>
    </row>
    <row r="1198" spans="2:26" ht="20.100000000000001" customHeight="1">
      <c r="B1198" s="402">
        <f t="shared" si="15"/>
        <v>1160</v>
      </c>
      <c r="C1198" s="489"/>
      <c r="D1198" s="490"/>
      <c r="E1198" s="490"/>
      <c r="F1198" s="490"/>
      <c r="G1198" s="490"/>
      <c r="H1198" s="490"/>
      <c r="I1198" s="490"/>
      <c r="J1198" s="490"/>
      <c r="K1198" s="490"/>
      <c r="L1198" s="491"/>
      <c r="M1198" s="492"/>
      <c r="N1198" s="492"/>
      <c r="O1198" s="492"/>
      <c r="P1198" s="492"/>
      <c r="Q1198" s="492"/>
      <c r="R1198" s="493"/>
      <c r="S1198" s="493"/>
      <c r="T1198" s="493"/>
      <c r="U1198" s="493"/>
      <c r="V1198" s="493"/>
      <c r="W1198" s="403"/>
      <c r="X1198" s="1"/>
      <c r="Y1198" s="2"/>
      <c r="Z1198" s="400" t="str">
        <f>IFERROR(VLOOKUP(Y1198, 【参考】数式用!$A$2:$B$48, 2, FALSE), "")</f>
        <v/>
      </c>
    </row>
    <row r="1199" spans="2:26" ht="20.100000000000001" customHeight="1">
      <c r="B1199" s="402">
        <f t="shared" si="15"/>
        <v>1161</v>
      </c>
      <c r="C1199" s="489"/>
      <c r="D1199" s="490"/>
      <c r="E1199" s="490"/>
      <c r="F1199" s="490"/>
      <c r="G1199" s="490"/>
      <c r="H1199" s="490"/>
      <c r="I1199" s="490"/>
      <c r="J1199" s="490"/>
      <c r="K1199" s="490"/>
      <c r="L1199" s="491"/>
      <c r="M1199" s="492"/>
      <c r="N1199" s="492"/>
      <c r="O1199" s="492"/>
      <c r="P1199" s="492"/>
      <c r="Q1199" s="492"/>
      <c r="R1199" s="493"/>
      <c r="S1199" s="493"/>
      <c r="T1199" s="493"/>
      <c r="U1199" s="493"/>
      <c r="V1199" s="493"/>
      <c r="W1199" s="403"/>
      <c r="X1199" s="1"/>
      <c r="Y1199" s="2"/>
      <c r="Z1199" s="400" t="str">
        <f>IFERROR(VLOOKUP(Y1199, 【参考】数式用!$A$2:$B$48, 2, FALSE), "")</f>
        <v/>
      </c>
    </row>
    <row r="1200" spans="2:26" ht="20.100000000000001" customHeight="1">
      <c r="B1200" s="402">
        <f t="shared" si="15"/>
        <v>1162</v>
      </c>
      <c r="C1200" s="489"/>
      <c r="D1200" s="490"/>
      <c r="E1200" s="490"/>
      <c r="F1200" s="490"/>
      <c r="G1200" s="490"/>
      <c r="H1200" s="490"/>
      <c r="I1200" s="490"/>
      <c r="J1200" s="490"/>
      <c r="K1200" s="490"/>
      <c r="L1200" s="491"/>
      <c r="M1200" s="492"/>
      <c r="N1200" s="492"/>
      <c r="O1200" s="492"/>
      <c r="P1200" s="492"/>
      <c r="Q1200" s="492"/>
      <c r="R1200" s="493"/>
      <c r="S1200" s="493"/>
      <c r="T1200" s="493"/>
      <c r="U1200" s="493"/>
      <c r="V1200" s="493"/>
      <c r="W1200" s="403"/>
      <c r="X1200" s="1"/>
      <c r="Y1200" s="2"/>
      <c r="Z1200" s="400" t="str">
        <f>IFERROR(VLOOKUP(Y1200, 【参考】数式用!$A$2:$B$48, 2, FALSE), "")</f>
        <v/>
      </c>
    </row>
    <row r="1201" spans="2:26" ht="20.100000000000001" customHeight="1">
      <c r="B1201" s="402">
        <f t="shared" si="15"/>
        <v>1163</v>
      </c>
      <c r="C1201" s="489"/>
      <c r="D1201" s="490"/>
      <c r="E1201" s="490"/>
      <c r="F1201" s="490"/>
      <c r="G1201" s="490"/>
      <c r="H1201" s="490"/>
      <c r="I1201" s="490"/>
      <c r="J1201" s="490"/>
      <c r="K1201" s="490"/>
      <c r="L1201" s="491"/>
      <c r="M1201" s="492"/>
      <c r="N1201" s="492"/>
      <c r="O1201" s="492"/>
      <c r="P1201" s="492"/>
      <c r="Q1201" s="492"/>
      <c r="R1201" s="493"/>
      <c r="S1201" s="493"/>
      <c r="T1201" s="493"/>
      <c r="U1201" s="493"/>
      <c r="V1201" s="493"/>
      <c r="W1201" s="403"/>
      <c r="X1201" s="1"/>
      <c r="Y1201" s="2"/>
      <c r="Z1201" s="400" t="str">
        <f>IFERROR(VLOOKUP(Y1201, 【参考】数式用!$A$2:$B$48, 2, FALSE), "")</f>
        <v/>
      </c>
    </row>
    <row r="1202" spans="2:26" ht="20.100000000000001" customHeight="1">
      <c r="B1202" s="402">
        <f t="shared" si="15"/>
        <v>1164</v>
      </c>
      <c r="C1202" s="489"/>
      <c r="D1202" s="490"/>
      <c r="E1202" s="490"/>
      <c r="F1202" s="490"/>
      <c r="G1202" s="490"/>
      <c r="H1202" s="490"/>
      <c r="I1202" s="490"/>
      <c r="J1202" s="490"/>
      <c r="K1202" s="490"/>
      <c r="L1202" s="491"/>
      <c r="M1202" s="492"/>
      <c r="N1202" s="492"/>
      <c r="O1202" s="492"/>
      <c r="P1202" s="492"/>
      <c r="Q1202" s="492"/>
      <c r="R1202" s="493"/>
      <c r="S1202" s="493"/>
      <c r="T1202" s="493"/>
      <c r="U1202" s="493"/>
      <c r="V1202" s="493"/>
      <c r="W1202" s="403"/>
      <c r="X1202" s="1"/>
      <c r="Y1202" s="2"/>
      <c r="Z1202" s="400" t="str">
        <f>IFERROR(VLOOKUP(Y1202, 【参考】数式用!$A$2:$B$48, 2, FALSE), "")</f>
        <v/>
      </c>
    </row>
    <row r="1203" spans="2:26" ht="20.100000000000001" customHeight="1">
      <c r="B1203" s="402">
        <f t="shared" si="15"/>
        <v>1165</v>
      </c>
      <c r="C1203" s="489"/>
      <c r="D1203" s="490"/>
      <c r="E1203" s="490"/>
      <c r="F1203" s="490"/>
      <c r="G1203" s="490"/>
      <c r="H1203" s="490"/>
      <c r="I1203" s="490"/>
      <c r="J1203" s="490"/>
      <c r="K1203" s="490"/>
      <c r="L1203" s="491"/>
      <c r="M1203" s="492"/>
      <c r="N1203" s="492"/>
      <c r="O1203" s="492"/>
      <c r="P1203" s="492"/>
      <c r="Q1203" s="492"/>
      <c r="R1203" s="493"/>
      <c r="S1203" s="493"/>
      <c r="T1203" s="493"/>
      <c r="U1203" s="493"/>
      <c r="V1203" s="493"/>
      <c r="W1203" s="403"/>
      <c r="X1203" s="1"/>
      <c r="Y1203" s="2"/>
      <c r="Z1203" s="400" t="str">
        <f>IFERROR(VLOOKUP(Y1203, 【参考】数式用!$A$2:$B$48, 2, FALSE), "")</f>
        <v/>
      </c>
    </row>
    <row r="1204" spans="2:26" ht="20.100000000000001" customHeight="1">
      <c r="B1204" s="402">
        <f t="shared" si="15"/>
        <v>1166</v>
      </c>
      <c r="C1204" s="489"/>
      <c r="D1204" s="490"/>
      <c r="E1204" s="490"/>
      <c r="F1204" s="490"/>
      <c r="G1204" s="490"/>
      <c r="H1204" s="490"/>
      <c r="I1204" s="490"/>
      <c r="J1204" s="490"/>
      <c r="K1204" s="490"/>
      <c r="L1204" s="491"/>
      <c r="M1204" s="492"/>
      <c r="N1204" s="492"/>
      <c r="O1204" s="492"/>
      <c r="P1204" s="492"/>
      <c r="Q1204" s="492"/>
      <c r="R1204" s="493"/>
      <c r="S1204" s="493"/>
      <c r="T1204" s="493"/>
      <c r="U1204" s="493"/>
      <c r="V1204" s="493"/>
      <c r="W1204" s="403"/>
      <c r="X1204" s="1"/>
      <c r="Y1204" s="2"/>
      <c r="Z1204" s="400" t="str">
        <f>IFERROR(VLOOKUP(Y1204, 【参考】数式用!$A$2:$B$48, 2, FALSE), "")</f>
        <v/>
      </c>
    </row>
    <row r="1205" spans="2:26" ht="20.100000000000001" customHeight="1">
      <c r="B1205" s="402">
        <f t="shared" si="15"/>
        <v>1167</v>
      </c>
      <c r="C1205" s="489"/>
      <c r="D1205" s="490"/>
      <c r="E1205" s="490"/>
      <c r="F1205" s="490"/>
      <c r="G1205" s="490"/>
      <c r="H1205" s="490"/>
      <c r="I1205" s="490"/>
      <c r="J1205" s="490"/>
      <c r="K1205" s="490"/>
      <c r="L1205" s="491"/>
      <c r="M1205" s="492"/>
      <c r="N1205" s="492"/>
      <c r="O1205" s="492"/>
      <c r="P1205" s="492"/>
      <c r="Q1205" s="492"/>
      <c r="R1205" s="493"/>
      <c r="S1205" s="493"/>
      <c r="T1205" s="493"/>
      <c r="U1205" s="493"/>
      <c r="V1205" s="493"/>
      <c r="W1205" s="403"/>
      <c r="X1205" s="1"/>
      <c r="Y1205" s="2"/>
      <c r="Z1205" s="400" t="str">
        <f>IFERROR(VLOOKUP(Y1205, 【参考】数式用!$A$2:$B$48, 2, FALSE), "")</f>
        <v/>
      </c>
    </row>
    <row r="1206" spans="2:26" ht="20.100000000000001" customHeight="1">
      <c r="B1206" s="402">
        <f t="shared" si="15"/>
        <v>1168</v>
      </c>
      <c r="C1206" s="489"/>
      <c r="D1206" s="490"/>
      <c r="E1206" s="490"/>
      <c r="F1206" s="490"/>
      <c r="G1206" s="490"/>
      <c r="H1206" s="490"/>
      <c r="I1206" s="490"/>
      <c r="J1206" s="490"/>
      <c r="K1206" s="490"/>
      <c r="L1206" s="491"/>
      <c r="M1206" s="492"/>
      <c r="N1206" s="492"/>
      <c r="O1206" s="492"/>
      <c r="P1206" s="492"/>
      <c r="Q1206" s="492"/>
      <c r="R1206" s="493"/>
      <c r="S1206" s="493"/>
      <c r="T1206" s="493"/>
      <c r="U1206" s="493"/>
      <c r="V1206" s="493"/>
      <c r="W1206" s="403"/>
      <c r="X1206" s="1"/>
      <c r="Y1206" s="2"/>
      <c r="Z1206" s="400" t="str">
        <f>IFERROR(VLOOKUP(Y1206, 【参考】数式用!$A$2:$B$48, 2, FALSE), "")</f>
        <v/>
      </c>
    </row>
    <row r="1207" spans="2:26" ht="20.100000000000001" customHeight="1">
      <c r="B1207" s="402">
        <f t="shared" si="15"/>
        <v>1169</v>
      </c>
      <c r="C1207" s="489"/>
      <c r="D1207" s="490"/>
      <c r="E1207" s="490"/>
      <c r="F1207" s="490"/>
      <c r="G1207" s="490"/>
      <c r="H1207" s="490"/>
      <c r="I1207" s="490"/>
      <c r="J1207" s="490"/>
      <c r="K1207" s="490"/>
      <c r="L1207" s="491"/>
      <c r="M1207" s="492"/>
      <c r="N1207" s="492"/>
      <c r="O1207" s="492"/>
      <c r="P1207" s="492"/>
      <c r="Q1207" s="492"/>
      <c r="R1207" s="493"/>
      <c r="S1207" s="493"/>
      <c r="T1207" s="493"/>
      <c r="U1207" s="493"/>
      <c r="V1207" s="493"/>
      <c r="W1207" s="403"/>
      <c r="X1207" s="1"/>
      <c r="Y1207" s="2"/>
      <c r="Z1207" s="400" t="str">
        <f>IFERROR(VLOOKUP(Y1207, 【参考】数式用!$A$2:$B$48, 2, FALSE), "")</f>
        <v/>
      </c>
    </row>
    <row r="1208" spans="2:26" ht="20.100000000000001" customHeight="1">
      <c r="B1208" s="402">
        <f t="shared" si="15"/>
        <v>1170</v>
      </c>
      <c r="C1208" s="489"/>
      <c r="D1208" s="490"/>
      <c r="E1208" s="490"/>
      <c r="F1208" s="490"/>
      <c r="G1208" s="490"/>
      <c r="H1208" s="490"/>
      <c r="I1208" s="490"/>
      <c r="J1208" s="490"/>
      <c r="K1208" s="490"/>
      <c r="L1208" s="491"/>
      <c r="M1208" s="492"/>
      <c r="N1208" s="492"/>
      <c r="O1208" s="492"/>
      <c r="P1208" s="492"/>
      <c r="Q1208" s="492"/>
      <c r="R1208" s="493"/>
      <c r="S1208" s="493"/>
      <c r="T1208" s="493"/>
      <c r="U1208" s="493"/>
      <c r="V1208" s="493"/>
      <c r="W1208" s="403"/>
      <c r="X1208" s="1"/>
      <c r="Y1208" s="2"/>
      <c r="Z1208" s="400" t="str">
        <f>IFERROR(VLOOKUP(Y1208, 【参考】数式用!$A$2:$B$48, 2, FALSE), "")</f>
        <v/>
      </c>
    </row>
    <row r="1209" spans="2:26" ht="20.100000000000001" customHeight="1">
      <c r="B1209" s="402">
        <f t="shared" si="15"/>
        <v>1171</v>
      </c>
      <c r="C1209" s="489"/>
      <c r="D1209" s="490"/>
      <c r="E1209" s="490"/>
      <c r="F1209" s="490"/>
      <c r="G1209" s="490"/>
      <c r="H1209" s="490"/>
      <c r="I1209" s="490"/>
      <c r="J1209" s="490"/>
      <c r="K1209" s="490"/>
      <c r="L1209" s="491"/>
      <c r="M1209" s="492"/>
      <c r="N1209" s="492"/>
      <c r="O1209" s="492"/>
      <c r="P1209" s="492"/>
      <c r="Q1209" s="492"/>
      <c r="R1209" s="493"/>
      <c r="S1209" s="493"/>
      <c r="T1209" s="493"/>
      <c r="U1209" s="493"/>
      <c r="V1209" s="493"/>
      <c r="W1209" s="403"/>
      <c r="X1209" s="1"/>
      <c r="Y1209" s="2"/>
      <c r="Z1209" s="400" t="str">
        <f>IFERROR(VLOOKUP(Y1209, 【参考】数式用!$A$2:$B$48, 2, FALSE), "")</f>
        <v/>
      </c>
    </row>
    <row r="1210" spans="2:26" ht="20.100000000000001" customHeight="1">
      <c r="B1210" s="402">
        <f t="shared" si="15"/>
        <v>1172</v>
      </c>
      <c r="C1210" s="489"/>
      <c r="D1210" s="490"/>
      <c r="E1210" s="490"/>
      <c r="F1210" s="490"/>
      <c r="G1210" s="490"/>
      <c r="H1210" s="490"/>
      <c r="I1210" s="490"/>
      <c r="J1210" s="490"/>
      <c r="K1210" s="490"/>
      <c r="L1210" s="491"/>
      <c r="M1210" s="492"/>
      <c r="N1210" s="492"/>
      <c r="O1210" s="492"/>
      <c r="P1210" s="492"/>
      <c r="Q1210" s="492"/>
      <c r="R1210" s="493"/>
      <c r="S1210" s="493"/>
      <c r="T1210" s="493"/>
      <c r="U1210" s="493"/>
      <c r="V1210" s="493"/>
      <c r="W1210" s="403"/>
      <c r="X1210" s="1"/>
      <c r="Y1210" s="2"/>
      <c r="Z1210" s="400" t="str">
        <f>IFERROR(VLOOKUP(Y1210, 【参考】数式用!$A$2:$B$48, 2, FALSE), "")</f>
        <v/>
      </c>
    </row>
    <row r="1211" spans="2:26" ht="20.100000000000001" customHeight="1">
      <c r="B1211" s="402">
        <f t="shared" si="15"/>
        <v>1173</v>
      </c>
      <c r="C1211" s="489"/>
      <c r="D1211" s="490"/>
      <c r="E1211" s="490"/>
      <c r="F1211" s="490"/>
      <c r="G1211" s="490"/>
      <c r="H1211" s="490"/>
      <c r="I1211" s="490"/>
      <c r="J1211" s="490"/>
      <c r="K1211" s="490"/>
      <c r="L1211" s="491"/>
      <c r="M1211" s="492"/>
      <c r="N1211" s="492"/>
      <c r="O1211" s="492"/>
      <c r="P1211" s="492"/>
      <c r="Q1211" s="492"/>
      <c r="R1211" s="493"/>
      <c r="S1211" s="493"/>
      <c r="T1211" s="493"/>
      <c r="U1211" s="493"/>
      <c r="V1211" s="493"/>
      <c r="W1211" s="403"/>
      <c r="X1211" s="1"/>
      <c r="Y1211" s="2"/>
      <c r="Z1211" s="400" t="str">
        <f>IFERROR(VLOOKUP(Y1211, 【参考】数式用!$A$2:$B$48, 2, FALSE), "")</f>
        <v/>
      </c>
    </row>
    <row r="1212" spans="2:26" ht="20.100000000000001" customHeight="1">
      <c r="B1212" s="402">
        <f t="shared" si="15"/>
        <v>1174</v>
      </c>
      <c r="C1212" s="489"/>
      <c r="D1212" s="490"/>
      <c r="E1212" s="490"/>
      <c r="F1212" s="490"/>
      <c r="G1212" s="490"/>
      <c r="H1212" s="490"/>
      <c r="I1212" s="490"/>
      <c r="J1212" s="490"/>
      <c r="K1212" s="490"/>
      <c r="L1212" s="491"/>
      <c r="M1212" s="492"/>
      <c r="N1212" s="492"/>
      <c r="O1212" s="492"/>
      <c r="P1212" s="492"/>
      <c r="Q1212" s="492"/>
      <c r="R1212" s="493"/>
      <c r="S1212" s="493"/>
      <c r="T1212" s="493"/>
      <c r="U1212" s="493"/>
      <c r="V1212" s="493"/>
      <c r="W1212" s="403"/>
      <c r="X1212" s="1"/>
      <c r="Y1212" s="2"/>
      <c r="Z1212" s="400" t="str">
        <f>IFERROR(VLOOKUP(Y1212, 【参考】数式用!$A$2:$B$48, 2, FALSE), "")</f>
        <v/>
      </c>
    </row>
    <row r="1213" spans="2:26" ht="20.100000000000001" customHeight="1">
      <c r="B1213" s="402">
        <f t="shared" si="15"/>
        <v>1175</v>
      </c>
      <c r="C1213" s="489"/>
      <c r="D1213" s="490"/>
      <c r="E1213" s="490"/>
      <c r="F1213" s="490"/>
      <c r="G1213" s="490"/>
      <c r="H1213" s="490"/>
      <c r="I1213" s="490"/>
      <c r="J1213" s="490"/>
      <c r="K1213" s="490"/>
      <c r="L1213" s="491"/>
      <c r="M1213" s="492"/>
      <c r="N1213" s="492"/>
      <c r="O1213" s="492"/>
      <c r="P1213" s="492"/>
      <c r="Q1213" s="492"/>
      <c r="R1213" s="493"/>
      <c r="S1213" s="493"/>
      <c r="T1213" s="493"/>
      <c r="U1213" s="493"/>
      <c r="V1213" s="493"/>
      <c r="W1213" s="403"/>
      <c r="X1213" s="1"/>
      <c r="Y1213" s="2"/>
      <c r="Z1213" s="400" t="str">
        <f>IFERROR(VLOOKUP(Y1213, 【参考】数式用!$A$2:$B$48, 2, FALSE), "")</f>
        <v/>
      </c>
    </row>
    <row r="1214" spans="2:26" ht="20.100000000000001" customHeight="1">
      <c r="B1214" s="402">
        <f t="shared" si="15"/>
        <v>1176</v>
      </c>
      <c r="C1214" s="489"/>
      <c r="D1214" s="490"/>
      <c r="E1214" s="490"/>
      <c r="F1214" s="490"/>
      <c r="G1214" s="490"/>
      <c r="H1214" s="490"/>
      <c r="I1214" s="490"/>
      <c r="J1214" s="490"/>
      <c r="K1214" s="490"/>
      <c r="L1214" s="491"/>
      <c r="M1214" s="492"/>
      <c r="N1214" s="492"/>
      <c r="O1214" s="492"/>
      <c r="P1214" s="492"/>
      <c r="Q1214" s="492"/>
      <c r="R1214" s="493"/>
      <c r="S1214" s="493"/>
      <c r="T1214" s="493"/>
      <c r="U1214" s="493"/>
      <c r="V1214" s="493"/>
      <c r="W1214" s="403"/>
      <c r="X1214" s="1"/>
      <c r="Y1214" s="2"/>
      <c r="Z1214" s="400" t="str">
        <f>IFERROR(VLOOKUP(Y1214, 【参考】数式用!$A$2:$B$48, 2, FALSE), "")</f>
        <v/>
      </c>
    </row>
    <row r="1215" spans="2:26" ht="20.100000000000001" customHeight="1">
      <c r="B1215" s="402">
        <f t="shared" si="15"/>
        <v>1177</v>
      </c>
      <c r="C1215" s="489"/>
      <c r="D1215" s="490"/>
      <c r="E1215" s="490"/>
      <c r="F1215" s="490"/>
      <c r="G1215" s="490"/>
      <c r="H1215" s="490"/>
      <c r="I1215" s="490"/>
      <c r="J1215" s="490"/>
      <c r="K1215" s="490"/>
      <c r="L1215" s="491"/>
      <c r="M1215" s="492"/>
      <c r="N1215" s="492"/>
      <c r="O1215" s="492"/>
      <c r="P1215" s="492"/>
      <c r="Q1215" s="492"/>
      <c r="R1215" s="493"/>
      <c r="S1215" s="493"/>
      <c r="T1215" s="493"/>
      <c r="U1215" s="493"/>
      <c r="V1215" s="493"/>
      <c r="W1215" s="403"/>
      <c r="X1215" s="1"/>
      <c r="Y1215" s="2"/>
      <c r="Z1215" s="400" t="str">
        <f>IFERROR(VLOOKUP(Y1215, 【参考】数式用!$A$2:$B$48, 2, FALSE), "")</f>
        <v/>
      </c>
    </row>
    <row r="1216" spans="2:26" ht="20.100000000000001" customHeight="1">
      <c r="B1216" s="402">
        <f t="shared" si="15"/>
        <v>1178</v>
      </c>
      <c r="C1216" s="489"/>
      <c r="D1216" s="490"/>
      <c r="E1216" s="490"/>
      <c r="F1216" s="490"/>
      <c r="G1216" s="490"/>
      <c r="H1216" s="490"/>
      <c r="I1216" s="490"/>
      <c r="J1216" s="490"/>
      <c r="K1216" s="490"/>
      <c r="L1216" s="491"/>
      <c r="M1216" s="492"/>
      <c r="N1216" s="492"/>
      <c r="O1216" s="492"/>
      <c r="P1216" s="492"/>
      <c r="Q1216" s="492"/>
      <c r="R1216" s="493"/>
      <c r="S1216" s="493"/>
      <c r="T1216" s="493"/>
      <c r="U1216" s="493"/>
      <c r="V1216" s="493"/>
      <c r="W1216" s="403"/>
      <c r="X1216" s="1"/>
      <c r="Y1216" s="2"/>
      <c r="Z1216" s="400" t="str">
        <f>IFERROR(VLOOKUP(Y1216, 【参考】数式用!$A$2:$B$48, 2, FALSE), "")</f>
        <v/>
      </c>
    </row>
    <row r="1217" spans="2:26" ht="20.100000000000001" customHeight="1">
      <c r="B1217" s="402">
        <f t="shared" si="15"/>
        <v>1179</v>
      </c>
      <c r="C1217" s="489"/>
      <c r="D1217" s="490"/>
      <c r="E1217" s="490"/>
      <c r="F1217" s="490"/>
      <c r="G1217" s="490"/>
      <c r="H1217" s="490"/>
      <c r="I1217" s="490"/>
      <c r="J1217" s="490"/>
      <c r="K1217" s="490"/>
      <c r="L1217" s="491"/>
      <c r="M1217" s="492"/>
      <c r="N1217" s="492"/>
      <c r="O1217" s="492"/>
      <c r="P1217" s="492"/>
      <c r="Q1217" s="492"/>
      <c r="R1217" s="493"/>
      <c r="S1217" s="493"/>
      <c r="T1217" s="493"/>
      <c r="U1217" s="493"/>
      <c r="V1217" s="493"/>
      <c r="W1217" s="403"/>
      <c r="X1217" s="1"/>
      <c r="Y1217" s="2"/>
      <c r="Z1217" s="400" t="str">
        <f>IFERROR(VLOOKUP(Y1217, 【参考】数式用!$A$2:$B$48, 2, FALSE), "")</f>
        <v/>
      </c>
    </row>
    <row r="1218" spans="2:26" ht="20.100000000000001" customHeight="1">
      <c r="B1218" s="402">
        <f t="shared" si="15"/>
        <v>1180</v>
      </c>
      <c r="C1218" s="489"/>
      <c r="D1218" s="490"/>
      <c r="E1218" s="490"/>
      <c r="F1218" s="490"/>
      <c r="G1218" s="490"/>
      <c r="H1218" s="490"/>
      <c r="I1218" s="490"/>
      <c r="J1218" s="490"/>
      <c r="K1218" s="490"/>
      <c r="L1218" s="491"/>
      <c r="M1218" s="492"/>
      <c r="N1218" s="492"/>
      <c r="O1218" s="492"/>
      <c r="P1218" s="492"/>
      <c r="Q1218" s="492"/>
      <c r="R1218" s="493"/>
      <c r="S1218" s="493"/>
      <c r="T1218" s="493"/>
      <c r="U1218" s="493"/>
      <c r="V1218" s="493"/>
      <c r="W1218" s="403"/>
      <c r="X1218" s="1"/>
      <c r="Y1218" s="2"/>
      <c r="Z1218" s="400" t="str">
        <f>IFERROR(VLOOKUP(Y1218, 【参考】数式用!$A$2:$B$48, 2, FALSE), "")</f>
        <v/>
      </c>
    </row>
    <row r="1219" spans="2:26" ht="20.100000000000001" customHeight="1">
      <c r="B1219" s="402">
        <f t="shared" si="15"/>
        <v>1181</v>
      </c>
      <c r="C1219" s="489"/>
      <c r="D1219" s="490"/>
      <c r="E1219" s="490"/>
      <c r="F1219" s="490"/>
      <c r="G1219" s="490"/>
      <c r="H1219" s="490"/>
      <c r="I1219" s="490"/>
      <c r="J1219" s="490"/>
      <c r="K1219" s="490"/>
      <c r="L1219" s="491"/>
      <c r="M1219" s="492"/>
      <c r="N1219" s="492"/>
      <c r="O1219" s="492"/>
      <c r="P1219" s="492"/>
      <c r="Q1219" s="492"/>
      <c r="R1219" s="493"/>
      <c r="S1219" s="493"/>
      <c r="T1219" s="493"/>
      <c r="U1219" s="493"/>
      <c r="V1219" s="493"/>
      <c r="W1219" s="403"/>
      <c r="X1219" s="1"/>
      <c r="Y1219" s="2"/>
      <c r="Z1219" s="400" t="str">
        <f>IFERROR(VLOOKUP(Y1219, 【参考】数式用!$A$2:$B$48, 2, FALSE), "")</f>
        <v/>
      </c>
    </row>
    <row r="1220" spans="2:26" ht="20.100000000000001" customHeight="1">
      <c r="B1220" s="402">
        <f t="shared" si="15"/>
        <v>1182</v>
      </c>
      <c r="C1220" s="489"/>
      <c r="D1220" s="490"/>
      <c r="E1220" s="490"/>
      <c r="F1220" s="490"/>
      <c r="G1220" s="490"/>
      <c r="H1220" s="490"/>
      <c r="I1220" s="490"/>
      <c r="J1220" s="490"/>
      <c r="K1220" s="490"/>
      <c r="L1220" s="491"/>
      <c r="M1220" s="492"/>
      <c r="N1220" s="492"/>
      <c r="O1220" s="492"/>
      <c r="P1220" s="492"/>
      <c r="Q1220" s="492"/>
      <c r="R1220" s="493"/>
      <c r="S1220" s="493"/>
      <c r="T1220" s="493"/>
      <c r="U1220" s="493"/>
      <c r="V1220" s="493"/>
      <c r="W1220" s="403"/>
      <c r="X1220" s="1"/>
      <c r="Y1220" s="2"/>
      <c r="Z1220" s="400" t="str">
        <f>IFERROR(VLOOKUP(Y1220, 【参考】数式用!$A$2:$B$48, 2, FALSE), "")</f>
        <v/>
      </c>
    </row>
    <row r="1221" spans="2:26" ht="20.100000000000001" customHeight="1">
      <c r="B1221" s="402">
        <f t="shared" si="15"/>
        <v>1183</v>
      </c>
      <c r="C1221" s="489"/>
      <c r="D1221" s="490"/>
      <c r="E1221" s="490"/>
      <c r="F1221" s="490"/>
      <c r="G1221" s="490"/>
      <c r="H1221" s="490"/>
      <c r="I1221" s="490"/>
      <c r="J1221" s="490"/>
      <c r="K1221" s="490"/>
      <c r="L1221" s="491"/>
      <c r="M1221" s="492"/>
      <c r="N1221" s="492"/>
      <c r="O1221" s="492"/>
      <c r="P1221" s="492"/>
      <c r="Q1221" s="492"/>
      <c r="R1221" s="493"/>
      <c r="S1221" s="493"/>
      <c r="T1221" s="493"/>
      <c r="U1221" s="493"/>
      <c r="V1221" s="493"/>
      <c r="W1221" s="403"/>
      <c r="X1221" s="1"/>
      <c r="Y1221" s="2"/>
      <c r="Z1221" s="400" t="str">
        <f>IFERROR(VLOOKUP(Y1221, 【参考】数式用!$A$2:$B$48, 2, FALSE), "")</f>
        <v/>
      </c>
    </row>
    <row r="1222" spans="2:26" ht="20.100000000000001" customHeight="1">
      <c r="B1222" s="402">
        <f t="shared" si="15"/>
        <v>1184</v>
      </c>
      <c r="C1222" s="489"/>
      <c r="D1222" s="490"/>
      <c r="E1222" s="490"/>
      <c r="F1222" s="490"/>
      <c r="G1222" s="490"/>
      <c r="H1222" s="490"/>
      <c r="I1222" s="490"/>
      <c r="J1222" s="490"/>
      <c r="K1222" s="490"/>
      <c r="L1222" s="491"/>
      <c r="M1222" s="492"/>
      <c r="N1222" s="492"/>
      <c r="O1222" s="492"/>
      <c r="P1222" s="492"/>
      <c r="Q1222" s="492"/>
      <c r="R1222" s="493"/>
      <c r="S1222" s="493"/>
      <c r="T1222" s="493"/>
      <c r="U1222" s="493"/>
      <c r="V1222" s="493"/>
      <c r="W1222" s="403"/>
      <c r="X1222" s="1"/>
      <c r="Y1222" s="2"/>
      <c r="Z1222" s="400" t="str">
        <f>IFERROR(VLOOKUP(Y1222, 【参考】数式用!$A$2:$B$48, 2, FALSE), "")</f>
        <v/>
      </c>
    </row>
    <row r="1223" spans="2:26" ht="20.100000000000001" customHeight="1">
      <c r="B1223" s="402">
        <f t="shared" si="15"/>
        <v>1185</v>
      </c>
      <c r="C1223" s="489"/>
      <c r="D1223" s="490"/>
      <c r="E1223" s="490"/>
      <c r="F1223" s="490"/>
      <c r="G1223" s="490"/>
      <c r="H1223" s="490"/>
      <c r="I1223" s="490"/>
      <c r="J1223" s="490"/>
      <c r="K1223" s="490"/>
      <c r="L1223" s="491"/>
      <c r="M1223" s="492"/>
      <c r="N1223" s="492"/>
      <c r="O1223" s="492"/>
      <c r="P1223" s="492"/>
      <c r="Q1223" s="492"/>
      <c r="R1223" s="493"/>
      <c r="S1223" s="493"/>
      <c r="T1223" s="493"/>
      <c r="U1223" s="493"/>
      <c r="V1223" s="493"/>
      <c r="W1223" s="403"/>
      <c r="X1223" s="1"/>
      <c r="Y1223" s="2"/>
      <c r="Z1223" s="400" t="str">
        <f>IFERROR(VLOOKUP(Y1223, 【参考】数式用!$A$2:$B$48, 2, FALSE), "")</f>
        <v/>
      </c>
    </row>
    <row r="1224" spans="2:26" ht="20.100000000000001" customHeight="1">
      <c r="B1224" s="402">
        <f t="shared" si="15"/>
        <v>1186</v>
      </c>
      <c r="C1224" s="489"/>
      <c r="D1224" s="490"/>
      <c r="E1224" s="490"/>
      <c r="F1224" s="490"/>
      <c r="G1224" s="490"/>
      <c r="H1224" s="490"/>
      <c r="I1224" s="490"/>
      <c r="J1224" s="490"/>
      <c r="K1224" s="490"/>
      <c r="L1224" s="491"/>
      <c r="M1224" s="492"/>
      <c r="N1224" s="492"/>
      <c r="O1224" s="492"/>
      <c r="P1224" s="492"/>
      <c r="Q1224" s="492"/>
      <c r="R1224" s="493"/>
      <c r="S1224" s="493"/>
      <c r="T1224" s="493"/>
      <c r="U1224" s="493"/>
      <c r="V1224" s="493"/>
      <c r="W1224" s="403"/>
      <c r="X1224" s="1"/>
      <c r="Y1224" s="2"/>
      <c r="Z1224" s="400" t="str">
        <f>IFERROR(VLOOKUP(Y1224, 【参考】数式用!$A$2:$B$48, 2, FALSE), "")</f>
        <v/>
      </c>
    </row>
    <row r="1225" spans="2:26" ht="20.100000000000001" customHeight="1">
      <c r="B1225" s="402">
        <f t="shared" si="15"/>
        <v>1187</v>
      </c>
      <c r="C1225" s="489"/>
      <c r="D1225" s="490"/>
      <c r="E1225" s="490"/>
      <c r="F1225" s="490"/>
      <c r="G1225" s="490"/>
      <c r="H1225" s="490"/>
      <c r="I1225" s="490"/>
      <c r="J1225" s="490"/>
      <c r="K1225" s="490"/>
      <c r="L1225" s="491"/>
      <c r="M1225" s="492"/>
      <c r="N1225" s="492"/>
      <c r="O1225" s="492"/>
      <c r="P1225" s="492"/>
      <c r="Q1225" s="492"/>
      <c r="R1225" s="493"/>
      <c r="S1225" s="493"/>
      <c r="T1225" s="493"/>
      <c r="U1225" s="493"/>
      <c r="V1225" s="493"/>
      <c r="W1225" s="403"/>
      <c r="X1225" s="1"/>
      <c r="Y1225" s="2"/>
      <c r="Z1225" s="400" t="str">
        <f>IFERROR(VLOOKUP(Y1225, 【参考】数式用!$A$2:$B$48, 2, FALSE), "")</f>
        <v/>
      </c>
    </row>
    <row r="1226" spans="2:26" ht="20.100000000000001" customHeight="1">
      <c r="B1226" s="402">
        <f t="shared" si="15"/>
        <v>1188</v>
      </c>
      <c r="C1226" s="489"/>
      <c r="D1226" s="490"/>
      <c r="E1226" s="490"/>
      <c r="F1226" s="490"/>
      <c r="G1226" s="490"/>
      <c r="H1226" s="490"/>
      <c r="I1226" s="490"/>
      <c r="J1226" s="490"/>
      <c r="K1226" s="490"/>
      <c r="L1226" s="491"/>
      <c r="M1226" s="492"/>
      <c r="N1226" s="492"/>
      <c r="O1226" s="492"/>
      <c r="P1226" s="492"/>
      <c r="Q1226" s="492"/>
      <c r="R1226" s="493"/>
      <c r="S1226" s="493"/>
      <c r="T1226" s="493"/>
      <c r="U1226" s="493"/>
      <c r="V1226" s="493"/>
      <c r="W1226" s="403"/>
      <c r="X1226" s="1"/>
      <c r="Y1226" s="2"/>
      <c r="Z1226" s="400" t="str">
        <f>IFERROR(VLOOKUP(Y1226, 【参考】数式用!$A$2:$B$48, 2, FALSE), "")</f>
        <v/>
      </c>
    </row>
    <row r="1227" spans="2:26" ht="20.100000000000001" customHeight="1">
      <c r="B1227" s="402">
        <f t="shared" si="15"/>
        <v>1189</v>
      </c>
      <c r="C1227" s="489"/>
      <c r="D1227" s="490"/>
      <c r="E1227" s="490"/>
      <c r="F1227" s="490"/>
      <c r="G1227" s="490"/>
      <c r="H1227" s="490"/>
      <c r="I1227" s="490"/>
      <c r="J1227" s="490"/>
      <c r="K1227" s="490"/>
      <c r="L1227" s="491"/>
      <c r="M1227" s="492"/>
      <c r="N1227" s="492"/>
      <c r="O1227" s="492"/>
      <c r="P1227" s="492"/>
      <c r="Q1227" s="492"/>
      <c r="R1227" s="493"/>
      <c r="S1227" s="493"/>
      <c r="T1227" s="493"/>
      <c r="U1227" s="493"/>
      <c r="V1227" s="493"/>
      <c r="W1227" s="403"/>
      <c r="X1227" s="1"/>
      <c r="Y1227" s="2"/>
      <c r="Z1227" s="400" t="str">
        <f>IFERROR(VLOOKUP(Y1227, 【参考】数式用!$A$2:$B$48, 2, FALSE), "")</f>
        <v/>
      </c>
    </row>
    <row r="1228" spans="2:26" ht="20.100000000000001" customHeight="1">
      <c r="B1228" s="402">
        <f t="shared" si="15"/>
        <v>1190</v>
      </c>
      <c r="C1228" s="489"/>
      <c r="D1228" s="490"/>
      <c r="E1228" s="490"/>
      <c r="F1228" s="490"/>
      <c r="G1228" s="490"/>
      <c r="H1228" s="490"/>
      <c r="I1228" s="490"/>
      <c r="J1228" s="490"/>
      <c r="K1228" s="490"/>
      <c r="L1228" s="491"/>
      <c r="M1228" s="492"/>
      <c r="N1228" s="492"/>
      <c r="O1228" s="492"/>
      <c r="P1228" s="492"/>
      <c r="Q1228" s="492"/>
      <c r="R1228" s="493"/>
      <c r="S1228" s="493"/>
      <c r="T1228" s="493"/>
      <c r="U1228" s="493"/>
      <c r="V1228" s="493"/>
      <c r="W1228" s="403"/>
      <c r="X1228" s="1"/>
      <c r="Y1228" s="2"/>
      <c r="Z1228" s="400" t="str">
        <f>IFERROR(VLOOKUP(Y1228, 【参考】数式用!$A$2:$B$48, 2, FALSE), "")</f>
        <v/>
      </c>
    </row>
    <row r="1229" spans="2:26" ht="20.100000000000001" customHeight="1">
      <c r="B1229" s="402">
        <f t="shared" si="15"/>
        <v>1191</v>
      </c>
      <c r="C1229" s="489"/>
      <c r="D1229" s="490"/>
      <c r="E1229" s="490"/>
      <c r="F1229" s="490"/>
      <c r="G1229" s="490"/>
      <c r="H1229" s="490"/>
      <c r="I1229" s="490"/>
      <c r="J1229" s="490"/>
      <c r="K1229" s="490"/>
      <c r="L1229" s="491"/>
      <c r="M1229" s="492"/>
      <c r="N1229" s="492"/>
      <c r="O1229" s="492"/>
      <c r="P1229" s="492"/>
      <c r="Q1229" s="492"/>
      <c r="R1229" s="493"/>
      <c r="S1229" s="493"/>
      <c r="T1229" s="493"/>
      <c r="U1229" s="493"/>
      <c r="V1229" s="493"/>
      <c r="W1229" s="403"/>
      <c r="X1229" s="1"/>
      <c r="Y1229" s="2"/>
      <c r="Z1229" s="400" t="str">
        <f>IFERROR(VLOOKUP(Y1229, 【参考】数式用!$A$2:$B$48, 2, FALSE), "")</f>
        <v/>
      </c>
    </row>
    <row r="1230" spans="2:26" ht="20.100000000000001" customHeight="1">
      <c r="B1230" s="402">
        <f t="shared" si="15"/>
        <v>1192</v>
      </c>
      <c r="C1230" s="489"/>
      <c r="D1230" s="490"/>
      <c r="E1230" s="490"/>
      <c r="F1230" s="490"/>
      <c r="G1230" s="490"/>
      <c r="H1230" s="490"/>
      <c r="I1230" s="490"/>
      <c r="J1230" s="490"/>
      <c r="K1230" s="490"/>
      <c r="L1230" s="491"/>
      <c r="M1230" s="492"/>
      <c r="N1230" s="492"/>
      <c r="O1230" s="492"/>
      <c r="P1230" s="492"/>
      <c r="Q1230" s="492"/>
      <c r="R1230" s="493"/>
      <c r="S1230" s="493"/>
      <c r="T1230" s="493"/>
      <c r="U1230" s="493"/>
      <c r="V1230" s="493"/>
      <c r="W1230" s="403"/>
      <c r="X1230" s="1"/>
      <c r="Y1230" s="2"/>
      <c r="Z1230" s="400" t="str">
        <f>IFERROR(VLOOKUP(Y1230, 【参考】数式用!$A$2:$B$48, 2, FALSE), "")</f>
        <v/>
      </c>
    </row>
    <row r="1231" spans="2:26" ht="20.100000000000001" customHeight="1">
      <c r="B1231" s="402">
        <f t="shared" si="15"/>
        <v>1193</v>
      </c>
      <c r="C1231" s="489"/>
      <c r="D1231" s="490"/>
      <c r="E1231" s="490"/>
      <c r="F1231" s="490"/>
      <c r="G1231" s="490"/>
      <c r="H1231" s="490"/>
      <c r="I1231" s="490"/>
      <c r="J1231" s="490"/>
      <c r="K1231" s="490"/>
      <c r="L1231" s="491"/>
      <c r="M1231" s="492"/>
      <c r="N1231" s="492"/>
      <c r="O1231" s="492"/>
      <c r="P1231" s="492"/>
      <c r="Q1231" s="492"/>
      <c r="R1231" s="493"/>
      <c r="S1231" s="493"/>
      <c r="T1231" s="493"/>
      <c r="U1231" s="493"/>
      <c r="V1231" s="493"/>
      <c r="W1231" s="403"/>
      <c r="X1231" s="1"/>
      <c r="Y1231" s="2"/>
      <c r="Z1231" s="400" t="str">
        <f>IFERROR(VLOOKUP(Y1231, 【参考】数式用!$A$2:$B$48, 2, FALSE), "")</f>
        <v/>
      </c>
    </row>
    <row r="1232" spans="2:26" ht="20.100000000000001" customHeight="1">
      <c r="B1232" s="402">
        <f t="shared" si="15"/>
        <v>1194</v>
      </c>
      <c r="C1232" s="489"/>
      <c r="D1232" s="490"/>
      <c r="E1232" s="490"/>
      <c r="F1232" s="490"/>
      <c r="G1232" s="490"/>
      <c r="H1232" s="490"/>
      <c r="I1232" s="490"/>
      <c r="J1232" s="490"/>
      <c r="K1232" s="490"/>
      <c r="L1232" s="491"/>
      <c r="M1232" s="492"/>
      <c r="N1232" s="492"/>
      <c r="O1232" s="492"/>
      <c r="P1232" s="492"/>
      <c r="Q1232" s="492"/>
      <c r="R1232" s="493"/>
      <c r="S1232" s="493"/>
      <c r="T1232" s="493"/>
      <c r="U1232" s="493"/>
      <c r="V1232" s="493"/>
      <c r="W1232" s="403"/>
      <c r="X1232" s="1"/>
      <c r="Y1232" s="2"/>
      <c r="Z1232" s="400" t="str">
        <f>IFERROR(VLOOKUP(Y1232, 【参考】数式用!$A$2:$B$48, 2, FALSE), "")</f>
        <v/>
      </c>
    </row>
    <row r="1233" spans="2:26" ht="20.100000000000001" customHeight="1">
      <c r="B1233" s="402">
        <f t="shared" si="15"/>
        <v>1195</v>
      </c>
      <c r="C1233" s="489"/>
      <c r="D1233" s="490"/>
      <c r="E1233" s="490"/>
      <c r="F1233" s="490"/>
      <c r="G1233" s="490"/>
      <c r="H1233" s="490"/>
      <c r="I1233" s="490"/>
      <c r="J1233" s="490"/>
      <c r="K1233" s="490"/>
      <c r="L1233" s="491"/>
      <c r="M1233" s="492"/>
      <c r="N1233" s="492"/>
      <c r="O1233" s="492"/>
      <c r="P1233" s="492"/>
      <c r="Q1233" s="492"/>
      <c r="R1233" s="493"/>
      <c r="S1233" s="493"/>
      <c r="T1233" s="493"/>
      <c r="U1233" s="493"/>
      <c r="V1233" s="493"/>
      <c r="W1233" s="403"/>
      <c r="X1233" s="1"/>
      <c r="Y1233" s="2"/>
      <c r="Z1233" s="400" t="str">
        <f>IFERROR(VLOOKUP(Y1233, 【参考】数式用!$A$2:$B$48, 2, FALSE), "")</f>
        <v/>
      </c>
    </row>
    <row r="1234" spans="2:26" ht="20.100000000000001" customHeight="1">
      <c r="B1234" s="402">
        <f t="shared" si="15"/>
        <v>1196</v>
      </c>
      <c r="C1234" s="489"/>
      <c r="D1234" s="490"/>
      <c r="E1234" s="490"/>
      <c r="F1234" s="490"/>
      <c r="G1234" s="490"/>
      <c r="H1234" s="490"/>
      <c r="I1234" s="490"/>
      <c r="J1234" s="490"/>
      <c r="K1234" s="490"/>
      <c r="L1234" s="491"/>
      <c r="M1234" s="492"/>
      <c r="N1234" s="492"/>
      <c r="O1234" s="492"/>
      <c r="P1234" s="492"/>
      <c r="Q1234" s="492"/>
      <c r="R1234" s="493"/>
      <c r="S1234" s="493"/>
      <c r="T1234" s="493"/>
      <c r="U1234" s="493"/>
      <c r="V1234" s="493"/>
      <c r="W1234" s="403"/>
      <c r="X1234" s="1"/>
      <c r="Y1234" s="2"/>
      <c r="Z1234" s="400" t="str">
        <f>IFERROR(VLOOKUP(Y1234, 【参考】数式用!$A$2:$B$48, 2, FALSE), "")</f>
        <v/>
      </c>
    </row>
    <row r="1235" spans="2:26" ht="20.100000000000001" customHeight="1">
      <c r="B1235" s="402">
        <f t="shared" si="15"/>
        <v>1197</v>
      </c>
      <c r="C1235" s="489"/>
      <c r="D1235" s="490"/>
      <c r="E1235" s="490"/>
      <c r="F1235" s="490"/>
      <c r="G1235" s="490"/>
      <c r="H1235" s="490"/>
      <c r="I1235" s="490"/>
      <c r="J1235" s="490"/>
      <c r="K1235" s="490"/>
      <c r="L1235" s="491"/>
      <c r="M1235" s="492"/>
      <c r="N1235" s="492"/>
      <c r="O1235" s="492"/>
      <c r="P1235" s="492"/>
      <c r="Q1235" s="492"/>
      <c r="R1235" s="493"/>
      <c r="S1235" s="493"/>
      <c r="T1235" s="493"/>
      <c r="U1235" s="493"/>
      <c r="V1235" s="493"/>
      <c r="W1235" s="403"/>
      <c r="X1235" s="1"/>
      <c r="Y1235" s="2"/>
      <c r="Z1235" s="400" t="str">
        <f>IFERROR(VLOOKUP(Y1235, 【参考】数式用!$A$2:$B$48, 2, FALSE), "")</f>
        <v/>
      </c>
    </row>
    <row r="1236" spans="2:26" ht="20.100000000000001" customHeight="1">
      <c r="B1236" s="402">
        <f t="shared" si="15"/>
        <v>1198</v>
      </c>
      <c r="C1236" s="489"/>
      <c r="D1236" s="490"/>
      <c r="E1236" s="490"/>
      <c r="F1236" s="490"/>
      <c r="G1236" s="490"/>
      <c r="H1236" s="490"/>
      <c r="I1236" s="490"/>
      <c r="J1236" s="490"/>
      <c r="K1236" s="490"/>
      <c r="L1236" s="491"/>
      <c r="M1236" s="492"/>
      <c r="N1236" s="492"/>
      <c r="O1236" s="492"/>
      <c r="P1236" s="492"/>
      <c r="Q1236" s="492"/>
      <c r="R1236" s="493"/>
      <c r="S1236" s="493"/>
      <c r="T1236" s="493"/>
      <c r="U1236" s="493"/>
      <c r="V1236" s="493"/>
      <c r="W1236" s="403"/>
      <c r="X1236" s="1"/>
      <c r="Y1236" s="2"/>
      <c r="Z1236" s="400" t="str">
        <f>IFERROR(VLOOKUP(Y1236, 【参考】数式用!$A$2:$B$48, 2, FALSE), "")</f>
        <v/>
      </c>
    </row>
    <row r="1237" spans="2:26" ht="20.100000000000001" customHeight="1">
      <c r="B1237" s="402">
        <f t="shared" si="15"/>
        <v>1199</v>
      </c>
      <c r="C1237" s="489"/>
      <c r="D1237" s="490"/>
      <c r="E1237" s="490"/>
      <c r="F1237" s="490"/>
      <c r="G1237" s="490"/>
      <c r="H1237" s="490"/>
      <c r="I1237" s="490"/>
      <c r="J1237" s="490"/>
      <c r="K1237" s="490"/>
      <c r="L1237" s="491"/>
      <c r="M1237" s="492"/>
      <c r="N1237" s="492"/>
      <c r="O1237" s="492"/>
      <c r="P1237" s="492"/>
      <c r="Q1237" s="492"/>
      <c r="R1237" s="493"/>
      <c r="S1237" s="493"/>
      <c r="T1237" s="493"/>
      <c r="U1237" s="493"/>
      <c r="V1237" s="493"/>
      <c r="W1237" s="403"/>
      <c r="X1237" s="1"/>
      <c r="Y1237" s="2"/>
      <c r="Z1237" s="400" t="str">
        <f>IFERROR(VLOOKUP(Y1237, 【参考】数式用!$A$2:$B$48, 2, FALSE), "")</f>
        <v/>
      </c>
    </row>
    <row r="1238" spans="2:26" ht="20.100000000000001" customHeight="1">
      <c r="B1238" s="402">
        <f t="shared" si="15"/>
        <v>1200</v>
      </c>
      <c r="C1238" s="489"/>
      <c r="D1238" s="490"/>
      <c r="E1238" s="490"/>
      <c r="F1238" s="490"/>
      <c r="G1238" s="490"/>
      <c r="H1238" s="490"/>
      <c r="I1238" s="490"/>
      <c r="J1238" s="490"/>
      <c r="K1238" s="490"/>
      <c r="L1238" s="491"/>
      <c r="M1238" s="492"/>
      <c r="N1238" s="492"/>
      <c r="O1238" s="492"/>
      <c r="P1238" s="492"/>
      <c r="Q1238" s="492"/>
      <c r="R1238" s="493"/>
      <c r="S1238" s="493"/>
      <c r="T1238" s="493"/>
      <c r="U1238" s="493"/>
      <c r="V1238" s="493"/>
      <c r="W1238" s="403"/>
      <c r="X1238" s="1"/>
      <c r="Y1238" s="2"/>
      <c r="Z1238" s="400" t="str">
        <f>IFERROR(VLOOKUP(Y1238, 【参考】数式用!$A$2:$B$48, 2, FALSE), "")</f>
        <v/>
      </c>
    </row>
    <row r="1239" spans="2:26" ht="20.100000000000001" customHeight="1">
      <c r="B1239" s="402">
        <f t="shared" si="15"/>
        <v>1201</v>
      </c>
      <c r="C1239" s="489"/>
      <c r="D1239" s="490"/>
      <c r="E1239" s="490"/>
      <c r="F1239" s="490"/>
      <c r="G1239" s="490"/>
      <c r="H1239" s="490"/>
      <c r="I1239" s="490"/>
      <c r="J1239" s="490"/>
      <c r="K1239" s="490"/>
      <c r="L1239" s="491"/>
      <c r="M1239" s="492"/>
      <c r="N1239" s="492"/>
      <c r="O1239" s="492"/>
      <c r="P1239" s="492"/>
      <c r="Q1239" s="492"/>
      <c r="R1239" s="493"/>
      <c r="S1239" s="493"/>
      <c r="T1239" s="493"/>
      <c r="U1239" s="493"/>
      <c r="V1239" s="493"/>
      <c r="W1239" s="403"/>
      <c r="X1239" s="1"/>
      <c r="Y1239" s="2"/>
      <c r="Z1239" s="400" t="str">
        <f>IFERROR(VLOOKUP(Y1239, 【参考】数式用!$A$2:$B$48, 2, FALSE), "")</f>
        <v/>
      </c>
    </row>
    <row r="1240" spans="2:26" ht="20.100000000000001" customHeight="1">
      <c r="B1240" s="402">
        <f t="shared" si="15"/>
        <v>1202</v>
      </c>
      <c r="C1240" s="489"/>
      <c r="D1240" s="490"/>
      <c r="E1240" s="490"/>
      <c r="F1240" s="490"/>
      <c r="G1240" s="490"/>
      <c r="H1240" s="490"/>
      <c r="I1240" s="490"/>
      <c r="J1240" s="490"/>
      <c r="K1240" s="490"/>
      <c r="L1240" s="491"/>
      <c r="M1240" s="492"/>
      <c r="N1240" s="492"/>
      <c r="O1240" s="492"/>
      <c r="P1240" s="492"/>
      <c r="Q1240" s="492"/>
      <c r="R1240" s="493"/>
      <c r="S1240" s="493"/>
      <c r="T1240" s="493"/>
      <c r="U1240" s="493"/>
      <c r="V1240" s="493"/>
      <c r="W1240" s="403"/>
      <c r="X1240" s="1"/>
      <c r="Y1240" s="2"/>
      <c r="Z1240" s="400" t="str">
        <f>IFERROR(VLOOKUP(Y1240, 【参考】数式用!$A$2:$B$48, 2, FALSE), "")</f>
        <v/>
      </c>
    </row>
    <row r="1241" spans="2:26" ht="20.100000000000001" customHeight="1">
      <c r="B1241" s="402">
        <f t="shared" si="15"/>
        <v>1203</v>
      </c>
      <c r="C1241" s="489"/>
      <c r="D1241" s="490"/>
      <c r="E1241" s="490"/>
      <c r="F1241" s="490"/>
      <c r="G1241" s="490"/>
      <c r="H1241" s="490"/>
      <c r="I1241" s="490"/>
      <c r="J1241" s="490"/>
      <c r="K1241" s="490"/>
      <c r="L1241" s="491"/>
      <c r="M1241" s="492"/>
      <c r="N1241" s="492"/>
      <c r="O1241" s="492"/>
      <c r="P1241" s="492"/>
      <c r="Q1241" s="492"/>
      <c r="R1241" s="493"/>
      <c r="S1241" s="493"/>
      <c r="T1241" s="493"/>
      <c r="U1241" s="493"/>
      <c r="V1241" s="493"/>
      <c r="W1241" s="403"/>
      <c r="X1241" s="1"/>
      <c r="Y1241" s="2"/>
      <c r="Z1241" s="400" t="str">
        <f>IFERROR(VLOOKUP(Y1241, 【参考】数式用!$A$2:$B$48, 2, FALSE), "")</f>
        <v/>
      </c>
    </row>
    <row r="1242" spans="2:26" ht="20.100000000000001" customHeight="1">
      <c r="B1242" s="402">
        <f t="shared" si="15"/>
        <v>1204</v>
      </c>
      <c r="C1242" s="489"/>
      <c r="D1242" s="490"/>
      <c r="E1242" s="490"/>
      <c r="F1242" s="490"/>
      <c r="G1242" s="490"/>
      <c r="H1242" s="490"/>
      <c r="I1242" s="490"/>
      <c r="J1242" s="490"/>
      <c r="K1242" s="490"/>
      <c r="L1242" s="491"/>
      <c r="M1242" s="492"/>
      <c r="N1242" s="492"/>
      <c r="O1242" s="492"/>
      <c r="P1242" s="492"/>
      <c r="Q1242" s="492"/>
      <c r="R1242" s="493"/>
      <c r="S1242" s="493"/>
      <c r="T1242" s="493"/>
      <c r="U1242" s="493"/>
      <c r="V1242" s="493"/>
      <c r="W1242" s="403"/>
      <c r="X1242" s="1"/>
      <c r="Y1242" s="2"/>
      <c r="Z1242" s="400" t="str">
        <f>IFERROR(VLOOKUP(Y1242, 【参考】数式用!$A$2:$B$48, 2, FALSE), "")</f>
        <v/>
      </c>
    </row>
    <row r="1243" spans="2:26" ht="20.100000000000001" customHeight="1">
      <c r="B1243" s="402">
        <f t="shared" si="15"/>
        <v>1205</v>
      </c>
      <c r="C1243" s="489"/>
      <c r="D1243" s="490"/>
      <c r="E1243" s="490"/>
      <c r="F1243" s="490"/>
      <c r="G1243" s="490"/>
      <c r="H1243" s="490"/>
      <c r="I1243" s="490"/>
      <c r="J1243" s="490"/>
      <c r="K1243" s="490"/>
      <c r="L1243" s="491"/>
      <c r="M1243" s="492"/>
      <c r="N1243" s="492"/>
      <c r="O1243" s="492"/>
      <c r="P1243" s="492"/>
      <c r="Q1243" s="492"/>
      <c r="R1243" s="493"/>
      <c r="S1243" s="493"/>
      <c r="T1243" s="493"/>
      <c r="U1243" s="493"/>
      <c r="V1243" s="493"/>
      <c r="W1243" s="403"/>
      <c r="X1243" s="1"/>
      <c r="Y1243" s="2"/>
      <c r="Z1243" s="400" t="str">
        <f>IFERROR(VLOOKUP(Y1243, 【参考】数式用!$A$2:$B$48, 2, FALSE), "")</f>
        <v/>
      </c>
    </row>
    <row r="1244" spans="2:26" ht="20.100000000000001" customHeight="1">
      <c r="B1244" s="402">
        <f t="shared" si="15"/>
        <v>1206</v>
      </c>
      <c r="C1244" s="489"/>
      <c r="D1244" s="490"/>
      <c r="E1244" s="490"/>
      <c r="F1244" s="490"/>
      <c r="G1244" s="490"/>
      <c r="H1244" s="490"/>
      <c r="I1244" s="490"/>
      <c r="J1244" s="490"/>
      <c r="K1244" s="490"/>
      <c r="L1244" s="491"/>
      <c r="M1244" s="492"/>
      <c r="N1244" s="492"/>
      <c r="O1244" s="492"/>
      <c r="P1244" s="492"/>
      <c r="Q1244" s="492"/>
      <c r="R1244" s="493"/>
      <c r="S1244" s="493"/>
      <c r="T1244" s="493"/>
      <c r="U1244" s="493"/>
      <c r="V1244" s="493"/>
      <c r="W1244" s="403"/>
      <c r="X1244" s="1"/>
      <c r="Y1244" s="2"/>
      <c r="Z1244" s="400" t="str">
        <f>IFERROR(VLOOKUP(Y1244, 【参考】数式用!$A$2:$B$48, 2, FALSE), "")</f>
        <v/>
      </c>
    </row>
    <row r="1245" spans="2:26" ht="20.100000000000001" customHeight="1">
      <c r="B1245" s="402">
        <f t="shared" si="15"/>
        <v>1207</v>
      </c>
      <c r="C1245" s="489"/>
      <c r="D1245" s="490"/>
      <c r="E1245" s="490"/>
      <c r="F1245" s="490"/>
      <c r="G1245" s="490"/>
      <c r="H1245" s="490"/>
      <c r="I1245" s="490"/>
      <c r="J1245" s="490"/>
      <c r="K1245" s="490"/>
      <c r="L1245" s="491"/>
      <c r="M1245" s="492"/>
      <c r="N1245" s="492"/>
      <c r="O1245" s="492"/>
      <c r="P1245" s="492"/>
      <c r="Q1245" s="492"/>
      <c r="R1245" s="493"/>
      <c r="S1245" s="493"/>
      <c r="T1245" s="493"/>
      <c r="U1245" s="493"/>
      <c r="V1245" s="493"/>
      <c r="W1245" s="403"/>
      <c r="X1245" s="1"/>
      <c r="Y1245" s="2"/>
      <c r="Z1245" s="400" t="str">
        <f>IFERROR(VLOOKUP(Y1245, 【参考】数式用!$A$2:$B$48, 2, FALSE), "")</f>
        <v/>
      </c>
    </row>
    <row r="1246" spans="2:26" ht="20.100000000000001" customHeight="1">
      <c r="B1246" s="402">
        <f t="shared" si="15"/>
        <v>1208</v>
      </c>
      <c r="C1246" s="489"/>
      <c r="D1246" s="490"/>
      <c r="E1246" s="490"/>
      <c r="F1246" s="490"/>
      <c r="G1246" s="490"/>
      <c r="H1246" s="490"/>
      <c r="I1246" s="490"/>
      <c r="J1246" s="490"/>
      <c r="K1246" s="490"/>
      <c r="L1246" s="491"/>
      <c r="M1246" s="492"/>
      <c r="N1246" s="492"/>
      <c r="O1246" s="492"/>
      <c r="P1246" s="492"/>
      <c r="Q1246" s="492"/>
      <c r="R1246" s="493"/>
      <c r="S1246" s="493"/>
      <c r="T1246" s="493"/>
      <c r="U1246" s="493"/>
      <c r="V1246" s="493"/>
      <c r="W1246" s="403"/>
      <c r="X1246" s="1"/>
      <c r="Y1246" s="2"/>
      <c r="Z1246" s="400" t="str">
        <f>IFERROR(VLOOKUP(Y1246, 【参考】数式用!$A$2:$B$48, 2, FALSE), "")</f>
        <v/>
      </c>
    </row>
    <row r="1247" spans="2:26" ht="20.100000000000001" customHeight="1">
      <c r="B1247" s="402">
        <f t="shared" si="15"/>
        <v>1209</v>
      </c>
      <c r="C1247" s="489"/>
      <c r="D1247" s="490"/>
      <c r="E1247" s="490"/>
      <c r="F1247" s="490"/>
      <c r="G1247" s="490"/>
      <c r="H1247" s="490"/>
      <c r="I1247" s="490"/>
      <c r="J1247" s="490"/>
      <c r="K1247" s="490"/>
      <c r="L1247" s="491"/>
      <c r="M1247" s="492"/>
      <c r="N1247" s="492"/>
      <c r="O1247" s="492"/>
      <c r="P1247" s="492"/>
      <c r="Q1247" s="492"/>
      <c r="R1247" s="493"/>
      <c r="S1247" s="493"/>
      <c r="T1247" s="493"/>
      <c r="U1247" s="493"/>
      <c r="V1247" s="493"/>
      <c r="W1247" s="403"/>
      <c r="X1247" s="1"/>
      <c r="Y1247" s="2"/>
      <c r="Z1247" s="400" t="str">
        <f>IFERROR(VLOOKUP(Y1247, 【参考】数式用!$A$2:$B$48, 2, FALSE), "")</f>
        <v/>
      </c>
    </row>
    <row r="1248" spans="2:26" ht="20.100000000000001" customHeight="1">
      <c r="B1248" s="402">
        <f t="shared" si="15"/>
        <v>1210</v>
      </c>
      <c r="C1248" s="489"/>
      <c r="D1248" s="490"/>
      <c r="E1248" s="490"/>
      <c r="F1248" s="490"/>
      <c r="G1248" s="490"/>
      <c r="H1248" s="490"/>
      <c r="I1248" s="490"/>
      <c r="J1248" s="490"/>
      <c r="K1248" s="490"/>
      <c r="L1248" s="491"/>
      <c r="M1248" s="492"/>
      <c r="N1248" s="492"/>
      <c r="O1248" s="492"/>
      <c r="P1248" s="492"/>
      <c r="Q1248" s="492"/>
      <c r="R1248" s="493"/>
      <c r="S1248" s="493"/>
      <c r="T1248" s="493"/>
      <c r="U1248" s="493"/>
      <c r="V1248" s="493"/>
      <c r="W1248" s="403"/>
      <c r="X1248" s="1"/>
      <c r="Y1248" s="2"/>
      <c r="Z1248" s="400" t="str">
        <f>IFERROR(VLOOKUP(Y1248, 【参考】数式用!$A$2:$B$48, 2, FALSE), "")</f>
        <v/>
      </c>
    </row>
    <row r="1249" spans="2:26" ht="20.100000000000001" customHeight="1">
      <c r="B1249" s="402">
        <f t="shared" ref="B1249:B1312" si="16">B1248+1</f>
        <v>1211</v>
      </c>
      <c r="C1249" s="489"/>
      <c r="D1249" s="490"/>
      <c r="E1249" s="490"/>
      <c r="F1249" s="490"/>
      <c r="G1249" s="490"/>
      <c r="H1249" s="490"/>
      <c r="I1249" s="490"/>
      <c r="J1249" s="490"/>
      <c r="K1249" s="490"/>
      <c r="L1249" s="491"/>
      <c r="M1249" s="492"/>
      <c r="N1249" s="492"/>
      <c r="O1249" s="492"/>
      <c r="P1249" s="492"/>
      <c r="Q1249" s="492"/>
      <c r="R1249" s="493"/>
      <c r="S1249" s="493"/>
      <c r="T1249" s="493"/>
      <c r="U1249" s="493"/>
      <c r="V1249" s="493"/>
      <c r="W1249" s="403"/>
      <c r="X1249" s="1"/>
      <c r="Y1249" s="2"/>
      <c r="Z1249" s="400" t="str">
        <f>IFERROR(VLOOKUP(Y1249, 【参考】数式用!$A$2:$B$48, 2, FALSE), "")</f>
        <v/>
      </c>
    </row>
    <row r="1250" spans="2:26" ht="20.100000000000001" customHeight="1">
      <c r="B1250" s="402">
        <f t="shared" si="16"/>
        <v>1212</v>
      </c>
      <c r="C1250" s="489"/>
      <c r="D1250" s="490"/>
      <c r="E1250" s="490"/>
      <c r="F1250" s="490"/>
      <c r="G1250" s="490"/>
      <c r="H1250" s="490"/>
      <c r="I1250" s="490"/>
      <c r="J1250" s="490"/>
      <c r="K1250" s="490"/>
      <c r="L1250" s="491"/>
      <c r="M1250" s="492"/>
      <c r="N1250" s="492"/>
      <c r="O1250" s="492"/>
      <c r="P1250" s="492"/>
      <c r="Q1250" s="492"/>
      <c r="R1250" s="493"/>
      <c r="S1250" s="493"/>
      <c r="T1250" s="493"/>
      <c r="U1250" s="493"/>
      <c r="V1250" s="493"/>
      <c r="W1250" s="403"/>
      <c r="X1250" s="1"/>
      <c r="Y1250" s="2"/>
      <c r="Z1250" s="400" t="str">
        <f>IFERROR(VLOOKUP(Y1250, 【参考】数式用!$A$2:$B$48, 2, FALSE), "")</f>
        <v/>
      </c>
    </row>
    <row r="1251" spans="2:26" ht="20.100000000000001" customHeight="1">
      <c r="B1251" s="402">
        <f t="shared" si="16"/>
        <v>1213</v>
      </c>
      <c r="C1251" s="489"/>
      <c r="D1251" s="490"/>
      <c r="E1251" s="490"/>
      <c r="F1251" s="490"/>
      <c r="G1251" s="490"/>
      <c r="H1251" s="490"/>
      <c r="I1251" s="490"/>
      <c r="J1251" s="490"/>
      <c r="K1251" s="490"/>
      <c r="L1251" s="491"/>
      <c r="M1251" s="492"/>
      <c r="N1251" s="492"/>
      <c r="O1251" s="492"/>
      <c r="P1251" s="492"/>
      <c r="Q1251" s="492"/>
      <c r="R1251" s="493"/>
      <c r="S1251" s="493"/>
      <c r="T1251" s="493"/>
      <c r="U1251" s="493"/>
      <c r="V1251" s="493"/>
      <c r="W1251" s="403"/>
      <c r="X1251" s="1"/>
      <c r="Y1251" s="2"/>
      <c r="Z1251" s="400" t="str">
        <f>IFERROR(VLOOKUP(Y1251, 【参考】数式用!$A$2:$B$48, 2, FALSE), "")</f>
        <v/>
      </c>
    </row>
    <row r="1252" spans="2:26" ht="20.100000000000001" customHeight="1">
      <c r="B1252" s="402">
        <f t="shared" si="16"/>
        <v>1214</v>
      </c>
      <c r="C1252" s="489"/>
      <c r="D1252" s="490"/>
      <c r="E1252" s="490"/>
      <c r="F1252" s="490"/>
      <c r="G1252" s="490"/>
      <c r="H1252" s="490"/>
      <c r="I1252" s="490"/>
      <c r="J1252" s="490"/>
      <c r="K1252" s="490"/>
      <c r="L1252" s="491"/>
      <c r="M1252" s="492"/>
      <c r="N1252" s="492"/>
      <c r="O1252" s="492"/>
      <c r="P1252" s="492"/>
      <c r="Q1252" s="492"/>
      <c r="R1252" s="493"/>
      <c r="S1252" s="493"/>
      <c r="T1252" s="493"/>
      <c r="U1252" s="493"/>
      <c r="V1252" s="493"/>
      <c r="W1252" s="403"/>
      <c r="X1252" s="1"/>
      <c r="Y1252" s="2"/>
      <c r="Z1252" s="400" t="str">
        <f>IFERROR(VLOOKUP(Y1252, 【参考】数式用!$A$2:$B$48, 2, FALSE), "")</f>
        <v/>
      </c>
    </row>
    <row r="1253" spans="2:26" ht="20.100000000000001" customHeight="1">
      <c r="B1253" s="402">
        <f t="shared" si="16"/>
        <v>1215</v>
      </c>
      <c r="C1253" s="489"/>
      <c r="D1253" s="490"/>
      <c r="E1253" s="490"/>
      <c r="F1253" s="490"/>
      <c r="G1253" s="490"/>
      <c r="H1253" s="490"/>
      <c r="I1253" s="490"/>
      <c r="J1253" s="490"/>
      <c r="K1253" s="490"/>
      <c r="L1253" s="491"/>
      <c r="M1253" s="492"/>
      <c r="N1253" s="492"/>
      <c r="O1253" s="492"/>
      <c r="P1253" s="492"/>
      <c r="Q1253" s="492"/>
      <c r="R1253" s="493"/>
      <c r="S1253" s="493"/>
      <c r="T1253" s="493"/>
      <c r="U1253" s="493"/>
      <c r="V1253" s="493"/>
      <c r="W1253" s="403"/>
      <c r="X1253" s="1"/>
      <c r="Y1253" s="2"/>
      <c r="Z1253" s="400" t="str">
        <f>IFERROR(VLOOKUP(Y1253, 【参考】数式用!$A$2:$B$48, 2, FALSE), "")</f>
        <v/>
      </c>
    </row>
    <row r="1254" spans="2:26" ht="20.100000000000001" customHeight="1">
      <c r="B1254" s="402">
        <f t="shared" si="16"/>
        <v>1216</v>
      </c>
      <c r="C1254" s="489"/>
      <c r="D1254" s="490"/>
      <c r="E1254" s="490"/>
      <c r="F1254" s="490"/>
      <c r="G1254" s="490"/>
      <c r="H1254" s="490"/>
      <c r="I1254" s="490"/>
      <c r="J1254" s="490"/>
      <c r="K1254" s="490"/>
      <c r="L1254" s="491"/>
      <c r="M1254" s="492"/>
      <c r="N1254" s="492"/>
      <c r="O1254" s="492"/>
      <c r="P1254" s="492"/>
      <c r="Q1254" s="492"/>
      <c r="R1254" s="493"/>
      <c r="S1254" s="493"/>
      <c r="T1254" s="493"/>
      <c r="U1254" s="493"/>
      <c r="V1254" s="493"/>
      <c r="W1254" s="403"/>
      <c r="X1254" s="1"/>
      <c r="Y1254" s="2"/>
      <c r="Z1254" s="400" t="str">
        <f>IFERROR(VLOOKUP(Y1254, 【参考】数式用!$A$2:$B$48, 2, FALSE), "")</f>
        <v/>
      </c>
    </row>
    <row r="1255" spans="2:26" ht="20.100000000000001" customHeight="1">
      <c r="B1255" s="402">
        <f t="shared" si="16"/>
        <v>1217</v>
      </c>
      <c r="C1255" s="489"/>
      <c r="D1255" s="490"/>
      <c r="E1255" s="490"/>
      <c r="F1255" s="490"/>
      <c r="G1255" s="490"/>
      <c r="H1255" s="490"/>
      <c r="I1255" s="490"/>
      <c r="J1255" s="490"/>
      <c r="K1255" s="490"/>
      <c r="L1255" s="491"/>
      <c r="M1255" s="492"/>
      <c r="N1255" s="492"/>
      <c r="O1255" s="492"/>
      <c r="P1255" s="492"/>
      <c r="Q1255" s="492"/>
      <c r="R1255" s="493"/>
      <c r="S1255" s="493"/>
      <c r="T1255" s="493"/>
      <c r="U1255" s="493"/>
      <c r="V1255" s="493"/>
      <c r="W1255" s="403"/>
      <c r="X1255" s="1"/>
      <c r="Y1255" s="2"/>
      <c r="Z1255" s="400" t="str">
        <f>IFERROR(VLOOKUP(Y1255, 【参考】数式用!$A$2:$B$48, 2, FALSE), "")</f>
        <v/>
      </c>
    </row>
    <row r="1256" spans="2:26" ht="20.100000000000001" customHeight="1">
      <c r="B1256" s="402">
        <f t="shared" si="16"/>
        <v>1218</v>
      </c>
      <c r="C1256" s="489"/>
      <c r="D1256" s="490"/>
      <c r="E1256" s="490"/>
      <c r="F1256" s="490"/>
      <c r="G1256" s="490"/>
      <c r="H1256" s="490"/>
      <c r="I1256" s="490"/>
      <c r="J1256" s="490"/>
      <c r="K1256" s="490"/>
      <c r="L1256" s="491"/>
      <c r="M1256" s="492"/>
      <c r="N1256" s="492"/>
      <c r="O1256" s="492"/>
      <c r="P1256" s="492"/>
      <c r="Q1256" s="492"/>
      <c r="R1256" s="493"/>
      <c r="S1256" s="493"/>
      <c r="T1256" s="493"/>
      <c r="U1256" s="493"/>
      <c r="V1256" s="493"/>
      <c r="W1256" s="403"/>
      <c r="X1256" s="1"/>
      <c r="Y1256" s="2"/>
      <c r="Z1256" s="400" t="str">
        <f>IFERROR(VLOOKUP(Y1256, 【参考】数式用!$A$2:$B$48, 2, FALSE), "")</f>
        <v/>
      </c>
    </row>
    <row r="1257" spans="2:26" ht="20.100000000000001" customHeight="1">
      <c r="B1257" s="402">
        <f t="shared" si="16"/>
        <v>1219</v>
      </c>
      <c r="C1257" s="489"/>
      <c r="D1257" s="490"/>
      <c r="E1257" s="490"/>
      <c r="F1257" s="490"/>
      <c r="G1257" s="490"/>
      <c r="H1257" s="490"/>
      <c r="I1257" s="490"/>
      <c r="J1257" s="490"/>
      <c r="K1257" s="490"/>
      <c r="L1257" s="491"/>
      <c r="M1257" s="492"/>
      <c r="N1257" s="492"/>
      <c r="O1257" s="492"/>
      <c r="P1257" s="492"/>
      <c r="Q1257" s="492"/>
      <c r="R1257" s="493"/>
      <c r="S1257" s="493"/>
      <c r="T1257" s="493"/>
      <c r="U1257" s="493"/>
      <c r="V1257" s="493"/>
      <c r="W1257" s="403"/>
      <c r="X1257" s="1"/>
      <c r="Y1257" s="2"/>
      <c r="Z1257" s="400" t="str">
        <f>IFERROR(VLOOKUP(Y1257, 【参考】数式用!$A$2:$B$48, 2, FALSE), "")</f>
        <v/>
      </c>
    </row>
    <row r="1258" spans="2:26" ht="20.100000000000001" customHeight="1">
      <c r="B1258" s="402">
        <f t="shared" si="16"/>
        <v>1220</v>
      </c>
      <c r="C1258" s="489"/>
      <c r="D1258" s="490"/>
      <c r="E1258" s="490"/>
      <c r="F1258" s="490"/>
      <c r="G1258" s="490"/>
      <c r="H1258" s="490"/>
      <c r="I1258" s="490"/>
      <c r="J1258" s="490"/>
      <c r="K1258" s="490"/>
      <c r="L1258" s="491"/>
      <c r="M1258" s="492"/>
      <c r="N1258" s="492"/>
      <c r="O1258" s="492"/>
      <c r="P1258" s="492"/>
      <c r="Q1258" s="492"/>
      <c r="R1258" s="493"/>
      <c r="S1258" s="493"/>
      <c r="T1258" s="493"/>
      <c r="U1258" s="493"/>
      <c r="V1258" s="493"/>
      <c r="W1258" s="403"/>
      <c r="X1258" s="1"/>
      <c r="Y1258" s="2"/>
      <c r="Z1258" s="400" t="str">
        <f>IFERROR(VLOOKUP(Y1258, 【参考】数式用!$A$2:$B$48, 2, FALSE), "")</f>
        <v/>
      </c>
    </row>
    <row r="1259" spans="2:26" ht="20.100000000000001" customHeight="1">
      <c r="B1259" s="402">
        <f t="shared" si="16"/>
        <v>1221</v>
      </c>
      <c r="C1259" s="489"/>
      <c r="D1259" s="490"/>
      <c r="E1259" s="490"/>
      <c r="F1259" s="490"/>
      <c r="G1259" s="490"/>
      <c r="H1259" s="490"/>
      <c r="I1259" s="490"/>
      <c r="J1259" s="490"/>
      <c r="K1259" s="490"/>
      <c r="L1259" s="491"/>
      <c r="M1259" s="492"/>
      <c r="N1259" s="492"/>
      <c r="O1259" s="492"/>
      <c r="P1259" s="492"/>
      <c r="Q1259" s="492"/>
      <c r="R1259" s="493"/>
      <c r="S1259" s="493"/>
      <c r="T1259" s="493"/>
      <c r="U1259" s="493"/>
      <c r="V1259" s="493"/>
      <c r="W1259" s="403"/>
      <c r="X1259" s="1"/>
      <c r="Y1259" s="2"/>
      <c r="Z1259" s="400" t="str">
        <f>IFERROR(VLOOKUP(Y1259, 【参考】数式用!$A$2:$B$48, 2, FALSE), "")</f>
        <v/>
      </c>
    </row>
    <row r="1260" spans="2:26" ht="20.100000000000001" customHeight="1">
      <c r="B1260" s="402">
        <f t="shared" si="16"/>
        <v>1222</v>
      </c>
      <c r="C1260" s="489"/>
      <c r="D1260" s="490"/>
      <c r="E1260" s="490"/>
      <c r="F1260" s="490"/>
      <c r="G1260" s="490"/>
      <c r="H1260" s="490"/>
      <c r="I1260" s="490"/>
      <c r="J1260" s="490"/>
      <c r="K1260" s="490"/>
      <c r="L1260" s="491"/>
      <c r="M1260" s="492"/>
      <c r="N1260" s="492"/>
      <c r="O1260" s="492"/>
      <c r="P1260" s="492"/>
      <c r="Q1260" s="492"/>
      <c r="R1260" s="493"/>
      <c r="S1260" s="493"/>
      <c r="T1260" s="493"/>
      <c r="U1260" s="493"/>
      <c r="V1260" s="493"/>
      <c r="W1260" s="403"/>
      <c r="X1260" s="1"/>
      <c r="Y1260" s="2"/>
      <c r="Z1260" s="400" t="str">
        <f>IFERROR(VLOOKUP(Y1260, 【参考】数式用!$A$2:$B$48, 2, FALSE), "")</f>
        <v/>
      </c>
    </row>
    <row r="1261" spans="2:26" ht="20.100000000000001" customHeight="1">
      <c r="B1261" s="402">
        <f t="shared" si="16"/>
        <v>1223</v>
      </c>
      <c r="C1261" s="489"/>
      <c r="D1261" s="490"/>
      <c r="E1261" s="490"/>
      <c r="F1261" s="490"/>
      <c r="G1261" s="490"/>
      <c r="H1261" s="490"/>
      <c r="I1261" s="490"/>
      <c r="J1261" s="490"/>
      <c r="K1261" s="490"/>
      <c r="L1261" s="491"/>
      <c r="M1261" s="492"/>
      <c r="N1261" s="492"/>
      <c r="O1261" s="492"/>
      <c r="P1261" s="492"/>
      <c r="Q1261" s="492"/>
      <c r="R1261" s="493"/>
      <c r="S1261" s="493"/>
      <c r="T1261" s="493"/>
      <c r="U1261" s="493"/>
      <c r="V1261" s="493"/>
      <c r="W1261" s="403"/>
      <c r="X1261" s="1"/>
      <c r="Y1261" s="2"/>
      <c r="Z1261" s="400" t="str">
        <f>IFERROR(VLOOKUP(Y1261, 【参考】数式用!$A$2:$B$48, 2, FALSE), "")</f>
        <v/>
      </c>
    </row>
    <row r="1262" spans="2:26" ht="20.100000000000001" customHeight="1">
      <c r="B1262" s="402">
        <f t="shared" si="16"/>
        <v>1224</v>
      </c>
      <c r="C1262" s="489"/>
      <c r="D1262" s="490"/>
      <c r="E1262" s="490"/>
      <c r="F1262" s="490"/>
      <c r="G1262" s="490"/>
      <c r="H1262" s="490"/>
      <c r="I1262" s="490"/>
      <c r="J1262" s="490"/>
      <c r="K1262" s="490"/>
      <c r="L1262" s="491"/>
      <c r="M1262" s="492"/>
      <c r="N1262" s="492"/>
      <c r="O1262" s="492"/>
      <c r="P1262" s="492"/>
      <c r="Q1262" s="492"/>
      <c r="R1262" s="493"/>
      <c r="S1262" s="493"/>
      <c r="T1262" s="493"/>
      <c r="U1262" s="493"/>
      <c r="V1262" s="493"/>
      <c r="W1262" s="403"/>
      <c r="X1262" s="1"/>
      <c r="Y1262" s="2"/>
      <c r="Z1262" s="400" t="str">
        <f>IFERROR(VLOOKUP(Y1262, 【参考】数式用!$A$2:$B$48, 2, FALSE), "")</f>
        <v/>
      </c>
    </row>
    <row r="1263" spans="2:26" ht="20.100000000000001" customHeight="1">
      <c r="B1263" s="402">
        <f t="shared" si="16"/>
        <v>1225</v>
      </c>
      <c r="C1263" s="489"/>
      <c r="D1263" s="490"/>
      <c r="E1263" s="490"/>
      <c r="F1263" s="490"/>
      <c r="G1263" s="490"/>
      <c r="H1263" s="490"/>
      <c r="I1263" s="490"/>
      <c r="J1263" s="490"/>
      <c r="K1263" s="490"/>
      <c r="L1263" s="491"/>
      <c r="M1263" s="492"/>
      <c r="N1263" s="492"/>
      <c r="O1263" s="492"/>
      <c r="P1263" s="492"/>
      <c r="Q1263" s="492"/>
      <c r="R1263" s="493"/>
      <c r="S1263" s="493"/>
      <c r="T1263" s="493"/>
      <c r="U1263" s="493"/>
      <c r="V1263" s="493"/>
      <c r="W1263" s="403"/>
      <c r="X1263" s="1"/>
      <c r="Y1263" s="2"/>
      <c r="Z1263" s="400" t="str">
        <f>IFERROR(VLOOKUP(Y1263, 【参考】数式用!$A$2:$B$48, 2, FALSE), "")</f>
        <v/>
      </c>
    </row>
    <row r="1264" spans="2:26" ht="20.100000000000001" customHeight="1">
      <c r="B1264" s="402">
        <f t="shared" si="16"/>
        <v>1226</v>
      </c>
      <c r="C1264" s="489"/>
      <c r="D1264" s="490"/>
      <c r="E1264" s="490"/>
      <c r="F1264" s="490"/>
      <c r="G1264" s="490"/>
      <c r="H1264" s="490"/>
      <c r="I1264" s="490"/>
      <c r="J1264" s="490"/>
      <c r="K1264" s="490"/>
      <c r="L1264" s="491"/>
      <c r="M1264" s="492"/>
      <c r="N1264" s="492"/>
      <c r="O1264" s="492"/>
      <c r="P1264" s="492"/>
      <c r="Q1264" s="492"/>
      <c r="R1264" s="493"/>
      <c r="S1264" s="493"/>
      <c r="T1264" s="493"/>
      <c r="U1264" s="493"/>
      <c r="V1264" s="493"/>
      <c r="W1264" s="403"/>
      <c r="X1264" s="1"/>
      <c r="Y1264" s="2"/>
      <c r="Z1264" s="400" t="str">
        <f>IFERROR(VLOOKUP(Y1264, 【参考】数式用!$A$2:$B$48, 2, FALSE), "")</f>
        <v/>
      </c>
    </row>
    <row r="1265" spans="2:26" ht="20.100000000000001" customHeight="1">
      <c r="B1265" s="402">
        <f t="shared" si="16"/>
        <v>1227</v>
      </c>
      <c r="C1265" s="489"/>
      <c r="D1265" s="490"/>
      <c r="E1265" s="490"/>
      <c r="F1265" s="490"/>
      <c r="G1265" s="490"/>
      <c r="H1265" s="490"/>
      <c r="I1265" s="490"/>
      <c r="J1265" s="490"/>
      <c r="K1265" s="490"/>
      <c r="L1265" s="491"/>
      <c r="M1265" s="492"/>
      <c r="N1265" s="492"/>
      <c r="O1265" s="492"/>
      <c r="P1265" s="492"/>
      <c r="Q1265" s="492"/>
      <c r="R1265" s="493"/>
      <c r="S1265" s="493"/>
      <c r="T1265" s="493"/>
      <c r="U1265" s="493"/>
      <c r="V1265" s="493"/>
      <c r="W1265" s="403"/>
      <c r="X1265" s="1"/>
      <c r="Y1265" s="2"/>
      <c r="Z1265" s="400" t="str">
        <f>IFERROR(VLOOKUP(Y1265, 【参考】数式用!$A$2:$B$48, 2, FALSE), "")</f>
        <v/>
      </c>
    </row>
    <row r="1266" spans="2:26" ht="20.100000000000001" customHeight="1">
      <c r="B1266" s="402">
        <f t="shared" si="16"/>
        <v>1228</v>
      </c>
      <c r="C1266" s="489"/>
      <c r="D1266" s="490"/>
      <c r="E1266" s="490"/>
      <c r="F1266" s="490"/>
      <c r="G1266" s="490"/>
      <c r="H1266" s="490"/>
      <c r="I1266" s="490"/>
      <c r="J1266" s="490"/>
      <c r="K1266" s="490"/>
      <c r="L1266" s="491"/>
      <c r="M1266" s="492"/>
      <c r="N1266" s="492"/>
      <c r="O1266" s="492"/>
      <c r="P1266" s="492"/>
      <c r="Q1266" s="492"/>
      <c r="R1266" s="493"/>
      <c r="S1266" s="493"/>
      <c r="T1266" s="493"/>
      <c r="U1266" s="493"/>
      <c r="V1266" s="493"/>
      <c r="W1266" s="403"/>
      <c r="X1266" s="1"/>
      <c r="Y1266" s="2"/>
      <c r="Z1266" s="400" t="str">
        <f>IFERROR(VLOOKUP(Y1266, 【参考】数式用!$A$2:$B$48, 2, FALSE), "")</f>
        <v/>
      </c>
    </row>
    <row r="1267" spans="2:26" ht="20.100000000000001" customHeight="1">
      <c r="B1267" s="402">
        <f t="shared" si="16"/>
        <v>1229</v>
      </c>
      <c r="C1267" s="489"/>
      <c r="D1267" s="490"/>
      <c r="E1267" s="490"/>
      <c r="F1267" s="490"/>
      <c r="G1267" s="490"/>
      <c r="H1267" s="490"/>
      <c r="I1267" s="490"/>
      <c r="J1267" s="490"/>
      <c r="K1267" s="490"/>
      <c r="L1267" s="491"/>
      <c r="M1267" s="492"/>
      <c r="N1267" s="492"/>
      <c r="O1267" s="492"/>
      <c r="P1267" s="492"/>
      <c r="Q1267" s="492"/>
      <c r="R1267" s="493"/>
      <c r="S1267" s="493"/>
      <c r="T1267" s="493"/>
      <c r="U1267" s="493"/>
      <c r="V1267" s="493"/>
      <c r="W1267" s="403"/>
      <c r="X1267" s="1"/>
      <c r="Y1267" s="2"/>
      <c r="Z1267" s="400" t="str">
        <f>IFERROR(VLOOKUP(Y1267, 【参考】数式用!$A$2:$B$48, 2, FALSE), "")</f>
        <v/>
      </c>
    </row>
    <row r="1268" spans="2:26" ht="20.100000000000001" customHeight="1">
      <c r="B1268" s="402">
        <f t="shared" si="16"/>
        <v>1230</v>
      </c>
      <c r="C1268" s="489"/>
      <c r="D1268" s="490"/>
      <c r="E1268" s="490"/>
      <c r="F1268" s="490"/>
      <c r="G1268" s="490"/>
      <c r="H1268" s="490"/>
      <c r="I1268" s="490"/>
      <c r="J1268" s="490"/>
      <c r="K1268" s="490"/>
      <c r="L1268" s="491"/>
      <c r="M1268" s="492"/>
      <c r="N1268" s="492"/>
      <c r="O1268" s="492"/>
      <c r="P1268" s="492"/>
      <c r="Q1268" s="492"/>
      <c r="R1268" s="493"/>
      <c r="S1268" s="493"/>
      <c r="T1268" s="493"/>
      <c r="U1268" s="493"/>
      <c r="V1268" s="493"/>
      <c r="W1268" s="403"/>
      <c r="X1268" s="1"/>
      <c r="Y1268" s="2"/>
      <c r="Z1268" s="400" t="str">
        <f>IFERROR(VLOOKUP(Y1268, 【参考】数式用!$A$2:$B$48, 2, FALSE), "")</f>
        <v/>
      </c>
    </row>
    <row r="1269" spans="2:26" ht="20.100000000000001" customHeight="1">
      <c r="B1269" s="402">
        <f t="shared" si="16"/>
        <v>1231</v>
      </c>
      <c r="C1269" s="489"/>
      <c r="D1269" s="490"/>
      <c r="E1269" s="490"/>
      <c r="F1269" s="490"/>
      <c r="G1269" s="490"/>
      <c r="H1269" s="490"/>
      <c r="I1269" s="490"/>
      <c r="J1269" s="490"/>
      <c r="K1269" s="490"/>
      <c r="L1269" s="491"/>
      <c r="M1269" s="492"/>
      <c r="N1269" s="492"/>
      <c r="O1269" s="492"/>
      <c r="P1269" s="492"/>
      <c r="Q1269" s="492"/>
      <c r="R1269" s="493"/>
      <c r="S1269" s="493"/>
      <c r="T1269" s="493"/>
      <c r="U1269" s="493"/>
      <c r="V1269" s="493"/>
      <c r="W1269" s="403"/>
      <c r="X1269" s="1"/>
      <c r="Y1269" s="2"/>
      <c r="Z1269" s="400" t="str">
        <f>IFERROR(VLOOKUP(Y1269, 【参考】数式用!$A$2:$B$48, 2, FALSE), "")</f>
        <v/>
      </c>
    </row>
    <row r="1270" spans="2:26" ht="20.100000000000001" customHeight="1">
      <c r="B1270" s="402">
        <f t="shared" si="16"/>
        <v>1232</v>
      </c>
      <c r="C1270" s="489"/>
      <c r="D1270" s="490"/>
      <c r="E1270" s="490"/>
      <c r="F1270" s="490"/>
      <c r="G1270" s="490"/>
      <c r="H1270" s="490"/>
      <c r="I1270" s="490"/>
      <c r="J1270" s="490"/>
      <c r="K1270" s="490"/>
      <c r="L1270" s="491"/>
      <c r="M1270" s="492"/>
      <c r="N1270" s="492"/>
      <c r="O1270" s="492"/>
      <c r="P1270" s="492"/>
      <c r="Q1270" s="492"/>
      <c r="R1270" s="493"/>
      <c r="S1270" s="493"/>
      <c r="T1270" s="493"/>
      <c r="U1270" s="493"/>
      <c r="V1270" s="493"/>
      <c r="W1270" s="403"/>
      <c r="X1270" s="1"/>
      <c r="Y1270" s="2"/>
      <c r="Z1270" s="400" t="str">
        <f>IFERROR(VLOOKUP(Y1270, 【参考】数式用!$A$2:$B$48, 2, FALSE), "")</f>
        <v/>
      </c>
    </row>
    <row r="1271" spans="2:26" ht="20.100000000000001" customHeight="1">
      <c r="B1271" s="402">
        <f t="shared" si="16"/>
        <v>1233</v>
      </c>
      <c r="C1271" s="489"/>
      <c r="D1271" s="490"/>
      <c r="E1271" s="490"/>
      <c r="F1271" s="490"/>
      <c r="G1271" s="490"/>
      <c r="H1271" s="490"/>
      <c r="I1271" s="490"/>
      <c r="J1271" s="490"/>
      <c r="K1271" s="490"/>
      <c r="L1271" s="491"/>
      <c r="M1271" s="492"/>
      <c r="N1271" s="492"/>
      <c r="O1271" s="492"/>
      <c r="P1271" s="492"/>
      <c r="Q1271" s="492"/>
      <c r="R1271" s="493"/>
      <c r="S1271" s="493"/>
      <c r="T1271" s="493"/>
      <c r="U1271" s="493"/>
      <c r="V1271" s="493"/>
      <c r="W1271" s="403"/>
      <c r="X1271" s="1"/>
      <c r="Y1271" s="2"/>
      <c r="Z1271" s="400" t="str">
        <f>IFERROR(VLOOKUP(Y1271, 【参考】数式用!$A$2:$B$48, 2, FALSE), "")</f>
        <v/>
      </c>
    </row>
    <row r="1272" spans="2:26" ht="20.100000000000001" customHeight="1">
      <c r="B1272" s="402">
        <f t="shared" si="16"/>
        <v>1234</v>
      </c>
      <c r="C1272" s="489"/>
      <c r="D1272" s="490"/>
      <c r="E1272" s="490"/>
      <c r="F1272" s="490"/>
      <c r="G1272" s="490"/>
      <c r="H1272" s="490"/>
      <c r="I1272" s="490"/>
      <c r="J1272" s="490"/>
      <c r="K1272" s="490"/>
      <c r="L1272" s="491"/>
      <c r="M1272" s="492"/>
      <c r="N1272" s="492"/>
      <c r="O1272" s="492"/>
      <c r="P1272" s="492"/>
      <c r="Q1272" s="492"/>
      <c r="R1272" s="493"/>
      <c r="S1272" s="493"/>
      <c r="T1272" s="493"/>
      <c r="U1272" s="493"/>
      <c r="V1272" s="493"/>
      <c r="W1272" s="403"/>
      <c r="X1272" s="1"/>
      <c r="Y1272" s="2"/>
      <c r="Z1272" s="400" t="str">
        <f>IFERROR(VLOOKUP(Y1272, 【参考】数式用!$A$2:$B$48, 2, FALSE), "")</f>
        <v/>
      </c>
    </row>
    <row r="1273" spans="2:26" ht="20.100000000000001" customHeight="1">
      <c r="B1273" s="402">
        <f t="shared" si="16"/>
        <v>1235</v>
      </c>
      <c r="C1273" s="489"/>
      <c r="D1273" s="490"/>
      <c r="E1273" s="490"/>
      <c r="F1273" s="490"/>
      <c r="G1273" s="490"/>
      <c r="H1273" s="490"/>
      <c r="I1273" s="490"/>
      <c r="J1273" s="490"/>
      <c r="K1273" s="490"/>
      <c r="L1273" s="491"/>
      <c r="M1273" s="492"/>
      <c r="N1273" s="492"/>
      <c r="O1273" s="492"/>
      <c r="P1273" s="492"/>
      <c r="Q1273" s="492"/>
      <c r="R1273" s="493"/>
      <c r="S1273" s="493"/>
      <c r="T1273" s="493"/>
      <c r="U1273" s="493"/>
      <c r="V1273" s="493"/>
      <c r="W1273" s="403"/>
      <c r="X1273" s="1"/>
      <c r="Y1273" s="2"/>
      <c r="Z1273" s="400" t="str">
        <f>IFERROR(VLOOKUP(Y1273, 【参考】数式用!$A$2:$B$48, 2, FALSE), "")</f>
        <v/>
      </c>
    </row>
    <row r="1274" spans="2:26" ht="20.100000000000001" customHeight="1">
      <c r="B1274" s="402">
        <f t="shared" si="16"/>
        <v>1236</v>
      </c>
      <c r="C1274" s="489"/>
      <c r="D1274" s="490"/>
      <c r="E1274" s="490"/>
      <c r="F1274" s="490"/>
      <c r="G1274" s="490"/>
      <c r="H1274" s="490"/>
      <c r="I1274" s="490"/>
      <c r="J1274" s="490"/>
      <c r="K1274" s="490"/>
      <c r="L1274" s="491"/>
      <c r="M1274" s="492"/>
      <c r="N1274" s="492"/>
      <c r="O1274" s="492"/>
      <c r="P1274" s="492"/>
      <c r="Q1274" s="492"/>
      <c r="R1274" s="493"/>
      <c r="S1274" s="493"/>
      <c r="T1274" s="493"/>
      <c r="U1274" s="493"/>
      <c r="V1274" s="493"/>
      <c r="W1274" s="403"/>
      <c r="X1274" s="1"/>
      <c r="Y1274" s="2"/>
      <c r="Z1274" s="400" t="str">
        <f>IFERROR(VLOOKUP(Y1274, 【参考】数式用!$A$2:$B$48, 2, FALSE), "")</f>
        <v/>
      </c>
    </row>
    <row r="1275" spans="2:26" ht="20.100000000000001" customHeight="1">
      <c r="B1275" s="402">
        <f t="shared" si="16"/>
        <v>1237</v>
      </c>
      <c r="C1275" s="489"/>
      <c r="D1275" s="490"/>
      <c r="E1275" s="490"/>
      <c r="F1275" s="490"/>
      <c r="G1275" s="490"/>
      <c r="H1275" s="490"/>
      <c r="I1275" s="490"/>
      <c r="J1275" s="490"/>
      <c r="K1275" s="490"/>
      <c r="L1275" s="491"/>
      <c r="M1275" s="492"/>
      <c r="N1275" s="492"/>
      <c r="O1275" s="492"/>
      <c r="P1275" s="492"/>
      <c r="Q1275" s="492"/>
      <c r="R1275" s="493"/>
      <c r="S1275" s="493"/>
      <c r="T1275" s="493"/>
      <c r="U1275" s="493"/>
      <c r="V1275" s="493"/>
      <c r="W1275" s="403"/>
      <c r="X1275" s="1"/>
      <c r="Y1275" s="2"/>
      <c r="Z1275" s="400" t="str">
        <f>IFERROR(VLOOKUP(Y1275, 【参考】数式用!$A$2:$B$48, 2, FALSE), "")</f>
        <v/>
      </c>
    </row>
    <row r="1276" spans="2:26" ht="20.100000000000001" customHeight="1">
      <c r="B1276" s="402">
        <f t="shared" si="16"/>
        <v>1238</v>
      </c>
      <c r="C1276" s="489"/>
      <c r="D1276" s="490"/>
      <c r="E1276" s="490"/>
      <c r="F1276" s="490"/>
      <c r="G1276" s="490"/>
      <c r="H1276" s="490"/>
      <c r="I1276" s="490"/>
      <c r="J1276" s="490"/>
      <c r="K1276" s="490"/>
      <c r="L1276" s="491"/>
      <c r="M1276" s="492"/>
      <c r="N1276" s="492"/>
      <c r="O1276" s="492"/>
      <c r="P1276" s="492"/>
      <c r="Q1276" s="492"/>
      <c r="R1276" s="493"/>
      <c r="S1276" s="493"/>
      <c r="T1276" s="493"/>
      <c r="U1276" s="493"/>
      <c r="V1276" s="493"/>
      <c r="W1276" s="403"/>
      <c r="X1276" s="1"/>
      <c r="Y1276" s="2"/>
      <c r="Z1276" s="400" t="str">
        <f>IFERROR(VLOOKUP(Y1276, 【参考】数式用!$A$2:$B$48, 2, FALSE), "")</f>
        <v/>
      </c>
    </row>
    <row r="1277" spans="2:26" ht="20.100000000000001" customHeight="1">
      <c r="B1277" s="402">
        <f t="shared" si="16"/>
        <v>1239</v>
      </c>
      <c r="C1277" s="489"/>
      <c r="D1277" s="490"/>
      <c r="E1277" s="490"/>
      <c r="F1277" s="490"/>
      <c r="G1277" s="490"/>
      <c r="H1277" s="490"/>
      <c r="I1277" s="490"/>
      <c r="J1277" s="490"/>
      <c r="K1277" s="490"/>
      <c r="L1277" s="491"/>
      <c r="M1277" s="492"/>
      <c r="N1277" s="492"/>
      <c r="O1277" s="492"/>
      <c r="P1277" s="492"/>
      <c r="Q1277" s="492"/>
      <c r="R1277" s="493"/>
      <c r="S1277" s="493"/>
      <c r="T1277" s="493"/>
      <c r="U1277" s="493"/>
      <c r="V1277" s="493"/>
      <c r="W1277" s="403"/>
      <c r="X1277" s="1"/>
      <c r="Y1277" s="2"/>
      <c r="Z1277" s="400" t="str">
        <f>IFERROR(VLOOKUP(Y1277, 【参考】数式用!$A$2:$B$48, 2, FALSE), "")</f>
        <v/>
      </c>
    </row>
    <row r="1278" spans="2:26" ht="20.100000000000001" customHeight="1">
      <c r="B1278" s="402">
        <f t="shared" si="16"/>
        <v>1240</v>
      </c>
      <c r="C1278" s="489"/>
      <c r="D1278" s="490"/>
      <c r="E1278" s="490"/>
      <c r="F1278" s="490"/>
      <c r="G1278" s="490"/>
      <c r="H1278" s="490"/>
      <c r="I1278" s="490"/>
      <c r="J1278" s="490"/>
      <c r="K1278" s="490"/>
      <c r="L1278" s="491"/>
      <c r="M1278" s="492"/>
      <c r="N1278" s="492"/>
      <c r="O1278" s="492"/>
      <c r="P1278" s="492"/>
      <c r="Q1278" s="492"/>
      <c r="R1278" s="493"/>
      <c r="S1278" s="493"/>
      <c r="T1278" s="493"/>
      <c r="U1278" s="493"/>
      <c r="V1278" s="493"/>
      <c r="W1278" s="403"/>
      <c r="X1278" s="1"/>
      <c r="Y1278" s="2"/>
      <c r="Z1278" s="400" t="str">
        <f>IFERROR(VLOOKUP(Y1278, 【参考】数式用!$A$2:$B$48, 2, FALSE), "")</f>
        <v/>
      </c>
    </row>
    <row r="1279" spans="2:26" ht="20.100000000000001" customHeight="1">
      <c r="B1279" s="402">
        <f t="shared" si="16"/>
        <v>1241</v>
      </c>
      <c r="C1279" s="489"/>
      <c r="D1279" s="490"/>
      <c r="E1279" s="490"/>
      <c r="F1279" s="490"/>
      <c r="G1279" s="490"/>
      <c r="H1279" s="490"/>
      <c r="I1279" s="490"/>
      <c r="J1279" s="490"/>
      <c r="K1279" s="490"/>
      <c r="L1279" s="491"/>
      <c r="M1279" s="492"/>
      <c r="N1279" s="492"/>
      <c r="O1279" s="492"/>
      <c r="P1279" s="492"/>
      <c r="Q1279" s="492"/>
      <c r="R1279" s="493"/>
      <c r="S1279" s="493"/>
      <c r="T1279" s="493"/>
      <c r="U1279" s="493"/>
      <c r="V1279" s="493"/>
      <c r="W1279" s="403"/>
      <c r="X1279" s="1"/>
      <c r="Y1279" s="2"/>
      <c r="Z1279" s="400" t="str">
        <f>IFERROR(VLOOKUP(Y1279, 【参考】数式用!$A$2:$B$48, 2, FALSE), "")</f>
        <v/>
      </c>
    </row>
    <row r="1280" spans="2:26" ht="20.100000000000001" customHeight="1">
      <c r="B1280" s="402">
        <f t="shared" si="16"/>
        <v>1242</v>
      </c>
      <c r="C1280" s="489"/>
      <c r="D1280" s="490"/>
      <c r="E1280" s="490"/>
      <c r="F1280" s="490"/>
      <c r="G1280" s="490"/>
      <c r="H1280" s="490"/>
      <c r="I1280" s="490"/>
      <c r="J1280" s="490"/>
      <c r="K1280" s="490"/>
      <c r="L1280" s="491"/>
      <c r="M1280" s="492"/>
      <c r="N1280" s="492"/>
      <c r="O1280" s="492"/>
      <c r="P1280" s="492"/>
      <c r="Q1280" s="492"/>
      <c r="R1280" s="493"/>
      <c r="S1280" s="493"/>
      <c r="T1280" s="493"/>
      <c r="U1280" s="493"/>
      <c r="V1280" s="493"/>
      <c r="W1280" s="403"/>
      <c r="X1280" s="1"/>
      <c r="Y1280" s="2"/>
      <c r="Z1280" s="400" t="str">
        <f>IFERROR(VLOOKUP(Y1280, 【参考】数式用!$A$2:$B$48, 2, FALSE), "")</f>
        <v/>
      </c>
    </row>
    <row r="1281" spans="2:26" ht="20.100000000000001" customHeight="1">
      <c r="B1281" s="402">
        <f t="shared" si="16"/>
        <v>1243</v>
      </c>
      <c r="C1281" s="489"/>
      <c r="D1281" s="490"/>
      <c r="E1281" s="490"/>
      <c r="F1281" s="490"/>
      <c r="G1281" s="490"/>
      <c r="H1281" s="490"/>
      <c r="I1281" s="490"/>
      <c r="J1281" s="490"/>
      <c r="K1281" s="490"/>
      <c r="L1281" s="491"/>
      <c r="M1281" s="492"/>
      <c r="N1281" s="492"/>
      <c r="O1281" s="492"/>
      <c r="P1281" s="492"/>
      <c r="Q1281" s="492"/>
      <c r="R1281" s="493"/>
      <c r="S1281" s="493"/>
      <c r="T1281" s="493"/>
      <c r="U1281" s="493"/>
      <c r="V1281" s="493"/>
      <c r="W1281" s="403"/>
      <c r="X1281" s="1"/>
      <c r="Y1281" s="2"/>
      <c r="Z1281" s="400" t="str">
        <f>IFERROR(VLOOKUP(Y1281, 【参考】数式用!$A$2:$B$48, 2, FALSE), "")</f>
        <v/>
      </c>
    </row>
    <row r="1282" spans="2:26" ht="20.100000000000001" customHeight="1">
      <c r="B1282" s="402">
        <f t="shared" si="16"/>
        <v>1244</v>
      </c>
      <c r="C1282" s="489"/>
      <c r="D1282" s="490"/>
      <c r="E1282" s="490"/>
      <c r="F1282" s="490"/>
      <c r="G1282" s="490"/>
      <c r="H1282" s="490"/>
      <c r="I1282" s="490"/>
      <c r="J1282" s="490"/>
      <c r="K1282" s="490"/>
      <c r="L1282" s="491"/>
      <c r="M1282" s="492"/>
      <c r="N1282" s="492"/>
      <c r="O1282" s="492"/>
      <c r="P1282" s="492"/>
      <c r="Q1282" s="492"/>
      <c r="R1282" s="493"/>
      <c r="S1282" s="493"/>
      <c r="T1282" s="493"/>
      <c r="U1282" s="493"/>
      <c r="V1282" s="493"/>
      <c r="W1282" s="403"/>
      <c r="X1282" s="1"/>
      <c r="Y1282" s="2"/>
      <c r="Z1282" s="400" t="str">
        <f>IFERROR(VLOOKUP(Y1282, 【参考】数式用!$A$2:$B$48, 2, FALSE), "")</f>
        <v/>
      </c>
    </row>
    <row r="1283" spans="2:26" ht="20.100000000000001" customHeight="1">
      <c r="B1283" s="402">
        <f t="shared" si="16"/>
        <v>1245</v>
      </c>
      <c r="C1283" s="489"/>
      <c r="D1283" s="490"/>
      <c r="E1283" s="490"/>
      <c r="F1283" s="490"/>
      <c r="G1283" s="490"/>
      <c r="H1283" s="490"/>
      <c r="I1283" s="490"/>
      <c r="J1283" s="490"/>
      <c r="K1283" s="490"/>
      <c r="L1283" s="491"/>
      <c r="M1283" s="492"/>
      <c r="N1283" s="492"/>
      <c r="O1283" s="492"/>
      <c r="P1283" s="492"/>
      <c r="Q1283" s="492"/>
      <c r="R1283" s="493"/>
      <c r="S1283" s="493"/>
      <c r="T1283" s="493"/>
      <c r="U1283" s="493"/>
      <c r="V1283" s="493"/>
      <c r="W1283" s="403"/>
      <c r="X1283" s="1"/>
      <c r="Y1283" s="2"/>
      <c r="Z1283" s="400" t="str">
        <f>IFERROR(VLOOKUP(Y1283, 【参考】数式用!$A$2:$B$48, 2, FALSE), "")</f>
        <v/>
      </c>
    </row>
    <row r="1284" spans="2:26" ht="20.100000000000001" customHeight="1">
      <c r="B1284" s="402">
        <f t="shared" si="16"/>
        <v>1246</v>
      </c>
      <c r="C1284" s="489"/>
      <c r="D1284" s="490"/>
      <c r="E1284" s="490"/>
      <c r="F1284" s="490"/>
      <c r="G1284" s="490"/>
      <c r="H1284" s="490"/>
      <c r="I1284" s="490"/>
      <c r="J1284" s="490"/>
      <c r="K1284" s="490"/>
      <c r="L1284" s="491"/>
      <c r="M1284" s="492"/>
      <c r="N1284" s="492"/>
      <c r="O1284" s="492"/>
      <c r="P1284" s="492"/>
      <c r="Q1284" s="492"/>
      <c r="R1284" s="493"/>
      <c r="S1284" s="493"/>
      <c r="T1284" s="493"/>
      <c r="U1284" s="493"/>
      <c r="V1284" s="493"/>
      <c r="W1284" s="403"/>
      <c r="X1284" s="1"/>
      <c r="Y1284" s="2"/>
      <c r="Z1284" s="400" t="str">
        <f>IFERROR(VLOOKUP(Y1284, 【参考】数式用!$A$2:$B$48, 2, FALSE), "")</f>
        <v/>
      </c>
    </row>
    <row r="1285" spans="2:26" ht="20.100000000000001" customHeight="1">
      <c r="B1285" s="402">
        <f t="shared" si="16"/>
        <v>1247</v>
      </c>
      <c r="C1285" s="489"/>
      <c r="D1285" s="490"/>
      <c r="E1285" s="490"/>
      <c r="F1285" s="490"/>
      <c r="G1285" s="490"/>
      <c r="H1285" s="490"/>
      <c r="I1285" s="490"/>
      <c r="J1285" s="490"/>
      <c r="K1285" s="490"/>
      <c r="L1285" s="491"/>
      <c r="M1285" s="492"/>
      <c r="N1285" s="492"/>
      <c r="O1285" s="492"/>
      <c r="P1285" s="492"/>
      <c r="Q1285" s="492"/>
      <c r="R1285" s="493"/>
      <c r="S1285" s="493"/>
      <c r="T1285" s="493"/>
      <c r="U1285" s="493"/>
      <c r="V1285" s="493"/>
      <c r="W1285" s="403"/>
      <c r="X1285" s="1"/>
      <c r="Y1285" s="2"/>
      <c r="Z1285" s="400" t="str">
        <f>IFERROR(VLOOKUP(Y1285, 【参考】数式用!$A$2:$B$48, 2, FALSE), "")</f>
        <v/>
      </c>
    </row>
    <row r="1286" spans="2:26" ht="20.100000000000001" customHeight="1">
      <c r="B1286" s="402">
        <f t="shared" si="16"/>
        <v>1248</v>
      </c>
      <c r="C1286" s="489"/>
      <c r="D1286" s="490"/>
      <c r="E1286" s="490"/>
      <c r="F1286" s="490"/>
      <c r="G1286" s="490"/>
      <c r="H1286" s="490"/>
      <c r="I1286" s="490"/>
      <c r="J1286" s="490"/>
      <c r="K1286" s="490"/>
      <c r="L1286" s="491"/>
      <c r="M1286" s="492"/>
      <c r="N1286" s="492"/>
      <c r="O1286" s="492"/>
      <c r="P1286" s="492"/>
      <c r="Q1286" s="492"/>
      <c r="R1286" s="493"/>
      <c r="S1286" s="493"/>
      <c r="T1286" s="493"/>
      <c r="U1286" s="493"/>
      <c r="V1286" s="493"/>
      <c r="W1286" s="403"/>
      <c r="X1286" s="1"/>
      <c r="Y1286" s="2"/>
      <c r="Z1286" s="400" t="str">
        <f>IFERROR(VLOOKUP(Y1286, 【参考】数式用!$A$2:$B$48, 2, FALSE), "")</f>
        <v/>
      </c>
    </row>
    <row r="1287" spans="2:26" ht="20.100000000000001" customHeight="1">
      <c r="B1287" s="402">
        <f t="shared" si="16"/>
        <v>1249</v>
      </c>
      <c r="C1287" s="489"/>
      <c r="D1287" s="490"/>
      <c r="E1287" s="490"/>
      <c r="F1287" s="490"/>
      <c r="G1287" s="490"/>
      <c r="H1287" s="490"/>
      <c r="I1287" s="490"/>
      <c r="J1287" s="490"/>
      <c r="K1287" s="490"/>
      <c r="L1287" s="491"/>
      <c r="M1287" s="492"/>
      <c r="N1287" s="492"/>
      <c r="O1287" s="492"/>
      <c r="P1287" s="492"/>
      <c r="Q1287" s="492"/>
      <c r="R1287" s="493"/>
      <c r="S1287" s="493"/>
      <c r="T1287" s="493"/>
      <c r="U1287" s="493"/>
      <c r="V1287" s="493"/>
      <c r="W1287" s="403"/>
      <c r="X1287" s="1"/>
      <c r="Y1287" s="2"/>
      <c r="Z1287" s="400" t="str">
        <f>IFERROR(VLOOKUP(Y1287, 【参考】数式用!$A$2:$B$48, 2, FALSE), "")</f>
        <v/>
      </c>
    </row>
    <row r="1288" spans="2:26" ht="20.100000000000001" customHeight="1">
      <c r="B1288" s="402">
        <f t="shared" si="16"/>
        <v>1250</v>
      </c>
      <c r="C1288" s="489"/>
      <c r="D1288" s="490"/>
      <c r="E1288" s="490"/>
      <c r="F1288" s="490"/>
      <c r="G1288" s="490"/>
      <c r="H1288" s="490"/>
      <c r="I1288" s="490"/>
      <c r="J1288" s="490"/>
      <c r="K1288" s="490"/>
      <c r="L1288" s="491"/>
      <c r="M1288" s="492"/>
      <c r="N1288" s="492"/>
      <c r="O1288" s="492"/>
      <c r="P1288" s="492"/>
      <c r="Q1288" s="492"/>
      <c r="R1288" s="493"/>
      <c r="S1288" s="493"/>
      <c r="T1288" s="493"/>
      <c r="U1288" s="493"/>
      <c r="V1288" s="493"/>
      <c r="W1288" s="403"/>
      <c r="X1288" s="1"/>
      <c r="Y1288" s="2"/>
      <c r="Z1288" s="400" t="str">
        <f>IFERROR(VLOOKUP(Y1288, 【参考】数式用!$A$2:$B$48, 2, FALSE), "")</f>
        <v/>
      </c>
    </row>
    <row r="1289" spans="2:26" ht="20.100000000000001" customHeight="1">
      <c r="B1289" s="402">
        <f t="shared" si="16"/>
        <v>1251</v>
      </c>
      <c r="C1289" s="489"/>
      <c r="D1289" s="490"/>
      <c r="E1289" s="490"/>
      <c r="F1289" s="490"/>
      <c r="G1289" s="490"/>
      <c r="H1289" s="490"/>
      <c r="I1289" s="490"/>
      <c r="J1289" s="490"/>
      <c r="K1289" s="490"/>
      <c r="L1289" s="491"/>
      <c r="M1289" s="492"/>
      <c r="N1289" s="492"/>
      <c r="O1289" s="492"/>
      <c r="P1289" s="492"/>
      <c r="Q1289" s="492"/>
      <c r="R1289" s="493"/>
      <c r="S1289" s="493"/>
      <c r="T1289" s="493"/>
      <c r="U1289" s="493"/>
      <c r="V1289" s="493"/>
      <c r="W1289" s="403"/>
      <c r="X1289" s="1"/>
      <c r="Y1289" s="2"/>
      <c r="Z1289" s="400" t="str">
        <f>IFERROR(VLOOKUP(Y1289, 【参考】数式用!$A$2:$B$48, 2, FALSE), "")</f>
        <v/>
      </c>
    </row>
    <row r="1290" spans="2:26" ht="20.100000000000001" customHeight="1">
      <c r="B1290" s="402">
        <f t="shared" si="16"/>
        <v>1252</v>
      </c>
      <c r="C1290" s="489"/>
      <c r="D1290" s="490"/>
      <c r="E1290" s="490"/>
      <c r="F1290" s="490"/>
      <c r="G1290" s="490"/>
      <c r="H1290" s="490"/>
      <c r="I1290" s="490"/>
      <c r="J1290" s="490"/>
      <c r="K1290" s="490"/>
      <c r="L1290" s="491"/>
      <c r="M1290" s="492"/>
      <c r="N1290" s="492"/>
      <c r="O1290" s="492"/>
      <c r="P1290" s="492"/>
      <c r="Q1290" s="492"/>
      <c r="R1290" s="493"/>
      <c r="S1290" s="493"/>
      <c r="T1290" s="493"/>
      <c r="U1290" s="493"/>
      <c r="V1290" s="493"/>
      <c r="W1290" s="403"/>
      <c r="X1290" s="1"/>
      <c r="Y1290" s="2"/>
      <c r="Z1290" s="400" t="str">
        <f>IFERROR(VLOOKUP(Y1290, 【参考】数式用!$A$2:$B$48, 2, FALSE), "")</f>
        <v/>
      </c>
    </row>
    <row r="1291" spans="2:26" ht="20.100000000000001" customHeight="1">
      <c r="B1291" s="402">
        <f t="shared" si="16"/>
        <v>1253</v>
      </c>
      <c r="C1291" s="489"/>
      <c r="D1291" s="490"/>
      <c r="E1291" s="490"/>
      <c r="F1291" s="490"/>
      <c r="G1291" s="490"/>
      <c r="H1291" s="490"/>
      <c r="I1291" s="490"/>
      <c r="J1291" s="490"/>
      <c r="K1291" s="490"/>
      <c r="L1291" s="491"/>
      <c r="M1291" s="492"/>
      <c r="N1291" s="492"/>
      <c r="O1291" s="492"/>
      <c r="P1291" s="492"/>
      <c r="Q1291" s="492"/>
      <c r="R1291" s="493"/>
      <c r="S1291" s="493"/>
      <c r="T1291" s="493"/>
      <c r="U1291" s="493"/>
      <c r="V1291" s="493"/>
      <c r="W1291" s="403"/>
      <c r="X1291" s="1"/>
      <c r="Y1291" s="2"/>
      <c r="Z1291" s="400" t="str">
        <f>IFERROR(VLOOKUP(Y1291, 【参考】数式用!$A$2:$B$48, 2, FALSE), "")</f>
        <v/>
      </c>
    </row>
    <row r="1292" spans="2:26" ht="20.100000000000001" customHeight="1">
      <c r="B1292" s="402">
        <f t="shared" si="16"/>
        <v>1254</v>
      </c>
      <c r="C1292" s="489"/>
      <c r="D1292" s="490"/>
      <c r="E1292" s="490"/>
      <c r="F1292" s="490"/>
      <c r="G1292" s="490"/>
      <c r="H1292" s="490"/>
      <c r="I1292" s="490"/>
      <c r="J1292" s="490"/>
      <c r="K1292" s="490"/>
      <c r="L1292" s="491"/>
      <c r="M1292" s="492"/>
      <c r="N1292" s="492"/>
      <c r="O1292" s="492"/>
      <c r="P1292" s="492"/>
      <c r="Q1292" s="492"/>
      <c r="R1292" s="493"/>
      <c r="S1292" s="493"/>
      <c r="T1292" s="493"/>
      <c r="U1292" s="493"/>
      <c r="V1292" s="493"/>
      <c r="W1292" s="403"/>
      <c r="X1292" s="1"/>
      <c r="Y1292" s="2"/>
      <c r="Z1292" s="400" t="str">
        <f>IFERROR(VLOOKUP(Y1292, 【参考】数式用!$A$2:$B$48, 2, FALSE), "")</f>
        <v/>
      </c>
    </row>
    <row r="1293" spans="2:26" ht="20.100000000000001" customHeight="1">
      <c r="B1293" s="402">
        <f t="shared" si="16"/>
        <v>1255</v>
      </c>
      <c r="C1293" s="489"/>
      <c r="D1293" s="490"/>
      <c r="E1293" s="490"/>
      <c r="F1293" s="490"/>
      <c r="G1293" s="490"/>
      <c r="H1293" s="490"/>
      <c r="I1293" s="490"/>
      <c r="J1293" s="490"/>
      <c r="K1293" s="490"/>
      <c r="L1293" s="491"/>
      <c r="M1293" s="492"/>
      <c r="N1293" s="492"/>
      <c r="O1293" s="492"/>
      <c r="P1293" s="492"/>
      <c r="Q1293" s="492"/>
      <c r="R1293" s="493"/>
      <c r="S1293" s="493"/>
      <c r="T1293" s="493"/>
      <c r="U1293" s="493"/>
      <c r="V1293" s="493"/>
      <c r="W1293" s="403"/>
      <c r="X1293" s="1"/>
      <c r="Y1293" s="2"/>
      <c r="Z1293" s="400" t="str">
        <f>IFERROR(VLOOKUP(Y1293, 【参考】数式用!$A$2:$B$48, 2, FALSE), "")</f>
        <v/>
      </c>
    </row>
    <row r="1294" spans="2:26" ht="20.100000000000001" customHeight="1">
      <c r="B1294" s="402">
        <f t="shared" si="16"/>
        <v>1256</v>
      </c>
      <c r="C1294" s="489"/>
      <c r="D1294" s="490"/>
      <c r="E1294" s="490"/>
      <c r="F1294" s="490"/>
      <c r="G1294" s="490"/>
      <c r="H1294" s="490"/>
      <c r="I1294" s="490"/>
      <c r="J1294" s="490"/>
      <c r="K1294" s="490"/>
      <c r="L1294" s="491"/>
      <c r="M1294" s="492"/>
      <c r="N1294" s="492"/>
      <c r="O1294" s="492"/>
      <c r="P1294" s="492"/>
      <c r="Q1294" s="492"/>
      <c r="R1294" s="493"/>
      <c r="S1294" s="493"/>
      <c r="T1294" s="493"/>
      <c r="U1294" s="493"/>
      <c r="V1294" s="493"/>
      <c r="W1294" s="403"/>
      <c r="X1294" s="1"/>
      <c r="Y1294" s="2"/>
      <c r="Z1294" s="400" t="str">
        <f>IFERROR(VLOOKUP(Y1294, 【参考】数式用!$A$2:$B$48, 2, FALSE), "")</f>
        <v/>
      </c>
    </row>
    <row r="1295" spans="2:26" ht="20.100000000000001" customHeight="1">
      <c r="B1295" s="402">
        <f t="shared" si="16"/>
        <v>1257</v>
      </c>
      <c r="C1295" s="489"/>
      <c r="D1295" s="490"/>
      <c r="E1295" s="490"/>
      <c r="F1295" s="490"/>
      <c r="G1295" s="490"/>
      <c r="H1295" s="490"/>
      <c r="I1295" s="490"/>
      <c r="J1295" s="490"/>
      <c r="K1295" s="490"/>
      <c r="L1295" s="491"/>
      <c r="M1295" s="492"/>
      <c r="N1295" s="492"/>
      <c r="O1295" s="492"/>
      <c r="P1295" s="492"/>
      <c r="Q1295" s="492"/>
      <c r="R1295" s="493"/>
      <c r="S1295" s="493"/>
      <c r="T1295" s="493"/>
      <c r="U1295" s="493"/>
      <c r="V1295" s="493"/>
      <c r="W1295" s="403"/>
      <c r="X1295" s="1"/>
      <c r="Y1295" s="2"/>
      <c r="Z1295" s="400" t="str">
        <f>IFERROR(VLOOKUP(Y1295, 【参考】数式用!$A$2:$B$48, 2, FALSE), "")</f>
        <v/>
      </c>
    </row>
    <row r="1296" spans="2:26" ht="20.100000000000001" customHeight="1">
      <c r="B1296" s="402">
        <f t="shared" si="16"/>
        <v>1258</v>
      </c>
      <c r="C1296" s="489"/>
      <c r="D1296" s="490"/>
      <c r="E1296" s="490"/>
      <c r="F1296" s="490"/>
      <c r="G1296" s="490"/>
      <c r="H1296" s="490"/>
      <c r="I1296" s="490"/>
      <c r="J1296" s="490"/>
      <c r="K1296" s="490"/>
      <c r="L1296" s="491"/>
      <c r="M1296" s="492"/>
      <c r="N1296" s="492"/>
      <c r="O1296" s="492"/>
      <c r="P1296" s="492"/>
      <c r="Q1296" s="492"/>
      <c r="R1296" s="493"/>
      <c r="S1296" s="493"/>
      <c r="T1296" s="493"/>
      <c r="U1296" s="493"/>
      <c r="V1296" s="493"/>
      <c r="W1296" s="403"/>
      <c r="X1296" s="1"/>
      <c r="Y1296" s="2"/>
      <c r="Z1296" s="400" t="str">
        <f>IFERROR(VLOOKUP(Y1296, 【参考】数式用!$A$2:$B$48, 2, FALSE), "")</f>
        <v/>
      </c>
    </row>
    <row r="1297" spans="2:26" ht="20.100000000000001" customHeight="1">
      <c r="B1297" s="402">
        <f t="shared" si="16"/>
        <v>1259</v>
      </c>
      <c r="C1297" s="489"/>
      <c r="D1297" s="490"/>
      <c r="E1297" s="490"/>
      <c r="F1297" s="490"/>
      <c r="G1297" s="490"/>
      <c r="H1297" s="490"/>
      <c r="I1297" s="490"/>
      <c r="J1297" s="490"/>
      <c r="K1297" s="490"/>
      <c r="L1297" s="491"/>
      <c r="M1297" s="492"/>
      <c r="N1297" s="492"/>
      <c r="O1297" s="492"/>
      <c r="P1297" s="492"/>
      <c r="Q1297" s="492"/>
      <c r="R1297" s="493"/>
      <c r="S1297" s="493"/>
      <c r="T1297" s="493"/>
      <c r="U1297" s="493"/>
      <c r="V1297" s="493"/>
      <c r="W1297" s="403"/>
      <c r="X1297" s="1"/>
      <c r="Y1297" s="2"/>
      <c r="Z1297" s="400" t="str">
        <f>IFERROR(VLOOKUP(Y1297, 【参考】数式用!$A$2:$B$48, 2, FALSE), "")</f>
        <v/>
      </c>
    </row>
    <row r="1298" spans="2:26" ht="20.100000000000001" customHeight="1">
      <c r="B1298" s="402">
        <f t="shared" si="16"/>
        <v>1260</v>
      </c>
      <c r="C1298" s="489"/>
      <c r="D1298" s="490"/>
      <c r="E1298" s="490"/>
      <c r="F1298" s="490"/>
      <c r="G1298" s="490"/>
      <c r="H1298" s="490"/>
      <c r="I1298" s="490"/>
      <c r="J1298" s="490"/>
      <c r="K1298" s="490"/>
      <c r="L1298" s="491"/>
      <c r="M1298" s="492"/>
      <c r="N1298" s="492"/>
      <c r="O1298" s="492"/>
      <c r="P1298" s="492"/>
      <c r="Q1298" s="492"/>
      <c r="R1298" s="493"/>
      <c r="S1298" s="493"/>
      <c r="T1298" s="493"/>
      <c r="U1298" s="493"/>
      <c r="V1298" s="493"/>
      <c r="W1298" s="403"/>
      <c r="X1298" s="1"/>
      <c r="Y1298" s="2"/>
      <c r="Z1298" s="400" t="str">
        <f>IFERROR(VLOOKUP(Y1298, 【参考】数式用!$A$2:$B$48, 2, FALSE), "")</f>
        <v/>
      </c>
    </row>
    <row r="1299" spans="2:26" ht="20.100000000000001" customHeight="1">
      <c r="B1299" s="402">
        <f t="shared" si="16"/>
        <v>1261</v>
      </c>
      <c r="C1299" s="489"/>
      <c r="D1299" s="490"/>
      <c r="E1299" s="490"/>
      <c r="F1299" s="490"/>
      <c r="G1299" s="490"/>
      <c r="H1299" s="490"/>
      <c r="I1299" s="490"/>
      <c r="J1299" s="490"/>
      <c r="K1299" s="490"/>
      <c r="L1299" s="491"/>
      <c r="M1299" s="492"/>
      <c r="N1299" s="492"/>
      <c r="O1299" s="492"/>
      <c r="P1299" s="492"/>
      <c r="Q1299" s="492"/>
      <c r="R1299" s="493"/>
      <c r="S1299" s="493"/>
      <c r="T1299" s="493"/>
      <c r="U1299" s="493"/>
      <c r="V1299" s="493"/>
      <c r="W1299" s="403"/>
      <c r="X1299" s="1"/>
      <c r="Y1299" s="2"/>
      <c r="Z1299" s="400" t="str">
        <f>IFERROR(VLOOKUP(Y1299, 【参考】数式用!$A$2:$B$48, 2, FALSE), "")</f>
        <v/>
      </c>
    </row>
    <row r="1300" spans="2:26" ht="20.100000000000001" customHeight="1">
      <c r="B1300" s="402">
        <f t="shared" si="16"/>
        <v>1262</v>
      </c>
      <c r="C1300" s="489"/>
      <c r="D1300" s="490"/>
      <c r="E1300" s="490"/>
      <c r="F1300" s="490"/>
      <c r="G1300" s="490"/>
      <c r="H1300" s="490"/>
      <c r="I1300" s="490"/>
      <c r="J1300" s="490"/>
      <c r="K1300" s="490"/>
      <c r="L1300" s="491"/>
      <c r="M1300" s="492"/>
      <c r="N1300" s="492"/>
      <c r="O1300" s="492"/>
      <c r="P1300" s="492"/>
      <c r="Q1300" s="492"/>
      <c r="R1300" s="493"/>
      <c r="S1300" s="493"/>
      <c r="T1300" s="493"/>
      <c r="U1300" s="493"/>
      <c r="V1300" s="493"/>
      <c r="W1300" s="403"/>
      <c r="X1300" s="1"/>
      <c r="Y1300" s="2"/>
      <c r="Z1300" s="400" t="str">
        <f>IFERROR(VLOOKUP(Y1300, 【参考】数式用!$A$2:$B$48, 2, FALSE), "")</f>
        <v/>
      </c>
    </row>
    <row r="1301" spans="2:26" ht="20.100000000000001" customHeight="1">
      <c r="B1301" s="402">
        <f t="shared" si="16"/>
        <v>1263</v>
      </c>
      <c r="C1301" s="489"/>
      <c r="D1301" s="490"/>
      <c r="E1301" s="490"/>
      <c r="F1301" s="490"/>
      <c r="G1301" s="490"/>
      <c r="H1301" s="490"/>
      <c r="I1301" s="490"/>
      <c r="J1301" s="490"/>
      <c r="K1301" s="490"/>
      <c r="L1301" s="491"/>
      <c r="M1301" s="492"/>
      <c r="N1301" s="492"/>
      <c r="O1301" s="492"/>
      <c r="P1301" s="492"/>
      <c r="Q1301" s="492"/>
      <c r="R1301" s="493"/>
      <c r="S1301" s="493"/>
      <c r="T1301" s="493"/>
      <c r="U1301" s="493"/>
      <c r="V1301" s="493"/>
      <c r="W1301" s="403"/>
      <c r="X1301" s="1"/>
      <c r="Y1301" s="2"/>
      <c r="Z1301" s="400" t="str">
        <f>IFERROR(VLOOKUP(Y1301, 【参考】数式用!$A$2:$B$48, 2, FALSE), "")</f>
        <v/>
      </c>
    </row>
    <row r="1302" spans="2:26" ht="20.100000000000001" customHeight="1">
      <c r="B1302" s="402">
        <f t="shared" si="16"/>
        <v>1264</v>
      </c>
      <c r="C1302" s="489"/>
      <c r="D1302" s="490"/>
      <c r="E1302" s="490"/>
      <c r="F1302" s="490"/>
      <c r="G1302" s="490"/>
      <c r="H1302" s="490"/>
      <c r="I1302" s="490"/>
      <c r="J1302" s="490"/>
      <c r="K1302" s="490"/>
      <c r="L1302" s="491"/>
      <c r="M1302" s="492"/>
      <c r="N1302" s="492"/>
      <c r="O1302" s="492"/>
      <c r="P1302" s="492"/>
      <c r="Q1302" s="492"/>
      <c r="R1302" s="493"/>
      <c r="S1302" s="493"/>
      <c r="T1302" s="493"/>
      <c r="U1302" s="493"/>
      <c r="V1302" s="493"/>
      <c r="W1302" s="403"/>
      <c r="X1302" s="1"/>
      <c r="Y1302" s="2"/>
      <c r="Z1302" s="400" t="str">
        <f>IFERROR(VLOOKUP(Y1302, 【参考】数式用!$A$2:$B$48, 2, FALSE), "")</f>
        <v/>
      </c>
    </row>
    <row r="1303" spans="2:26" ht="20.100000000000001" customHeight="1">
      <c r="B1303" s="402">
        <f t="shared" si="16"/>
        <v>1265</v>
      </c>
      <c r="C1303" s="489"/>
      <c r="D1303" s="490"/>
      <c r="E1303" s="490"/>
      <c r="F1303" s="490"/>
      <c r="G1303" s="490"/>
      <c r="H1303" s="490"/>
      <c r="I1303" s="490"/>
      <c r="J1303" s="490"/>
      <c r="K1303" s="490"/>
      <c r="L1303" s="491"/>
      <c r="M1303" s="492"/>
      <c r="N1303" s="492"/>
      <c r="O1303" s="492"/>
      <c r="P1303" s="492"/>
      <c r="Q1303" s="492"/>
      <c r="R1303" s="493"/>
      <c r="S1303" s="493"/>
      <c r="T1303" s="493"/>
      <c r="U1303" s="493"/>
      <c r="V1303" s="493"/>
      <c r="W1303" s="403"/>
      <c r="X1303" s="1"/>
      <c r="Y1303" s="2"/>
      <c r="Z1303" s="400" t="str">
        <f>IFERROR(VLOOKUP(Y1303, 【参考】数式用!$A$2:$B$48, 2, FALSE), "")</f>
        <v/>
      </c>
    </row>
    <row r="1304" spans="2:26" ht="20.100000000000001" customHeight="1">
      <c r="B1304" s="402">
        <f t="shared" si="16"/>
        <v>1266</v>
      </c>
      <c r="C1304" s="489"/>
      <c r="D1304" s="490"/>
      <c r="E1304" s="490"/>
      <c r="F1304" s="490"/>
      <c r="G1304" s="490"/>
      <c r="H1304" s="490"/>
      <c r="I1304" s="490"/>
      <c r="J1304" s="490"/>
      <c r="K1304" s="490"/>
      <c r="L1304" s="491"/>
      <c r="M1304" s="492"/>
      <c r="N1304" s="492"/>
      <c r="O1304" s="492"/>
      <c r="P1304" s="492"/>
      <c r="Q1304" s="492"/>
      <c r="R1304" s="493"/>
      <c r="S1304" s="493"/>
      <c r="T1304" s="493"/>
      <c r="U1304" s="493"/>
      <c r="V1304" s="493"/>
      <c r="W1304" s="403"/>
      <c r="X1304" s="1"/>
      <c r="Y1304" s="2"/>
      <c r="Z1304" s="400" t="str">
        <f>IFERROR(VLOOKUP(Y1304, 【参考】数式用!$A$2:$B$48, 2, FALSE), "")</f>
        <v/>
      </c>
    </row>
    <row r="1305" spans="2:26" ht="20.100000000000001" customHeight="1">
      <c r="B1305" s="402">
        <f t="shared" si="16"/>
        <v>1267</v>
      </c>
      <c r="C1305" s="489"/>
      <c r="D1305" s="490"/>
      <c r="E1305" s="490"/>
      <c r="F1305" s="490"/>
      <c r="G1305" s="490"/>
      <c r="H1305" s="490"/>
      <c r="I1305" s="490"/>
      <c r="J1305" s="490"/>
      <c r="K1305" s="490"/>
      <c r="L1305" s="491"/>
      <c r="M1305" s="492"/>
      <c r="N1305" s="492"/>
      <c r="O1305" s="492"/>
      <c r="P1305" s="492"/>
      <c r="Q1305" s="492"/>
      <c r="R1305" s="493"/>
      <c r="S1305" s="493"/>
      <c r="T1305" s="493"/>
      <c r="U1305" s="493"/>
      <c r="V1305" s="493"/>
      <c r="W1305" s="403"/>
      <c r="X1305" s="1"/>
      <c r="Y1305" s="2"/>
      <c r="Z1305" s="400" t="str">
        <f>IFERROR(VLOOKUP(Y1305, 【参考】数式用!$A$2:$B$48, 2, FALSE), "")</f>
        <v/>
      </c>
    </row>
    <row r="1306" spans="2:26" ht="20.100000000000001" customHeight="1">
      <c r="B1306" s="402">
        <f t="shared" si="16"/>
        <v>1268</v>
      </c>
      <c r="C1306" s="489"/>
      <c r="D1306" s="490"/>
      <c r="E1306" s="490"/>
      <c r="F1306" s="490"/>
      <c r="G1306" s="490"/>
      <c r="H1306" s="490"/>
      <c r="I1306" s="490"/>
      <c r="J1306" s="490"/>
      <c r="K1306" s="490"/>
      <c r="L1306" s="491"/>
      <c r="M1306" s="492"/>
      <c r="N1306" s="492"/>
      <c r="O1306" s="492"/>
      <c r="P1306" s="492"/>
      <c r="Q1306" s="492"/>
      <c r="R1306" s="493"/>
      <c r="S1306" s="493"/>
      <c r="T1306" s="493"/>
      <c r="U1306" s="493"/>
      <c r="V1306" s="493"/>
      <c r="W1306" s="403"/>
      <c r="X1306" s="1"/>
      <c r="Y1306" s="2"/>
      <c r="Z1306" s="400" t="str">
        <f>IFERROR(VLOOKUP(Y1306, 【参考】数式用!$A$2:$B$48, 2, FALSE), "")</f>
        <v/>
      </c>
    </row>
    <row r="1307" spans="2:26" ht="20.100000000000001" customHeight="1">
      <c r="B1307" s="402">
        <f t="shared" si="16"/>
        <v>1269</v>
      </c>
      <c r="C1307" s="489"/>
      <c r="D1307" s="490"/>
      <c r="E1307" s="490"/>
      <c r="F1307" s="490"/>
      <c r="G1307" s="490"/>
      <c r="H1307" s="490"/>
      <c r="I1307" s="490"/>
      <c r="J1307" s="490"/>
      <c r="K1307" s="490"/>
      <c r="L1307" s="491"/>
      <c r="M1307" s="492"/>
      <c r="N1307" s="492"/>
      <c r="O1307" s="492"/>
      <c r="P1307" s="492"/>
      <c r="Q1307" s="492"/>
      <c r="R1307" s="493"/>
      <c r="S1307" s="493"/>
      <c r="T1307" s="493"/>
      <c r="U1307" s="493"/>
      <c r="V1307" s="493"/>
      <c r="W1307" s="403"/>
      <c r="X1307" s="1"/>
      <c r="Y1307" s="2"/>
      <c r="Z1307" s="400" t="str">
        <f>IFERROR(VLOOKUP(Y1307, 【参考】数式用!$A$2:$B$48, 2, FALSE), "")</f>
        <v/>
      </c>
    </row>
    <row r="1308" spans="2:26" ht="20.100000000000001" customHeight="1">
      <c r="B1308" s="402">
        <f t="shared" si="16"/>
        <v>1270</v>
      </c>
      <c r="C1308" s="489"/>
      <c r="D1308" s="490"/>
      <c r="E1308" s="490"/>
      <c r="F1308" s="490"/>
      <c r="G1308" s="490"/>
      <c r="H1308" s="490"/>
      <c r="I1308" s="490"/>
      <c r="J1308" s="490"/>
      <c r="K1308" s="490"/>
      <c r="L1308" s="491"/>
      <c r="M1308" s="492"/>
      <c r="N1308" s="492"/>
      <c r="O1308" s="492"/>
      <c r="P1308" s="492"/>
      <c r="Q1308" s="492"/>
      <c r="R1308" s="493"/>
      <c r="S1308" s="493"/>
      <c r="T1308" s="493"/>
      <c r="U1308" s="493"/>
      <c r="V1308" s="493"/>
      <c r="W1308" s="403"/>
      <c r="X1308" s="1"/>
      <c r="Y1308" s="2"/>
      <c r="Z1308" s="400" t="str">
        <f>IFERROR(VLOOKUP(Y1308, 【参考】数式用!$A$2:$B$48, 2, FALSE), "")</f>
        <v/>
      </c>
    </row>
    <row r="1309" spans="2:26" ht="20.100000000000001" customHeight="1">
      <c r="B1309" s="402">
        <f t="shared" si="16"/>
        <v>1271</v>
      </c>
      <c r="C1309" s="489"/>
      <c r="D1309" s="490"/>
      <c r="E1309" s="490"/>
      <c r="F1309" s="490"/>
      <c r="G1309" s="490"/>
      <c r="H1309" s="490"/>
      <c r="I1309" s="490"/>
      <c r="J1309" s="490"/>
      <c r="K1309" s="490"/>
      <c r="L1309" s="491"/>
      <c r="M1309" s="492"/>
      <c r="N1309" s="492"/>
      <c r="O1309" s="492"/>
      <c r="P1309" s="492"/>
      <c r="Q1309" s="492"/>
      <c r="R1309" s="493"/>
      <c r="S1309" s="493"/>
      <c r="T1309" s="493"/>
      <c r="U1309" s="493"/>
      <c r="V1309" s="493"/>
      <c r="W1309" s="403"/>
      <c r="X1309" s="1"/>
      <c r="Y1309" s="2"/>
      <c r="Z1309" s="400" t="str">
        <f>IFERROR(VLOOKUP(Y1309, 【参考】数式用!$A$2:$B$48, 2, FALSE), "")</f>
        <v/>
      </c>
    </row>
    <row r="1310" spans="2:26" ht="20.100000000000001" customHeight="1">
      <c r="B1310" s="402">
        <f t="shared" si="16"/>
        <v>1272</v>
      </c>
      <c r="C1310" s="489"/>
      <c r="D1310" s="490"/>
      <c r="E1310" s="490"/>
      <c r="F1310" s="490"/>
      <c r="G1310" s="490"/>
      <c r="H1310" s="490"/>
      <c r="I1310" s="490"/>
      <c r="J1310" s="490"/>
      <c r="K1310" s="490"/>
      <c r="L1310" s="491"/>
      <c r="M1310" s="492"/>
      <c r="N1310" s="492"/>
      <c r="O1310" s="492"/>
      <c r="P1310" s="492"/>
      <c r="Q1310" s="492"/>
      <c r="R1310" s="493"/>
      <c r="S1310" s="493"/>
      <c r="T1310" s="493"/>
      <c r="U1310" s="493"/>
      <c r="V1310" s="493"/>
      <c r="W1310" s="403"/>
      <c r="X1310" s="1"/>
      <c r="Y1310" s="2"/>
      <c r="Z1310" s="400" t="str">
        <f>IFERROR(VLOOKUP(Y1310, 【参考】数式用!$A$2:$B$48, 2, FALSE), "")</f>
        <v/>
      </c>
    </row>
    <row r="1311" spans="2:26" ht="20.100000000000001" customHeight="1">
      <c r="B1311" s="402">
        <f t="shared" si="16"/>
        <v>1273</v>
      </c>
      <c r="C1311" s="489"/>
      <c r="D1311" s="490"/>
      <c r="E1311" s="490"/>
      <c r="F1311" s="490"/>
      <c r="G1311" s="490"/>
      <c r="H1311" s="490"/>
      <c r="I1311" s="490"/>
      <c r="J1311" s="490"/>
      <c r="K1311" s="490"/>
      <c r="L1311" s="491"/>
      <c r="M1311" s="492"/>
      <c r="N1311" s="492"/>
      <c r="O1311" s="492"/>
      <c r="P1311" s="492"/>
      <c r="Q1311" s="492"/>
      <c r="R1311" s="493"/>
      <c r="S1311" s="493"/>
      <c r="T1311" s="493"/>
      <c r="U1311" s="493"/>
      <c r="V1311" s="493"/>
      <c r="W1311" s="403"/>
      <c r="X1311" s="1"/>
      <c r="Y1311" s="2"/>
      <c r="Z1311" s="400" t="str">
        <f>IFERROR(VLOOKUP(Y1311, 【参考】数式用!$A$2:$B$48, 2, FALSE), "")</f>
        <v/>
      </c>
    </row>
    <row r="1312" spans="2:26" ht="20.100000000000001" customHeight="1">
      <c r="B1312" s="402">
        <f t="shared" si="16"/>
        <v>1274</v>
      </c>
      <c r="C1312" s="489"/>
      <c r="D1312" s="490"/>
      <c r="E1312" s="490"/>
      <c r="F1312" s="490"/>
      <c r="G1312" s="490"/>
      <c r="H1312" s="490"/>
      <c r="I1312" s="490"/>
      <c r="J1312" s="490"/>
      <c r="K1312" s="490"/>
      <c r="L1312" s="491"/>
      <c r="M1312" s="492"/>
      <c r="N1312" s="492"/>
      <c r="O1312" s="492"/>
      <c r="P1312" s="492"/>
      <c r="Q1312" s="492"/>
      <c r="R1312" s="493"/>
      <c r="S1312" s="493"/>
      <c r="T1312" s="493"/>
      <c r="U1312" s="493"/>
      <c r="V1312" s="493"/>
      <c r="W1312" s="403"/>
      <c r="X1312" s="1"/>
      <c r="Y1312" s="2"/>
      <c r="Z1312" s="400" t="str">
        <f>IFERROR(VLOOKUP(Y1312, 【参考】数式用!$A$2:$B$48, 2, FALSE), "")</f>
        <v/>
      </c>
    </row>
    <row r="1313" spans="2:26" ht="20.100000000000001" customHeight="1">
      <c r="B1313" s="402">
        <f t="shared" ref="B1313:B1376" si="17">B1312+1</f>
        <v>1275</v>
      </c>
      <c r="C1313" s="489"/>
      <c r="D1313" s="490"/>
      <c r="E1313" s="490"/>
      <c r="F1313" s="490"/>
      <c r="G1313" s="490"/>
      <c r="H1313" s="490"/>
      <c r="I1313" s="490"/>
      <c r="J1313" s="490"/>
      <c r="K1313" s="490"/>
      <c r="L1313" s="491"/>
      <c r="M1313" s="492"/>
      <c r="N1313" s="492"/>
      <c r="O1313" s="492"/>
      <c r="P1313" s="492"/>
      <c r="Q1313" s="492"/>
      <c r="R1313" s="493"/>
      <c r="S1313" s="493"/>
      <c r="T1313" s="493"/>
      <c r="U1313" s="493"/>
      <c r="V1313" s="493"/>
      <c r="W1313" s="403"/>
      <c r="X1313" s="1"/>
      <c r="Y1313" s="2"/>
      <c r="Z1313" s="400" t="str">
        <f>IFERROR(VLOOKUP(Y1313, 【参考】数式用!$A$2:$B$48, 2, FALSE), "")</f>
        <v/>
      </c>
    </row>
    <row r="1314" spans="2:26" ht="20.100000000000001" customHeight="1">
      <c r="B1314" s="402">
        <f t="shared" si="17"/>
        <v>1276</v>
      </c>
      <c r="C1314" s="489"/>
      <c r="D1314" s="490"/>
      <c r="E1314" s="490"/>
      <c r="F1314" s="490"/>
      <c r="G1314" s="490"/>
      <c r="H1314" s="490"/>
      <c r="I1314" s="490"/>
      <c r="J1314" s="490"/>
      <c r="K1314" s="490"/>
      <c r="L1314" s="491"/>
      <c r="M1314" s="492"/>
      <c r="N1314" s="492"/>
      <c r="O1314" s="492"/>
      <c r="P1314" s="492"/>
      <c r="Q1314" s="492"/>
      <c r="R1314" s="493"/>
      <c r="S1314" s="493"/>
      <c r="T1314" s="493"/>
      <c r="U1314" s="493"/>
      <c r="V1314" s="493"/>
      <c r="W1314" s="403"/>
      <c r="X1314" s="1"/>
      <c r="Y1314" s="2"/>
      <c r="Z1314" s="400" t="str">
        <f>IFERROR(VLOOKUP(Y1314, 【参考】数式用!$A$2:$B$48, 2, FALSE), "")</f>
        <v/>
      </c>
    </row>
    <row r="1315" spans="2:26" ht="20.100000000000001" customHeight="1">
      <c r="B1315" s="402">
        <f t="shared" si="17"/>
        <v>1277</v>
      </c>
      <c r="C1315" s="489"/>
      <c r="D1315" s="490"/>
      <c r="E1315" s="490"/>
      <c r="F1315" s="490"/>
      <c r="G1315" s="490"/>
      <c r="H1315" s="490"/>
      <c r="I1315" s="490"/>
      <c r="J1315" s="490"/>
      <c r="K1315" s="490"/>
      <c r="L1315" s="491"/>
      <c r="M1315" s="492"/>
      <c r="N1315" s="492"/>
      <c r="O1315" s="492"/>
      <c r="P1315" s="492"/>
      <c r="Q1315" s="492"/>
      <c r="R1315" s="493"/>
      <c r="S1315" s="493"/>
      <c r="T1315" s="493"/>
      <c r="U1315" s="493"/>
      <c r="V1315" s="493"/>
      <c r="W1315" s="403"/>
      <c r="X1315" s="1"/>
      <c r="Y1315" s="2"/>
      <c r="Z1315" s="400" t="str">
        <f>IFERROR(VLOOKUP(Y1315, 【参考】数式用!$A$2:$B$48, 2, FALSE), "")</f>
        <v/>
      </c>
    </row>
    <row r="1316" spans="2:26" ht="20.100000000000001" customHeight="1">
      <c r="B1316" s="402">
        <f t="shared" si="17"/>
        <v>1278</v>
      </c>
      <c r="C1316" s="489"/>
      <c r="D1316" s="490"/>
      <c r="E1316" s="490"/>
      <c r="F1316" s="490"/>
      <c r="G1316" s="490"/>
      <c r="H1316" s="490"/>
      <c r="I1316" s="490"/>
      <c r="J1316" s="490"/>
      <c r="K1316" s="490"/>
      <c r="L1316" s="491"/>
      <c r="M1316" s="492"/>
      <c r="N1316" s="492"/>
      <c r="O1316" s="492"/>
      <c r="P1316" s="492"/>
      <c r="Q1316" s="492"/>
      <c r="R1316" s="493"/>
      <c r="S1316" s="493"/>
      <c r="T1316" s="493"/>
      <c r="U1316" s="493"/>
      <c r="V1316" s="493"/>
      <c r="W1316" s="403"/>
      <c r="X1316" s="1"/>
      <c r="Y1316" s="2"/>
      <c r="Z1316" s="400" t="str">
        <f>IFERROR(VLOOKUP(Y1316, 【参考】数式用!$A$2:$B$48, 2, FALSE), "")</f>
        <v/>
      </c>
    </row>
    <row r="1317" spans="2:26" ht="20.100000000000001" customHeight="1">
      <c r="B1317" s="402">
        <f t="shared" si="17"/>
        <v>1279</v>
      </c>
      <c r="C1317" s="489"/>
      <c r="D1317" s="490"/>
      <c r="E1317" s="490"/>
      <c r="F1317" s="490"/>
      <c r="G1317" s="490"/>
      <c r="H1317" s="490"/>
      <c r="I1317" s="490"/>
      <c r="J1317" s="490"/>
      <c r="K1317" s="490"/>
      <c r="L1317" s="491"/>
      <c r="M1317" s="492"/>
      <c r="N1317" s="492"/>
      <c r="O1317" s="492"/>
      <c r="P1317" s="492"/>
      <c r="Q1317" s="492"/>
      <c r="R1317" s="493"/>
      <c r="S1317" s="493"/>
      <c r="T1317" s="493"/>
      <c r="U1317" s="493"/>
      <c r="V1317" s="493"/>
      <c r="W1317" s="403"/>
      <c r="X1317" s="1"/>
      <c r="Y1317" s="2"/>
      <c r="Z1317" s="400" t="str">
        <f>IFERROR(VLOOKUP(Y1317, 【参考】数式用!$A$2:$B$48, 2, FALSE), "")</f>
        <v/>
      </c>
    </row>
    <row r="1318" spans="2:26" ht="20.100000000000001" customHeight="1">
      <c r="B1318" s="402">
        <f t="shared" si="17"/>
        <v>1280</v>
      </c>
      <c r="C1318" s="489"/>
      <c r="D1318" s="490"/>
      <c r="E1318" s="490"/>
      <c r="F1318" s="490"/>
      <c r="G1318" s="490"/>
      <c r="H1318" s="490"/>
      <c r="I1318" s="490"/>
      <c r="J1318" s="490"/>
      <c r="K1318" s="490"/>
      <c r="L1318" s="491"/>
      <c r="M1318" s="492"/>
      <c r="N1318" s="492"/>
      <c r="O1318" s="492"/>
      <c r="P1318" s="492"/>
      <c r="Q1318" s="492"/>
      <c r="R1318" s="493"/>
      <c r="S1318" s="493"/>
      <c r="T1318" s="493"/>
      <c r="U1318" s="493"/>
      <c r="V1318" s="493"/>
      <c r="W1318" s="403"/>
      <c r="X1318" s="1"/>
      <c r="Y1318" s="2"/>
      <c r="Z1318" s="400" t="str">
        <f>IFERROR(VLOOKUP(Y1318, 【参考】数式用!$A$2:$B$48, 2, FALSE), "")</f>
        <v/>
      </c>
    </row>
    <row r="1319" spans="2:26" ht="20.100000000000001" customHeight="1">
      <c r="B1319" s="402">
        <f t="shared" si="17"/>
        <v>1281</v>
      </c>
      <c r="C1319" s="489"/>
      <c r="D1319" s="490"/>
      <c r="E1319" s="490"/>
      <c r="F1319" s="490"/>
      <c r="G1319" s="490"/>
      <c r="H1319" s="490"/>
      <c r="I1319" s="490"/>
      <c r="J1319" s="490"/>
      <c r="K1319" s="490"/>
      <c r="L1319" s="491"/>
      <c r="M1319" s="492"/>
      <c r="N1319" s="492"/>
      <c r="O1319" s="492"/>
      <c r="P1319" s="492"/>
      <c r="Q1319" s="492"/>
      <c r="R1319" s="493"/>
      <c r="S1319" s="493"/>
      <c r="T1319" s="493"/>
      <c r="U1319" s="493"/>
      <c r="V1319" s="493"/>
      <c r="W1319" s="403"/>
      <c r="X1319" s="1"/>
      <c r="Y1319" s="2"/>
      <c r="Z1319" s="400" t="str">
        <f>IFERROR(VLOOKUP(Y1319, 【参考】数式用!$A$2:$B$48, 2, FALSE), "")</f>
        <v/>
      </c>
    </row>
    <row r="1320" spans="2:26" ht="20.100000000000001" customHeight="1">
      <c r="B1320" s="402">
        <f t="shared" si="17"/>
        <v>1282</v>
      </c>
      <c r="C1320" s="489"/>
      <c r="D1320" s="490"/>
      <c r="E1320" s="490"/>
      <c r="F1320" s="490"/>
      <c r="G1320" s="490"/>
      <c r="H1320" s="490"/>
      <c r="I1320" s="490"/>
      <c r="J1320" s="490"/>
      <c r="K1320" s="490"/>
      <c r="L1320" s="491"/>
      <c r="M1320" s="492"/>
      <c r="N1320" s="492"/>
      <c r="O1320" s="492"/>
      <c r="P1320" s="492"/>
      <c r="Q1320" s="492"/>
      <c r="R1320" s="493"/>
      <c r="S1320" s="493"/>
      <c r="T1320" s="493"/>
      <c r="U1320" s="493"/>
      <c r="V1320" s="493"/>
      <c r="W1320" s="403"/>
      <c r="X1320" s="1"/>
      <c r="Y1320" s="2"/>
      <c r="Z1320" s="400" t="str">
        <f>IFERROR(VLOOKUP(Y1320, 【参考】数式用!$A$2:$B$48, 2, FALSE), "")</f>
        <v/>
      </c>
    </row>
    <row r="1321" spans="2:26" ht="20.100000000000001" customHeight="1">
      <c r="B1321" s="402">
        <f t="shared" si="17"/>
        <v>1283</v>
      </c>
      <c r="C1321" s="489"/>
      <c r="D1321" s="490"/>
      <c r="E1321" s="490"/>
      <c r="F1321" s="490"/>
      <c r="G1321" s="490"/>
      <c r="H1321" s="490"/>
      <c r="I1321" s="490"/>
      <c r="J1321" s="490"/>
      <c r="K1321" s="490"/>
      <c r="L1321" s="491"/>
      <c r="M1321" s="492"/>
      <c r="N1321" s="492"/>
      <c r="O1321" s="492"/>
      <c r="P1321" s="492"/>
      <c r="Q1321" s="492"/>
      <c r="R1321" s="493"/>
      <c r="S1321" s="493"/>
      <c r="T1321" s="493"/>
      <c r="U1321" s="493"/>
      <c r="V1321" s="493"/>
      <c r="W1321" s="403"/>
      <c r="X1321" s="1"/>
      <c r="Y1321" s="2"/>
      <c r="Z1321" s="400" t="str">
        <f>IFERROR(VLOOKUP(Y1321, 【参考】数式用!$A$2:$B$48, 2, FALSE), "")</f>
        <v/>
      </c>
    </row>
    <row r="1322" spans="2:26" ht="20.100000000000001" customHeight="1">
      <c r="B1322" s="402">
        <f t="shared" si="17"/>
        <v>1284</v>
      </c>
      <c r="C1322" s="489"/>
      <c r="D1322" s="490"/>
      <c r="E1322" s="490"/>
      <c r="F1322" s="490"/>
      <c r="G1322" s="490"/>
      <c r="H1322" s="490"/>
      <c r="I1322" s="490"/>
      <c r="J1322" s="490"/>
      <c r="K1322" s="490"/>
      <c r="L1322" s="491"/>
      <c r="M1322" s="492"/>
      <c r="N1322" s="492"/>
      <c r="O1322" s="492"/>
      <c r="P1322" s="492"/>
      <c r="Q1322" s="492"/>
      <c r="R1322" s="493"/>
      <c r="S1322" s="493"/>
      <c r="T1322" s="493"/>
      <c r="U1322" s="493"/>
      <c r="V1322" s="493"/>
      <c r="W1322" s="403"/>
      <c r="X1322" s="1"/>
      <c r="Y1322" s="2"/>
      <c r="Z1322" s="400" t="str">
        <f>IFERROR(VLOOKUP(Y1322, 【参考】数式用!$A$2:$B$48, 2, FALSE), "")</f>
        <v/>
      </c>
    </row>
    <row r="1323" spans="2:26" ht="20.100000000000001" customHeight="1">
      <c r="B1323" s="402">
        <f t="shared" si="17"/>
        <v>1285</v>
      </c>
      <c r="C1323" s="489"/>
      <c r="D1323" s="490"/>
      <c r="E1323" s="490"/>
      <c r="F1323" s="490"/>
      <c r="G1323" s="490"/>
      <c r="H1323" s="490"/>
      <c r="I1323" s="490"/>
      <c r="J1323" s="490"/>
      <c r="K1323" s="490"/>
      <c r="L1323" s="491"/>
      <c r="M1323" s="492"/>
      <c r="N1323" s="492"/>
      <c r="O1323" s="492"/>
      <c r="P1323" s="492"/>
      <c r="Q1323" s="492"/>
      <c r="R1323" s="493"/>
      <c r="S1323" s="493"/>
      <c r="T1323" s="493"/>
      <c r="U1323" s="493"/>
      <c r="V1323" s="493"/>
      <c r="W1323" s="403"/>
      <c r="X1323" s="1"/>
      <c r="Y1323" s="2"/>
      <c r="Z1323" s="400" t="str">
        <f>IFERROR(VLOOKUP(Y1323, 【参考】数式用!$A$2:$B$48, 2, FALSE), "")</f>
        <v/>
      </c>
    </row>
    <row r="1324" spans="2:26" ht="20.100000000000001" customHeight="1">
      <c r="B1324" s="402">
        <f t="shared" si="17"/>
        <v>1286</v>
      </c>
      <c r="C1324" s="489"/>
      <c r="D1324" s="490"/>
      <c r="E1324" s="490"/>
      <c r="F1324" s="490"/>
      <c r="G1324" s="490"/>
      <c r="H1324" s="490"/>
      <c r="I1324" s="490"/>
      <c r="J1324" s="490"/>
      <c r="K1324" s="490"/>
      <c r="L1324" s="491"/>
      <c r="M1324" s="492"/>
      <c r="N1324" s="492"/>
      <c r="O1324" s="492"/>
      <c r="P1324" s="492"/>
      <c r="Q1324" s="492"/>
      <c r="R1324" s="493"/>
      <c r="S1324" s="493"/>
      <c r="T1324" s="493"/>
      <c r="U1324" s="493"/>
      <c r="V1324" s="493"/>
      <c r="W1324" s="403"/>
      <c r="X1324" s="1"/>
      <c r="Y1324" s="2"/>
      <c r="Z1324" s="400" t="str">
        <f>IFERROR(VLOOKUP(Y1324, 【参考】数式用!$A$2:$B$48, 2, FALSE), "")</f>
        <v/>
      </c>
    </row>
    <row r="1325" spans="2:26" ht="20.100000000000001" customHeight="1">
      <c r="B1325" s="402">
        <f t="shared" si="17"/>
        <v>1287</v>
      </c>
      <c r="C1325" s="489"/>
      <c r="D1325" s="490"/>
      <c r="E1325" s="490"/>
      <c r="F1325" s="490"/>
      <c r="G1325" s="490"/>
      <c r="H1325" s="490"/>
      <c r="I1325" s="490"/>
      <c r="J1325" s="490"/>
      <c r="K1325" s="490"/>
      <c r="L1325" s="491"/>
      <c r="M1325" s="492"/>
      <c r="N1325" s="492"/>
      <c r="O1325" s="492"/>
      <c r="P1325" s="492"/>
      <c r="Q1325" s="492"/>
      <c r="R1325" s="493"/>
      <c r="S1325" s="493"/>
      <c r="T1325" s="493"/>
      <c r="U1325" s="493"/>
      <c r="V1325" s="493"/>
      <c r="W1325" s="403"/>
      <c r="X1325" s="1"/>
      <c r="Y1325" s="2"/>
      <c r="Z1325" s="400" t="str">
        <f>IFERROR(VLOOKUP(Y1325, 【参考】数式用!$A$2:$B$48, 2, FALSE), "")</f>
        <v/>
      </c>
    </row>
    <row r="1326" spans="2:26" ht="20.100000000000001" customHeight="1">
      <c r="B1326" s="402">
        <f t="shared" si="17"/>
        <v>1288</v>
      </c>
      <c r="C1326" s="489"/>
      <c r="D1326" s="490"/>
      <c r="E1326" s="490"/>
      <c r="F1326" s="490"/>
      <c r="G1326" s="490"/>
      <c r="H1326" s="490"/>
      <c r="I1326" s="490"/>
      <c r="J1326" s="490"/>
      <c r="K1326" s="490"/>
      <c r="L1326" s="491"/>
      <c r="M1326" s="492"/>
      <c r="N1326" s="492"/>
      <c r="O1326" s="492"/>
      <c r="P1326" s="492"/>
      <c r="Q1326" s="492"/>
      <c r="R1326" s="493"/>
      <c r="S1326" s="493"/>
      <c r="T1326" s="493"/>
      <c r="U1326" s="493"/>
      <c r="V1326" s="493"/>
      <c r="W1326" s="403"/>
      <c r="X1326" s="1"/>
      <c r="Y1326" s="2"/>
      <c r="Z1326" s="400" t="str">
        <f>IFERROR(VLOOKUP(Y1326, 【参考】数式用!$A$2:$B$48, 2, FALSE), "")</f>
        <v/>
      </c>
    </row>
    <row r="1327" spans="2:26" ht="20.100000000000001" customHeight="1">
      <c r="B1327" s="402">
        <f t="shared" si="17"/>
        <v>1289</v>
      </c>
      <c r="C1327" s="489"/>
      <c r="D1327" s="490"/>
      <c r="E1327" s="490"/>
      <c r="F1327" s="490"/>
      <c r="G1327" s="490"/>
      <c r="H1327" s="490"/>
      <c r="I1327" s="490"/>
      <c r="J1327" s="490"/>
      <c r="K1327" s="490"/>
      <c r="L1327" s="491"/>
      <c r="M1327" s="492"/>
      <c r="N1327" s="492"/>
      <c r="O1327" s="492"/>
      <c r="P1327" s="492"/>
      <c r="Q1327" s="492"/>
      <c r="R1327" s="493"/>
      <c r="S1327" s="493"/>
      <c r="T1327" s="493"/>
      <c r="U1327" s="493"/>
      <c r="V1327" s="493"/>
      <c r="W1327" s="403"/>
      <c r="X1327" s="1"/>
      <c r="Y1327" s="2"/>
      <c r="Z1327" s="400" t="str">
        <f>IFERROR(VLOOKUP(Y1327, 【参考】数式用!$A$2:$B$48, 2, FALSE), "")</f>
        <v/>
      </c>
    </row>
    <row r="1328" spans="2:26" ht="20.100000000000001" customHeight="1">
      <c r="B1328" s="402">
        <f t="shared" si="17"/>
        <v>1290</v>
      </c>
      <c r="C1328" s="489"/>
      <c r="D1328" s="490"/>
      <c r="E1328" s="490"/>
      <c r="F1328" s="490"/>
      <c r="G1328" s="490"/>
      <c r="H1328" s="490"/>
      <c r="I1328" s="490"/>
      <c r="J1328" s="490"/>
      <c r="K1328" s="490"/>
      <c r="L1328" s="491"/>
      <c r="M1328" s="492"/>
      <c r="N1328" s="492"/>
      <c r="O1328" s="492"/>
      <c r="P1328" s="492"/>
      <c r="Q1328" s="492"/>
      <c r="R1328" s="493"/>
      <c r="S1328" s="493"/>
      <c r="T1328" s="493"/>
      <c r="U1328" s="493"/>
      <c r="V1328" s="493"/>
      <c r="W1328" s="403"/>
      <c r="X1328" s="1"/>
      <c r="Y1328" s="2"/>
      <c r="Z1328" s="400" t="str">
        <f>IFERROR(VLOOKUP(Y1328, 【参考】数式用!$A$2:$B$48, 2, FALSE), "")</f>
        <v/>
      </c>
    </row>
    <row r="1329" spans="2:26" ht="20.100000000000001" customHeight="1">
      <c r="B1329" s="402">
        <f t="shared" si="17"/>
        <v>1291</v>
      </c>
      <c r="C1329" s="489"/>
      <c r="D1329" s="490"/>
      <c r="E1329" s="490"/>
      <c r="F1329" s="490"/>
      <c r="G1329" s="490"/>
      <c r="H1329" s="490"/>
      <c r="I1329" s="490"/>
      <c r="J1329" s="490"/>
      <c r="K1329" s="490"/>
      <c r="L1329" s="491"/>
      <c r="M1329" s="492"/>
      <c r="N1329" s="492"/>
      <c r="O1329" s="492"/>
      <c r="P1329" s="492"/>
      <c r="Q1329" s="492"/>
      <c r="R1329" s="493"/>
      <c r="S1329" s="493"/>
      <c r="T1329" s="493"/>
      <c r="U1329" s="493"/>
      <c r="V1329" s="493"/>
      <c r="W1329" s="403"/>
      <c r="X1329" s="1"/>
      <c r="Y1329" s="2"/>
      <c r="Z1329" s="400" t="str">
        <f>IFERROR(VLOOKUP(Y1329, 【参考】数式用!$A$2:$B$48, 2, FALSE), "")</f>
        <v/>
      </c>
    </row>
    <row r="1330" spans="2:26" ht="20.100000000000001" customHeight="1">
      <c r="B1330" s="402">
        <f t="shared" si="17"/>
        <v>1292</v>
      </c>
      <c r="C1330" s="489"/>
      <c r="D1330" s="490"/>
      <c r="E1330" s="490"/>
      <c r="F1330" s="490"/>
      <c r="G1330" s="490"/>
      <c r="H1330" s="490"/>
      <c r="I1330" s="490"/>
      <c r="J1330" s="490"/>
      <c r="K1330" s="490"/>
      <c r="L1330" s="491"/>
      <c r="M1330" s="492"/>
      <c r="N1330" s="492"/>
      <c r="O1330" s="492"/>
      <c r="P1330" s="492"/>
      <c r="Q1330" s="492"/>
      <c r="R1330" s="493"/>
      <c r="S1330" s="493"/>
      <c r="T1330" s="493"/>
      <c r="U1330" s="493"/>
      <c r="V1330" s="493"/>
      <c r="W1330" s="403"/>
      <c r="X1330" s="1"/>
      <c r="Y1330" s="2"/>
      <c r="Z1330" s="400" t="str">
        <f>IFERROR(VLOOKUP(Y1330, 【参考】数式用!$A$2:$B$48, 2, FALSE), "")</f>
        <v/>
      </c>
    </row>
    <row r="1331" spans="2:26" ht="20.100000000000001" customHeight="1">
      <c r="B1331" s="402">
        <f t="shared" si="17"/>
        <v>1293</v>
      </c>
      <c r="C1331" s="489"/>
      <c r="D1331" s="490"/>
      <c r="E1331" s="490"/>
      <c r="F1331" s="490"/>
      <c r="G1331" s="490"/>
      <c r="H1331" s="490"/>
      <c r="I1331" s="490"/>
      <c r="J1331" s="490"/>
      <c r="K1331" s="490"/>
      <c r="L1331" s="491"/>
      <c r="M1331" s="492"/>
      <c r="N1331" s="492"/>
      <c r="O1331" s="492"/>
      <c r="P1331" s="492"/>
      <c r="Q1331" s="492"/>
      <c r="R1331" s="493"/>
      <c r="S1331" s="493"/>
      <c r="T1331" s="493"/>
      <c r="U1331" s="493"/>
      <c r="V1331" s="493"/>
      <c r="W1331" s="403"/>
      <c r="X1331" s="1"/>
      <c r="Y1331" s="2"/>
      <c r="Z1331" s="400" t="str">
        <f>IFERROR(VLOOKUP(Y1331, 【参考】数式用!$A$2:$B$48, 2, FALSE), "")</f>
        <v/>
      </c>
    </row>
    <row r="1332" spans="2:26" ht="20.100000000000001" customHeight="1">
      <c r="B1332" s="402">
        <f t="shared" si="17"/>
        <v>1294</v>
      </c>
      <c r="C1332" s="489"/>
      <c r="D1332" s="490"/>
      <c r="E1332" s="490"/>
      <c r="F1332" s="490"/>
      <c r="G1332" s="490"/>
      <c r="H1332" s="490"/>
      <c r="I1332" s="490"/>
      <c r="J1332" s="490"/>
      <c r="K1332" s="490"/>
      <c r="L1332" s="491"/>
      <c r="M1332" s="492"/>
      <c r="N1332" s="492"/>
      <c r="O1332" s="492"/>
      <c r="P1332" s="492"/>
      <c r="Q1332" s="492"/>
      <c r="R1332" s="493"/>
      <c r="S1332" s="493"/>
      <c r="T1332" s="493"/>
      <c r="U1332" s="493"/>
      <c r="V1332" s="493"/>
      <c r="W1332" s="403"/>
      <c r="X1332" s="1"/>
      <c r="Y1332" s="2"/>
      <c r="Z1332" s="400" t="str">
        <f>IFERROR(VLOOKUP(Y1332, 【参考】数式用!$A$2:$B$48, 2, FALSE), "")</f>
        <v/>
      </c>
    </row>
    <row r="1333" spans="2:26" ht="20.100000000000001" customHeight="1">
      <c r="B1333" s="402">
        <f t="shared" si="17"/>
        <v>1295</v>
      </c>
      <c r="C1333" s="489"/>
      <c r="D1333" s="490"/>
      <c r="E1333" s="490"/>
      <c r="F1333" s="490"/>
      <c r="G1333" s="490"/>
      <c r="H1333" s="490"/>
      <c r="I1333" s="490"/>
      <c r="J1333" s="490"/>
      <c r="K1333" s="490"/>
      <c r="L1333" s="491"/>
      <c r="M1333" s="492"/>
      <c r="N1333" s="492"/>
      <c r="O1333" s="492"/>
      <c r="P1333" s="492"/>
      <c r="Q1333" s="492"/>
      <c r="R1333" s="493"/>
      <c r="S1333" s="493"/>
      <c r="T1333" s="493"/>
      <c r="U1333" s="493"/>
      <c r="V1333" s="493"/>
      <c r="W1333" s="403"/>
      <c r="X1333" s="1"/>
      <c r="Y1333" s="2"/>
      <c r="Z1333" s="400" t="str">
        <f>IFERROR(VLOOKUP(Y1333, 【参考】数式用!$A$2:$B$48, 2, FALSE), "")</f>
        <v/>
      </c>
    </row>
    <row r="1334" spans="2:26" ht="20.100000000000001" customHeight="1">
      <c r="B1334" s="402">
        <f t="shared" si="17"/>
        <v>1296</v>
      </c>
      <c r="C1334" s="489"/>
      <c r="D1334" s="490"/>
      <c r="E1334" s="490"/>
      <c r="F1334" s="490"/>
      <c r="G1334" s="490"/>
      <c r="H1334" s="490"/>
      <c r="I1334" s="490"/>
      <c r="J1334" s="490"/>
      <c r="K1334" s="490"/>
      <c r="L1334" s="491"/>
      <c r="M1334" s="492"/>
      <c r="N1334" s="492"/>
      <c r="O1334" s="492"/>
      <c r="P1334" s="492"/>
      <c r="Q1334" s="492"/>
      <c r="R1334" s="493"/>
      <c r="S1334" s="493"/>
      <c r="T1334" s="493"/>
      <c r="U1334" s="493"/>
      <c r="V1334" s="493"/>
      <c r="W1334" s="403"/>
      <c r="X1334" s="1"/>
      <c r="Y1334" s="2"/>
      <c r="Z1334" s="400" t="str">
        <f>IFERROR(VLOOKUP(Y1334, 【参考】数式用!$A$2:$B$48, 2, FALSE), "")</f>
        <v/>
      </c>
    </row>
    <row r="1335" spans="2:26" ht="20.100000000000001" customHeight="1">
      <c r="B1335" s="402">
        <f t="shared" si="17"/>
        <v>1297</v>
      </c>
      <c r="C1335" s="489"/>
      <c r="D1335" s="490"/>
      <c r="E1335" s="490"/>
      <c r="F1335" s="490"/>
      <c r="G1335" s="490"/>
      <c r="H1335" s="490"/>
      <c r="I1335" s="490"/>
      <c r="J1335" s="490"/>
      <c r="K1335" s="490"/>
      <c r="L1335" s="491"/>
      <c r="M1335" s="492"/>
      <c r="N1335" s="492"/>
      <c r="O1335" s="492"/>
      <c r="P1335" s="492"/>
      <c r="Q1335" s="492"/>
      <c r="R1335" s="493"/>
      <c r="S1335" s="493"/>
      <c r="T1335" s="493"/>
      <c r="U1335" s="493"/>
      <c r="V1335" s="493"/>
      <c r="W1335" s="403"/>
      <c r="X1335" s="1"/>
      <c r="Y1335" s="2"/>
      <c r="Z1335" s="400" t="str">
        <f>IFERROR(VLOOKUP(Y1335, 【参考】数式用!$A$2:$B$48, 2, FALSE), "")</f>
        <v/>
      </c>
    </row>
    <row r="1336" spans="2:26" ht="20.100000000000001" customHeight="1">
      <c r="B1336" s="402">
        <f t="shared" si="17"/>
        <v>1298</v>
      </c>
      <c r="C1336" s="489"/>
      <c r="D1336" s="490"/>
      <c r="E1336" s="490"/>
      <c r="F1336" s="490"/>
      <c r="G1336" s="490"/>
      <c r="H1336" s="490"/>
      <c r="I1336" s="490"/>
      <c r="J1336" s="490"/>
      <c r="K1336" s="490"/>
      <c r="L1336" s="491"/>
      <c r="M1336" s="492"/>
      <c r="N1336" s="492"/>
      <c r="O1336" s="492"/>
      <c r="P1336" s="492"/>
      <c r="Q1336" s="492"/>
      <c r="R1336" s="493"/>
      <c r="S1336" s="493"/>
      <c r="T1336" s="493"/>
      <c r="U1336" s="493"/>
      <c r="V1336" s="493"/>
      <c r="W1336" s="403"/>
      <c r="X1336" s="1"/>
      <c r="Y1336" s="2"/>
      <c r="Z1336" s="400" t="str">
        <f>IFERROR(VLOOKUP(Y1336, 【参考】数式用!$A$2:$B$48, 2, FALSE), "")</f>
        <v/>
      </c>
    </row>
    <row r="1337" spans="2:26" ht="20.100000000000001" customHeight="1">
      <c r="B1337" s="402">
        <f t="shared" si="17"/>
        <v>1299</v>
      </c>
      <c r="C1337" s="489"/>
      <c r="D1337" s="490"/>
      <c r="E1337" s="490"/>
      <c r="F1337" s="490"/>
      <c r="G1337" s="490"/>
      <c r="H1337" s="490"/>
      <c r="I1337" s="490"/>
      <c r="J1337" s="490"/>
      <c r="K1337" s="490"/>
      <c r="L1337" s="491"/>
      <c r="M1337" s="492"/>
      <c r="N1337" s="492"/>
      <c r="O1337" s="492"/>
      <c r="P1337" s="492"/>
      <c r="Q1337" s="492"/>
      <c r="R1337" s="493"/>
      <c r="S1337" s="493"/>
      <c r="T1337" s="493"/>
      <c r="U1337" s="493"/>
      <c r="V1337" s="493"/>
      <c r="W1337" s="403"/>
      <c r="X1337" s="1"/>
      <c r="Y1337" s="2"/>
      <c r="Z1337" s="400" t="str">
        <f>IFERROR(VLOOKUP(Y1337, 【参考】数式用!$A$2:$B$48, 2, FALSE), "")</f>
        <v/>
      </c>
    </row>
    <row r="1338" spans="2:26" ht="20.100000000000001" customHeight="1">
      <c r="B1338" s="402">
        <f t="shared" si="17"/>
        <v>1300</v>
      </c>
      <c r="C1338" s="489"/>
      <c r="D1338" s="490"/>
      <c r="E1338" s="490"/>
      <c r="F1338" s="490"/>
      <c r="G1338" s="490"/>
      <c r="H1338" s="490"/>
      <c r="I1338" s="490"/>
      <c r="J1338" s="490"/>
      <c r="K1338" s="490"/>
      <c r="L1338" s="491"/>
      <c r="M1338" s="492"/>
      <c r="N1338" s="492"/>
      <c r="O1338" s="492"/>
      <c r="P1338" s="492"/>
      <c r="Q1338" s="492"/>
      <c r="R1338" s="493"/>
      <c r="S1338" s="493"/>
      <c r="T1338" s="493"/>
      <c r="U1338" s="493"/>
      <c r="V1338" s="493"/>
      <c r="W1338" s="403"/>
      <c r="X1338" s="1"/>
      <c r="Y1338" s="2"/>
      <c r="Z1338" s="400" t="str">
        <f>IFERROR(VLOOKUP(Y1338, 【参考】数式用!$A$2:$B$48, 2, FALSE), "")</f>
        <v/>
      </c>
    </row>
    <row r="1339" spans="2:26" ht="20.100000000000001" customHeight="1">
      <c r="B1339" s="402">
        <f t="shared" si="17"/>
        <v>1301</v>
      </c>
      <c r="C1339" s="489"/>
      <c r="D1339" s="490"/>
      <c r="E1339" s="490"/>
      <c r="F1339" s="490"/>
      <c r="G1339" s="490"/>
      <c r="H1339" s="490"/>
      <c r="I1339" s="490"/>
      <c r="J1339" s="490"/>
      <c r="K1339" s="490"/>
      <c r="L1339" s="491"/>
      <c r="M1339" s="492"/>
      <c r="N1339" s="492"/>
      <c r="O1339" s="492"/>
      <c r="P1339" s="492"/>
      <c r="Q1339" s="492"/>
      <c r="R1339" s="493"/>
      <c r="S1339" s="493"/>
      <c r="T1339" s="493"/>
      <c r="U1339" s="493"/>
      <c r="V1339" s="493"/>
      <c r="W1339" s="403"/>
      <c r="X1339" s="1"/>
      <c r="Y1339" s="2"/>
      <c r="Z1339" s="400" t="str">
        <f>IFERROR(VLOOKUP(Y1339, 【参考】数式用!$A$2:$B$48, 2, FALSE), "")</f>
        <v/>
      </c>
    </row>
    <row r="1340" spans="2:26" ht="20.100000000000001" customHeight="1">
      <c r="B1340" s="402">
        <f t="shared" si="17"/>
        <v>1302</v>
      </c>
      <c r="C1340" s="489"/>
      <c r="D1340" s="490"/>
      <c r="E1340" s="490"/>
      <c r="F1340" s="490"/>
      <c r="G1340" s="490"/>
      <c r="H1340" s="490"/>
      <c r="I1340" s="490"/>
      <c r="J1340" s="490"/>
      <c r="K1340" s="490"/>
      <c r="L1340" s="491"/>
      <c r="M1340" s="492"/>
      <c r="N1340" s="492"/>
      <c r="O1340" s="492"/>
      <c r="P1340" s="492"/>
      <c r="Q1340" s="492"/>
      <c r="R1340" s="493"/>
      <c r="S1340" s="493"/>
      <c r="T1340" s="493"/>
      <c r="U1340" s="493"/>
      <c r="V1340" s="493"/>
      <c r="W1340" s="403"/>
      <c r="X1340" s="1"/>
      <c r="Y1340" s="2"/>
      <c r="Z1340" s="400" t="str">
        <f>IFERROR(VLOOKUP(Y1340, 【参考】数式用!$A$2:$B$48, 2, FALSE), "")</f>
        <v/>
      </c>
    </row>
    <row r="1341" spans="2:26" ht="20.100000000000001" customHeight="1">
      <c r="B1341" s="402">
        <f t="shared" si="17"/>
        <v>1303</v>
      </c>
      <c r="C1341" s="489"/>
      <c r="D1341" s="490"/>
      <c r="E1341" s="490"/>
      <c r="F1341" s="490"/>
      <c r="G1341" s="490"/>
      <c r="H1341" s="490"/>
      <c r="I1341" s="490"/>
      <c r="J1341" s="490"/>
      <c r="K1341" s="490"/>
      <c r="L1341" s="491"/>
      <c r="M1341" s="492"/>
      <c r="N1341" s="492"/>
      <c r="O1341" s="492"/>
      <c r="P1341" s="492"/>
      <c r="Q1341" s="492"/>
      <c r="R1341" s="493"/>
      <c r="S1341" s="493"/>
      <c r="T1341" s="493"/>
      <c r="U1341" s="493"/>
      <c r="V1341" s="493"/>
      <c r="W1341" s="403"/>
      <c r="X1341" s="1"/>
      <c r="Y1341" s="2"/>
      <c r="Z1341" s="400" t="str">
        <f>IFERROR(VLOOKUP(Y1341, 【参考】数式用!$A$2:$B$48, 2, FALSE), "")</f>
        <v/>
      </c>
    </row>
    <row r="1342" spans="2:26" ht="20.100000000000001" customHeight="1">
      <c r="B1342" s="402">
        <f t="shared" si="17"/>
        <v>1304</v>
      </c>
      <c r="C1342" s="489"/>
      <c r="D1342" s="490"/>
      <c r="E1342" s="490"/>
      <c r="F1342" s="490"/>
      <c r="G1342" s="490"/>
      <c r="H1342" s="490"/>
      <c r="I1342" s="490"/>
      <c r="J1342" s="490"/>
      <c r="K1342" s="490"/>
      <c r="L1342" s="491"/>
      <c r="M1342" s="492"/>
      <c r="N1342" s="492"/>
      <c r="O1342" s="492"/>
      <c r="P1342" s="492"/>
      <c r="Q1342" s="492"/>
      <c r="R1342" s="493"/>
      <c r="S1342" s="493"/>
      <c r="T1342" s="493"/>
      <c r="U1342" s="493"/>
      <c r="V1342" s="493"/>
      <c r="W1342" s="403"/>
      <c r="X1342" s="1"/>
      <c r="Y1342" s="2"/>
      <c r="Z1342" s="400" t="str">
        <f>IFERROR(VLOOKUP(Y1342, 【参考】数式用!$A$2:$B$48, 2, FALSE), "")</f>
        <v/>
      </c>
    </row>
    <row r="1343" spans="2:26" ht="20.100000000000001" customHeight="1">
      <c r="B1343" s="402">
        <f t="shared" si="17"/>
        <v>1305</v>
      </c>
      <c r="C1343" s="489"/>
      <c r="D1343" s="490"/>
      <c r="E1343" s="490"/>
      <c r="F1343" s="490"/>
      <c r="G1343" s="490"/>
      <c r="H1343" s="490"/>
      <c r="I1343" s="490"/>
      <c r="J1343" s="490"/>
      <c r="K1343" s="490"/>
      <c r="L1343" s="491"/>
      <c r="M1343" s="492"/>
      <c r="N1343" s="492"/>
      <c r="O1343" s="492"/>
      <c r="P1343" s="492"/>
      <c r="Q1343" s="492"/>
      <c r="R1343" s="493"/>
      <c r="S1343" s="493"/>
      <c r="T1343" s="493"/>
      <c r="U1343" s="493"/>
      <c r="V1343" s="493"/>
      <c r="W1343" s="403"/>
      <c r="X1343" s="1"/>
      <c r="Y1343" s="2"/>
      <c r="Z1343" s="400" t="str">
        <f>IFERROR(VLOOKUP(Y1343, 【参考】数式用!$A$2:$B$48, 2, FALSE), "")</f>
        <v/>
      </c>
    </row>
    <row r="1344" spans="2:26" ht="20.100000000000001" customHeight="1">
      <c r="B1344" s="402">
        <f t="shared" si="17"/>
        <v>1306</v>
      </c>
      <c r="C1344" s="489"/>
      <c r="D1344" s="490"/>
      <c r="E1344" s="490"/>
      <c r="F1344" s="490"/>
      <c r="G1344" s="490"/>
      <c r="H1344" s="490"/>
      <c r="I1344" s="490"/>
      <c r="J1344" s="490"/>
      <c r="K1344" s="490"/>
      <c r="L1344" s="491"/>
      <c r="M1344" s="492"/>
      <c r="N1344" s="492"/>
      <c r="O1344" s="492"/>
      <c r="P1344" s="492"/>
      <c r="Q1344" s="492"/>
      <c r="R1344" s="493"/>
      <c r="S1344" s="493"/>
      <c r="T1344" s="493"/>
      <c r="U1344" s="493"/>
      <c r="V1344" s="493"/>
      <c r="W1344" s="403"/>
      <c r="X1344" s="1"/>
      <c r="Y1344" s="2"/>
      <c r="Z1344" s="400" t="str">
        <f>IFERROR(VLOOKUP(Y1344, 【参考】数式用!$A$2:$B$48, 2, FALSE), "")</f>
        <v/>
      </c>
    </row>
    <row r="1345" spans="2:26" ht="20.100000000000001" customHeight="1">
      <c r="B1345" s="402">
        <f t="shared" si="17"/>
        <v>1307</v>
      </c>
      <c r="C1345" s="489"/>
      <c r="D1345" s="490"/>
      <c r="E1345" s="490"/>
      <c r="F1345" s="490"/>
      <c r="G1345" s="490"/>
      <c r="H1345" s="490"/>
      <c r="I1345" s="490"/>
      <c r="J1345" s="490"/>
      <c r="K1345" s="490"/>
      <c r="L1345" s="491"/>
      <c r="M1345" s="492"/>
      <c r="N1345" s="492"/>
      <c r="O1345" s="492"/>
      <c r="P1345" s="492"/>
      <c r="Q1345" s="492"/>
      <c r="R1345" s="493"/>
      <c r="S1345" s="493"/>
      <c r="T1345" s="493"/>
      <c r="U1345" s="493"/>
      <c r="V1345" s="493"/>
      <c r="W1345" s="403"/>
      <c r="X1345" s="1"/>
      <c r="Y1345" s="2"/>
      <c r="Z1345" s="400" t="str">
        <f>IFERROR(VLOOKUP(Y1345, 【参考】数式用!$A$2:$B$48, 2, FALSE), "")</f>
        <v/>
      </c>
    </row>
    <row r="1346" spans="2:26" ht="20.100000000000001" customHeight="1">
      <c r="B1346" s="402">
        <f t="shared" si="17"/>
        <v>1308</v>
      </c>
      <c r="C1346" s="489"/>
      <c r="D1346" s="490"/>
      <c r="E1346" s="490"/>
      <c r="F1346" s="490"/>
      <c r="G1346" s="490"/>
      <c r="H1346" s="490"/>
      <c r="I1346" s="490"/>
      <c r="J1346" s="490"/>
      <c r="K1346" s="490"/>
      <c r="L1346" s="491"/>
      <c r="M1346" s="492"/>
      <c r="N1346" s="492"/>
      <c r="O1346" s="492"/>
      <c r="P1346" s="492"/>
      <c r="Q1346" s="492"/>
      <c r="R1346" s="493"/>
      <c r="S1346" s="493"/>
      <c r="T1346" s="493"/>
      <c r="U1346" s="493"/>
      <c r="V1346" s="493"/>
      <c r="W1346" s="403"/>
      <c r="X1346" s="1"/>
      <c r="Y1346" s="2"/>
      <c r="Z1346" s="400" t="str">
        <f>IFERROR(VLOOKUP(Y1346, 【参考】数式用!$A$2:$B$48, 2, FALSE), "")</f>
        <v/>
      </c>
    </row>
    <row r="1347" spans="2:26" ht="20.100000000000001" customHeight="1">
      <c r="B1347" s="402">
        <f t="shared" si="17"/>
        <v>1309</v>
      </c>
      <c r="C1347" s="489"/>
      <c r="D1347" s="490"/>
      <c r="E1347" s="490"/>
      <c r="F1347" s="490"/>
      <c r="G1347" s="490"/>
      <c r="H1347" s="490"/>
      <c r="I1347" s="490"/>
      <c r="J1347" s="490"/>
      <c r="K1347" s="490"/>
      <c r="L1347" s="491"/>
      <c r="M1347" s="492"/>
      <c r="N1347" s="492"/>
      <c r="O1347" s="492"/>
      <c r="P1347" s="492"/>
      <c r="Q1347" s="492"/>
      <c r="R1347" s="493"/>
      <c r="S1347" s="493"/>
      <c r="T1347" s="493"/>
      <c r="U1347" s="493"/>
      <c r="V1347" s="493"/>
      <c r="W1347" s="403"/>
      <c r="X1347" s="1"/>
      <c r="Y1347" s="2"/>
      <c r="Z1347" s="400" t="str">
        <f>IFERROR(VLOOKUP(Y1347, 【参考】数式用!$A$2:$B$48, 2, FALSE), "")</f>
        <v/>
      </c>
    </row>
    <row r="1348" spans="2:26" ht="20.100000000000001" customHeight="1">
      <c r="B1348" s="402">
        <f t="shared" si="17"/>
        <v>1310</v>
      </c>
      <c r="C1348" s="489"/>
      <c r="D1348" s="490"/>
      <c r="E1348" s="490"/>
      <c r="F1348" s="490"/>
      <c r="G1348" s="490"/>
      <c r="H1348" s="490"/>
      <c r="I1348" s="490"/>
      <c r="J1348" s="490"/>
      <c r="K1348" s="490"/>
      <c r="L1348" s="491"/>
      <c r="M1348" s="492"/>
      <c r="N1348" s="492"/>
      <c r="O1348" s="492"/>
      <c r="P1348" s="492"/>
      <c r="Q1348" s="492"/>
      <c r="R1348" s="493"/>
      <c r="S1348" s="493"/>
      <c r="T1348" s="493"/>
      <c r="U1348" s="493"/>
      <c r="V1348" s="493"/>
      <c r="W1348" s="403"/>
      <c r="X1348" s="1"/>
      <c r="Y1348" s="2"/>
      <c r="Z1348" s="400" t="str">
        <f>IFERROR(VLOOKUP(Y1348, 【参考】数式用!$A$2:$B$48, 2, FALSE), "")</f>
        <v/>
      </c>
    </row>
    <row r="1349" spans="2:26" ht="20.100000000000001" customHeight="1">
      <c r="B1349" s="402">
        <f t="shared" si="17"/>
        <v>1311</v>
      </c>
      <c r="C1349" s="489"/>
      <c r="D1349" s="490"/>
      <c r="E1349" s="490"/>
      <c r="F1349" s="490"/>
      <c r="G1349" s="490"/>
      <c r="H1349" s="490"/>
      <c r="I1349" s="490"/>
      <c r="J1349" s="490"/>
      <c r="K1349" s="490"/>
      <c r="L1349" s="491"/>
      <c r="M1349" s="492"/>
      <c r="N1349" s="492"/>
      <c r="O1349" s="492"/>
      <c r="P1349" s="492"/>
      <c r="Q1349" s="492"/>
      <c r="R1349" s="493"/>
      <c r="S1349" s="493"/>
      <c r="T1349" s="493"/>
      <c r="U1349" s="493"/>
      <c r="V1349" s="493"/>
      <c r="W1349" s="403"/>
      <c r="X1349" s="1"/>
      <c r="Y1349" s="2"/>
      <c r="Z1349" s="400" t="str">
        <f>IFERROR(VLOOKUP(Y1349, 【参考】数式用!$A$2:$B$48, 2, FALSE), "")</f>
        <v/>
      </c>
    </row>
    <row r="1350" spans="2:26" ht="20.100000000000001" customHeight="1">
      <c r="B1350" s="402">
        <f t="shared" si="17"/>
        <v>1312</v>
      </c>
      <c r="C1350" s="489"/>
      <c r="D1350" s="490"/>
      <c r="E1350" s="490"/>
      <c r="F1350" s="490"/>
      <c r="G1350" s="490"/>
      <c r="H1350" s="490"/>
      <c r="I1350" s="490"/>
      <c r="J1350" s="490"/>
      <c r="K1350" s="490"/>
      <c r="L1350" s="491"/>
      <c r="M1350" s="492"/>
      <c r="N1350" s="492"/>
      <c r="O1350" s="492"/>
      <c r="P1350" s="492"/>
      <c r="Q1350" s="492"/>
      <c r="R1350" s="493"/>
      <c r="S1350" s="493"/>
      <c r="T1350" s="493"/>
      <c r="U1350" s="493"/>
      <c r="V1350" s="493"/>
      <c r="W1350" s="403"/>
      <c r="X1350" s="1"/>
      <c r="Y1350" s="2"/>
      <c r="Z1350" s="400" t="str">
        <f>IFERROR(VLOOKUP(Y1350, 【参考】数式用!$A$2:$B$48, 2, FALSE), "")</f>
        <v/>
      </c>
    </row>
    <row r="1351" spans="2:26" ht="20.100000000000001" customHeight="1">
      <c r="B1351" s="402">
        <f t="shared" si="17"/>
        <v>1313</v>
      </c>
      <c r="C1351" s="489"/>
      <c r="D1351" s="490"/>
      <c r="E1351" s="490"/>
      <c r="F1351" s="490"/>
      <c r="G1351" s="490"/>
      <c r="H1351" s="490"/>
      <c r="I1351" s="490"/>
      <c r="J1351" s="490"/>
      <c r="K1351" s="490"/>
      <c r="L1351" s="491"/>
      <c r="M1351" s="492"/>
      <c r="N1351" s="492"/>
      <c r="O1351" s="492"/>
      <c r="P1351" s="492"/>
      <c r="Q1351" s="492"/>
      <c r="R1351" s="493"/>
      <c r="S1351" s="493"/>
      <c r="T1351" s="493"/>
      <c r="U1351" s="493"/>
      <c r="V1351" s="493"/>
      <c r="W1351" s="403"/>
      <c r="X1351" s="1"/>
      <c r="Y1351" s="2"/>
      <c r="Z1351" s="400" t="str">
        <f>IFERROR(VLOOKUP(Y1351, 【参考】数式用!$A$2:$B$48, 2, FALSE), "")</f>
        <v/>
      </c>
    </row>
    <row r="1352" spans="2:26" ht="20.100000000000001" customHeight="1">
      <c r="B1352" s="402">
        <f t="shared" si="17"/>
        <v>1314</v>
      </c>
      <c r="C1352" s="489"/>
      <c r="D1352" s="490"/>
      <c r="E1352" s="490"/>
      <c r="F1352" s="490"/>
      <c r="G1352" s="490"/>
      <c r="H1352" s="490"/>
      <c r="I1352" s="490"/>
      <c r="J1352" s="490"/>
      <c r="K1352" s="490"/>
      <c r="L1352" s="491"/>
      <c r="M1352" s="492"/>
      <c r="N1352" s="492"/>
      <c r="O1352" s="492"/>
      <c r="P1352" s="492"/>
      <c r="Q1352" s="492"/>
      <c r="R1352" s="493"/>
      <c r="S1352" s="493"/>
      <c r="T1352" s="493"/>
      <c r="U1352" s="493"/>
      <c r="V1352" s="493"/>
      <c r="W1352" s="403"/>
      <c r="X1352" s="1"/>
      <c r="Y1352" s="2"/>
      <c r="Z1352" s="400" t="str">
        <f>IFERROR(VLOOKUP(Y1352, 【参考】数式用!$A$2:$B$48, 2, FALSE), "")</f>
        <v/>
      </c>
    </row>
    <row r="1353" spans="2:26" ht="20.100000000000001" customHeight="1">
      <c r="B1353" s="402">
        <f t="shared" si="17"/>
        <v>1315</v>
      </c>
      <c r="C1353" s="489"/>
      <c r="D1353" s="490"/>
      <c r="E1353" s="490"/>
      <c r="F1353" s="490"/>
      <c r="G1353" s="490"/>
      <c r="H1353" s="490"/>
      <c r="I1353" s="490"/>
      <c r="J1353" s="490"/>
      <c r="K1353" s="490"/>
      <c r="L1353" s="491"/>
      <c r="M1353" s="492"/>
      <c r="N1353" s="492"/>
      <c r="O1353" s="492"/>
      <c r="P1353" s="492"/>
      <c r="Q1353" s="492"/>
      <c r="R1353" s="493"/>
      <c r="S1353" s="493"/>
      <c r="T1353" s="493"/>
      <c r="U1353" s="493"/>
      <c r="V1353" s="493"/>
      <c r="W1353" s="403"/>
      <c r="X1353" s="1"/>
      <c r="Y1353" s="2"/>
      <c r="Z1353" s="400" t="str">
        <f>IFERROR(VLOOKUP(Y1353, 【参考】数式用!$A$2:$B$48, 2, FALSE), "")</f>
        <v/>
      </c>
    </row>
    <row r="1354" spans="2:26" ht="20.100000000000001" customHeight="1">
      <c r="B1354" s="402">
        <f t="shared" si="17"/>
        <v>1316</v>
      </c>
      <c r="C1354" s="489"/>
      <c r="D1354" s="490"/>
      <c r="E1354" s="490"/>
      <c r="F1354" s="490"/>
      <c r="G1354" s="490"/>
      <c r="H1354" s="490"/>
      <c r="I1354" s="490"/>
      <c r="J1354" s="490"/>
      <c r="K1354" s="490"/>
      <c r="L1354" s="491"/>
      <c r="M1354" s="492"/>
      <c r="N1354" s="492"/>
      <c r="O1354" s="492"/>
      <c r="P1354" s="492"/>
      <c r="Q1354" s="492"/>
      <c r="R1354" s="493"/>
      <c r="S1354" s="493"/>
      <c r="T1354" s="493"/>
      <c r="U1354" s="493"/>
      <c r="V1354" s="493"/>
      <c r="W1354" s="403"/>
      <c r="X1354" s="1"/>
      <c r="Y1354" s="2"/>
      <c r="Z1354" s="400" t="str">
        <f>IFERROR(VLOOKUP(Y1354, 【参考】数式用!$A$2:$B$48, 2, FALSE), "")</f>
        <v/>
      </c>
    </row>
    <row r="1355" spans="2:26" ht="20.100000000000001" customHeight="1">
      <c r="B1355" s="402">
        <f t="shared" si="17"/>
        <v>1317</v>
      </c>
      <c r="C1355" s="489"/>
      <c r="D1355" s="490"/>
      <c r="E1355" s="490"/>
      <c r="F1355" s="490"/>
      <c r="G1355" s="490"/>
      <c r="H1355" s="490"/>
      <c r="I1355" s="490"/>
      <c r="J1355" s="490"/>
      <c r="K1355" s="490"/>
      <c r="L1355" s="491"/>
      <c r="M1355" s="492"/>
      <c r="N1355" s="492"/>
      <c r="O1355" s="492"/>
      <c r="P1355" s="492"/>
      <c r="Q1355" s="492"/>
      <c r="R1355" s="493"/>
      <c r="S1355" s="493"/>
      <c r="T1355" s="493"/>
      <c r="U1355" s="493"/>
      <c r="V1355" s="493"/>
      <c r="W1355" s="403"/>
      <c r="X1355" s="1"/>
      <c r="Y1355" s="2"/>
      <c r="Z1355" s="400" t="str">
        <f>IFERROR(VLOOKUP(Y1355, 【参考】数式用!$A$2:$B$48, 2, FALSE), "")</f>
        <v/>
      </c>
    </row>
    <row r="1356" spans="2:26" ht="20.100000000000001" customHeight="1">
      <c r="B1356" s="402">
        <f t="shared" si="17"/>
        <v>1318</v>
      </c>
      <c r="C1356" s="489"/>
      <c r="D1356" s="490"/>
      <c r="E1356" s="490"/>
      <c r="F1356" s="490"/>
      <c r="G1356" s="490"/>
      <c r="H1356" s="490"/>
      <c r="I1356" s="490"/>
      <c r="J1356" s="490"/>
      <c r="K1356" s="490"/>
      <c r="L1356" s="491"/>
      <c r="M1356" s="492"/>
      <c r="N1356" s="492"/>
      <c r="O1356" s="492"/>
      <c r="P1356" s="492"/>
      <c r="Q1356" s="492"/>
      <c r="R1356" s="493"/>
      <c r="S1356" s="493"/>
      <c r="T1356" s="493"/>
      <c r="U1356" s="493"/>
      <c r="V1356" s="493"/>
      <c r="W1356" s="403"/>
      <c r="X1356" s="1"/>
      <c r="Y1356" s="2"/>
      <c r="Z1356" s="400" t="str">
        <f>IFERROR(VLOOKUP(Y1356, 【参考】数式用!$A$2:$B$48, 2, FALSE), "")</f>
        <v/>
      </c>
    </row>
    <row r="1357" spans="2:26" ht="20.100000000000001" customHeight="1">
      <c r="B1357" s="402">
        <f t="shared" si="17"/>
        <v>1319</v>
      </c>
      <c r="C1357" s="489"/>
      <c r="D1357" s="490"/>
      <c r="E1357" s="490"/>
      <c r="F1357" s="490"/>
      <c r="G1357" s="490"/>
      <c r="H1357" s="490"/>
      <c r="I1357" s="490"/>
      <c r="J1357" s="490"/>
      <c r="K1357" s="490"/>
      <c r="L1357" s="491"/>
      <c r="M1357" s="492"/>
      <c r="N1357" s="492"/>
      <c r="O1357" s="492"/>
      <c r="P1357" s="492"/>
      <c r="Q1357" s="492"/>
      <c r="R1357" s="493"/>
      <c r="S1357" s="493"/>
      <c r="T1357" s="493"/>
      <c r="U1357" s="493"/>
      <c r="V1357" s="493"/>
      <c r="W1357" s="403"/>
      <c r="X1357" s="1"/>
      <c r="Y1357" s="2"/>
      <c r="Z1357" s="400" t="str">
        <f>IFERROR(VLOOKUP(Y1357, 【参考】数式用!$A$2:$B$48, 2, FALSE), "")</f>
        <v/>
      </c>
    </row>
    <row r="1358" spans="2:26" ht="20.100000000000001" customHeight="1">
      <c r="B1358" s="402">
        <f t="shared" si="17"/>
        <v>1320</v>
      </c>
      <c r="C1358" s="489"/>
      <c r="D1358" s="490"/>
      <c r="E1358" s="490"/>
      <c r="F1358" s="490"/>
      <c r="G1358" s="490"/>
      <c r="H1358" s="490"/>
      <c r="I1358" s="490"/>
      <c r="J1358" s="490"/>
      <c r="K1358" s="490"/>
      <c r="L1358" s="491"/>
      <c r="M1358" s="492"/>
      <c r="N1358" s="492"/>
      <c r="O1358" s="492"/>
      <c r="P1358" s="492"/>
      <c r="Q1358" s="492"/>
      <c r="R1358" s="493"/>
      <c r="S1358" s="493"/>
      <c r="T1358" s="493"/>
      <c r="U1358" s="493"/>
      <c r="V1358" s="493"/>
      <c r="W1358" s="403"/>
      <c r="X1358" s="1"/>
      <c r="Y1358" s="2"/>
      <c r="Z1358" s="400" t="str">
        <f>IFERROR(VLOOKUP(Y1358, 【参考】数式用!$A$2:$B$48, 2, FALSE), "")</f>
        <v/>
      </c>
    </row>
    <row r="1359" spans="2:26" ht="20.100000000000001" customHeight="1">
      <c r="B1359" s="402">
        <f t="shared" si="17"/>
        <v>1321</v>
      </c>
      <c r="C1359" s="489"/>
      <c r="D1359" s="490"/>
      <c r="E1359" s="490"/>
      <c r="F1359" s="490"/>
      <c r="G1359" s="490"/>
      <c r="H1359" s="490"/>
      <c r="I1359" s="490"/>
      <c r="J1359" s="490"/>
      <c r="K1359" s="490"/>
      <c r="L1359" s="491"/>
      <c r="M1359" s="492"/>
      <c r="N1359" s="492"/>
      <c r="O1359" s="492"/>
      <c r="P1359" s="492"/>
      <c r="Q1359" s="492"/>
      <c r="R1359" s="493"/>
      <c r="S1359" s="493"/>
      <c r="T1359" s="493"/>
      <c r="U1359" s="493"/>
      <c r="V1359" s="493"/>
      <c r="W1359" s="403"/>
      <c r="X1359" s="1"/>
      <c r="Y1359" s="2"/>
      <c r="Z1359" s="400" t="str">
        <f>IFERROR(VLOOKUP(Y1359, 【参考】数式用!$A$2:$B$48, 2, FALSE), "")</f>
        <v/>
      </c>
    </row>
    <row r="1360" spans="2:26" ht="20.100000000000001" customHeight="1">
      <c r="B1360" s="402">
        <f t="shared" si="17"/>
        <v>1322</v>
      </c>
      <c r="C1360" s="489"/>
      <c r="D1360" s="490"/>
      <c r="E1360" s="490"/>
      <c r="F1360" s="490"/>
      <c r="G1360" s="490"/>
      <c r="H1360" s="490"/>
      <c r="I1360" s="490"/>
      <c r="J1360" s="490"/>
      <c r="K1360" s="490"/>
      <c r="L1360" s="491"/>
      <c r="M1360" s="492"/>
      <c r="N1360" s="492"/>
      <c r="O1360" s="492"/>
      <c r="P1360" s="492"/>
      <c r="Q1360" s="492"/>
      <c r="R1360" s="493"/>
      <c r="S1360" s="493"/>
      <c r="T1360" s="493"/>
      <c r="U1360" s="493"/>
      <c r="V1360" s="493"/>
      <c r="W1360" s="403"/>
      <c r="X1360" s="1"/>
      <c r="Y1360" s="2"/>
      <c r="Z1360" s="400" t="str">
        <f>IFERROR(VLOOKUP(Y1360, 【参考】数式用!$A$2:$B$48, 2, FALSE), "")</f>
        <v/>
      </c>
    </row>
    <row r="1361" spans="2:26" ht="20.100000000000001" customHeight="1">
      <c r="B1361" s="402">
        <f t="shared" si="17"/>
        <v>1323</v>
      </c>
      <c r="C1361" s="489"/>
      <c r="D1361" s="490"/>
      <c r="E1361" s="490"/>
      <c r="F1361" s="490"/>
      <c r="G1361" s="490"/>
      <c r="H1361" s="490"/>
      <c r="I1361" s="490"/>
      <c r="J1361" s="490"/>
      <c r="K1361" s="490"/>
      <c r="L1361" s="491"/>
      <c r="M1361" s="492"/>
      <c r="N1361" s="492"/>
      <c r="O1361" s="492"/>
      <c r="P1361" s="492"/>
      <c r="Q1361" s="492"/>
      <c r="R1361" s="493"/>
      <c r="S1361" s="493"/>
      <c r="T1361" s="493"/>
      <c r="U1361" s="493"/>
      <c r="V1361" s="493"/>
      <c r="W1361" s="403"/>
      <c r="X1361" s="1"/>
      <c r="Y1361" s="2"/>
      <c r="Z1361" s="400" t="str">
        <f>IFERROR(VLOOKUP(Y1361, 【参考】数式用!$A$2:$B$48, 2, FALSE), "")</f>
        <v/>
      </c>
    </row>
    <row r="1362" spans="2:26" ht="20.100000000000001" customHeight="1">
      <c r="B1362" s="402">
        <f t="shared" si="17"/>
        <v>1324</v>
      </c>
      <c r="C1362" s="489"/>
      <c r="D1362" s="490"/>
      <c r="E1362" s="490"/>
      <c r="F1362" s="490"/>
      <c r="G1362" s="490"/>
      <c r="H1362" s="490"/>
      <c r="I1362" s="490"/>
      <c r="J1362" s="490"/>
      <c r="K1362" s="490"/>
      <c r="L1362" s="491"/>
      <c r="M1362" s="492"/>
      <c r="N1362" s="492"/>
      <c r="O1362" s="492"/>
      <c r="P1362" s="492"/>
      <c r="Q1362" s="492"/>
      <c r="R1362" s="493"/>
      <c r="S1362" s="493"/>
      <c r="T1362" s="493"/>
      <c r="U1362" s="493"/>
      <c r="V1362" s="493"/>
      <c r="W1362" s="403"/>
      <c r="X1362" s="1"/>
      <c r="Y1362" s="2"/>
      <c r="Z1362" s="400" t="str">
        <f>IFERROR(VLOOKUP(Y1362, 【参考】数式用!$A$2:$B$48, 2, FALSE), "")</f>
        <v/>
      </c>
    </row>
    <row r="1363" spans="2:26" ht="20.100000000000001" customHeight="1">
      <c r="B1363" s="402">
        <f t="shared" si="17"/>
        <v>1325</v>
      </c>
      <c r="C1363" s="489"/>
      <c r="D1363" s="490"/>
      <c r="E1363" s="490"/>
      <c r="F1363" s="490"/>
      <c r="G1363" s="490"/>
      <c r="H1363" s="490"/>
      <c r="I1363" s="490"/>
      <c r="J1363" s="490"/>
      <c r="K1363" s="490"/>
      <c r="L1363" s="491"/>
      <c r="M1363" s="492"/>
      <c r="N1363" s="492"/>
      <c r="O1363" s="492"/>
      <c r="P1363" s="492"/>
      <c r="Q1363" s="492"/>
      <c r="R1363" s="493"/>
      <c r="S1363" s="493"/>
      <c r="T1363" s="493"/>
      <c r="U1363" s="493"/>
      <c r="V1363" s="493"/>
      <c r="W1363" s="403"/>
      <c r="X1363" s="1"/>
      <c r="Y1363" s="2"/>
      <c r="Z1363" s="400" t="str">
        <f>IFERROR(VLOOKUP(Y1363, 【参考】数式用!$A$2:$B$48, 2, FALSE), "")</f>
        <v/>
      </c>
    </row>
    <row r="1364" spans="2:26" ht="20.100000000000001" customHeight="1">
      <c r="B1364" s="402">
        <f t="shared" si="17"/>
        <v>1326</v>
      </c>
      <c r="C1364" s="489"/>
      <c r="D1364" s="490"/>
      <c r="E1364" s="490"/>
      <c r="F1364" s="490"/>
      <c r="G1364" s="490"/>
      <c r="H1364" s="490"/>
      <c r="I1364" s="490"/>
      <c r="J1364" s="490"/>
      <c r="K1364" s="490"/>
      <c r="L1364" s="491"/>
      <c r="M1364" s="492"/>
      <c r="N1364" s="492"/>
      <c r="O1364" s="492"/>
      <c r="P1364" s="492"/>
      <c r="Q1364" s="492"/>
      <c r="R1364" s="493"/>
      <c r="S1364" s="493"/>
      <c r="T1364" s="493"/>
      <c r="U1364" s="493"/>
      <c r="V1364" s="493"/>
      <c r="W1364" s="403"/>
      <c r="X1364" s="1"/>
      <c r="Y1364" s="2"/>
      <c r="Z1364" s="400" t="str">
        <f>IFERROR(VLOOKUP(Y1364, 【参考】数式用!$A$2:$B$48, 2, FALSE), "")</f>
        <v/>
      </c>
    </row>
    <row r="1365" spans="2:26" ht="20.100000000000001" customHeight="1">
      <c r="B1365" s="402">
        <f t="shared" si="17"/>
        <v>1327</v>
      </c>
      <c r="C1365" s="489"/>
      <c r="D1365" s="490"/>
      <c r="E1365" s="490"/>
      <c r="F1365" s="490"/>
      <c r="G1365" s="490"/>
      <c r="H1365" s="490"/>
      <c r="I1365" s="490"/>
      <c r="J1365" s="490"/>
      <c r="K1365" s="490"/>
      <c r="L1365" s="491"/>
      <c r="M1365" s="492"/>
      <c r="N1365" s="492"/>
      <c r="O1365" s="492"/>
      <c r="P1365" s="492"/>
      <c r="Q1365" s="492"/>
      <c r="R1365" s="493"/>
      <c r="S1365" s="493"/>
      <c r="T1365" s="493"/>
      <c r="U1365" s="493"/>
      <c r="V1365" s="493"/>
      <c r="W1365" s="403"/>
      <c r="X1365" s="1"/>
      <c r="Y1365" s="2"/>
      <c r="Z1365" s="400" t="str">
        <f>IFERROR(VLOOKUP(Y1365, 【参考】数式用!$A$2:$B$48, 2, FALSE), "")</f>
        <v/>
      </c>
    </row>
    <row r="1366" spans="2:26" ht="20.100000000000001" customHeight="1">
      <c r="B1366" s="402">
        <f t="shared" si="17"/>
        <v>1328</v>
      </c>
      <c r="C1366" s="489"/>
      <c r="D1366" s="490"/>
      <c r="E1366" s="490"/>
      <c r="F1366" s="490"/>
      <c r="G1366" s="490"/>
      <c r="H1366" s="490"/>
      <c r="I1366" s="490"/>
      <c r="J1366" s="490"/>
      <c r="K1366" s="490"/>
      <c r="L1366" s="491"/>
      <c r="M1366" s="492"/>
      <c r="N1366" s="492"/>
      <c r="O1366" s="492"/>
      <c r="P1366" s="492"/>
      <c r="Q1366" s="492"/>
      <c r="R1366" s="493"/>
      <c r="S1366" s="493"/>
      <c r="T1366" s="493"/>
      <c r="U1366" s="493"/>
      <c r="V1366" s="493"/>
      <c r="W1366" s="403"/>
      <c r="X1366" s="1"/>
      <c r="Y1366" s="2"/>
      <c r="Z1366" s="400" t="str">
        <f>IFERROR(VLOOKUP(Y1366, 【参考】数式用!$A$2:$B$48, 2, FALSE), "")</f>
        <v/>
      </c>
    </row>
    <row r="1367" spans="2:26" ht="20.100000000000001" customHeight="1">
      <c r="B1367" s="402">
        <f t="shared" si="17"/>
        <v>1329</v>
      </c>
      <c r="C1367" s="489"/>
      <c r="D1367" s="490"/>
      <c r="E1367" s="490"/>
      <c r="F1367" s="490"/>
      <c r="G1367" s="490"/>
      <c r="H1367" s="490"/>
      <c r="I1367" s="490"/>
      <c r="J1367" s="490"/>
      <c r="K1367" s="490"/>
      <c r="L1367" s="491"/>
      <c r="M1367" s="492"/>
      <c r="N1367" s="492"/>
      <c r="O1367" s="492"/>
      <c r="P1367" s="492"/>
      <c r="Q1367" s="492"/>
      <c r="R1367" s="493"/>
      <c r="S1367" s="493"/>
      <c r="T1367" s="493"/>
      <c r="U1367" s="493"/>
      <c r="V1367" s="493"/>
      <c r="W1367" s="403"/>
      <c r="X1367" s="1"/>
      <c r="Y1367" s="2"/>
      <c r="Z1367" s="400" t="str">
        <f>IFERROR(VLOOKUP(Y1367, 【参考】数式用!$A$2:$B$48, 2, FALSE), "")</f>
        <v/>
      </c>
    </row>
    <row r="1368" spans="2:26" ht="20.100000000000001" customHeight="1">
      <c r="B1368" s="402">
        <f t="shared" si="17"/>
        <v>1330</v>
      </c>
      <c r="C1368" s="489"/>
      <c r="D1368" s="490"/>
      <c r="E1368" s="490"/>
      <c r="F1368" s="490"/>
      <c r="G1368" s="490"/>
      <c r="H1368" s="490"/>
      <c r="I1368" s="490"/>
      <c r="J1368" s="490"/>
      <c r="K1368" s="490"/>
      <c r="L1368" s="491"/>
      <c r="M1368" s="492"/>
      <c r="N1368" s="492"/>
      <c r="O1368" s="492"/>
      <c r="P1368" s="492"/>
      <c r="Q1368" s="492"/>
      <c r="R1368" s="493"/>
      <c r="S1368" s="493"/>
      <c r="T1368" s="493"/>
      <c r="U1368" s="493"/>
      <c r="V1368" s="493"/>
      <c r="W1368" s="403"/>
      <c r="X1368" s="1"/>
      <c r="Y1368" s="2"/>
      <c r="Z1368" s="400" t="str">
        <f>IFERROR(VLOOKUP(Y1368, 【参考】数式用!$A$2:$B$48, 2, FALSE), "")</f>
        <v/>
      </c>
    </row>
    <row r="1369" spans="2:26" ht="20.100000000000001" customHeight="1">
      <c r="B1369" s="402">
        <f t="shared" si="17"/>
        <v>1331</v>
      </c>
      <c r="C1369" s="489"/>
      <c r="D1369" s="490"/>
      <c r="E1369" s="490"/>
      <c r="F1369" s="490"/>
      <c r="G1369" s="490"/>
      <c r="H1369" s="490"/>
      <c r="I1369" s="490"/>
      <c r="J1369" s="490"/>
      <c r="K1369" s="490"/>
      <c r="L1369" s="491"/>
      <c r="M1369" s="492"/>
      <c r="N1369" s="492"/>
      <c r="O1369" s="492"/>
      <c r="P1369" s="492"/>
      <c r="Q1369" s="492"/>
      <c r="R1369" s="493"/>
      <c r="S1369" s="493"/>
      <c r="T1369" s="493"/>
      <c r="U1369" s="493"/>
      <c r="V1369" s="493"/>
      <c r="W1369" s="403"/>
      <c r="X1369" s="1"/>
      <c r="Y1369" s="2"/>
      <c r="Z1369" s="400" t="str">
        <f>IFERROR(VLOOKUP(Y1369, 【参考】数式用!$A$2:$B$48, 2, FALSE), "")</f>
        <v/>
      </c>
    </row>
    <row r="1370" spans="2:26" ht="20.100000000000001" customHeight="1">
      <c r="B1370" s="402">
        <f t="shared" si="17"/>
        <v>1332</v>
      </c>
      <c r="C1370" s="489"/>
      <c r="D1370" s="490"/>
      <c r="E1370" s="490"/>
      <c r="F1370" s="490"/>
      <c r="G1370" s="490"/>
      <c r="H1370" s="490"/>
      <c r="I1370" s="490"/>
      <c r="J1370" s="490"/>
      <c r="K1370" s="490"/>
      <c r="L1370" s="491"/>
      <c r="M1370" s="492"/>
      <c r="N1370" s="492"/>
      <c r="O1370" s="492"/>
      <c r="P1370" s="492"/>
      <c r="Q1370" s="492"/>
      <c r="R1370" s="493"/>
      <c r="S1370" s="493"/>
      <c r="T1370" s="493"/>
      <c r="U1370" s="493"/>
      <c r="V1370" s="493"/>
      <c r="W1370" s="403"/>
      <c r="X1370" s="1"/>
      <c r="Y1370" s="2"/>
      <c r="Z1370" s="400" t="str">
        <f>IFERROR(VLOOKUP(Y1370, 【参考】数式用!$A$2:$B$48, 2, FALSE), "")</f>
        <v/>
      </c>
    </row>
    <row r="1371" spans="2:26" ht="20.100000000000001" customHeight="1">
      <c r="B1371" s="402">
        <f t="shared" si="17"/>
        <v>1333</v>
      </c>
      <c r="C1371" s="489"/>
      <c r="D1371" s="490"/>
      <c r="E1371" s="490"/>
      <c r="F1371" s="490"/>
      <c r="G1371" s="490"/>
      <c r="H1371" s="490"/>
      <c r="I1371" s="490"/>
      <c r="J1371" s="490"/>
      <c r="K1371" s="490"/>
      <c r="L1371" s="491"/>
      <c r="M1371" s="492"/>
      <c r="N1371" s="492"/>
      <c r="O1371" s="492"/>
      <c r="P1371" s="492"/>
      <c r="Q1371" s="492"/>
      <c r="R1371" s="493"/>
      <c r="S1371" s="493"/>
      <c r="T1371" s="493"/>
      <c r="U1371" s="493"/>
      <c r="V1371" s="493"/>
      <c r="W1371" s="403"/>
      <c r="X1371" s="1"/>
      <c r="Y1371" s="2"/>
      <c r="Z1371" s="400" t="str">
        <f>IFERROR(VLOOKUP(Y1371, 【参考】数式用!$A$2:$B$48, 2, FALSE), "")</f>
        <v/>
      </c>
    </row>
    <row r="1372" spans="2:26" ht="20.100000000000001" customHeight="1">
      <c r="B1372" s="402">
        <f t="shared" si="17"/>
        <v>1334</v>
      </c>
      <c r="C1372" s="489"/>
      <c r="D1372" s="490"/>
      <c r="E1372" s="490"/>
      <c r="F1372" s="490"/>
      <c r="G1372" s="490"/>
      <c r="H1372" s="490"/>
      <c r="I1372" s="490"/>
      <c r="J1372" s="490"/>
      <c r="K1372" s="490"/>
      <c r="L1372" s="491"/>
      <c r="M1372" s="492"/>
      <c r="N1372" s="492"/>
      <c r="O1372" s="492"/>
      <c r="P1372" s="492"/>
      <c r="Q1372" s="492"/>
      <c r="R1372" s="493"/>
      <c r="S1372" s="493"/>
      <c r="T1372" s="493"/>
      <c r="U1372" s="493"/>
      <c r="V1372" s="493"/>
      <c r="W1372" s="403"/>
      <c r="X1372" s="1"/>
      <c r="Y1372" s="2"/>
      <c r="Z1372" s="400" t="str">
        <f>IFERROR(VLOOKUP(Y1372, 【参考】数式用!$A$2:$B$48, 2, FALSE), "")</f>
        <v/>
      </c>
    </row>
    <row r="1373" spans="2:26" ht="20.100000000000001" customHeight="1">
      <c r="B1373" s="402">
        <f t="shared" si="17"/>
        <v>1335</v>
      </c>
      <c r="C1373" s="489"/>
      <c r="D1373" s="490"/>
      <c r="E1373" s="490"/>
      <c r="F1373" s="490"/>
      <c r="G1373" s="490"/>
      <c r="H1373" s="490"/>
      <c r="I1373" s="490"/>
      <c r="J1373" s="490"/>
      <c r="K1373" s="490"/>
      <c r="L1373" s="491"/>
      <c r="M1373" s="492"/>
      <c r="N1373" s="492"/>
      <c r="O1373" s="492"/>
      <c r="P1373" s="492"/>
      <c r="Q1373" s="492"/>
      <c r="R1373" s="493"/>
      <c r="S1373" s="493"/>
      <c r="T1373" s="493"/>
      <c r="U1373" s="493"/>
      <c r="V1373" s="493"/>
      <c r="W1373" s="403"/>
      <c r="X1373" s="1"/>
      <c r="Y1373" s="2"/>
      <c r="Z1373" s="400" t="str">
        <f>IFERROR(VLOOKUP(Y1373, 【参考】数式用!$A$2:$B$48, 2, FALSE), "")</f>
        <v/>
      </c>
    </row>
    <row r="1374" spans="2:26" ht="20.100000000000001" customHeight="1">
      <c r="B1374" s="402">
        <f t="shared" si="17"/>
        <v>1336</v>
      </c>
      <c r="C1374" s="489"/>
      <c r="D1374" s="490"/>
      <c r="E1374" s="490"/>
      <c r="F1374" s="490"/>
      <c r="G1374" s="490"/>
      <c r="H1374" s="490"/>
      <c r="I1374" s="490"/>
      <c r="J1374" s="490"/>
      <c r="K1374" s="490"/>
      <c r="L1374" s="491"/>
      <c r="M1374" s="492"/>
      <c r="N1374" s="492"/>
      <c r="O1374" s="492"/>
      <c r="P1374" s="492"/>
      <c r="Q1374" s="492"/>
      <c r="R1374" s="493"/>
      <c r="S1374" s="493"/>
      <c r="T1374" s="493"/>
      <c r="U1374" s="493"/>
      <c r="V1374" s="493"/>
      <c r="W1374" s="403"/>
      <c r="X1374" s="1"/>
      <c r="Y1374" s="2"/>
      <c r="Z1374" s="400" t="str">
        <f>IFERROR(VLOOKUP(Y1374, 【参考】数式用!$A$2:$B$48, 2, FALSE), "")</f>
        <v/>
      </c>
    </row>
    <row r="1375" spans="2:26" ht="20.100000000000001" customHeight="1">
      <c r="B1375" s="402">
        <f t="shared" si="17"/>
        <v>1337</v>
      </c>
      <c r="C1375" s="489"/>
      <c r="D1375" s="490"/>
      <c r="E1375" s="490"/>
      <c r="F1375" s="490"/>
      <c r="G1375" s="490"/>
      <c r="H1375" s="490"/>
      <c r="I1375" s="490"/>
      <c r="J1375" s="490"/>
      <c r="K1375" s="490"/>
      <c r="L1375" s="491"/>
      <c r="M1375" s="492"/>
      <c r="N1375" s="492"/>
      <c r="O1375" s="492"/>
      <c r="P1375" s="492"/>
      <c r="Q1375" s="492"/>
      <c r="R1375" s="493"/>
      <c r="S1375" s="493"/>
      <c r="T1375" s="493"/>
      <c r="U1375" s="493"/>
      <c r="V1375" s="493"/>
      <c r="W1375" s="403"/>
      <c r="X1375" s="1"/>
      <c r="Y1375" s="2"/>
      <c r="Z1375" s="400" t="str">
        <f>IFERROR(VLOOKUP(Y1375, 【参考】数式用!$A$2:$B$48, 2, FALSE), "")</f>
        <v/>
      </c>
    </row>
    <row r="1376" spans="2:26" ht="20.100000000000001" customHeight="1">
      <c r="B1376" s="402">
        <f t="shared" si="17"/>
        <v>1338</v>
      </c>
      <c r="C1376" s="489"/>
      <c r="D1376" s="490"/>
      <c r="E1376" s="490"/>
      <c r="F1376" s="490"/>
      <c r="G1376" s="490"/>
      <c r="H1376" s="490"/>
      <c r="I1376" s="490"/>
      <c r="J1376" s="490"/>
      <c r="K1376" s="490"/>
      <c r="L1376" s="491"/>
      <c r="M1376" s="492"/>
      <c r="N1376" s="492"/>
      <c r="O1376" s="492"/>
      <c r="P1376" s="492"/>
      <c r="Q1376" s="492"/>
      <c r="R1376" s="493"/>
      <c r="S1376" s="493"/>
      <c r="T1376" s="493"/>
      <c r="U1376" s="493"/>
      <c r="V1376" s="493"/>
      <c r="W1376" s="403"/>
      <c r="X1376" s="1"/>
      <c r="Y1376" s="2"/>
      <c r="Z1376" s="400" t="str">
        <f>IFERROR(VLOOKUP(Y1376, 【参考】数式用!$A$2:$B$48, 2, FALSE), "")</f>
        <v/>
      </c>
    </row>
    <row r="1377" spans="2:26" ht="20.100000000000001" customHeight="1">
      <c r="B1377" s="402">
        <f t="shared" ref="B1377:B1440" si="18">B1376+1</f>
        <v>1339</v>
      </c>
      <c r="C1377" s="489"/>
      <c r="D1377" s="490"/>
      <c r="E1377" s="490"/>
      <c r="F1377" s="490"/>
      <c r="G1377" s="490"/>
      <c r="H1377" s="490"/>
      <c r="I1377" s="490"/>
      <c r="J1377" s="490"/>
      <c r="K1377" s="490"/>
      <c r="L1377" s="491"/>
      <c r="M1377" s="492"/>
      <c r="N1377" s="492"/>
      <c r="O1377" s="492"/>
      <c r="P1377" s="492"/>
      <c r="Q1377" s="492"/>
      <c r="R1377" s="493"/>
      <c r="S1377" s="493"/>
      <c r="T1377" s="493"/>
      <c r="U1377" s="493"/>
      <c r="V1377" s="493"/>
      <c r="W1377" s="403"/>
      <c r="X1377" s="1"/>
      <c r="Y1377" s="2"/>
      <c r="Z1377" s="400" t="str">
        <f>IFERROR(VLOOKUP(Y1377, 【参考】数式用!$A$2:$B$48, 2, FALSE), "")</f>
        <v/>
      </c>
    </row>
    <row r="1378" spans="2:26" ht="20.100000000000001" customHeight="1">
      <c r="B1378" s="402">
        <f t="shared" si="18"/>
        <v>1340</v>
      </c>
      <c r="C1378" s="489"/>
      <c r="D1378" s="490"/>
      <c r="E1378" s="490"/>
      <c r="F1378" s="490"/>
      <c r="G1378" s="490"/>
      <c r="H1378" s="490"/>
      <c r="I1378" s="490"/>
      <c r="J1378" s="490"/>
      <c r="K1378" s="490"/>
      <c r="L1378" s="491"/>
      <c r="M1378" s="492"/>
      <c r="N1378" s="492"/>
      <c r="O1378" s="492"/>
      <c r="P1378" s="492"/>
      <c r="Q1378" s="492"/>
      <c r="R1378" s="493"/>
      <c r="S1378" s="493"/>
      <c r="T1378" s="493"/>
      <c r="U1378" s="493"/>
      <c r="V1378" s="493"/>
      <c r="W1378" s="403"/>
      <c r="X1378" s="1"/>
      <c r="Y1378" s="2"/>
      <c r="Z1378" s="400" t="str">
        <f>IFERROR(VLOOKUP(Y1378, 【参考】数式用!$A$2:$B$48, 2, FALSE), "")</f>
        <v/>
      </c>
    </row>
    <row r="1379" spans="2:26" ht="20.100000000000001" customHeight="1">
      <c r="B1379" s="402">
        <f t="shared" si="18"/>
        <v>1341</v>
      </c>
      <c r="C1379" s="489"/>
      <c r="D1379" s="490"/>
      <c r="E1379" s="490"/>
      <c r="F1379" s="490"/>
      <c r="G1379" s="490"/>
      <c r="H1379" s="490"/>
      <c r="I1379" s="490"/>
      <c r="J1379" s="490"/>
      <c r="K1379" s="490"/>
      <c r="L1379" s="491"/>
      <c r="M1379" s="492"/>
      <c r="N1379" s="492"/>
      <c r="O1379" s="492"/>
      <c r="P1379" s="492"/>
      <c r="Q1379" s="492"/>
      <c r="R1379" s="493"/>
      <c r="S1379" s="493"/>
      <c r="T1379" s="493"/>
      <c r="U1379" s="493"/>
      <c r="V1379" s="493"/>
      <c r="W1379" s="403"/>
      <c r="X1379" s="1"/>
      <c r="Y1379" s="2"/>
      <c r="Z1379" s="400" t="str">
        <f>IFERROR(VLOOKUP(Y1379, 【参考】数式用!$A$2:$B$48, 2, FALSE), "")</f>
        <v/>
      </c>
    </row>
    <row r="1380" spans="2:26" ht="20.100000000000001" customHeight="1">
      <c r="B1380" s="402">
        <f t="shared" si="18"/>
        <v>1342</v>
      </c>
      <c r="C1380" s="489"/>
      <c r="D1380" s="490"/>
      <c r="E1380" s="490"/>
      <c r="F1380" s="490"/>
      <c r="G1380" s="490"/>
      <c r="H1380" s="490"/>
      <c r="I1380" s="490"/>
      <c r="J1380" s="490"/>
      <c r="K1380" s="490"/>
      <c r="L1380" s="491"/>
      <c r="M1380" s="492"/>
      <c r="N1380" s="492"/>
      <c r="O1380" s="492"/>
      <c r="P1380" s="492"/>
      <c r="Q1380" s="492"/>
      <c r="R1380" s="493"/>
      <c r="S1380" s="493"/>
      <c r="T1380" s="493"/>
      <c r="U1380" s="493"/>
      <c r="V1380" s="493"/>
      <c r="W1380" s="403"/>
      <c r="X1380" s="1"/>
      <c r="Y1380" s="2"/>
      <c r="Z1380" s="400" t="str">
        <f>IFERROR(VLOOKUP(Y1380, 【参考】数式用!$A$2:$B$48, 2, FALSE), "")</f>
        <v/>
      </c>
    </row>
    <row r="1381" spans="2:26" ht="20.100000000000001" customHeight="1">
      <c r="B1381" s="402">
        <f t="shared" si="18"/>
        <v>1343</v>
      </c>
      <c r="C1381" s="489"/>
      <c r="D1381" s="490"/>
      <c r="E1381" s="490"/>
      <c r="F1381" s="490"/>
      <c r="G1381" s="490"/>
      <c r="H1381" s="490"/>
      <c r="I1381" s="490"/>
      <c r="J1381" s="490"/>
      <c r="K1381" s="490"/>
      <c r="L1381" s="491"/>
      <c r="M1381" s="492"/>
      <c r="N1381" s="492"/>
      <c r="O1381" s="492"/>
      <c r="P1381" s="492"/>
      <c r="Q1381" s="492"/>
      <c r="R1381" s="493"/>
      <c r="S1381" s="493"/>
      <c r="T1381" s="493"/>
      <c r="U1381" s="493"/>
      <c r="V1381" s="493"/>
      <c r="W1381" s="403"/>
      <c r="X1381" s="1"/>
      <c r="Y1381" s="2"/>
      <c r="Z1381" s="400" t="str">
        <f>IFERROR(VLOOKUP(Y1381, 【参考】数式用!$A$2:$B$48, 2, FALSE), "")</f>
        <v/>
      </c>
    </row>
    <row r="1382" spans="2:26" ht="20.100000000000001" customHeight="1">
      <c r="B1382" s="402">
        <f t="shared" si="18"/>
        <v>1344</v>
      </c>
      <c r="C1382" s="489"/>
      <c r="D1382" s="490"/>
      <c r="E1382" s="490"/>
      <c r="F1382" s="490"/>
      <c r="G1382" s="490"/>
      <c r="H1382" s="490"/>
      <c r="I1382" s="490"/>
      <c r="J1382" s="490"/>
      <c r="K1382" s="490"/>
      <c r="L1382" s="491"/>
      <c r="M1382" s="492"/>
      <c r="N1382" s="492"/>
      <c r="O1382" s="492"/>
      <c r="P1382" s="492"/>
      <c r="Q1382" s="492"/>
      <c r="R1382" s="493"/>
      <c r="S1382" s="493"/>
      <c r="T1382" s="493"/>
      <c r="U1382" s="493"/>
      <c r="V1382" s="493"/>
      <c r="W1382" s="403"/>
      <c r="X1382" s="1"/>
      <c r="Y1382" s="2"/>
      <c r="Z1382" s="400" t="str">
        <f>IFERROR(VLOOKUP(Y1382, 【参考】数式用!$A$2:$B$48, 2, FALSE), "")</f>
        <v/>
      </c>
    </row>
    <row r="1383" spans="2:26" ht="20.100000000000001" customHeight="1">
      <c r="B1383" s="402">
        <f t="shared" si="18"/>
        <v>1345</v>
      </c>
      <c r="C1383" s="489"/>
      <c r="D1383" s="490"/>
      <c r="E1383" s="490"/>
      <c r="F1383" s="490"/>
      <c r="G1383" s="490"/>
      <c r="H1383" s="490"/>
      <c r="I1383" s="490"/>
      <c r="J1383" s="490"/>
      <c r="K1383" s="490"/>
      <c r="L1383" s="491"/>
      <c r="M1383" s="492"/>
      <c r="N1383" s="492"/>
      <c r="O1383" s="492"/>
      <c r="P1383" s="492"/>
      <c r="Q1383" s="492"/>
      <c r="R1383" s="493"/>
      <c r="S1383" s="493"/>
      <c r="T1383" s="493"/>
      <c r="U1383" s="493"/>
      <c r="V1383" s="493"/>
      <c r="W1383" s="403"/>
      <c r="X1383" s="1"/>
      <c r="Y1383" s="2"/>
      <c r="Z1383" s="400" t="str">
        <f>IFERROR(VLOOKUP(Y1383, 【参考】数式用!$A$2:$B$48, 2, FALSE), "")</f>
        <v/>
      </c>
    </row>
    <row r="1384" spans="2:26" ht="20.100000000000001" customHeight="1">
      <c r="B1384" s="402">
        <f t="shared" si="18"/>
        <v>1346</v>
      </c>
      <c r="C1384" s="489"/>
      <c r="D1384" s="490"/>
      <c r="E1384" s="490"/>
      <c r="F1384" s="490"/>
      <c r="G1384" s="490"/>
      <c r="H1384" s="490"/>
      <c r="I1384" s="490"/>
      <c r="J1384" s="490"/>
      <c r="K1384" s="490"/>
      <c r="L1384" s="491"/>
      <c r="M1384" s="492"/>
      <c r="N1384" s="492"/>
      <c r="O1384" s="492"/>
      <c r="P1384" s="492"/>
      <c r="Q1384" s="492"/>
      <c r="R1384" s="493"/>
      <c r="S1384" s="493"/>
      <c r="T1384" s="493"/>
      <c r="U1384" s="493"/>
      <c r="V1384" s="493"/>
      <c r="W1384" s="403"/>
      <c r="X1384" s="1"/>
      <c r="Y1384" s="2"/>
      <c r="Z1384" s="400" t="str">
        <f>IFERROR(VLOOKUP(Y1384, 【参考】数式用!$A$2:$B$48, 2, FALSE), "")</f>
        <v/>
      </c>
    </row>
    <row r="1385" spans="2:26" ht="20.100000000000001" customHeight="1">
      <c r="B1385" s="402">
        <f t="shared" si="18"/>
        <v>1347</v>
      </c>
      <c r="C1385" s="489"/>
      <c r="D1385" s="490"/>
      <c r="E1385" s="490"/>
      <c r="F1385" s="490"/>
      <c r="G1385" s="490"/>
      <c r="H1385" s="490"/>
      <c r="I1385" s="490"/>
      <c r="J1385" s="490"/>
      <c r="K1385" s="490"/>
      <c r="L1385" s="491"/>
      <c r="M1385" s="492"/>
      <c r="N1385" s="492"/>
      <c r="O1385" s="492"/>
      <c r="P1385" s="492"/>
      <c r="Q1385" s="492"/>
      <c r="R1385" s="493"/>
      <c r="S1385" s="493"/>
      <c r="T1385" s="493"/>
      <c r="U1385" s="493"/>
      <c r="V1385" s="493"/>
      <c r="W1385" s="403"/>
      <c r="X1385" s="1"/>
      <c r="Y1385" s="2"/>
      <c r="Z1385" s="400" t="str">
        <f>IFERROR(VLOOKUP(Y1385, 【参考】数式用!$A$2:$B$48, 2, FALSE), "")</f>
        <v/>
      </c>
    </row>
    <row r="1386" spans="2:26" ht="20.100000000000001" customHeight="1">
      <c r="B1386" s="402">
        <f t="shared" si="18"/>
        <v>1348</v>
      </c>
      <c r="C1386" s="489"/>
      <c r="D1386" s="490"/>
      <c r="E1386" s="490"/>
      <c r="F1386" s="490"/>
      <c r="G1386" s="490"/>
      <c r="H1386" s="490"/>
      <c r="I1386" s="490"/>
      <c r="J1386" s="490"/>
      <c r="K1386" s="490"/>
      <c r="L1386" s="491"/>
      <c r="M1386" s="492"/>
      <c r="N1386" s="492"/>
      <c r="O1386" s="492"/>
      <c r="P1386" s="492"/>
      <c r="Q1386" s="492"/>
      <c r="R1386" s="493"/>
      <c r="S1386" s="493"/>
      <c r="T1386" s="493"/>
      <c r="U1386" s="493"/>
      <c r="V1386" s="493"/>
      <c r="W1386" s="403"/>
      <c r="X1386" s="1"/>
      <c r="Y1386" s="2"/>
      <c r="Z1386" s="400" t="str">
        <f>IFERROR(VLOOKUP(Y1386, 【参考】数式用!$A$2:$B$48, 2, FALSE), "")</f>
        <v/>
      </c>
    </row>
    <row r="1387" spans="2:26" ht="20.100000000000001" customHeight="1">
      <c r="B1387" s="402">
        <f t="shared" si="18"/>
        <v>1349</v>
      </c>
      <c r="C1387" s="489"/>
      <c r="D1387" s="490"/>
      <c r="E1387" s="490"/>
      <c r="F1387" s="490"/>
      <c r="G1387" s="490"/>
      <c r="H1387" s="490"/>
      <c r="I1387" s="490"/>
      <c r="J1387" s="490"/>
      <c r="K1387" s="490"/>
      <c r="L1387" s="491"/>
      <c r="M1387" s="492"/>
      <c r="N1387" s="492"/>
      <c r="O1387" s="492"/>
      <c r="P1387" s="492"/>
      <c r="Q1387" s="492"/>
      <c r="R1387" s="493"/>
      <c r="S1387" s="493"/>
      <c r="T1387" s="493"/>
      <c r="U1387" s="493"/>
      <c r="V1387" s="493"/>
      <c r="W1387" s="403"/>
      <c r="X1387" s="1"/>
      <c r="Y1387" s="2"/>
      <c r="Z1387" s="400" t="str">
        <f>IFERROR(VLOOKUP(Y1387, 【参考】数式用!$A$2:$B$48, 2, FALSE), "")</f>
        <v/>
      </c>
    </row>
    <row r="1388" spans="2:26" ht="20.100000000000001" customHeight="1">
      <c r="B1388" s="402">
        <f t="shared" si="18"/>
        <v>1350</v>
      </c>
      <c r="C1388" s="489"/>
      <c r="D1388" s="490"/>
      <c r="E1388" s="490"/>
      <c r="F1388" s="490"/>
      <c r="G1388" s="490"/>
      <c r="H1388" s="490"/>
      <c r="I1388" s="490"/>
      <c r="J1388" s="490"/>
      <c r="K1388" s="490"/>
      <c r="L1388" s="491"/>
      <c r="M1388" s="492"/>
      <c r="N1388" s="492"/>
      <c r="O1388" s="492"/>
      <c r="P1388" s="492"/>
      <c r="Q1388" s="492"/>
      <c r="R1388" s="493"/>
      <c r="S1388" s="493"/>
      <c r="T1388" s="493"/>
      <c r="U1388" s="493"/>
      <c r="V1388" s="493"/>
      <c r="W1388" s="403"/>
      <c r="X1388" s="1"/>
      <c r="Y1388" s="2"/>
      <c r="Z1388" s="400" t="str">
        <f>IFERROR(VLOOKUP(Y1388, 【参考】数式用!$A$2:$B$48, 2, FALSE), "")</f>
        <v/>
      </c>
    </row>
    <row r="1389" spans="2:26" ht="20.100000000000001" customHeight="1">
      <c r="B1389" s="402">
        <f t="shared" si="18"/>
        <v>1351</v>
      </c>
      <c r="C1389" s="489"/>
      <c r="D1389" s="490"/>
      <c r="E1389" s="490"/>
      <c r="F1389" s="490"/>
      <c r="G1389" s="490"/>
      <c r="H1389" s="490"/>
      <c r="I1389" s="490"/>
      <c r="J1389" s="490"/>
      <c r="K1389" s="490"/>
      <c r="L1389" s="491"/>
      <c r="M1389" s="492"/>
      <c r="N1389" s="492"/>
      <c r="O1389" s="492"/>
      <c r="P1389" s="492"/>
      <c r="Q1389" s="492"/>
      <c r="R1389" s="493"/>
      <c r="S1389" s="493"/>
      <c r="T1389" s="493"/>
      <c r="U1389" s="493"/>
      <c r="V1389" s="493"/>
      <c r="W1389" s="403"/>
      <c r="X1389" s="1"/>
      <c r="Y1389" s="2"/>
      <c r="Z1389" s="400" t="str">
        <f>IFERROR(VLOOKUP(Y1389, 【参考】数式用!$A$2:$B$48, 2, FALSE), "")</f>
        <v/>
      </c>
    </row>
    <row r="1390" spans="2:26" ht="20.100000000000001" customHeight="1">
      <c r="B1390" s="402">
        <f t="shared" si="18"/>
        <v>1352</v>
      </c>
      <c r="C1390" s="489"/>
      <c r="D1390" s="490"/>
      <c r="E1390" s="490"/>
      <c r="F1390" s="490"/>
      <c r="G1390" s="490"/>
      <c r="H1390" s="490"/>
      <c r="I1390" s="490"/>
      <c r="J1390" s="490"/>
      <c r="K1390" s="490"/>
      <c r="L1390" s="491"/>
      <c r="M1390" s="492"/>
      <c r="N1390" s="492"/>
      <c r="O1390" s="492"/>
      <c r="P1390" s="492"/>
      <c r="Q1390" s="492"/>
      <c r="R1390" s="493"/>
      <c r="S1390" s="493"/>
      <c r="T1390" s="493"/>
      <c r="U1390" s="493"/>
      <c r="V1390" s="493"/>
      <c r="W1390" s="403"/>
      <c r="X1390" s="1"/>
      <c r="Y1390" s="2"/>
      <c r="Z1390" s="400" t="str">
        <f>IFERROR(VLOOKUP(Y1390, 【参考】数式用!$A$2:$B$48, 2, FALSE), "")</f>
        <v/>
      </c>
    </row>
    <row r="1391" spans="2:26" ht="20.100000000000001" customHeight="1">
      <c r="B1391" s="402">
        <f t="shared" si="18"/>
        <v>1353</v>
      </c>
      <c r="C1391" s="489"/>
      <c r="D1391" s="490"/>
      <c r="E1391" s="490"/>
      <c r="F1391" s="490"/>
      <c r="G1391" s="490"/>
      <c r="H1391" s="490"/>
      <c r="I1391" s="490"/>
      <c r="J1391" s="490"/>
      <c r="K1391" s="490"/>
      <c r="L1391" s="491"/>
      <c r="M1391" s="492"/>
      <c r="N1391" s="492"/>
      <c r="O1391" s="492"/>
      <c r="P1391" s="492"/>
      <c r="Q1391" s="492"/>
      <c r="R1391" s="493"/>
      <c r="S1391" s="493"/>
      <c r="T1391" s="493"/>
      <c r="U1391" s="493"/>
      <c r="V1391" s="493"/>
      <c r="W1391" s="403"/>
      <c r="X1391" s="1"/>
      <c r="Y1391" s="2"/>
      <c r="Z1391" s="400" t="str">
        <f>IFERROR(VLOOKUP(Y1391, 【参考】数式用!$A$2:$B$48, 2, FALSE), "")</f>
        <v/>
      </c>
    </row>
    <row r="1392" spans="2:26" ht="20.100000000000001" customHeight="1">
      <c r="B1392" s="402">
        <f t="shared" si="18"/>
        <v>1354</v>
      </c>
      <c r="C1392" s="489"/>
      <c r="D1392" s="490"/>
      <c r="E1392" s="490"/>
      <c r="F1392" s="490"/>
      <c r="G1392" s="490"/>
      <c r="H1392" s="490"/>
      <c r="I1392" s="490"/>
      <c r="J1392" s="490"/>
      <c r="K1392" s="490"/>
      <c r="L1392" s="491"/>
      <c r="M1392" s="492"/>
      <c r="N1392" s="492"/>
      <c r="O1392" s="492"/>
      <c r="P1392" s="492"/>
      <c r="Q1392" s="492"/>
      <c r="R1392" s="493"/>
      <c r="S1392" s="493"/>
      <c r="T1392" s="493"/>
      <c r="U1392" s="493"/>
      <c r="V1392" s="493"/>
      <c r="W1392" s="403"/>
      <c r="X1392" s="1"/>
      <c r="Y1392" s="2"/>
      <c r="Z1392" s="400" t="str">
        <f>IFERROR(VLOOKUP(Y1392, 【参考】数式用!$A$2:$B$48, 2, FALSE), "")</f>
        <v/>
      </c>
    </row>
    <row r="1393" spans="2:26" ht="20.100000000000001" customHeight="1">
      <c r="B1393" s="402">
        <f t="shared" si="18"/>
        <v>1355</v>
      </c>
      <c r="C1393" s="489"/>
      <c r="D1393" s="490"/>
      <c r="E1393" s="490"/>
      <c r="F1393" s="490"/>
      <c r="G1393" s="490"/>
      <c r="H1393" s="490"/>
      <c r="I1393" s="490"/>
      <c r="J1393" s="490"/>
      <c r="K1393" s="490"/>
      <c r="L1393" s="491"/>
      <c r="M1393" s="492"/>
      <c r="N1393" s="492"/>
      <c r="O1393" s="492"/>
      <c r="P1393" s="492"/>
      <c r="Q1393" s="492"/>
      <c r="R1393" s="493"/>
      <c r="S1393" s="493"/>
      <c r="T1393" s="493"/>
      <c r="U1393" s="493"/>
      <c r="V1393" s="493"/>
      <c r="W1393" s="403"/>
      <c r="X1393" s="1"/>
      <c r="Y1393" s="2"/>
      <c r="Z1393" s="400" t="str">
        <f>IFERROR(VLOOKUP(Y1393, 【参考】数式用!$A$2:$B$48, 2, FALSE), "")</f>
        <v/>
      </c>
    </row>
    <row r="1394" spans="2:26" ht="20.100000000000001" customHeight="1">
      <c r="B1394" s="402">
        <f t="shared" si="18"/>
        <v>1356</v>
      </c>
      <c r="C1394" s="489"/>
      <c r="D1394" s="490"/>
      <c r="E1394" s="490"/>
      <c r="F1394" s="490"/>
      <c r="G1394" s="490"/>
      <c r="H1394" s="490"/>
      <c r="I1394" s="490"/>
      <c r="J1394" s="490"/>
      <c r="K1394" s="490"/>
      <c r="L1394" s="491"/>
      <c r="M1394" s="492"/>
      <c r="N1394" s="492"/>
      <c r="O1394" s="492"/>
      <c r="P1394" s="492"/>
      <c r="Q1394" s="492"/>
      <c r="R1394" s="493"/>
      <c r="S1394" s="493"/>
      <c r="T1394" s="493"/>
      <c r="U1394" s="493"/>
      <c r="V1394" s="493"/>
      <c r="W1394" s="403"/>
      <c r="X1394" s="1"/>
      <c r="Y1394" s="2"/>
      <c r="Z1394" s="400" t="str">
        <f>IFERROR(VLOOKUP(Y1394, 【参考】数式用!$A$2:$B$48, 2, FALSE), "")</f>
        <v/>
      </c>
    </row>
    <row r="1395" spans="2:26" ht="20.100000000000001" customHeight="1">
      <c r="B1395" s="402">
        <f t="shared" si="18"/>
        <v>1357</v>
      </c>
      <c r="C1395" s="489"/>
      <c r="D1395" s="490"/>
      <c r="E1395" s="490"/>
      <c r="F1395" s="490"/>
      <c r="G1395" s="490"/>
      <c r="H1395" s="490"/>
      <c r="I1395" s="490"/>
      <c r="J1395" s="490"/>
      <c r="K1395" s="490"/>
      <c r="L1395" s="491"/>
      <c r="M1395" s="492"/>
      <c r="N1395" s="492"/>
      <c r="O1395" s="492"/>
      <c r="P1395" s="492"/>
      <c r="Q1395" s="492"/>
      <c r="R1395" s="493"/>
      <c r="S1395" s="493"/>
      <c r="T1395" s="493"/>
      <c r="U1395" s="493"/>
      <c r="V1395" s="493"/>
      <c r="W1395" s="403"/>
      <c r="X1395" s="1"/>
      <c r="Y1395" s="2"/>
      <c r="Z1395" s="400" t="str">
        <f>IFERROR(VLOOKUP(Y1395, 【参考】数式用!$A$2:$B$48, 2, FALSE), "")</f>
        <v/>
      </c>
    </row>
    <row r="1396" spans="2:26" ht="20.100000000000001" customHeight="1">
      <c r="B1396" s="402">
        <f t="shared" si="18"/>
        <v>1358</v>
      </c>
      <c r="C1396" s="489"/>
      <c r="D1396" s="490"/>
      <c r="E1396" s="490"/>
      <c r="F1396" s="490"/>
      <c r="G1396" s="490"/>
      <c r="H1396" s="490"/>
      <c r="I1396" s="490"/>
      <c r="J1396" s="490"/>
      <c r="K1396" s="490"/>
      <c r="L1396" s="491"/>
      <c r="M1396" s="492"/>
      <c r="N1396" s="492"/>
      <c r="O1396" s="492"/>
      <c r="P1396" s="492"/>
      <c r="Q1396" s="492"/>
      <c r="R1396" s="493"/>
      <c r="S1396" s="493"/>
      <c r="T1396" s="493"/>
      <c r="U1396" s="493"/>
      <c r="V1396" s="493"/>
      <c r="W1396" s="403"/>
      <c r="X1396" s="1"/>
      <c r="Y1396" s="2"/>
      <c r="Z1396" s="400" t="str">
        <f>IFERROR(VLOOKUP(Y1396, 【参考】数式用!$A$2:$B$48, 2, FALSE), "")</f>
        <v/>
      </c>
    </row>
    <row r="1397" spans="2:26" ht="20.100000000000001" customHeight="1">
      <c r="B1397" s="402">
        <f t="shared" si="18"/>
        <v>1359</v>
      </c>
      <c r="C1397" s="489"/>
      <c r="D1397" s="490"/>
      <c r="E1397" s="490"/>
      <c r="F1397" s="490"/>
      <c r="G1397" s="490"/>
      <c r="H1397" s="490"/>
      <c r="I1397" s="490"/>
      <c r="J1397" s="490"/>
      <c r="K1397" s="490"/>
      <c r="L1397" s="491"/>
      <c r="M1397" s="492"/>
      <c r="N1397" s="492"/>
      <c r="O1397" s="492"/>
      <c r="P1397" s="492"/>
      <c r="Q1397" s="492"/>
      <c r="R1397" s="493"/>
      <c r="S1397" s="493"/>
      <c r="T1397" s="493"/>
      <c r="U1397" s="493"/>
      <c r="V1397" s="493"/>
      <c r="W1397" s="403"/>
      <c r="X1397" s="1"/>
      <c r="Y1397" s="2"/>
      <c r="Z1397" s="400" t="str">
        <f>IFERROR(VLOOKUP(Y1397, 【参考】数式用!$A$2:$B$48, 2, FALSE), "")</f>
        <v/>
      </c>
    </row>
    <row r="1398" spans="2:26" ht="20.100000000000001" customHeight="1">
      <c r="B1398" s="402">
        <f t="shared" si="18"/>
        <v>1360</v>
      </c>
      <c r="C1398" s="489"/>
      <c r="D1398" s="490"/>
      <c r="E1398" s="490"/>
      <c r="F1398" s="490"/>
      <c r="G1398" s="490"/>
      <c r="H1398" s="490"/>
      <c r="I1398" s="490"/>
      <c r="J1398" s="490"/>
      <c r="K1398" s="490"/>
      <c r="L1398" s="491"/>
      <c r="M1398" s="492"/>
      <c r="N1398" s="492"/>
      <c r="O1398" s="492"/>
      <c r="P1398" s="492"/>
      <c r="Q1398" s="492"/>
      <c r="R1398" s="493"/>
      <c r="S1398" s="493"/>
      <c r="T1398" s="493"/>
      <c r="U1398" s="493"/>
      <c r="V1398" s="493"/>
      <c r="W1398" s="403"/>
      <c r="X1398" s="1"/>
      <c r="Y1398" s="2"/>
      <c r="Z1398" s="400" t="str">
        <f>IFERROR(VLOOKUP(Y1398, 【参考】数式用!$A$2:$B$48, 2, FALSE), "")</f>
        <v/>
      </c>
    </row>
    <row r="1399" spans="2:26" ht="20.100000000000001" customHeight="1">
      <c r="B1399" s="402">
        <f t="shared" si="18"/>
        <v>1361</v>
      </c>
      <c r="C1399" s="489"/>
      <c r="D1399" s="490"/>
      <c r="E1399" s="490"/>
      <c r="F1399" s="490"/>
      <c r="G1399" s="490"/>
      <c r="H1399" s="490"/>
      <c r="I1399" s="490"/>
      <c r="J1399" s="490"/>
      <c r="K1399" s="490"/>
      <c r="L1399" s="491"/>
      <c r="M1399" s="492"/>
      <c r="N1399" s="492"/>
      <c r="O1399" s="492"/>
      <c r="P1399" s="492"/>
      <c r="Q1399" s="492"/>
      <c r="R1399" s="493"/>
      <c r="S1399" s="493"/>
      <c r="T1399" s="493"/>
      <c r="U1399" s="493"/>
      <c r="V1399" s="493"/>
      <c r="W1399" s="403"/>
      <c r="X1399" s="1"/>
      <c r="Y1399" s="2"/>
      <c r="Z1399" s="400" t="str">
        <f>IFERROR(VLOOKUP(Y1399, 【参考】数式用!$A$2:$B$48, 2, FALSE), "")</f>
        <v/>
      </c>
    </row>
    <row r="1400" spans="2:26" ht="20.100000000000001" customHeight="1">
      <c r="B1400" s="402">
        <f t="shared" si="18"/>
        <v>1362</v>
      </c>
      <c r="C1400" s="489"/>
      <c r="D1400" s="490"/>
      <c r="E1400" s="490"/>
      <c r="F1400" s="490"/>
      <c r="G1400" s="490"/>
      <c r="H1400" s="490"/>
      <c r="I1400" s="490"/>
      <c r="J1400" s="490"/>
      <c r="K1400" s="490"/>
      <c r="L1400" s="491"/>
      <c r="M1400" s="492"/>
      <c r="N1400" s="492"/>
      <c r="O1400" s="492"/>
      <c r="P1400" s="492"/>
      <c r="Q1400" s="492"/>
      <c r="R1400" s="493"/>
      <c r="S1400" s="493"/>
      <c r="T1400" s="493"/>
      <c r="U1400" s="493"/>
      <c r="V1400" s="493"/>
      <c r="W1400" s="403"/>
      <c r="X1400" s="1"/>
      <c r="Y1400" s="2"/>
      <c r="Z1400" s="400" t="str">
        <f>IFERROR(VLOOKUP(Y1400, 【参考】数式用!$A$2:$B$48, 2, FALSE), "")</f>
        <v/>
      </c>
    </row>
    <row r="1401" spans="2:26" ht="20.100000000000001" customHeight="1">
      <c r="B1401" s="402">
        <f t="shared" si="18"/>
        <v>1363</v>
      </c>
      <c r="C1401" s="489"/>
      <c r="D1401" s="490"/>
      <c r="E1401" s="490"/>
      <c r="F1401" s="490"/>
      <c r="G1401" s="490"/>
      <c r="H1401" s="490"/>
      <c r="I1401" s="490"/>
      <c r="J1401" s="490"/>
      <c r="K1401" s="490"/>
      <c r="L1401" s="491"/>
      <c r="M1401" s="492"/>
      <c r="N1401" s="492"/>
      <c r="O1401" s="492"/>
      <c r="P1401" s="492"/>
      <c r="Q1401" s="492"/>
      <c r="R1401" s="493"/>
      <c r="S1401" s="493"/>
      <c r="T1401" s="493"/>
      <c r="U1401" s="493"/>
      <c r="V1401" s="493"/>
      <c r="W1401" s="403"/>
      <c r="X1401" s="1"/>
      <c r="Y1401" s="2"/>
      <c r="Z1401" s="400" t="str">
        <f>IFERROR(VLOOKUP(Y1401, 【参考】数式用!$A$2:$B$48, 2, FALSE), "")</f>
        <v/>
      </c>
    </row>
    <row r="1402" spans="2:26" ht="20.100000000000001" customHeight="1">
      <c r="B1402" s="402">
        <f t="shared" si="18"/>
        <v>1364</v>
      </c>
      <c r="C1402" s="489"/>
      <c r="D1402" s="490"/>
      <c r="E1402" s="490"/>
      <c r="F1402" s="490"/>
      <c r="G1402" s="490"/>
      <c r="H1402" s="490"/>
      <c r="I1402" s="490"/>
      <c r="J1402" s="490"/>
      <c r="K1402" s="490"/>
      <c r="L1402" s="491"/>
      <c r="M1402" s="492"/>
      <c r="N1402" s="492"/>
      <c r="O1402" s="492"/>
      <c r="P1402" s="492"/>
      <c r="Q1402" s="492"/>
      <c r="R1402" s="493"/>
      <c r="S1402" s="493"/>
      <c r="T1402" s="493"/>
      <c r="U1402" s="493"/>
      <c r="V1402" s="493"/>
      <c r="W1402" s="403"/>
      <c r="X1402" s="1"/>
      <c r="Y1402" s="2"/>
      <c r="Z1402" s="400" t="str">
        <f>IFERROR(VLOOKUP(Y1402, 【参考】数式用!$A$2:$B$48, 2, FALSE), "")</f>
        <v/>
      </c>
    </row>
    <row r="1403" spans="2:26" ht="20.100000000000001" customHeight="1">
      <c r="B1403" s="402">
        <f t="shared" si="18"/>
        <v>1365</v>
      </c>
      <c r="C1403" s="489"/>
      <c r="D1403" s="490"/>
      <c r="E1403" s="490"/>
      <c r="F1403" s="490"/>
      <c r="G1403" s="490"/>
      <c r="H1403" s="490"/>
      <c r="I1403" s="490"/>
      <c r="J1403" s="490"/>
      <c r="K1403" s="490"/>
      <c r="L1403" s="491"/>
      <c r="M1403" s="492"/>
      <c r="N1403" s="492"/>
      <c r="O1403" s="492"/>
      <c r="P1403" s="492"/>
      <c r="Q1403" s="492"/>
      <c r="R1403" s="493"/>
      <c r="S1403" s="493"/>
      <c r="T1403" s="493"/>
      <c r="U1403" s="493"/>
      <c r="V1403" s="493"/>
      <c r="W1403" s="403"/>
      <c r="X1403" s="1"/>
      <c r="Y1403" s="2"/>
      <c r="Z1403" s="400" t="str">
        <f>IFERROR(VLOOKUP(Y1403, 【参考】数式用!$A$2:$B$48, 2, FALSE), "")</f>
        <v/>
      </c>
    </row>
    <row r="1404" spans="2:26" ht="20.100000000000001" customHeight="1">
      <c r="B1404" s="402">
        <f t="shared" si="18"/>
        <v>1366</v>
      </c>
      <c r="C1404" s="489"/>
      <c r="D1404" s="490"/>
      <c r="E1404" s="490"/>
      <c r="F1404" s="490"/>
      <c r="G1404" s="490"/>
      <c r="H1404" s="490"/>
      <c r="I1404" s="490"/>
      <c r="J1404" s="490"/>
      <c r="K1404" s="490"/>
      <c r="L1404" s="491"/>
      <c r="M1404" s="492"/>
      <c r="N1404" s="492"/>
      <c r="O1404" s="492"/>
      <c r="P1404" s="492"/>
      <c r="Q1404" s="492"/>
      <c r="R1404" s="493"/>
      <c r="S1404" s="493"/>
      <c r="T1404" s="493"/>
      <c r="U1404" s="493"/>
      <c r="V1404" s="493"/>
      <c r="W1404" s="403"/>
      <c r="X1404" s="1"/>
      <c r="Y1404" s="2"/>
      <c r="Z1404" s="400" t="str">
        <f>IFERROR(VLOOKUP(Y1404, 【参考】数式用!$A$2:$B$48, 2, FALSE), "")</f>
        <v/>
      </c>
    </row>
    <row r="1405" spans="2:26" ht="20.100000000000001" customHeight="1">
      <c r="B1405" s="402">
        <f t="shared" si="18"/>
        <v>1367</v>
      </c>
      <c r="C1405" s="489"/>
      <c r="D1405" s="490"/>
      <c r="E1405" s="490"/>
      <c r="F1405" s="490"/>
      <c r="G1405" s="490"/>
      <c r="H1405" s="490"/>
      <c r="I1405" s="490"/>
      <c r="J1405" s="490"/>
      <c r="K1405" s="490"/>
      <c r="L1405" s="491"/>
      <c r="M1405" s="492"/>
      <c r="N1405" s="492"/>
      <c r="O1405" s="492"/>
      <c r="P1405" s="492"/>
      <c r="Q1405" s="492"/>
      <c r="R1405" s="493"/>
      <c r="S1405" s="493"/>
      <c r="T1405" s="493"/>
      <c r="U1405" s="493"/>
      <c r="V1405" s="493"/>
      <c r="W1405" s="403"/>
      <c r="X1405" s="1"/>
      <c r="Y1405" s="2"/>
      <c r="Z1405" s="400" t="str">
        <f>IFERROR(VLOOKUP(Y1405, 【参考】数式用!$A$2:$B$48, 2, FALSE), "")</f>
        <v/>
      </c>
    </row>
    <row r="1406" spans="2:26" ht="20.100000000000001" customHeight="1">
      <c r="B1406" s="402">
        <f t="shared" si="18"/>
        <v>1368</v>
      </c>
      <c r="C1406" s="489"/>
      <c r="D1406" s="490"/>
      <c r="E1406" s="490"/>
      <c r="F1406" s="490"/>
      <c r="G1406" s="490"/>
      <c r="H1406" s="490"/>
      <c r="I1406" s="490"/>
      <c r="J1406" s="490"/>
      <c r="K1406" s="490"/>
      <c r="L1406" s="491"/>
      <c r="M1406" s="492"/>
      <c r="N1406" s="492"/>
      <c r="O1406" s="492"/>
      <c r="P1406" s="492"/>
      <c r="Q1406" s="492"/>
      <c r="R1406" s="493"/>
      <c r="S1406" s="493"/>
      <c r="T1406" s="493"/>
      <c r="U1406" s="493"/>
      <c r="V1406" s="493"/>
      <c r="W1406" s="403"/>
      <c r="X1406" s="1"/>
      <c r="Y1406" s="2"/>
      <c r="Z1406" s="400" t="str">
        <f>IFERROR(VLOOKUP(Y1406, 【参考】数式用!$A$2:$B$48, 2, FALSE), "")</f>
        <v/>
      </c>
    </row>
    <row r="1407" spans="2:26" ht="20.100000000000001" customHeight="1">
      <c r="B1407" s="402">
        <f t="shared" si="18"/>
        <v>1369</v>
      </c>
      <c r="C1407" s="489"/>
      <c r="D1407" s="490"/>
      <c r="E1407" s="490"/>
      <c r="F1407" s="490"/>
      <c r="G1407" s="490"/>
      <c r="H1407" s="490"/>
      <c r="I1407" s="490"/>
      <c r="J1407" s="490"/>
      <c r="K1407" s="490"/>
      <c r="L1407" s="491"/>
      <c r="M1407" s="492"/>
      <c r="N1407" s="492"/>
      <c r="O1407" s="492"/>
      <c r="P1407" s="492"/>
      <c r="Q1407" s="492"/>
      <c r="R1407" s="493"/>
      <c r="S1407" s="493"/>
      <c r="T1407" s="493"/>
      <c r="U1407" s="493"/>
      <c r="V1407" s="493"/>
      <c r="W1407" s="403"/>
      <c r="X1407" s="1"/>
      <c r="Y1407" s="2"/>
      <c r="Z1407" s="400" t="str">
        <f>IFERROR(VLOOKUP(Y1407, 【参考】数式用!$A$2:$B$48, 2, FALSE), "")</f>
        <v/>
      </c>
    </row>
    <row r="1408" spans="2:26" ht="20.100000000000001" customHeight="1">
      <c r="B1408" s="402">
        <f t="shared" si="18"/>
        <v>1370</v>
      </c>
      <c r="C1408" s="489"/>
      <c r="D1408" s="490"/>
      <c r="E1408" s="490"/>
      <c r="F1408" s="490"/>
      <c r="G1408" s="490"/>
      <c r="H1408" s="490"/>
      <c r="I1408" s="490"/>
      <c r="J1408" s="490"/>
      <c r="K1408" s="490"/>
      <c r="L1408" s="491"/>
      <c r="M1408" s="492"/>
      <c r="N1408" s="492"/>
      <c r="O1408" s="492"/>
      <c r="P1408" s="492"/>
      <c r="Q1408" s="492"/>
      <c r="R1408" s="493"/>
      <c r="S1408" s="493"/>
      <c r="T1408" s="493"/>
      <c r="U1408" s="493"/>
      <c r="V1408" s="493"/>
      <c r="W1408" s="403"/>
      <c r="X1408" s="1"/>
      <c r="Y1408" s="2"/>
      <c r="Z1408" s="400" t="str">
        <f>IFERROR(VLOOKUP(Y1408, 【参考】数式用!$A$2:$B$48, 2, FALSE), "")</f>
        <v/>
      </c>
    </row>
    <row r="1409" spans="2:26" ht="20.100000000000001" customHeight="1">
      <c r="B1409" s="402">
        <f t="shared" si="18"/>
        <v>1371</v>
      </c>
      <c r="C1409" s="489"/>
      <c r="D1409" s="490"/>
      <c r="E1409" s="490"/>
      <c r="F1409" s="490"/>
      <c r="G1409" s="490"/>
      <c r="H1409" s="490"/>
      <c r="I1409" s="490"/>
      <c r="J1409" s="490"/>
      <c r="K1409" s="490"/>
      <c r="L1409" s="491"/>
      <c r="M1409" s="492"/>
      <c r="N1409" s="492"/>
      <c r="O1409" s="492"/>
      <c r="P1409" s="492"/>
      <c r="Q1409" s="492"/>
      <c r="R1409" s="493"/>
      <c r="S1409" s="493"/>
      <c r="T1409" s="493"/>
      <c r="U1409" s="493"/>
      <c r="V1409" s="493"/>
      <c r="W1409" s="403"/>
      <c r="X1409" s="1"/>
      <c r="Y1409" s="2"/>
      <c r="Z1409" s="400" t="str">
        <f>IFERROR(VLOOKUP(Y1409, 【参考】数式用!$A$2:$B$48, 2, FALSE), "")</f>
        <v/>
      </c>
    </row>
    <row r="1410" spans="2:26" ht="20.100000000000001" customHeight="1">
      <c r="B1410" s="402">
        <f t="shared" si="18"/>
        <v>1372</v>
      </c>
      <c r="C1410" s="489"/>
      <c r="D1410" s="490"/>
      <c r="E1410" s="490"/>
      <c r="F1410" s="490"/>
      <c r="G1410" s="490"/>
      <c r="H1410" s="490"/>
      <c r="I1410" s="490"/>
      <c r="J1410" s="490"/>
      <c r="K1410" s="490"/>
      <c r="L1410" s="491"/>
      <c r="M1410" s="492"/>
      <c r="N1410" s="492"/>
      <c r="O1410" s="492"/>
      <c r="P1410" s="492"/>
      <c r="Q1410" s="492"/>
      <c r="R1410" s="493"/>
      <c r="S1410" s="493"/>
      <c r="T1410" s="493"/>
      <c r="U1410" s="493"/>
      <c r="V1410" s="493"/>
      <c r="W1410" s="403"/>
      <c r="X1410" s="1"/>
      <c r="Y1410" s="2"/>
      <c r="Z1410" s="400" t="str">
        <f>IFERROR(VLOOKUP(Y1410, 【参考】数式用!$A$2:$B$48, 2, FALSE), "")</f>
        <v/>
      </c>
    </row>
    <row r="1411" spans="2:26" ht="20.100000000000001" customHeight="1">
      <c r="B1411" s="402">
        <f t="shared" si="18"/>
        <v>1373</v>
      </c>
      <c r="C1411" s="489"/>
      <c r="D1411" s="490"/>
      <c r="E1411" s="490"/>
      <c r="F1411" s="490"/>
      <c r="G1411" s="490"/>
      <c r="H1411" s="490"/>
      <c r="I1411" s="490"/>
      <c r="J1411" s="490"/>
      <c r="K1411" s="490"/>
      <c r="L1411" s="491"/>
      <c r="M1411" s="492"/>
      <c r="N1411" s="492"/>
      <c r="O1411" s="492"/>
      <c r="P1411" s="492"/>
      <c r="Q1411" s="492"/>
      <c r="R1411" s="493"/>
      <c r="S1411" s="493"/>
      <c r="T1411" s="493"/>
      <c r="U1411" s="493"/>
      <c r="V1411" s="493"/>
      <c r="W1411" s="403"/>
      <c r="X1411" s="1"/>
      <c r="Y1411" s="2"/>
      <c r="Z1411" s="400" t="str">
        <f>IFERROR(VLOOKUP(Y1411, 【参考】数式用!$A$2:$B$48, 2, FALSE), "")</f>
        <v/>
      </c>
    </row>
    <row r="1412" spans="2:26" ht="20.100000000000001" customHeight="1">
      <c r="B1412" s="402">
        <f t="shared" si="18"/>
        <v>1374</v>
      </c>
      <c r="C1412" s="489"/>
      <c r="D1412" s="490"/>
      <c r="E1412" s="490"/>
      <c r="F1412" s="490"/>
      <c r="G1412" s="490"/>
      <c r="H1412" s="490"/>
      <c r="I1412" s="490"/>
      <c r="J1412" s="490"/>
      <c r="K1412" s="490"/>
      <c r="L1412" s="491"/>
      <c r="M1412" s="492"/>
      <c r="N1412" s="492"/>
      <c r="O1412" s="492"/>
      <c r="P1412" s="492"/>
      <c r="Q1412" s="492"/>
      <c r="R1412" s="493"/>
      <c r="S1412" s="493"/>
      <c r="T1412" s="493"/>
      <c r="U1412" s="493"/>
      <c r="V1412" s="493"/>
      <c r="W1412" s="403"/>
      <c r="X1412" s="1"/>
      <c r="Y1412" s="2"/>
      <c r="Z1412" s="400" t="str">
        <f>IFERROR(VLOOKUP(Y1412, 【参考】数式用!$A$2:$B$48, 2, FALSE), "")</f>
        <v/>
      </c>
    </row>
    <row r="1413" spans="2:26" ht="20.100000000000001" customHeight="1">
      <c r="B1413" s="402">
        <f t="shared" si="18"/>
        <v>1375</v>
      </c>
      <c r="C1413" s="489"/>
      <c r="D1413" s="490"/>
      <c r="E1413" s="490"/>
      <c r="F1413" s="490"/>
      <c r="G1413" s="490"/>
      <c r="H1413" s="490"/>
      <c r="I1413" s="490"/>
      <c r="J1413" s="490"/>
      <c r="K1413" s="490"/>
      <c r="L1413" s="491"/>
      <c r="M1413" s="492"/>
      <c r="N1413" s="492"/>
      <c r="O1413" s="492"/>
      <c r="P1413" s="492"/>
      <c r="Q1413" s="492"/>
      <c r="R1413" s="493"/>
      <c r="S1413" s="493"/>
      <c r="T1413" s="493"/>
      <c r="U1413" s="493"/>
      <c r="V1413" s="493"/>
      <c r="W1413" s="403"/>
      <c r="X1413" s="1"/>
      <c r="Y1413" s="2"/>
      <c r="Z1413" s="400" t="str">
        <f>IFERROR(VLOOKUP(Y1413, 【参考】数式用!$A$2:$B$48, 2, FALSE), "")</f>
        <v/>
      </c>
    </row>
    <row r="1414" spans="2:26" ht="20.100000000000001" customHeight="1">
      <c r="B1414" s="402">
        <f t="shared" si="18"/>
        <v>1376</v>
      </c>
      <c r="C1414" s="489"/>
      <c r="D1414" s="490"/>
      <c r="E1414" s="490"/>
      <c r="F1414" s="490"/>
      <c r="G1414" s="490"/>
      <c r="H1414" s="490"/>
      <c r="I1414" s="490"/>
      <c r="J1414" s="490"/>
      <c r="K1414" s="490"/>
      <c r="L1414" s="491"/>
      <c r="M1414" s="492"/>
      <c r="N1414" s="492"/>
      <c r="O1414" s="492"/>
      <c r="P1414" s="492"/>
      <c r="Q1414" s="492"/>
      <c r="R1414" s="493"/>
      <c r="S1414" s="493"/>
      <c r="T1414" s="493"/>
      <c r="U1414" s="493"/>
      <c r="V1414" s="493"/>
      <c r="W1414" s="403"/>
      <c r="X1414" s="1"/>
      <c r="Y1414" s="2"/>
      <c r="Z1414" s="400" t="str">
        <f>IFERROR(VLOOKUP(Y1414, 【参考】数式用!$A$2:$B$48, 2, FALSE), "")</f>
        <v/>
      </c>
    </row>
    <row r="1415" spans="2:26" ht="20.100000000000001" customHeight="1">
      <c r="B1415" s="402">
        <f t="shared" si="18"/>
        <v>1377</v>
      </c>
      <c r="C1415" s="489"/>
      <c r="D1415" s="490"/>
      <c r="E1415" s="490"/>
      <c r="F1415" s="490"/>
      <c r="G1415" s="490"/>
      <c r="H1415" s="490"/>
      <c r="I1415" s="490"/>
      <c r="J1415" s="490"/>
      <c r="K1415" s="490"/>
      <c r="L1415" s="491"/>
      <c r="M1415" s="492"/>
      <c r="N1415" s="492"/>
      <c r="O1415" s="492"/>
      <c r="P1415" s="492"/>
      <c r="Q1415" s="492"/>
      <c r="R1415" s="493"/>
      <c r="S1415" s="493"/>
      <c r="T1415" s="493"/>
      <c r="U1415" s="493"/>
      <c r="V1415" s="493"/>
      <c r="W1415" s="403"/>
      <c r="X1415" s="1"/>
      <c r="Y1415" s="2"/>
      <c r="Z1415" s="400" t="str">
        <f>IFERROR(VLOOKUP(Y1415, 【参考】数式用!$A$2:$B$48, 2, FALSE), "")</f>
        <v/>
      </c>
    </row>
    <row r="1416" spans="2:26" ht="20.100000000000001" customHeight="1">
      <c r="B1416" s="402">
        <f t="shared" si="18"/>
        <v>1378</v>
      </c>
      <c r="C1416" s="489"/>
      <c r="D1416" s="490"/>
      <c r="E1416" s="490"/>
      <c r="F1416" s="490"/>
      <c r="G1416" s="490"/>
      <c r="H1416" s="490"/>
      <c r="I1416" s="490"/>
      <c r="J1416" s="490"/>
      <c r="K1416" s="490"/>
      <c r="L1416" s="491"/>
      <c r="M1416" s="492"/>
      <c r="N1416" s="492"/>
      <c r="O1416" s="492"/>
      <c r="P1416" s="492"/>
      <c r="Q1416" s="492"/>
      <c r="R1416" s="493"/>
      <c r="S1416" s="493"/>
      <c r="T1416" s="493"/>
      <c r="U1416" s="493"/>
      <c r="V1416" s="493"/>
      <c r="W1416" s="403"/>
      <c r="X1416" s="1"/>
      <c r="Y1416" s="2"/>
      <c r="Z1416" s="400" t="str">
        <f>IFERROR(VLOOKUP(Y1416, 【参考】数式用!$A$2:$B$48, 2, FALSE), "")</f>
        <v/>
      </c>
    </row>
    <row r="1417" spans="2:26" ht="20.100000000000001" customHeight="1">
      <c r="B1417" s="402">
        <f t="shared" si="18"/>
        <v>1379</v>
      </c>
      <c r="C1417" s="489"/>
      <c r="D1417" s="490"/>
      <c r="E1417" s="490"/>
      <c r="F1417" s="490"/>
      <c r="G1417" s="490"/>
      <c r="H1417" s="490"/>
      <c r="I1417" s="490"/>
      <c r="J1417" s="490"/>
      <c r="K1417" s="490"/>
      <c r="L1417" s="491"/>
      <c r="M1417" s="492"/>
      <c r="N1417" s="492"/>
      <c r="O1417" s="492"/>
      <c r="P1417" s="492"/>
      <c r="Q1417" s="492"/>
      <c r="R1417" s="493"/>
      <c r="S1417" s="493"/>
      <c r="T1417" s="493"/>
      <c r="U1417" s="493"/>
      <c r="V1417" s="493"/>
      <c r="W1417" s="403"/>
      <c r="X1417" s="1"/>
      <c r="Y1417" s="2"/>
      <c r="Z1417" s="400" t="str">
        <f>IFERROR(VLOOKUP(Y1417, 【参考】数式用!$A$2:$B$48, 2, FALSE), "")</f>
        <v/>
      </c>
    </row>
    <row r="1418" spans="2:26" ht="20.100000000000001" customHeight="1">
      <c r="B1418" s="402">
        <f t="shared" si="18"/>
        <v>1380</v>
      </c>
      <c r="C1418" s="489"/>
      <c r="D1418" s="490"/>
      <c r="E1418" s="490"/>
      <c r="F1418" s="490"/>
      <c r="G1418" s="490"/>
      <c r="H1418" s="490"/>
      <c r="I1418" s="490"/>
      <c r="J1418" s="490"/>
      <c r="K1418" s="490"/>
      <c r="L1418" s="491"/>
      <c r="M1418" s="492"/>
      <c r="N1418" s="492"/>
      <c r="O1418" s="492"/>
      <c r="P1418" s="492"/>
      <c r="Q1418" s="492"/>
      <c r="R1418" s="493"/>
      <c r="S1418" s="493"/>
      <c r="T1418" s="493"/>
      <c r="U1418" s="493"/>
      <c r="V1418" s="493"/>
      <c r="W1418" s="403"/>
      <c r="X1418" s="1"/>
      <c r="Y1418" s="2"/>
      <c r="Z1418" s="400" t="str">
        <f>IFERROR(VLOOKUP(Y1418, 【参考】数式用!$A$2:$B$48, 2, FALSE), "")</f>
        <v/>
      </c>
    </row>
    <row r="1419" spans="2:26" ht="20.100000000000001" customHeight="1">
      <c r="B1419" s="402">
        <f t="shared" si="18"/>
        <v>1381</v>
      </c>
      <c r="C1419" s="489"/>
      <c r="D1419" s="490"/>
      <c r="E1419" s="490"/>
      <c r="F1419" s="490"/>
      <c r="G1419" s="490"/>
      <c r="H1419" s="490"/>
      <c r="I1419" s="490"/>
      <c r="J1419" s="490"/>
      <c r="K1419" s="490"/>
      <c r="L1419" s="491"/>
      <c r="M1419" s="492"/>
      <c r="N1419" s="492"/>
      <c r="O1419" s="492"/>
      <c r="P1419" s="492"/>
      <c r="Q1419" s="492"/>
      <c r="R1419" s="493"/>
      <c r="S1419" s="493"/>
      <c r="T1419" s="493"/>
      <c r="U1419" s="493"/>
      <c r="V1419" s="493"/>
      <c r="W1419" s="403"/>
      <c r="X1419" s="1"/>
      <c r="Y1419" s="2"/>
      <c r="Z1419" s="400" t="str">
        <f>IFERROR(VLOOKUP(Y1419, 【参考】数式用!$A$2:$B$48, 2, FALSE), "")</f>
        <v/>
      </c>
    </row>
    <row r="1420" spans="2:26" ht="20.100000000000001" customHeight="1">
      <c r="B1420" s="402">
        <f t="shared" si="18"/>
        <v>1382</v>
      </c>
      <c r="C1420" s="489"/>
      <c r="D1420" s="490"/>
      <c r="E1420" s="490"/>
      <c r="F1420" s="490"/>
      <c r="G1420" s="490"/>
      <c r="H1420" s="490"/>
      <c r="I1420" s="490"/>
      <c r="J1420" s="490"/>
      <c r="K1420" s="490"/>
      <c r="L1420" s="491"/>
      <c r="M1420" s="492"/>
      <c r="N1420" s="492"/>
      <c r="O1420" s="492"/>
      <c r="P1420" s="492"/>
      <c r="Q1420" s="492"/>
      <c r="R1420" s="493"/>
      <c r="S1420" s="493"/>
      <c r="T1420" s="493"/>
      <c r="U1420" s="493"/>
      <c r="V1420" s="493"/>
      <c r="W1420" s="403"/>
      <c r="X1420" s="1"/>
      <c r="Y1420" s="2"/>
      <c r="Z1420" s="400" t="str">
        <f>IFERROR(VLOOKUP(Y1420, 【参考】数式用!$A$2:$B$48, 2, FALSE), "")</f>
        <v/>
      </c>
    </row>
    <row r="1421" spans="2:26" ht="20.100000000000001" customHeight="1">
      <c r="B1421" s="402">
        <f t="shared" si="18"/>
        <v>1383</v>
      </c>
      <c r="C1421" s="489"/>
      <c r="D1421" s="490"/>
      <c r="E1421" s="490"/>
      <c r="F1421" s="490"/>
      <c r="G1421" s="490"/>
      <c r="H1421" s="490"/>
      <c r="I1421" s="490"/>
      <c r="J1421" s="490"/>
      <c r="K1421" s="490"/>
      <c r="L1421" s="491"/>
      <c r="M1421" s="492"/>
      <c r="N1421" s="492"/>
      <c r="O1421" s="492"/>
      <c r="P1421" s="492"/>
      <c r="Q1421" s="492"/>
      <c r="R1421" s="493"/>
      <c r="S1421" s="493"/>
      <c r="T1421" s="493"/>
      <c r="U1421" s="493"/>
      <c r="V1421" s="493"/>
      <c r="W1421" s="403"/>
      <c r="X1421" s="1"/>
      <c r="Y1421" s="2"/>
      <c r="Z1421" s="400" t="str">
        <f>IFERROR(VLOOKUP(Y1421, 【参考】数式用!$A$2:$B$48, 2, FALSE), "")</f>
        <v/>
      </c>
    </row>
    <row r="1422" spans="2:26" ht="20.100000000000001" customHeight="1">
      <c r="B1422" s="402">
        <f t="shared" si="18"/>
        <v>1384</v>
      </c>
      <c r="C1422" s="489"/>
      <c r="D1422" s="490"/>
      <c r="E1422" s="490"/>
      <c r="F1422" s="490"/>
      <c r="G1422" s="490"/>
      <c r="H1422" s="490"/>
      <c r="I1422" s="490"/>
      <c r="J1422" s="490"/>
      <c r="K1422" s="490"/>
      <c r="L1422" s="491"/>
      <c r="M1422" s="492"/>
      <c r="N1422" s="492"/>
      <c r="O1422" s="492"/>
      <c r="P1422" s="492"/>
      <c r="Q1422" s="492"/>
      <c r="R1422" s="493"/>
      <c r="S1422" s="493"/>
      <c r="T1422" s="493"/>
      <c r="U1422" s="493"/>
      <c r="V1422" s="493"/>
      <c r="W1422" s="403"/>
      <c r="X1422" s="1"/>
      <c r="Y1422" s="2"/>
      <c r="Z1422" s="400" t="str">
        <f>IFERROR(VLOOKUP(Y1422, 【参考】数式用!$A$2:$B$48, 2, FALSE), "")</f>
        <v/>
      </c>
    </row>
    <row r="1423" spans="2:26" ht="20.100000000000001" customHeight="1">
      <c r="B1423" s="402">
        <f t="shared" si="18"/>
        <v>1385</v>
      </c>
      <c r="C1423" s="489"/>
      <c r="D1423" s="490"/>
      <c r="E1423" s="490"/>
      <c r="F1423" s="490"/>
      <c r="G1423" s="490"/>
      <c r="H1423" s="490"/>
      <c r="I1423" s="490"/>
      <c r="J1423" s="490"/>
      <c r="K1423" s="490"/>
      <c r="L1423" s="491"/>
      <c r="M1423" s="492"/>
      <c r="N1423" s="492"/>
      <c r="O1423" s="492"/>
      <c r="P1423" s="492"/>
      <c r="Q1423" s="492"/>
      <c r="R1423" s="493"/>
      <c r="S1423" s="493"/>
      <c r="T1423" s="493"/>
      <c r="U1423" s="493"/>
      <c r="V1423" s="493"/>
      <c r="W1423" s="403"/>
      <c r="X1423" s="1"/>
      <c r="Y1423" s="2"/>
      <c r="Z1423" s="400" t="str">
        <f>IFERROR(VLOOKUP(Y1423, 【参考】数式用!$A$2:$B$48, 2, FALSE), "")</f>
        <v/>
      </c>
    </row>
    <row r="1424" spans="2:26" ht="20.100000000000001" customHeight="1">
      <c r="B1424" s="402">
        <f t="shared" si="18"/>
        <v>1386</v>
      </c>
      <c r="C1424" s="489"/>
      <c r="D1424" s="490"/>
      <c r="E1424" s="490"/>
      <c r="F1424" s="490"/>
      <c r="G1424" s="490"/>
      <c r="H1424" s="490"/>
      <c r="I1424" s="490"/>
      <c r="J1424" s="490"/>
      <c r="K1424" s="490"/>
      <c r="L1424" s="491"/>
      <c r="M1424" s="492"/>
      <c r="N1424" s="492"/>
      <c r="O1424" s="492"/>
      <c r="P1424" s="492"/>
      <c r="Q1424" s="492"/>
      <c r="R1424" s="493"/>
      <c r="S1424" s="493"/>
      <c r="T1424" s="493"/>
      <c r="U1424" s="493"/>
      <c r="V1424" s="493"/>
      <c r="W1424" s="403"/>
      <c r="X1424" s="1"/>
      <c r="Y1424" s="2"/>
      <c r="Z1424" s="400" t="str">
        <f>IFERROR(VLOOKUP(Y1424, 【参考】数式用!$A$2:$B$48, 2, FALSE), "")</f>
        <v/>
      </c>
    </row>
    <row r="1425" spans="2:26" ht="20.100000000000001" customHeight="1">
      <c r="B1425" s="402">
        <f t="shared" si="18"/>
        <v>1387</v>
      </c>
      <c r="C1425" s="489"/>
      <c r="D1425" s="490"/>
      <c r="E1425" s="490"/>
      <c r="F1425" s="490"/>
      <c r="G1425" s="490"/>
      <c r="H1425" s="490"/>
      <c r="I1425" s="490"/>
      <c r="J1425" s="490"/>
      <c r="K1425" s="490"/>
      <c r="L1425" s="491"/>
      <c r="M1425" s="492"/>
      <c r="N1425" s="492"/>
      <c r="O1425" s="492"/>
      <c r="P1425" s="492"/>
      <c r="Q1425" s="492"/>
      <c r="R1425" s="493"/>
      <c r="S1425" s="493"/>
      <c r="T1425" s="493"/>
      <c r="U1425" s="493"/>
      <c r="V1425" s="493"/>
      <c r="W1425" s="403"/>
      <c r="X1425" s="1"/>
      <c r="Y1425" s="2"/>
      <c r="Z1425" s="400" t="str">
        <f>IFERROR(VLOOKUP(Y1425, 【参考】数式用!$A$2:$B$48, 2, FALSE), "")</f>
        <v/>
      </c>
    </row>
    <row r="1426" spans="2:26" ht="20.100000000000001" customHeight="1">
      <c r="B1426" s="402">
        <f t="shared" si="18"/>
        <v>1388</v>
      </c>
      <c r="C1426" s="489"/>
      <c r="D1426" s="490"/>
      <c r="E1426" s="490"/>
      <c r="F1426" s="490"/>
      <c r="G1426" s="490"/>
      <c r="H1426" s="490"/>
      <c r="I1426" s="490"/>
      <c r="J1426" s="490"/>
      <c r="K1426" s="490"/>
      <c r="L1426" s="491"/>
      <c r="M1426" s="492"/>
      <c r="N1426" s="492"/>
      <c r="O1426" s="492"/>
      <c r="P1426" s="492"/>
      <c r="Q1426" s="492"/>
      <c r="R1426" s="493"/>
      <c r="S1426" s="493"/>
      <c r="T1426" s="493"/>
      <c r="U1426" s="493"/>
      <c r="V1426" s="493"/>
      <c r="W1426" s="403"/>
      <c r="X1426" s="1"/>
      <c r="Y1426" s="2"/>
      <c r="Z1426" s="400" t="str">
        <f>IFERROR(VLOOKUP(Y1426, 【参考】数式用!$A$2:$B$48, 2, FALSE), "")</f>
        <v/>
      </c>
    </row>
    <row r="1427" spans="2:26" ht="20.100000000000001" customHeight="1">
      <c r="B1427" s="402">
        <f t="shared" si="18"/>
        <v>1389</v>
      </c>
      <c r="C1427" s="489"/>
      <c r="D1427" s="490"/>
      <c r="E1427" s="490"/>
      <c r="F1427" s="490"/>
      <c r="G1427" s="490"/>
      <c r="H1427" s="490"/>
      <c r="I1427" s="490"/>
      <c r="J1427" s="490"/>
      <c r="K1427" s="490"/>
      <c r="L1427" s="491"/>
      <c r="M1427" s="492"/>
      <c r="N1427" s="492"/>
      <c r="O1427" s="492"/>
      <c r="P1427" s="492"/>
      <c r="Q1427" s="492"/>
      <c r="R1427" s="493"/>
      <c r="S1427" s="493"/>
      <c r="T1427" s="493"/>
      <c r="U1427" s="493"/>
      <c r="V1427" s="493"/>
      <c r="W1427" s="403"/>
      <c r="X1427" s="1"/>
      <c r="Y1427" s="2"/>
      <c r="Z1427" s="400" t="str">
        <f>IFERROR(VLOOKUP(Y1427, 【参考】数式用!$A$2:$B$48, 2, FALSE), "")</f>
        <v/>
      </c>
    </row>
    <row r="1428" spans="2:26" ht="20.100000000000001" customHeight="1">
      <c r="B1428" s="402">
        <f t="shared" si="18"/>
        <v>1390</v>
      </c>
      <c r="C1428" s="489"/>
      <c r="D1428" s="490"/>
      <c r="E1428" s="490"/>
      <c r="F1428" s="490"/>
      <c r="G1428" s="490"/>
      <c r="H1428" s="490"/>
      <c r="I1428" s="490"/>
      <c r="J1428" s="490"/>
      <c r="K1428" s="490"/>
      <c r="L1428" s="491"/>
      <c r="M1428" s="492"/>
      <c r="N1428" s="492"/>
      <c r="O1428" s="492"/>
      <c r="P1428" s="492"/>
      <c r="Q1428" s="492"/>
      <c r="R1428" s="493"/>
      <c r="S1428" s="493"/>
      <c r="T1428" s="493"/>
      <c r="U1428" s="493"/>
      <c r="V1428" s="493"/>
      <c r="W1428" s="403"/>
      <c r="X1428" s="1"/>
      <c r="Y1428" s="2"/>
      <c r="Z1428" s="400" t="str">
        <f>IFERROR(VLOOKUP(Y1428, 【参考】数式用!$A$2:$B$48, 2, FALSE), "")</f>
        <v/>
      </c>
    </row>
    <row r="1429" spans="2:26" ht="20.100000000000001" customHeight="1">
      <c r="B1429" s="402">
        <f t="shared" si="18"/>
        <v>1391</v>
      </c>
      <c r="C1429" s="489"/>
      <c r="D1429" s="490"/>
      <c r="E1429" s="490"/>
      <c r="F1429" s="490"/>
      <c r="G1429" s="490"/>
      <c r="H1429" s="490"/>
      <c r="I1429" s="490"/>
      <c r="J1429" s="490"/>
      <c r="K1429" s="490"/>
      <c r="L1429" s="491"/>
      <c r="M1429" s="492"/>
      <c r="N1429" s="492"/>
      <c r="O1429" s="492"/>
      <c r="P1429" s="492"/>
      <c r="Q1429" s="492"/>
      <c r="R1429" s="493"/>
      <c r="S1429" s="493"/>
      <c r="T1429" s="493"/>
      <c r="U1429" s="493"/>
      <c r="V1429" s="493"/>
      <c r="W1429" s="403"/>
      <c r="X1429" s="1"/>
      <c r="Y1429" s="2"/>
      <c r="Z1429" s="400" t="str">
        <f>IFERROR(VLOOKUP(Y1429, 【参考】数式用!$A$2:$B$48, 2, FALSE), "")</f>
        <v/>
      </c>
    </row>
    <row r="1430" spans="2:26" ht="20.100000000000001" customHeight="1">
      <c r="B1430" s="402">
        <f t="shared" si="18"/>
        <v>1392</v>
      </c>
      <c r="C1430" s="489"/>
      <c r="D1430" s="490"/>
      <c r="E1430" s="490"/>
      <c r="F1430" s="490"/>
      <c r="G1430" s="490"/>
      <c r="H1430" s="490"/>
      <c r="I1430" s="490"/>
      <c r="J1430" s="490"/>
      <c r="K1430" s="490"/>
      <c r="L1430" s="491"/>
      <c r="M1430" s="492"/>
      <c r="N1430" s="492"/>
      <c r="O1430" s="492"/>
      <c r="P1430" s="492"/>
      <c r="Q1430" s="492"/>
      <c r="R1430" s="493"/>
      <c r="S1430" s="493"/>
      <c r="T1430" s="493"/>
      <c r="U1430" s="493"/>
      <c r="V1430" s="493"/>
      <c r="W1430" s="403"/>
      <c r="X1430" s="1"/>
      <c r="Y1430" s="2"/>
      <c r="Z1430" s="400" t="str">
        <f>IFERROR(VLOOKUP(Y1430, 【参考】数式用!$A$2:$B$48, 2, FALSE), "")</f>
        <v/>
      </c>
    </row>
    <row r="1431" spans="2:26" ht="20.100000000000001" customHeight="1">
      <c r="B1431" s="402">
        <f t="shared" si="18"/>
        <v>1393</v>
      </c>
      <c r="C1431" s="489"/>
      <c r="D1431" s="490"/>
      <c r="E1431" s="490"/>
      <c r="F1431" s="490"/>
      <c r="G1431" s="490"/>
      <c r="H1431" s="490"/>
      <c r="I1431" s="490"/>
      <c r="J1431" s="490"/>
      <c r="K1431" s="490"/>
      <c r="L1431" s="491"/>
      <c r="M1431" s="492"/>
      <c r="N1431" s="492"/>
      <c r="O1431" s="492"/>
      <c r="P1431" s="492"/>
      <c r="Q1431" s="492"/>
      <c r="R1431" s="493"/>
      <c r="S1431" s="493"/>
      <c r="T1431" s="493"/>
      <c r="U1431" s="493"/>
      <c r="V1431" s="493"/>
      <c r="W1431" s="403"/>
      <c r="X1431" s="1"/>
      <c r="Y1431" s="2"/>
      <c r="Z1431" s="400" t="str">
        <f>IFERROR(VLOOKUP(Y1431, 【参考】数式用!$A$2:$B$48, 2, FALSE), "")</f>
        <v/>
      </c>
    </row>
    <row r="1432" spans="2:26" ht="20.100000000000001" customHeight="1">
      <c r="B1432" s="402">
        <f t="shared" si="18"/>
        <v>1394</v>
      </c>
      <c r="C1432" s="489"/>
      <c r="D1432" s="490"/>
      <c r="E1432" s="490"/>
      <c r="F1432" s="490"/>
      <c r="G1432" s="490"/>
      <c r="H1432" s="490"/>
      <c r="I1432" s="490"/>
      <c r="J1432" s="490"/>
      <c r="K1432" s="490"/>
      <c r="L1432" s="491"/>
      <c r="M1432" s="492"/>
      <c r="N1432" s="492"/>
      <c r="O1432" s="492"/>
      <c r="P1432" s="492"/>
      <c r="Q1432" s="492"/>
      <c r="R1432" s="493"/>
      <c r="S1432" s="493"/>
      <c r="T1432" s="493"/>
      <c r="U1432" s="493"/>
      <c r="V1432" s="493"/>
      <c r="W1432" s="403"/>
      <c r="X1432" s="1"/>
      <c r="Y1432" s="2"/>
      <c r="Z1432" s="400" t="str">
        <f>IFERROR(VLOOKUP(Y1432, 【参考】数式用!$A$2:$B$48, 2, FALSE), "")</f>
        <v/>
      </c>
    </row>
    <row r="1433" spans="2:26" ht="20.100000000000001" customHeight="1">
      <c r="B1433" s="402">
        <f t="shared" si="18"/>
        <v>1395</v>
      </c>
      <c r="C1433" s="489"/>
      <c r="D1433" s="490"/>
      <c r="E1433" s="490"/>
      <c r="F1433" s="490"/>
      <c r="G1433" s="490"/>
      <c r="H1433" s="490"/>
      <c r="I1433" s="490"/>
      <c r="J1433" s="490"/>
      <c r="K1433" s="490"/>
      <c r="L1433" s="491"/>
      <c r="M1433" s="492"/>
      <c r="N1433" s="492"/>
      <c r="O1433" s="492"/>
      <c r="P1433" s="492"/>
      <c r="Q1433" s="492"/>
      <c r="R1433" s="493"/>
      <c r="S1433" s="493"/>
      <c r="T1433" s="493"/>
      <c r="U1433" s="493"/>
      <c r="V1433" s="493"/>
      <c r="W1433" s="403"/>
      <c r="X1433" s="1"/>
      <c r="Y1433" s="2"/>
      <c r="Z1433" s="400" t="str">
        <f>IFERROR(VLOOKUP(Y1433, 【参考】数式用!$A$2:$B$48, 2, FALSE), "")</f>
        <v/>
      </c>
    </row>
    <row r="1434" spans="2:26" ht="20.100000000000001" customHeight="1">
      <c r="B1434" s="402">
        <f t="shared" si="18"/>
        <v>1396</v>
      </c>
      <c r="C1434" s="489"/>
      <c r="D1434" s="490"/>
      <c r="E1434" s="490"/>
      <c r="F1434" s="490"/>
      <c r="G1434" s="490"/>
      <c r="H1434" s="490"/>
      <c r="I1434" s="490"/>
      <c r="J1434" s="490"/>
      <c r="K1434" s="490"/>
      <c r="L1434" s="491"/>
      <c r="M1434" s="492"/>
      <c r="N1434" s="492"/>
      <c r="O1434" s="492"/>
      <c r="P1434" s="492"/>
      <c r="Q1434" s="492"/>
      <c r="R1434" s="493"/>
      <c r="S1434" s="493"/>
      <c r="T1434" s="493"/>
      <c r="U1434" s="493"/>
      <c r="V1434" s="493"/>
      <c r="W1434" s="403"/>
      <c r="X1434" s="1"/>
      <c r="Y1434" s="2"/>
      <c r="Z1434" s="400" t="str">
        <f>IFERROR(VLOOKUP(Y1434, 【参考】数式用!$A$2:$B$48, 2, FALSE), "")</f>
        <v/>
      </c>
    </row>
    <row r="1435" spans="2:26" ht="20.100000000000001" customHeight="1">
      <c r="B1435" s="402">
        <f t="shared" si="18"/>
        <v>1397</v>
      </c>
      <c r="C1435" s="489"/>
      <c r="D1435" s="490"/>
      <c r="E1435" s="490"/>
      <c r="F1435" s="490"/>
      <c r="G1435" s="490"/>
      <c r="H1435" s="490"/>
      <c r="I1435" s="490"/>
      <c r="J1435" s="490"/>
      <c r="K1435" s="490"/>
      <c r="L1435" s="491"/>
      <c r="M1435" s="492"/>
      <c r="N1435" s="492"/>
      <c r="O1435" s="492"/>
      <c r="P1435" s="492"/>
      <c r="Q1435" s="492"/>
      <c r="R1435" s="493"/>
      <c r="S1435" s="493"/>
      <c r="T1435" s="493"/>
      <c r="U1435" s="493"/>
      <c r="V1435" s="493"/>
      <c r="W1435" s="403"/>
      <c r="X1435" s="1"/>
      <c r="Y1435" s="2"/>
      <c r="Z1435" s="400" t="str">
        <f>IFERROR(VLOOKUP(Y1435, 【参考】数式用!$A$2:$B$48, 2, FALSE), "")</f>
        <v/>
      </c>
    </row>
    <row r="1436" spans="2:26" ht="20.100000000000001" customHeight="1">
      <c r="B1436" s="402">
        <f t="shared" si="18"/>
        <v>1398</v>
      </c>
      <c r="C1436" s="489"/>
      <c r="D1436" s="490"/>
      <c r="E1436" s="490"/>
      <c r="F1436" s="490"/>
      <c r="G1436" s="490"/>
      <c r="H1436" s="490"/>
      <c r="I1436" s="490"/>
      <c r="J1436" s="490"/>
      <c r="K1436" s="490"/>
      <c r="L1436" s="491"/>
      <c r="M1436" s="492"/>
      <c r="N1436" s="492"/>
      <c r="O1436" s="492"/>
      <c r="P1436" s="492"/>
      <c r="Q1436" s="492"/>
      <c r="R1436" s="493"/>
      <c r="S1436" s="493"/>
      <c r="T1436" s="493"/>
      <c r="U1436" s="493"/>
      <c r="V1436" s="493"/>
      <c r="W1436" s="403"/>
      <c r="X1436" s="1"/>
      <c r="Y1436" s="2"/>
      <c r="Z1436" s="400" t="str">
        <f>IFERROR(VLOOKUP(Y1436, 【参考】数式用!$A$2:$B$48, 2, FALSE), "")</f>
        <v/>
      </c>
    </row>
    <row r="1437" spans="2:26" ht="20.100000000000001" customHeight="1">
      <c r="B1437" s="402">
        <f t="shared" si="18"/>
        <v>1399</v>
      </c>
      <c r="C1437" s="489"/>
      <c r="D1437" s="490"/>
      <c r="E1437" s="490"/>
      <c r="F1437" s="490"/>
      <c r="G1437" s="490"/>
      <c r="H1437" s="490"/>
      <c r="I1437" s="490"/>
      <c r="J1437" s="490"/>
      <c r="K1437" s="490"/>
      <c r="L1437" s="491"/>
      <c r="M1437" s="492"/>
      <c r="N1437" s="492"/>
      <c r="O1437" s="492"/>
      <c r="P1437" s="492"/>
      <c r="Q1437" s="492"/>
      <c r="R1437" s="493"/>
      <c r="S1437" s="493"/>
      <c r="T1437" s="493"/>
      <c r="U1437" s="493"/>
      <c r="V1437" s="493"/>
      <c r="W1437" s="403"/>
      <c r="X1437" s="1"/>
      <c r="Y1437" s="2"/>
      <c r="Z1437" s="400" t="str">
        <f>IFERROR(VLOOKUP(Y1437, 【参考】数式用!$A$2:$B$48, 2, FALSE), "")</f>
        <v/>
      </c>
    </row>
    <row r="1438" spans="2:26" ht="20.100000000000001" customHeight="1">
      <c r="B1438" s="402">
        <f t="shared" si="18"/>
        <v>1400</v>
      </c>
      <c r="C1438" s="489"/>
      <c r="D1438" s="490"/>
      <c r="E1438" s="490"/>
      <c r="F1438" s="490"/>
      <c r="G1438" s="490"/>
      <c r="H1438" s="490"/>
      <c r="I1438" s="490"/>
      <c r="J1438" s="490"/>
      <c r="K1438" s="490"/>
      <c r="L1438" s="491"/>
      <c r="M1438" s="492"/>
      <c r="N1438" s="492"/>
      <c r="O1438" s="492"/>
      <c r="P1438" s="492"/>
      <c r="Q1438" s="492"/>
      <c r="R1438" s="493"/>
      <c r="S1438" s="493"/>
      <c r="T1438" s="493"/>
      <c r="U1438" s="493"/>
      <c r="V1438" s="493"/>
      <c r="W1438" s="403"/>
      <c r="X1438" s="1"/>
      <c r="Y1438" s="2"/>
      <c r="Z1438" s="400" t="str">
        <f>IFERROR(VLOOKUP(Y1438, 【参考】数式用!$A$2:$B$48, 2, FALSE), "")</f>
        <v/>
      </c>
    </row>
    <row r="1439" spans="2:26" ht="20.100000000000001" customHeight="1">
      <c r="B1439" s="402">
        <f t="shared" si="18"/>
        <v>1401</v>
      </c>
      <c r="C1439" s="489"/>
      <c r="D1439" s="490"/>
      <c r="E1439" s="490"/>
      <c r="F1439" s="490"/>
      <c r="G1439" s="490"/>
      <c r="H1439" s="490"/>
      <c r="I1439" s="490"/>
      <c r="J1439" s="490"/>
      <c r="K1439" s="490"/>
      <c r="L1439" s="491"/>
      <c r="M1439" s="492"/>
      <c r="N1439" s="492"/>
      <c r="O1439" s="492"/>
      <c r="P1439" s="492"/>
      <c r="Q1439" s="492"/>
      <c r="R1439" s="493"/>
      <c r="S1439" s="493"/>
      <c r="T1439" s="493"/>
      <c r="U1439" s="493"/>
      <c r="V1439" s="493"/>
      <c r="W1439" s="403"/>
      <c r="X1439" s="1"/>
      <c r="Y1439" s="2"/>
      <c r="Z1439" s="400" t="str">
        <f>IFERROR(VLOOKUP(Y1439, 【参考】数式用!$A$2:$B$48, 2, FALSE), "")</f>
        <v/>
      </c>
    </row>
    <row r="1440" spans="2:26" ht="20.100000000000001" customHeight="1">
      <c r="B1440" s="402">
        <f t="shared" si="18"/>
        <v>1402</v>
      </c>
      <c r="C1440" s="489"/>
      <c r="D1440" s="490"/>
      <c r="E1440" s="490"/>
      <c r="F1440" s="490"/>
      <c r="G1440" s="490"/>
      <c r="H1440" s="490"/>
      <c r="I1440" s="490"/>
      <c r="J1440" s="490"/>
      <c r="K1440" s="490"/>
      <c r="L1440" s="491"/>
      <c r="M1440" s="492"/>
      <c r="N1440" s="492"/>
      <c r="O1440" s="492"/>
      <c r="P1440" s="492"/>
      <c r="Q1440" s="492"/>
      <c r="R1440" s="493"/>
      <c r="S1440" s="493"/>
      <c r="T1440" s="493"/>
      <c r="U1440" s="493"/>
      <c r="V1440" s="493"/>
      <c r="W1440" s="403"/>
      <c r="X1440" s="1"/>
      <c r="Y1440" s="2"/>
      <c r="Z1440" s="400" t="str">
        <f>IFERROR(VLOOKUP(Y1440, 【参考】数式用!$A$2:$B$48, 2, FALSE), "")</f>
        <v/>
      </c>
    </row>
    <row r="1441" spans="2:26" ht="20.100000000000001" customHeight="1">
      <c r="B1441" s="402">
        <f t="shared" ref="B1441:B1504" si="19">B1440+1</f>
        <v>1403</v>
      </c>
      <c r="C1441" s="489"/>
      <c r="D1441" s="490"/>
      <c r="E1441" s="490"/>
      <c r="F1441" s="490"/>
      <c r="G1441" s="490"/>
      <c r="H1441" s="490"/>
      <c r="I1441" s="490"/>
      <c r="J1441" s="490"/>
      <c r="K1441" s="490"/>
      <c r="L1441" s="491"/>
      <c r="M1441" s="492"/>
      <c r="N1441" s="492"/>
      <c r="O1441" s="492"/>
      <c r="P1441" s="492"/>
      <c r="Q1441" s="492"/>
      <c r="R1441" s="493"/>
      <c r="S1441" s="493"/>
      <c r="T1441" s="493"/>
      <c r="U1441" s="493"/>
      <c r="V1441" s="493"/>
      <c r="W1441" s="403"/>
      <c r="X1441" s="1"/>
      <c r="Y1441" s="2"/>
      <c r="Z1441" s="400" t="str">
        <f>IFERROR(VLOOKUP(Y1441, 【参考】数式用!$A$2:$B$48, 2, FALSE), "")</f>
        <v/>
      </c>
    </row>
    <row r="1442" spans="2:26" ht="20.100000000000001" customHeight="1">
      <c r="B1442" s="402">
        <f t="shared" si="19"/>
        <v>1404</v>
      </c>
      <c r="C1442" s="489"/>
      <c r="D1442" s="490"/>
      <c r="E1442" s="490"/>
      <c r="F1442" s="490"/>
      <c r="G1442" s="490"/>
      <c r="H1442" s="490"/>
      <c r="I1442" s="490"/>
      <c r="J1442" s="490"/>
      <c r="K1442" s="490"/>
      <c r="L1442" s="491"/>
      <c r="M1442" s="492"/>
      <c r="N1442" s="492"/>
      <c r="O1442" s="492"/>
      <c r="P1442" s="492"/>
      <c r="Q1442" s="492"/>
      <c r="R1442" s="493"/>
      <c r="S1442" s="493"/>
      <c r="T1442" s="493"/>
      <c r="U1442" s="493"/>
      <c r="V1442" s="493"/>
      <c r="W1442" s="403"/>
      <c r="X1442" s="1"/>
      <c r="Y1442" s="2"/>
      <c r="Z1442" s="400" t="str">
        <f>IFERROR(VLOOKUP(Y1442, 【参考】数式用!$A$2:$B$48, 2, FALSE), "")</f>
        <v/>
      </c>
    </row>
    <row r="1443" spans="2:26" ht="20.100000000000001" customHeight="1">
      <c r="B1443" s="402">
        <f t="shared" si="19"/>
        <v>1405</v>
      </c>
      <c r="C1443" s="489"/>
      <c r="D1443" s="490"/>
      <c r="E1443" s="490"/>
      <c r="F1443" s="490"/>
      <c r="G1443" s="490"/>
      <c r="H1443" s="490"/>
      <c r="I1443" s="490"/>
      <c r="J1443" s="490"/>
      <c r="K1443" s="490"/>
      <c r="L1443" s="491"/>
      <c r="M1443" s="492"/>
      <c r="N1443" s="492"/>
      <c r="O1443" s="492"/>
      <c r="P1443" s="492"/>
      <c r="Q1443" s="492"/>
      <c r="R1443" s="493"/>
      <c r="S1443" s="493"/>
      <c r="T1443" s="493"/>
      <c r="U1443" s="493"/>
      <c r="V1443" s="493"/>
      <c r="W1443" s="403"/>
      <c r="X1443" s="1"/>
      <c r="Y1443" s="2"/>
      <c r="Z1443" s="400" t="str">
        <f>IFERROR(VLOOKUP(Y1443, 【参考】数式用!$A$2:$B$48, 2, FALSE), "")</f>
        <v/>
      </c>
    </row>
    <row r="1444" spans="2:26" ht="20.100000000000001" customHeight="1">
      <c r="B1444" s="402">
        <f t="shared" si="19"/>
        <v>1406</v>
      </c>
      <c r="C1444" s="489"/>
      <c r="D1444" s="490"/>
      <c r="E1444" s="490"/>
      <c r="F1444" s="490"/>
      <c r="G1444" s="490"/>
      <c r="H1444" s="490"/>
      <c r="I1444" s="490"/>
      <c r="J1444" s="490"/>
      <c r="K1444" s="490"/>
      <c r="L1444" s="491"/>
      <c r="M1444" s="492"/>
      <c r="N1444" s="492"/>
      <c r="O1444" s="492"/>
      <c r="P1444" s="492"/>
      <c r="Q1444" s="492"/>
      <c r="R1444" s="493"/>
      <c r="S1444" s="493"/>
      <c r="T1444" s="493"/>
      <c r="U1444" s="493"/>
      <c r="V1444" s="493"/>
      <c r="W1444" s="403"/>
      <c r="X1444" s="1"/>
      <c r="Y1444" s="2"/>
      <c r="Z1444" s="400" t="str">
        <f>IFERROR(VLOOKUP(Y1444, 【参考】数式用!$A$2:$B$48, 2, FALSE), "")</f>
        <v/>
      </c>
    </row>
    <row r="1445" spans="2:26" ht="20.100000000000001" customHeight="1">
      <c r="B1445" s="402">
        <f t="shared" si="19"/>
        <v>1407</v>
      </c>
      <c r="C1445" s="489"/>
      <c r="D1445" s="490"/>
      <c r="E1445" s="490"/>
      <c r="F1445" s="490"/>
      <c r="G1445" s="490"/>
      <c r="H1445" s="490"/>
      <c r="I1445" s="490"/>
      <c r="J1445" s="490"/>
      <c r="K1445" s="490"/>
      <c r="L1445" s="491"/>
      <c r="M1445" s="492"/>
      <c r="N1445" s="492"/>
      <c r="O1445" s="492"/>
      <c r="P1445" s="492"/>
      <c r="Q1445" s="492"/>
      <c r="R1445" s="493"/>
      <c r="S1445" s="493"/>
      <c r="T1445" s="493"/>
      <c r="U1445" s="493"/>
      <c r="V1445" s="493"/>
      <c r="W1445" s="403"/>
      <c r="X1445" s="1"/>
      <c r="Y1445" s="2"/>
      <c r="Z1445" s="400" t="str">
        <f>IFERROR(VLOOKUP(Y1445, 【参考】数式用!$A$2:$B$48, 2, FALSE), "")</f>
        <v/>
      </c>
    </row>
    <row r="1446" spans="2:26" ht="20.100000000000001" customHeight="1">
      <c r="B1446" s="402">
        <f t="shared" si="19"/>
        <v>1408</v>
      </c>
      <c r="C1446" s="489"/>
      <c r="D1446" s="490"/>
      <c r="E1446" s="490"/>
      <c r="F1446" s="490"/>
      <c r="G1446" s="490"/>
      <c r="H1446" s="490"/>
      <c r="I1446" s="490"/>
      <c r="J1446" s="490"/>
      <c r="K1446" s="490"/>
      <c r="L1446" s="491"/>
      <c r="M1446" s="492"/>
      <c r="N1446" s="492"/>
      <c r="O1446" s="492"/>
      <c r="P1446" s="492"/>
      <c r="Q1446" s="492"/>
      <c r="R1446" s="493"/>
      <c r="S1446" s="493"/>
      <c r="T1446" s="493"/>
      <c r="U1446" s="493"/>
      <c r="V1446" s="493"/>
      <c r="W1446" s="403"/>
      <c r="X1446" s="1"/>
      <c r="Y1446" s="2"/>
      <c r="Z1446" s="400" t="str">
        <f>IFERROR(VLOOKUP(Y1446, 【参考】数式用!$A$2:$B$48, 2, FALSE), "")</f>
        <v/>
      </c>
    </row>
    <row r="1447" spans="2:26" ht="20.100000000000001" customHeight="1">
      <c r="B1447" s="402">
        <f t="shared" si="19"/>
        <v>1409</v>
      </c>
      <c r="C1447" s="489"/>
      <c r="D1447" s="490"/>
      <c r="E1447" s="490"/>
      <c r="F1447" s="490"/>
      <c r="G1447" s="490"/>
      <c r="H1447" s="490"/>
      <c r="I1447" s="490"/>
      <c r="J1447" s="490"/>
      <c r="K1447" s="490"/>
      <c r="L1447" s="491"/>
      <c r="M1447" s="492"/>
      <c r="N1447" s="492"/>
      <c r="O1447" s="492"/>
      <c r="P1447" s="492"/>
      <c r="Q1447" s="492"/>
      <c r="R1447" s="493"/>
      <c r="S1447" s="493"/>
      <c r="T1447" s="493"/>
      <c r="U1447" s="493"/>
      <c r="V1447" s="493"/>
      <c r="W1447" s="403"/>
      <c r="X1447" s="1"/>
      <c r="Y1447" s="2"/>
      <c r="Z1447" s="400" t="str">
        <f>IFERROR(VLOOKUP(Y1447, 【参考】数式用!$A$2:$B$48, 2, FALSE), "")</f>
        <v/>
      </c>
    </row>
    <row r="1448" spans="2:26" ht="20.100000000000001" customHeight="1">
      <c r="B1448" s="402">
        <f t="shared" si="19"/>
        <v>1410</v>
      </c>
      <c r="C1448" s="489"/>
      <c r="D1448" s="490"/>
      <c r="E1448" s="490"/>
      <c r="F1448" s="490"/>
      <c r="G1448" s="490"/>
      <c r="H1448" s="490"/>
      <c r="I1448" s="490"/>
      <c r="J1448" s="490"/>
      <c r="K1448" s="490"/>
      <c r="L1448" s="491"/>
      <c r="M1448" s="492"/>
      <c r="N1448" s="492"/>
      <c r="O1448" s="492"/>
      <c r="P1448" s="492"/>
      <c r="Q1448" s="492"/>
      <c r="R1448" s="493"/>
      <c r="S1448" s="493"/>
      <c r="T1448" s="493"/>
      <c r="U1448" s="493"/>
      <c r="V1448" s="493"/>
      <c r="W1448" s="403"/>
      <c r="X1448" s="1"/>
      <c r="Y1448" s="2"/>
      <c r="Z1448" s="400" t="str">
        <f>IFERROR(VLOOKUP(Y1448, 【参考】数式用!$A$2:$B$48, 2, FALSE), "")</f>
        <v/>
      </c>
    </row>
    <row r="1449" spans="2:26" ht="20.100000000000001" customHeight="1">
      <c r="B1449" s="402">
        <f t="shared" si="19"/>
        <v>1411</v>
      </c>
      <c r="C1449" s="489"/>
      <c r="D1449" s="490"/>
      <c r="E1449" s="490"/>
      <c r="F1449" s="490"/>
      <c r="G1449" s="490"/>
      <c r="H1449" s="490"/>
      <c r="I1449" s="490"/>
      <c r="J1449" s="490"/>
      <c r="K1449" s="490"/>
      <c r="L1449" s="491"/>
      <c r="M1449" s="492"/>
      <c r="N1449" s="492"/>
      <c r="O1449" s="492"/>
      <c r="P1449" s="492"/>
      <c r="Q1449" s="492"/>
      <c r="R1449" s="493"/>
      <c r="S1449" s="493"/>
      <c r="T1449" s="493"/>
      <c r="U1449" s="493"/>
      <c r="V1449" s="493"/>
      <c r="W1449" s="403"/>
      <c r="X1449" s="1"/>
      <c r="Y1449" s="2"/>
      <c r="Z1449" s="400" t="str">
        <f>IFERROR(VLOOKUP(Y1449, 【参考】数式用!$A$2:$B$48, 2, FALSE), "")</f>
        <v/>
      </c>
    </row>
    <row r="1450" spans="2:26" ht="20.100000000000001" customHeight="1">
      <c r="B1450" s="402">
        <f t="shared" si="19"/>
        <v>1412</v>
      </c>
      <c r="C1450" s="489"/>
      <c r="D1450" s="490"/>
      <c r="E1450" s="490"/>
      <c r="F1450" s="490"/>
      <c r="G1450" s="490"/>
      <c r="H1450" s="490"/>
      <c r="I1450" s="490"/>
      <c r="J1450" s="490"/>
      <c r="K1450" s="490"/>
      <c r="L1450" s="491"/>
      <c r="M1450" s="492"/>
      <c r="N1450" s="492"/>
      <c r="O1450" s="492"/>
      <c r="P1450" s="492"/>
      <c r="Q1450" s="492"/>
      <c r="R1450" s="493"/>
      <c r="S1450" s="493"/>
      <c r="T1450" s="493"/>
      <c r="U1450" s="493"/>
      <c r="V1450" s="493"/>
      <c r="W1450" s="403"/>
      <c r="X1450" s="1"/>
      <c r="Y1450" s="2"/>
      <c r="Z1450" s="400" t="str">
        <f>IFERROR(VLOOKUP(Y1450, 【参考】数式用!$A$2:$B$48, 2, FALSE), "")</f>
        <v/>
      </c>
    </row>
    <row r="1451" spans="2:26" ht="20.100000000000001" customHeight="1">
      <c r="B1451" s="402">
        <f t="shared" si="19"/>
        <v>1413</v>
      </c>
      <c r="C1451" s="489"/>
      <c r="D1451" s="490"/>
      <c r="E1451" s="490"/>
      <c r="F1451" s="490"/>
      <c r="G1451" s="490"/>
      <c r="H1451" s="490"/>
      <c r="I1451" s="490"/>
      <c r="J1451" s="490"/>
      <c r="K1451" s="490"/>
      <c r="L1451" s="491"/>
      <c r="M1451" s="492"/>
      <c r="N1451" s="492"/>
      <c r="O1451" s="492"/>
      <c r="P1451" s="492"/>
      <c r="Q1451" s="492"/>
      <c r="R1451" s="493"/>
      <c r="S1451" s="493"/>
      <c r="T1451" s="493"/>
      <c r="U1451" s="493"/>
      <c r="V1451" s="493"/>
      <c r="W1451" s="403"/>
      <c r="X1451" s="1"/>
      <c r="Y1451" s="2"/>
      <c r="Z1451" s="400" t="str">
        <f>IFERROR(VLOOKUP(Y1451, 【参考】数式用!$A$2:$B$48, 2, FALSE), "")</f>
        <v/>
      </c>
    </row>
    <row r="1452" spans="2:26" ht="20.100000000000001" customHeight="1">
      <c r="B1452" s="402">
        <f t="shared" si="19"/>
        <v>1414</v>
      </c>
      <c r="C1452" s="489"/>
      <c r="D1452" s="490"/>
      <c r="E1452" s="490"/>
      <c r="F1452" s="490"/>
      <c r="G1452" s="490"/>
      <c r="H1452" s="490"/>
      <c r="I1452" s="490"/>
      <c r="J1452" s="490"/>
      <c r="K1452" s="490"/>
      <c r="L1452" s="491"/>
      <c r="M1452" s="492"/>
      <c r="N1452" s="492"/>
      <c r="O1452" s="492"/>
      <c r="P1452" s="492"/>
      <c r="Q1452" s="492"/>
      <c r="R1452" s="493"/>
      <c r="S1452" s="493"/>
      <c r="T1452" s="493"/>
      <c r="U1452" s="493"/>
      <c r="V1452" s="493"/>
      <c r="W1452" s="403"/>
      <c r="X1452" s="1"/>
      <c r="Y1452" s="2"/>
      <c r="Z1452" s="400" t="str">
        <f>IFERROR(VLOOKUP(Y1452, 【参考】数式用!$A$2:$B$48, 2, FALSE), "")</f>
        <v/>
      </c>
    </row>
    <row r="1453" spans="2:26" ht="20.100000000000001" customHeight="1">
      <c r="B1453" s="402">
        <f t="shared" si="19"/>
        <v>1415</v>
      </c>
      <c r="C1453" s="489"/>
      <c r="D1453" s="490"/>
      <c r="E1453" s="490"/>
      <c r="F1453" s="490"/>
      <c r="G1453" s="490"/>
      <c r="H1453" s="490"/>
      <c r="I1453" s="490"/>
      <c r="J1453" s="490"/>
      <c r="K1453" s="490"/>
      <c r="L1453" s="491"/>
      <c r="M1453" s="492"/>
      <c r="N1453" s="492"/>
      <c r="O1453" s="492"/>
      <c r="P1453" s="492"/>
      <c r="Q1453" s="492"/>
      <c r="R1453" s="493"/>
      <c r="S1453" s="493"/>
      <c r="T1453" s="493"/>
      <c r="U1453" s="493"/>
      <c r="V1453" s="493"/>
      <c r="W1453" s="403"/>
      <c r="X1453" s="1"/>
      <c r="Y1453" s="2"/>
      <c r="Z1453" s="400" t="str">
        <f>IFERROR(VLOOKUP(Y1453, 【参考】数式用!$A$2:$B$48, 2, FALSE), "")</f>
        <v/>
      </c>
    </row>
    <row r="1454" spans="2:26" ht="20.100000000000001" customHeight="1">
      <c r="B1454" s="402">
        <f t="shared" si="19"/>
        <v>1416</v>
      </c>
      <c r="C1454" s="489"/>
      <c r="D1454" s="490"/>
      <c r="E1454" s="490"/>
      <c r="F1454" s="490"/>
      <c r="G1454" s="490"/>
      <c r="H1454" s="490"/>
      <c r="I1454" s="490"/>
      <c r="J1454" s="490"/>
      <c r="K1454" s="490"/>
      <c r="L1454" s="491"/>
      <c r="M1454" s="492"/>
      <c r="N1454" s="492"/>
      <c r="O1454" s="492"/>
      <c r="P1454" s="492"/>
      <c r="Q1454" s="492"/>
      <c r="R1454" s="493"/>
      <c r="S1454" s="493"/>
      <c r="T1454" s="493"/>
      <c r="U1454" s="493"/>
      <c r="V1454" s="493"/>
      <c r="W1454" s="403"/>
      <c r="X1454" s="1"/>
      <c r="Y1454" s="2"/>
      <c r="Z1454" s="400" t="str">
        <f>IFERROR(VLOOKUP(Y1454, 【参考】数式用!$A$2:$B$48, 2, FALSE), "")</f>
        <v/>
      </c>
    </row>
    <row r="1455" spans="2:26" ht="20.100000000000001" customHeight="1">
      <c r="B1455" s="402">
        <f t="shared" si="19"/>
        <v>1417</v>
      </c>
      <c r="C1455" s="489"/>
      <c r="D1455" s="490"/>
      <c r="E1455" s="490"/>
      <c r="F1455" s="490"/>
      <c r="G1455" s="490"/>
      <c r="H1455" s="490"/>
      <c r="I1455" s="490"/>
      <c r="J1455" s="490"/>
      <c r="K1455" s="490"/>
      <c r="L1455" s="491"/>
      <c r="M1455" s="492"/>
      <c r="N1455" s="492"/>
      <c r="O1455" s="492"/>
      <c r="P1455" s="492"/>
      <c r="Q1455" s="492"/>
      <c r="R1455" s="493"/>
      <c r="S1455" s="493"/>
      <c r="T1455" s="493"/>
      <c r="U1455" s="493"/>
      <c r="V1455" s="493"/>
      <c r="W1455" s="403"/>
      <c r="X1455" s="1"/>
      <c r="Y1455" s="2"/>
      <c r="Z1455" s="400" t="str">
        <f>IFERROR(VLOOKUP(Y1455, 【参考】数式用!$A$2:$B$48, 2, FALSE), "")</f>
        <v/>
      </c>
    </row>
    <row r="1456" spans="2:26" ht="20.100000000000001" customHeight="1">
      <c r="B1456" s="402">
        <f t="shared" si="19"/>
        <v>1418</v>
      </c>
      <c r="C1456" s="489"/>
      <c r="D1456" s="490"/>
      <c r="E1456" s="490"/>
      <c r="F1456" s="490"/>
      <c r="G1456" s="490"/>
      <c r="H1456" s="490"/>
      <c r="I1456" s="490"/>
      <c r="J1456" s="490"/>
      <c r="K1456" s="490"/>
      <c r="L1456" s="491"/>
      <c r="M1456" s="492"/>
      <c r="N1456" s="492"/>
      <c r="O1456" s="492"/>
      <c r="P1456" s="492"/>
      <c r="Q1456" s="492"/>
      <c r="R1456" s="493"/>
      <c r="S1456" s="493"/>
      <c r="T1456" s="493"/>
      <c r="U1456" s="493"/>
      <c r="V1456" s="493"/>
      <c r="W1456" s="403"/>
      <c r="X1456" s="1"/>
      <c r="Y1456" s="2"/>
      <c r="Z1456" s="400" t="str">
        <f>IFERROR(VLOOKUP(Y1456, 【参考】数式用!$A$2:$B$48, 2, FALSE), "")</f>
        <v/>
      </c>
    </row>
    <row r="1457" spans="2:26" ht="20.100000000000001" customHeight="1">
      <c r="B1457" s="402">
        <f t="shared" si="19"/>
        <v>1419</v>
      </c>
      <c r="C1457" s="489"/>
      <c r="D1457" s="490"/>
      <c r="E1457" s="490"/>
      <c r="F1457" s="490"/>
      <c r="G1457" s="490"/>
      <c r="H1457" s="490"/>
      <c r="I1457" s="490"/>
      <c r="J1457" s="490"/>
      <c r="K1457" s="490"/>
      <c r="L1457" s="491"/>
      <c r="M1457" s="492"/>
      <c r="N1457" s="492"/>
      <c r="O1457" s="492"/>
      <c r="P1457" s="492"/>
      <c r="Q1457" s="492"/>
      <c r="R1457" s="493"/>
      <c r="S1457" s="493"/>
      <c r="T1457" s="493"/>
      <c r="U1457" s="493"/>
      <c r="V1457" s="493"/>
      <c r="W1457" s="403"/>
      <c r="X1457" s="1"/>
      <c r="Y1457" s="2"/>
      <c r="Z1457" s="400" t="str">
        <f>IFERROR(VLOOKUP(Y1457, 【参考】数式用!$A$2:$B$48, 2, FALSE), "")</f>
        <v/>
      </c>
    </row>
    <row r="1458" spans="2:26" ht="20.100000000000001" customHeight="1">
      <c r="B1458" s="402">
        <f t="shared" si="19"/>
        <v>1420</v>
      </c>
      <c r="C1458" s="489"/>
      <c r="D1458" s="490"/>
      <c r="E1458" s="490"/>
      <c r="F1458" s="490"/>
      <c r="G1458" s="490"/>
      <c r="H1458" s="490"/>
      <c r="I1458" s="490"/>
      <c r="J1458" s="490"/>
      <c r="K1458" s="490"/>
      <c r="L1458" s="491"/>
      <c r="M1458" s="492"/>
      <c r="N1458" s="492"/>
      <c r="O1458" s="492"/>
      <c r="P1458" s="492"/>
      <c r="Q1458" s="492"/>
      <c r="R1458" s="493"/>
      <c r="S1458" s="493"/>
      <c r="T1458" s="493"/>
      <c r="U1458" s="493"/>
      <c r="V1458" s="493"/>
      <c r="W1458" s="403"/>
      <c r="X1458" s="1"/>
      <c r="Y1458" s="2"/>
      <c r="Z1458" s="400" t="str">
        <f>IFERROR(VLOOKUP(Y1458, 【参考】数式用!$A$2:$B$48, 2, FALSE), "")</f>
        <v/>
      </c>
    </row>
    <row r="1459" spans="2:26" ht="20.100000000000001" customHeight="1">
      <c r="B1459" s="402">
        <f t="shared" si="19"/>
        <v>1421</v>
      </c>
      <c r="C1459" s="489"/>
      <c r="D1459" s="490"/>
      <c r="E1459" s="490"/>
      <c r="F1459" s="490"/>
      <c r="G1459" s="490"/>
      <c r="H1459" s="490"/>
      <c r="I1459" s="490"/>
      <c r="J1459" s="490"/>
      <c r="K1459" s="490"/>
      <c r="L1459" s="491"/>
      <c r="M1459" s="492"/>
      <c r="N1459" s="492"/>
      <c r="O1459" s="492"/>
      <c r="P1459" s="492"/>
      <c r="Q1459" s="492"/>
      <c r="R1459" s="493"/>
      <c r="S1459" s="493"/>
      <c r="T1459" s="493"/>
      <c r="U1459" s="493"/>
      <c r="V1459" s="493"/>
      <c r="W1459" s="403"/>
      <c r="X1459" s="1"/>
      <c r="Y1459" s="2"/>
      <c r="Z1459" s="400" t="str">
        <f>IFERROR(VLOOKUP(Y1459, 【参考】数式用!$A$2:$B$48, 2, FALSE), "")</f>
        <v/>
      </c>
    </row>
    <row r="1460" spans="2:26" ht="20.100000000000001" customHeight="1">
      <c r="B1460" s="402">
        <f t="shared" si="19"/>
        <v>1422</v>
      </c>
      <c r="C1460" s="489"/>
      <c r="D1460" s="490"/>
      <c r="E1460" s="490"/>
      <c r="F1460" s="490"/>
      <c r="G1460" s="490"/>
      <c r="H1460" s="490"/>
      <c r="I1460" s="490"/>
      <c r="J1460" s="490"/>
      <c r="K1460" s="490"/>
      <c r="L1460" s="491"/>
      <c r="M1460" s="492"/>
      <c r="N1460" s="492"/>
      <c r="O1460" s="492"/>
      <c r="P1460" s="492"/>
      <c r="Q1460" s="492"/>
      <c r="R1460" s="493"/>
      <c r="S1460" s="493"/>
      <c r="T1460" s="493"/>
      <c r="U1460" s="493"/>
      <c r="V1460" s="493"/>
      <c r="W1460" s="403"/>
      <c r="X1460" s="1"/>
      <c r="Y1460" s="2"/>
      <c r="Z1460" s="400" t="str">
        <f>IFERROR(VLOOKUP(Y1460, 【参考】数式用!$A$2:$B$48, 2, FALSE), "")</f>
        <v/>
      </c>
    </row>
    <row r="1461" spans="2:26" ht="20.100000000000001" customHeight="1">
      <c r="B1461" s="402">
        <f t="shared" si="19"/>
        <v>1423</v>
      </c>
      <c r="C1461" s="489"/>
      <c r="D1461" s="490"/>
      <c r="E1461" s="490"/>
      <c r="F1461" s="490"/>
      <c r="G1461" s="490"/>
      <c r="H1461" s="490"/>
      <c r="I1461" s="490"/>
      <c r="J1461" s="490"/>
      <c r="K1461" s="490"/>
      <c r="L1461" s="491"/>
      <c r="M1461" s="492"/>
      <c r="N1461" s="492"/>
      <c r="O1461" s="492"/>
      <c r="P1461" s="492"/>
      <c r="Q1461" s="492"/>
      <c r="R1461" s="493"/>
      <c r="S1461" s="493"/>
      <c r="T1461" s="493"/>
      <c r="U1461" s="493"/>
      <c r="V1461" s="493"/>
      <c r="W1461" s="403"/>
      <c r="X1461" s="1"/>
      <c r="Y1461" s="2"/>
      <c r="Z1461" s="400" t="str">
        <f>IFERROR(VLOOKUP(Y1461, 【参考】数式用!$A$2:$B$48, 2, FALSE), "")</f>
        <v/>
      </c>
    </row>
    <row r="1462" spans="2:26" ht="20.100000000000001" customHeight="1">
      <c r="B1462" s="402">
        <f t="shared" si="19"/>
        <v>1424</v>
      </c>
      <c r="C1462" s="489"/>
      <c r="D1462" s="490"/>
      <c r="E1462" s="490"/>
      <c r="F1462" s="490"/>
      <c r="G1462" s="490"/>
      <c r="H1462" s="490"/>
      <c r="I1462" s="490"/>
      <c r="J1462" s="490"/>
      <c r="K1462" s="490"/>
      <c r="L1462" s="491"/>
      <c r="M1462" s="492"/>
      <c r="N1462" s="492"/>
      <c r="O1462" s="492"/>
      <c r="P1462" s="492"/>
      <c r="Q1462" s="492"/>
      <c r="R1462" s="493"/>
      <c r="S1462" s="493"/>
      <c r="T1462" s="493"/>
      <c r="U1462" s="493"/>
      <c r="V1462" s="493"/>
      <c r="W1462" s="403"/>
      <c r="X1462" s="1"/>
      <c r="Y1462" s="2"/>
      <c r="Z1462" s="400" t="str">
        <f>IFERROR(VLOOKUP(Y1462, 【参考】数式用!$A$2:$B$48, 2, FALSE), "")</f>
        <v/>
      </c>
    </row>
    <row r="1463" spans="2:26" ht="20.100000000000001" customHeight="1">
      <c r="B1463" s="402">
        <f t="shared" si="19"/>
        <v>1425</v>
      </c>
      <c r="C1463" s="489"/>
      <c r="D1463" s="490"/>
      <c r="E1463" s="490"/>
      <c r="F1463" s="490"/>
      <c r="G1463" s="490"/>
      <c r="H1463" s="490"/>
      <c r="I1463" s="490"/>
      <c r="J1463" s="490"/>
      <c r="K1463" s="490"/>
      <c r="L1463" s="491"/>
      <c r="M1463" s="492"/>
      <c r="N1463" s="492"/>
      <c r="O1463" s="492"/>
      <c r="P1463" s="492"/>
      <c r="Q1463" s="492"/>
      <c r="R1463" s="493"/>
      <c r="S1463" s="493"/>
      <c r="T1463" s="493"/>
      <c r="U1463" s="493"/>
      <c r="V1463" s="493"/>
      <c r="W1463" s="403"/>
      <c r="X1463" s="1"/>
      <c r="Y1463" s="2"/>
      <c r="Z1463" s="400" t="str">
        <f>IFERROR(VLOOKUP(Y1463, 【参考】数式用!$A$2:$B$48, 2, FALSE), "")</f>
        <v/>
      </c>
    </row>
    <row r="1464" spans="2:26" ht="20.100000000000001" customHeight="1">
      <c r="B1464" s="402">
        <f t="shared" si="19"/>
        <v>1426</v>
      </c>
      <c r="C1464" s="489"/>
      <c r="D1464" s="490"/>
      <c r="E1464" s="490"/>
      <c r="F1464" s="490"/>
      <c r="G1464" s="490"/>
      <c r="H1464" s="490"/>
      <c r="I1464" s="490"/>
      <c r="J1464" s="490"/>
      <c r="K1464" s="490"/>
      <c r="L1464" s="491"/>
      <c r="M1464" s="492"/>
      <c r="N1464" s="492"/>
      <c r="O1464" s="492"/>
      <c r="P1464" s="492"/>
      <c r="Q1464" s="492"/>
      <c r="R1464" s="493"/>
      <c r="S1464" s="493"/>
      <c r="T1464" s="493"/>
      <c r="U1464" s="493"/>
      <c r="V1464" s="493"/>
      <c r="W1464" s="403"/>
      <c r="X1464" s="1"/>
      <c r="Y1464" s="2"/>
      <c r="Z1464" s="400" t="str">
        <f>IFERROR(VLOOKUP(Y1464, 【参考】数式用!$A$2:$B$48, 2, FALSE), "")</f>
        <v/>
      </c>
    </row>
    <row r="1465" spans="2:26" ht="20.100000000000001" customHeight="1">
      <c r="B1465" s="402">
        <f t="shared" si="19"/>
        <v>1427</v>
      </c>
      <c r="C1465" s="489"/>
      <c r="D1465" s="490"/>
      <c r="E1465" s="490"/>
      <c r="F1465" s="490"/>
      <c r="G1465" s="490"/>
      <c r="H1465" s="490"/>
      <c r="I1465" s="490"/>
      <c r="J1465" s="490"/>
      <c r="K1465" s="490"/>
      <c r="L1465" s="491"/>
      <c r="M1465" s="492"/>
      <c r="N1465" s="492"/>
      <c r="O1465" s="492"/>
      <c r="P1465" s="492"/>
      <c r="Q1465" s="492"/>
      <c r="R1465" s="493"/>
      <c r="S1465" s="493"/>
      <c r="T1465" s="493"/>
      <c r="U1465" s="493"/>
      <c r="V1465" s="493"/>
      <c r="W1465" s="403"/>
      <c r="X1465" s="1"/>
      <c r="Y1465" s="2"/>
      <c r="Z1465" s="400" t="str">
        <f>IFERROR(VLOOKUP(Y1465, 【参考】数式用!$A$2:$B$48, 2, FALSE), "")</f>
        <v/>
      </c>
    </row>
    <row r="1466" spans="2:26" ht="20.100000000000001" customHeight="1">
      <c r="B1466" s="402">
        <f t="shared" si="19"/>
        <v>1428</v>
      </c>
      <c r="C1466" s="489"/>
      <c r="D1466" s="490"/>
      <c r="E1466" s="490"/>
      <c r="F1466" s="490"/>
      <c r="G1466" s="490"/>
      <c r="H1466" s="490"/>
      <c r="I1466" s="490"/>
      <c r="J1466" s="490"/>
      <c r="K1466" s="490"/>
      <c r="L1466" s="491"/>
      <c r="M1466" s="492"/>
      <c r="N1466" s="492"/>
      <c r="O1466" s="492"/>
      <c r="P1466" s="492"/>
      <c r="Q1466" s="492"/>
      <c r="R1466" s="493"/>
      <c r="S1466" s="493"/>
      <c r="T1466" s="493"/>
      <c r="U1466" s="493"/>
      <c r="V1466" s="493"/>
      <c r="W1466" s="403"/>
      <c r="X1466" s="1"/>
      <c r="Y1466" s="2"/>
      <c r="Z1466" s="400" t="str">
        <f>IFERROR(VLOOKUP(Y1466, 【参考】数式用!$A$2:$B$48, 2, FALSE), "")</f>
        <v/>
      </c>
    </row>
    <row r="1467" spans="2:26" ht="20.100000000000001" customHeight="1">
      <c r="B1467" s="402">
        <f t="shared" si="19"/>
        <v>1429</v>
      </c>
      <c r="C1467" s="489"/>
      <c r="D1467" s="490"/>
      <c r="E1467" s="490"/>
      <c r="F1467" s="490"/>
      <c r="G1467" s="490"/>
      <c r="H1467" s="490"/>
      <c r="I1467" s="490"/>
      <c r="J1467" s="490"/>
      <c r="K1467" s="490"/>
      <c r="L1467" s="491"/>
      <c r="M1467" s="492"/>
      <c r="N1467" s="492"/>
      <c r="O1467" s="492"/>
      <c r="P1467" s="492"/>
      <c r="Q1467" s="492"/>
      <c r="R1467" s="493"/>
      <c r="S1467" s="493"/>
      <c r="T1467" s="493"/>
      <c r="U1467" s="493"/>
      <c r="V1467" s="493"/>
      <c r="W1467" s="403"/>
      <c r="X1467" s="1"/>
      <c r="Y1467" s="2"/>
      <c r="Z1467" s="400" t="str">
        <f>IFERROR(VLOOKUP(Y1467, 【参考】数式用!$A$2:$B$48, 2, FALSE), "")</f>
        <v/>
      </c>
    </row>
    <row r="1468" spans="2:26" ht="20.100000000000001" customHeight="1">
      <c r="B1468" s="402">
        <f t="shared" si="19"/>
        <v>1430</v>
      </c>
      <c r="C1468" s="489"/>
      <c r="D1468" s="490"/>
      <c r="E1468" s="490"/>
      <c r="F1468" s="490"/>
      <c r="G1468" s="490"/>
      <c r="H1468" s="490"/>
      <c r="I1468" s="490"/>
      <c r="J1468" s="490"/>
      <c r="K1468" s="490"/>
      <c r="L1468" s="491"/>
      <c r="M1468" s="492"/>
      <c r="N1468" s="492"/>
      <c r="O1468" s="492"/>
      <c r="P1468" s="492"/>
      <c r="Q1468" s="492"/>
      <c r="R1468" s="493"/>
      <c r="S1468" s="493"/>
      <c r="T1468" s="493"/>
      <c r="U1468" s="493"/>
      <c r="V1468" s="493"/>
      <c r="W1468" s="403"/>
      <c r="X1468" s="1"/>
      <c r="Y1468" s="2"/>
      <c r="Z1468" s="400" t="str">
        <f>IFERROR(VLOOKUP(Y1468, 【参考】数式用!$A$2:$B$48, 2, FALSE), "")</f>
        <v/>
      </c>
    </row>
    <row r="1469" spans="2:26" ht="20.100000000000001" customHeight="1">
      <c r="B1469" s="402">
        <f t="shared" si="19"/>
        <v>1431</v>
      </c>
      <c r="C1469" s="489"/>
      <c r="D1469" s="490"/>
      <c r="E1469" s="490"/>
      <c r="F1469" s="490"/>
      <c r="G1469" s="490"/>
      <c r="H1469" s="490"/>
      <c r="I1469" s="490"/>
      <c r="J1469" s="490"/>
      <c r="K1469" s="490"/>
      <c r="L1469" s="491"/>
      <c r="M1469" s="492"/>
      <c r="N1469" s="492"/>
      <c r="O1469" s="492"/>
      <c r="P1469" s="492"/>
      <c r="Q1469" s="492"/>
      <c r="R1469" s="493"/>
      <c r="S1469" s="493"/>
      <c r="T1469" s="493"/>
      <c r="U1469" s="493"/>
      <c r="V1469" s="493"/>
      <c r="W1469" s="403"/>
      <c r="X1469" s="1"/>
      <c r="Y1469" s="2"/>
      <c r="Z1469" s="400" t="str">
        <f>IFERROR(VLOOKUP(Y1469, 【参考】数式用!$A$2:$B$48, 2, FALSE), "")</f>
        <v/>
      </c>
    </row>
    <row r="1470" spans="2:26" ht="20.100000000000001" customHeight="1">
      <c r="B1470" s="402">
        <f t="shared" si="19"/>
        <v>1432</v>
      </c>
      <c r="C1470" s="489"/>
      <c r="D1470" s="490"/>
      <c r="E1470" s="490"/>
      <c r="F1470" s="490"/>
      <c r="G1470" s="490"/>
      <c r="H1470" s="490"/>
      <c r="I1470" s="490"/>
      <c r="J1470" s="490"/>
      <c r="K1470" s="490"/>
      <c r="L1470" s="491"/>
      <c r="M1470" s="492"/>
      <c r="N1470" s="492"/>
      <c r="O1470" s="492"/>
      <c r="P1470" s="492"/>
      <c r="Q1470" s="492"/>
      <c r="R1470" s="493"/>
      <c r="S1470" s="493"/>
      <c r="T1470" s="493"/>
      <c r="U1470" s="493"/>
      <c r="V1470" s="493"/>
      <c r="W1470" s="403"/>
      <c r="X1470" s="1"/>
      <c r="Y1470" s="2"/>
      <c r="Z1470" s="400" t="str">
        <f>IFERROR(VLOOKUP(Y1470, 【参考】数式用!$A$2:$B$48, 2, FALSE), "")</f>
        <v/>
      </c>
    </row>
    <row r="1471" spans="2:26" ht="20.100000000000001" customHeight="1">
      <c r="B1471" s="402">
        <f t="shared" si="19"/>
        <v>1433</v>
      </c>
      <c r="C1471" s="489"/>
      <c r="D1471" s="490"/>
      <c r="E1471" s="490"/>
      <c r="F1471" s="490"/>
      <c r="G1471" s="490"/>
      <c r="H1471" s="490"/>
      <c r="I1471" s="490"/>
      <c r="J1471" s="490"/>
      <c r="K1471" s="490"/>
      <c r="L1471" s="491"/>
      <c r="M1471" s="492"/>
      <c r="N1471" s="492"/>
      <c r="O1471" s="492"/>
      <c r="P1471" s="492"/>
      <c r="Q1471" s="492"/>
      <c r="R1471" s="493"/>
      <c r="S1471" s="493"/>
      <c r="T1471" s="493"/>
      <c r="U1471" s="493"/>
      <c r="V1471" s="493"/>
      <c r="W1471" s="403"/>
      <c r="X1471" s="1"/>
      <c r="Y1471" s="2"/>
      <c r="Z1471" s="400" t="str">
        <f>IFERROR(VLOOKUP(Y1471, 【参考】数式用!$A$2:$B$48, 2, FALSE), "")</f>
        <v/>
      </c>
    </row>
    <row r="1472" spans="2:26" ht="20.100000000000001" customHeight="1">
      <c r="B1472" s="402">
        <f t="shared" si="19"/>
        <v>1434</v>
      </c>
      <c r="C1472" s="489"/>
      <c r="D1472" s="490"/>
      <c r="E1472" s="490"/>
      <c r="F1472" s="490"/>
      <c r="G1472" s="490"/>
      <c r="H1472" s="490"/>
      <c r="I1472" s="490"/>
      <c r="J1472" s="490"/>
      <c r="K1472" s="490"/>
      <c r="L1472" s="491"/>
      <c r="M1472" s="492"/>
      <c r="N1472" s="492"/>
      <c r="O1472" s="492"/>
      <c r="P1472" s="492"/>
      <c r="Q1472" s="492"/>
      <c r="R1472" s="493"/>
      <c r="S1472" s="493"/>
      <c r="T1472" s="493"/>
      <c r="U1472" s="493"/>
      <c r="V1472" s="493"/>
      <c r="W1472" s="403"/>
      <c r="X1472" s="1"/>
      <c r="Y1472" s="2"/>
      <c r="Z1472" s="400" t="str">
        <f>IFERROR(VLOOKUP(Y1472, 【参考】数式用!$A$2:$B$48, 2, FALSE), "")</f>
        <v/>
      </c>
    </row>
    <row r="1473" spans="2:26" ht="20.100000000000001" customHeight="1">
      <c r="B1473" s="402">
        <f t="shared" si="19"/>
        <v>1435</v>
      </c>
      <c r="C1473" s="489"/>
      <c r="D1473" s="490"/>
      <c r="E1473" s="490"/>
      <c r="F1473" s="490"/>
      <c r="G1473" s="490"/>
      <c r="H1473" s="490"/>
      <c r="I1473" s="490"/>
      <c r="J1473" s="490"/>
      <c r="K1473" s="490"/>
      <c r="L1473" s="491"/>
      <c r="M1473" s="492"/>
      <c r="N1473" s="492"/>
      <c r="O1473" s="492"/>
      <c r="P1473" s="492"/>
      <c r="Q1473" s="492"/>
      <c r="R1473" s="493"/>
      <c r="S1473" s="493"/>
      <c r="T1473" s="493"/>
      <c r="U1473" s="493"/>
      <c r="V1473" s="493"/>
      <c r="W1473" s="403"/>
      <c r="X1473" s="1"/>
      <c r="Y1473" s="2"/>
      <c r="Z1473" s="400" t="str">
        <f>IFERROR(VLOOKUP(Y1473, 【参考】数式用!$A$2:$B$48, 2, FALSE), "")</f>
        <v/>
      </c>
    </row>
    <row r="1474" spans="2:26" ht="20.100000000000001" customHeight="1">
      <c r="B1474" s="402">
        <f t="shared" si="19"/>
        <v>1436</v>
      </c>
      <c r="C1474" s="489"/>
      <c r="D1474" s="490"/>
      <c r="E1474" s="490"/>
      <c r="F1474" s="490"/>
      <c r="G1474" s="490"/>
      <c r="H1474" s="490"/>
      <c r="I1474" s="490"/>
      <c r="J1474" s="490"/>
      <c r="K1474" s="490"/>
      <c r="L1474" s="491"/>
      <c r="M1474" s="492"/>
      <c r="N1474" s="492"/>
      <c r="O1474" s="492"/>
      <c r="P1474" s="492"/>
      <c r="Q1474" s="492"/>
      <c r="R1474" s="493"/>
      <c r="S1474" s="493"/>
      <c r="T1474" s="493"/>
      <c r="U1474" s="493"/>
      <c r="V1474" s="493"/>
      <c r="W1474" s="403"/>
      <c r="X1474" s="1"/>
      <c r="Y1474" s="2"/>
      <c r="Z1474" s="400" t="str">
        <f>IFERROR(VLOOKUP(Y1474, 【参考】数式用!$A$2:$B$48, 2, FALSE), "")</f>
        <v/>
      </c>
    </row>
    <row r="1475" spans="2:26" ht="20.100000000000001" customHeight="1">
      <c r="B1475" s="402">
        <f t="shared" si="19"/>
        <v>1437</v>
      </c>
      <c r="C1475" s="489"/>
      <c r="D1475" s="490"/>
      <c r="E1475" s="490"/>
      <c r="F1475" s="490"/>
      <c r="G1475" s="490"/>
      <c r="H1475" s="490"/>
      <c r="I1475" s="490"/>
      <c r="J1475" s="490"/>
      <c r="K1475" s="490"/>
      <c r="L1475" s="491"/>
      <c r="M1475" s="492"/>
      <c r="N1475" s="492"/>
      <c r="O1475" s="492"/>
      <c r="P1475" s="492"/>
      <c r="Q1475" s="492"/>
      <c r="R1475" s="493"/>
      <c r="S1475" s="493"/>
      <c r="T1475" s="493"/>
      <c r="U1475" s="493"/>
      <c r="V1475" s="493"/>
      <c r="W1475" s="403"/>
      <c r="X1475" s="1"/>
      <c r="Y1475" s="2"/>
      <c r="Z1475" s="400" t="str">
        <f>IFERROR(VLOOKUP(Y1475, 【参考】数式用!$A$2:$B$48, 2, FALSE), "")</f>
        <v/>
      </c>
    </row>
    <row r="1476" spans="2:26" ht="20.100000000000001" customHeight="1">
      <c r="B1476" s="402">
        <f t="shared" si="19"/>
        <v>1438</v>
      </c>
      <c r="C1476" s="489"/>
      <c r="D1476" s="490"/>
      <c r="E1476" s="490"/>
      <c r="F1476" s="490"/>
      <c r="G1476" s="490"/>
      <c r="H1476" s="490"/>
      <c r="I1476" s="490"/>
      <c r="J1476" s="490"/>
      <c r="K1476" s="490"/>
      <c r="L1476" s="491"/>
      <c r="M1476" s="492"/>
      <c r="N1476" s="492"/>
      <c r="O1476" s="492"/>
      <c r="P1476" s="492"/>
      <c r="Q1476" s="492"/>
      <c r="R1476" s="493"/>
      <c r="S1476" s="493"/>
      <c r="T1476" s="493"/>
      <c r="U1476" s="493"/>
      <c r="V1476" s="493"/>
      <c r="W1476" s="403"/>
      <c r="X1476" s="1"/>
      <c r="Y1476" s="2"/>
      <c r="Z1476" s="400" t="str">
        <f>IFERROR(VLOOKUP(Y1476, 【参考】数式用!$A$2:$B$48, 2, FALSE), "")</f>
        <v/>
      </c>
    </row>
    <row r="1477" spans="2:26" ht="20.100000000000001" customHeight="1">
      <c r="B1477" s="402">
        <f t="shared" si="19"/>
        <v>1439</v>
      </c>
      <c r="C1477" s="489"/>
      <c r="D1477" s="490"/>
      <c r="E1477" s="490"/>
      <c r="F1477" s="490"/>
      <c r="G1477" s="490"/>
      <c r="H1477" s="490"/>
      <c r="I1477" s="490"/>
      <c r="J1477" s="490"/>
      <c r="K1477" s="490"/>
      <c r="L1477" s="491"/>
      <c r="M1477" s="492"/>
      <c r="N1477" s="492"/>
      <c r="O1477" s="492"/>
      <c r="P1477" s="492"/>
      <c r="Q1477" s="492"/>
      <c r="R1477" s="493"/>
      <c r="S1477" s="493"/>
      <c r="T1477" s="493"/>
      <c r="U1477" s="493"/>
      <c r="V1477" s="493"/>
      <c r="W1477" s="403"/>
      <c r="X1477" s="1"/>
      <c r="Y1477" s="2"/>
      <c r="Z1477" s="400" t="str">
        <f>IFERROR(VLOOKUP(Y1477, 【参考】数式用!$A$2:$B$48, 2, FALSE), "")</f>
        <v/>
      </c>
    </row>
    <row r="1478" spans="2:26" ht="20.100000000000001" customHeight="1">
      <c r="B1478" s="402">
        <f t="shared" si="19"/>
        <v>1440</v>
      </c>
      <c r="C1478" s="489"/>
      <c r="D1478" s="490"/>
      <c r="E1478" s="490"/>
      <c r="F1478" s="490"/>
      <c r="G1478" s="490"/>
      <c r="H1478" s="490"/>
      <c r="I1478" s="490"/>
      <c r="J1478" s="490"/>
      <c r="K1478" s="490"/>
      <c r="L1478" s="491"/>
      <c r="M1478" s="492"/>
      <c r="N1478" s="492"/>
      <c r="O1478" s="492"/>
      <c r="P1478" s="492"/>
      <c r="Q1478" s="492"/>
      <c r="R1478" s="493"/>
      <c r="S1478" s="493"/>
      <c r="T1478" s="493"/>
      <c r="U1478" s="493"/>
      <c r="V1478" s="493"/>
      <c r="W1478" s="403"/>
      <c r="X1478" s="1"/>
      <c r="Y1478" s="2"/>
      <c r="Z1478" s="400" t="str">
        <f>IFERROR(VLOOKUP(Y1478, 【参考】数式用!$A$2:$B$48, 2, FALSE), "")</f>
        <v/>
      </c>
    </row>
    <row r="1479" spans="2:26" ht="20.100000000000001" customHeight="1">
      <c r="B1479" s="402">
        <f t="shared" si="19"/>
        <v>1441</v>
      </c>
      <c r="C1479" s="489"/>
      <c r="D1479" s="490"/>
      <c r="E1479" s="490"/>
      <c r="F1479" s="490"/>
      <c r="G1479" s="490"/>
      <c r="H1479" s="490"/>
      <c r="I1479" s="490"/>
      <c r="J1479" s="490"/>
      <c r="K1479" s="490"/>
      <c r="L1479" s="491"/>
      <c r="M1479" s="492"/>
      <c r="N1479" s="492"/>
      <c r="O1479" s="492"/>
      <c r="P1479" s="492"/>
      <c r="Q1479" s="492"/>
      <c r="R1479" s="493"/>
      <c r="S1479" s="493"/>
      <c r="T1479" s="493"/>
      <c r="U1479" s="493"/>
      <c r="V1479" s="493"/>
      <c r="W1479" s="403"/>
      <c r="X1479" s="1"/>
      <c r="Y1479" s="2"/>
      <c r="Z1479" s="400" t="str">
        <f>IFERROR(VLOOKUP(Y1479, 【参考】数式用!$A$2:$B$48, 2, FALSE), "")</f>
        <v/>
      </c>
    </row>
    <row r="1480" spans="2:26" ht="20.100000000000001" customHeight="1">
      <c r="B1480" s="402">
        <f t="shared" si="19"/>
        <v>1442</v>
      </c>
      <c r="C1480" s="489"/>
      <c r="D1480" s="490"/>
      <c r="E1480" s="490"/>
      <c r="F1480" s="490"/>
      <c r="G1480" s="490"/>
      <c r="H1480" s="490"/>
      <c r="I1480" s="490"/>
      <c r="J1480" s="490"/>
      <c r="K1480" s="490"/>
      <c r="L1480" s="491"/>
      <c r="M1480" s="492"/>
      <c r="N1480" s="492"/>
      <c r="O1480" s="492"/>
      <c r="P1480" s="492"/>
      <c r="Q1480" s="492"/>
      <c r="R1480" s="493"/>
      <c r="S1480" s="493"/>
      <c r="T1480" s="493"/>
      <c r="U1480" s="493"/>
      <c r="V1480" s="493"/>
      <c r="W1480" s="403"/>
      <c r="X1480" s="1"/>
      <c r="Y1480" s="2"/>
      <c r="Z1480" s="400" t="str">
        <f>IFERROR(VLOOKUP(Y1480, 【参考】数式用!$A$2:$B$48, 2, FALSE), "")</f>
        <v/>
      </c>
    </row>
    <row r="1481" spans="2:26" ht="20.100000000000001" customHeight="1">
      <c r="B1481" s="402">
        <f t="shared" si="19"/>
        <v>1443</v>
      </c>
      <c r="C1481" s="489"/>
      <c r="D1481" s="490"/>
      <c r="E1481" s="490"/>
      <c r="F1481" s="490"/>
      <c r="G1481" s="490"/>
      <c r="H1481" s="490"/>
      <c r="I1481" s="490"/>
      <c r="J1481" s="490"/>
      <c r="K1481" s="490"/>
      <c r="L1481" s="491"/>
      <c r="M1481" s="492"/>
      <c r="N1481" s="492"/>
      <c r="O1481" s="492"/>
      <c r="P1481" s="492"/>
      <c r="Q1481" s="492"/>
      <c r="R1481" s="493"/>
      <c r="S1481" s="493"/>
      <c r="T1481" s="493"/>
      <c r="U1481" s="493"/>
      <c r="V1481" s="493"/>
      <c r="W1481" s="403"/>
      <c r="X1481" s="1"/>
      <c r="Y1481" s="2"/>
      <c r="Z1481" s="400" t="str">
        <f>IFERROR(VLOOKUP(Y1481, 【参考】数式用!$A$2:$B$48, 2, FALSE), "")</f>
        <v/>
      </c>
    </row>
    <row r="1482" spans="2:26" ht="20.100000000000001" customHeight="1">
      <c r="B1482" s="402">
        <f t="shared" si="19"/>
        <v>1444</v>
      </c>
      <c r="C1482" s="489"/>
      <c r="D1482" s="490"/>
      <c r="E1482" s="490"/>
      <c r="F1482" s="490"/>
      <c r="G1482" s="490"/>
      <c r="H1482" s="490"/>
      <c r="I1482" s="490"/>
      <c r="J1482" s="490"/>
      <c r="K1482" s="490"/>
      <c r="L1482" s="491"/>
      <c r="M1482" s="492"/>
      <c r="N1482" s="492"/>
      <c r="O1482" s="492"/>
      <c r="P1482" s="492"/>
      <c r="Q1482" s="492"/>
      <c r="R1482" s="493"/>
      <c r="S1482" s="493"/>
      <c r="T1482" s="493"/>
      <c r="U1482" s="493"/>
      <c r="V1482" s="493"/>
      <c r="W1482" s="403"/>
      <c r="X1482" s="1"/>
      <c r="Y1482" s="2"/>
      <c r="Z1482" s="400" t="str">
        <f>IFERROR(VLOOKUP(Y1482, 【参考】数式用!$A$2:$B$48, 2, FALSE), "")</f>
        <v/>
      </c>
    </row>
    <row r="1483" spans="2:26" ht="20.100000000000001" customHeight="1">
      <c r="B1483" s="402">
        <f t="shared" si="19"/>
        <v>1445</v>
      </c>
      <c r="C1483" s="489"/>
      <c r="D1483" s="490"/>
      <c r="E1483" s="490"/>
      <c r="F1483" s="490"/>
      <c r="G1483" s="490"/>
      <c r="H1483" s="490"/>
      <c r="I1483" s="490"/>
      <c r="J1483" s="490"/>
      <c r="K1483" s="490"/>
      <c r="L1483" s="491"/>
      <c r="M1483" s="492"/>
      <c r="N1483" s="492"/>
      <c r="O1483" s="492"/>
      <c r="P1483" s="492"/>
      <c r="Q1483" s="492"/>
      <c r="R1483" s="493"/>
      <c r="S1483" s="493"/>
      <c r="T1483" s="493"/>
      <c r="U1483" s="493"/>
      <c r="V1483" s="493"/>
      <c r="W1483" s="403"/>
      <c r="X1483" s="1"/>
      <c r="Y1483" s="2"/>
      <c r="Z1483" s="400" t="str">
        <f>IFERROR(VLOOKUP(Y1483, 【参考】数式用!$A$2:$B$48, 2, FALSE), "")</f>
        <v/>
      </c>
    </row>
    <row r="1484" spans="2:26" ht="20.100000000000001" customHeight="1">
      <c r="B1484" s="402">
        <f t="shared" si="19"/>
        <v>1446</v>
      </c>
      <c r="C1484" s="489"/>
      <c r="D1484" s="490"/>
      <c r="E1484" s="490"/>
      <c r="F1484" s="490"/>
      <c r="G1484" s="490"/>
      <c r="H1484" s="490"/>
      <c r="I1484" s="490"/>
      <c r="J1484" s="490"/>
      <c r="K1484" s="490"/>
      <c r="L1484" s="491"/>
      <c r="M1484" s="492"/>
      <c r="N1484" s="492"/>
      <c r="O1484" s="492"/>
      <c r="P1484" s="492"/>
      <c r="Q1484" s="492"/>
      <c r="R1484" s="493"/>
      <c r="S1484" s="493"/>
      <c r="T1484" s="493"/>
      <c r="U1484" s="493"/>
      <c r="V1484" s="493"/>
      <c r="W1484" s="403"/>
      <c r="X1484" s="1"/>
      <c r="Y1484" s="2"/>
      <c r="Z1484" s="400" t="str">
        <f>IFERROR(VLOOKUP(Y1484, 【参考】数式用!$A$2:$B$48, 2, FALSE), "")</f>
        <v/>
      </c>
    </row>
    <row r="1485" spans="2:26" ht="20.100000000000001" customHeight="1">
      <c r="B1485" s="402">
        <f t="shared" si="19"/>
        <v>1447</v>
      </c>
      <c r="C1485" s="489"/>
      <c r="D1485" s="490"/>
      <c r="E1485" s="490"/>
      <c r="F1485" s="490"/>
      <c r="G1485" s="490"/>
      <c r="H1485" s="490"/>
      <c r="I1485" s="490"/>
      <c r="J1485" s="490"/>
      <c r="K1485" s="490"/>
      <c r="L1485" s="491"/>
      <c r="M1485" s="492"/>
      <c r="N1485" s="492"/>
      <c r="O1485" s="492"/>
      <c r="P1485" s="492"/>
      <c r="Q1485" s="492"/>
      <c r="R1485" s="493"/>
      <c r="S1485" s="493"/>
      <c r="T1485" s="493"/>
      <c r="U1485" s="493"/>
      <c r="V1485" s="493"/>
      <c r="W1485" s="403"/>
      <c r="X1485" s="1"/>
      <c r="Y1485" s="2"/>
      <c r="Z1485" s="400" t="str">
        <f>IFERROR(VLOOKUP(Y1485, 【参考】数式用!$A$2:$B$48, 2, FALSE), "")</f>
        <v/>
      </c>
    </row>
    <row r="1486" spans="2:26" ht="20.100000000000001" customHeight="1">
      <c r="B1486" s="402">
        <f t="shared" si="19"/>
        <v>1448</v>
      </c>
      <c r="C1486" s="489"/>
      <c r="D1486" s="490"/>
      <c r="E1486" s="490"/>
      <c r="F1486" s="490"/>
      <c r="G1486" s="490"/>
      <c r="H1486" s="490"/>
      <c r="I1486" s="490"/>
      <c r="J1486" s="490"/>
      <c r="K1486" s="490"/>
      <c r="L1486" s="491"/>
      <c r="M1486" s="492"/>
      <c r="N1486" s="492"/>
      <c r="O1486" s="492"/>
      <c r="P1486" s="492"/>
      <c r="Q1486" s="492"/>
      <c r="R1486" s="493"/>
      <c r="S1486" s="493"/>
      <c r="T1486" s="493"/>
      <c r="U1486" s="493"/>
      <c r="V1486" s="493"/>
      <c r="W1486" s="403"/>
      <c r="X1486" s="1"/>
      <c r="Y1486" s="2"/>
      <c r="Z1486" s="400" t="str">
        <f>IFERROR(VLOOKUP(Y1486, 【参考】数式用!$A$2:$B$48, 2, FALSE), "")</f>
        <v/>
      </c>
    </row>
    <row r="1487" spans="2:26" ht="20.100000000000001" customHeight="1">
      <c r="B1487" s="402">
        <f t="shared" si="19"/>
        <v>1449</v>
      </c>
      <c r="C1487" s="489"/>
      <c r="D1487" s="490"/>
      <c r="E1487" s="490"/>
      <c r="F1487" s="490"/>
      <c r="G1487" s="490"/>
      <c r="H1487" s="490"/>
      <c r="I1487" s="490"/>
      <c r="J1487" s="490"/>
      <c r="K1487" s="490"/>
      <c r="L1487" s="491"/>
      <c r="M1487" s="492"/>
      <c r="N1487" s="492"/>
      <c r="O1487" s="492"/>
      <c r="P1487" s="492"/>
      <c r="Q1487" s="492"/>
      <c r="R1487" s="493"/>
      <c r="S1487" s="493"/>
      <c r="T1487" s="493"/>
      <c r="U1487" s="493"/>
      <c r="V1487" s="493"/>
      <c r="W1487" s="403"/>
      <c r="X1487" s="1"/>
      <c r="Y1487" s="2"/>
      <c r="Z1487" s="400" t="str">
        <f>IFERROR(VLOOKUP(Y1487, 【参考】数式用!$A$2:$B$48, 2, FALSE), "")</f>
        <v/>
      </c>
    </row>
    <row r="1488" spans="2:26" ht="20.100000000000001" customHeight="1">
      <c r="B1488" s="402">
        <f t="shared" si="19"/>
        <v>1450</v>
      </c>
      <c r="C1488" s="489"/>
      <c r="D1488" s="490"/>
      <c r="E1488" s="490"/>
      <c r="F1488" s="490"/>
      <c r="G1488" s="490"/>
      <c r="H1488" s="490"/>
      <c r="I1488" s="490"/>
      <c r="J1488" s="490"/>
      <c r="K1488" s="490"/>
      <c r="L1488" s="491"/>
      <c r="M1488" s="492"/>
      <c r="N1488" s="492"/>
      <c r="O1488" s="492"/>
      <c r="P1488" s="492"/>
      <c r="Q1488" s="492"/>
      <c r="R1488" s="493"/>
      <c r="S1488" s="493"/>
      <c r="T1488" s="493"/>
      <c r="U1488" s="493"/>
      <c r="V1488" s="493"/>
      <c r="W1488" s="403"/>
      <c r="X1488" s="1"/>
      <c r="Y1488" s="2"/>
      <c r="Z1488" s="400" t="str">
        <f>IFERROR(VLOOKUP(Y1488, 【参考】数式用!$A$2:$B$48, 2, FALSE), "")</f>
        <v/>
      </c>
    </row>
    <row r="1489" spans="2:26" ht="20.100000000000001" customHeight="1">
      <c r="B1489" s="402">
        <f t="shared" si="19"/>
        <v>1451</v>
      </c>
      <c r="C1489" s="489"/>
      <c r="D1489" s="490"/>
      <c r="E1489" s="490"/>
      <c r="F1489" s="490"/>
      <c r="G1489" s="490"/>
      <c r="H1489" s="490"/>
      <c r="I1489" s="490"/>
      <c r="J1489" s="490"/>
      <c r="K1489" s="490"/>
      <c r="L1489" s="491"/>
      <c r="M1489" s="492"/>
      <c r="N1489" s="492"/>
      <c r="O1489" s="492"/>
      <c r="P1489" s="492"/>
      <c r="Q1489" s="492"/>
      <c r="R1489" s="493"/>
      <c r="S1489" s="493"/>
      <c r="T1489" s="493"/>
      <c r="U1489" s="493"/>
      <c r="V1489" s="493"/>
      <c r="W1489" s="403"/>
      <c r="X1489" s="1"/>
      <c r="Y1489" s="2"/>
      <c r="Z1489" s="400" t="str">
        <f>IFERROR(VLOOKUP(Y1489, 【参考】数式用!$A$2:$B$48, 2, FALSE), "")</f>
        <v/>
      </c>
    </row>
    <row r="1490" spans="2:26" ht="20.100000000000001" customHeight="1">
      <c r="B1490" s="402">
        <f t="shared" si="19"/>
        <v>1452</v>
      </c>
      <c r="C1490" s="489"/>
      <c r="D1490" s="490"/>
      <c r="E1490" s="490"/>
      <c r="F1490" s="490"/>
      <c r="G1490" s="490"/>
      <c r="H1490" s="490"/>
      <c r="I1490" s="490"/>
      <c r="J1490" s="490"/>
      <c r="K1490" s="490"/>
      <c r="L1490" s="491"/>
      <c r="M1490" s="492"/>
      <c r="N1490" s="492"/>
      <c r="O1490" s="492"/>
      <c r="P1490" s="492"/>
      <c r="Q1490" s="492"/>
      <c r="R1490" s="493"/>
      <c r="S1490" s="493"/>
      <c r="T1490" s="493"/>
      <c r="U1490" s="493"/>
      <c r="V1490" s="493"/>
      <c r="W1490" s="403"/>
      <c r="X1490" s="1"/>
      <c r="Y1490" s="2"/>
      <c r="Z1490" s="400" t="str">
        <f>IFERROR(VLOOKUP(Y1490, 【参考】数式用!$A$2:$B$48, 2, FALSE), "")</f>
        <v/>
      </c>
    </row>
    <row r="1491" spans="2:26" ht="20.100000000000001" customHeight="1">
      <c r="B1491" s="402">
        <f t="shared" si="19"/>
        <v>1453</v>
      </c>
      <c r="C1491" s="489"/>
      <c r="D1491" s="490"/>
      <c r="E1491" s="490"/>
      <c r="F1491" s="490"/>
      <c r="G1491" s="490"/>
      <c r="H1491" s="490"/>
      <c r="I1491" s="490"/>
      <c r="J1491" s="490"/>
      <c r="K1491" s="490"/>
      <c r="L1491" s="491"/>
      <c r="M1491" s="492"/>
      <c r="N1491" s="492"/>
      <c r="O1491" s="492"/>
      <c r="P1491" s="492"/>
      <c r="Q1491" s="492"/>
      <c r="R1491" s="493"/>
      <c r="S1491" s="493"/>
      <c r="T1491" s="493"/>
      <c r="U1491" s="493"/>
      <c r="V1491" s="493"/>
      <c r="W1491" s="403"/>
      <c r="X1491" s="1"/>
      <c r="Y1491" s="2"/>
      <c r="Z1491" s="400" t="str">
        <f>IFERROR(VLOOKUP(Y1491, 【参考】数式用!$A$2:$B$48, 2, FALSE), "")</f>
        <v/>
      </c>
    </row>
    <row r="1492" spans="2:26" ht="20.100000000000001" customHeight="1">
      <c r="B1492" s="402">
        <f t="shared" si="19"/>
        <v>1454</v>
      </c>
      <c r="C1492" s="489"/>
      <c r="D1492" s="490"/>
      <c r="E1492" s="490"/>
      <c r="F1492" s="490"/>
      <c r="G1492" s="490"/>
      <c r="H1492" s="490"/>
      <c r="I1492" s="490"/>
      <c r="J1492" s="490"/>
      <c r="K1492" s="490"/>
      <c r="L1492" s="491"/>
      <c r="M1492" s="492"/>
      <c r="N1492" s="492"/>
      <c r="O1492" s="492"/>
      <c r="P1492" s="492"/>
      <c r="Q1492" s="492"/>
      <c r="R1492" s="493"/>
      <c r="S1492" s="493"/>
      <c r="T1492" s="493"/>
      <c r="U1492" s="493"/>
      <c r="V1492" s="493"/>
      <c r="W1492" s="403"/>
      <c r="X1492" s="1"/>
      <c r="Y1492" s="2"/>
      <c r="Z1492" s="400" t="str">
        <f>IFERROR(VLOOKUP(Y1492, 【参考】数式用!$A$2:$B$48, 2, FALSE), "")</f>
        <v/>
      </c>
    </row>
    <row r="1493" spans="2:26" ht="20.100000000000001" customHeight="1">
      <c r="B1493" s="402">
        <f t="shared" si="19"/>
        <v>1455</v>
      </c>
      <c r="C1493" s="489"/>
      <c r="D1493" s="490"/>
      <c r="E1493" s="490"/>
      <c r="F1493" s="490"/>
      <c r="G1493" s="490"/>
      <c r="H1493" s="490"/>
      <c r="I1493" s="490"/>
      <c r="J1493" s="490"/>
      <c r="K1493" s="490"/>
      <c r="L1493" s="491"/>
      <c r="M1493" s="492"/>
      <c r="N1493" s="492"/>
      <c r="O1493" s="492"/>
      <c r="P1493" s="492"/>
      <c r="Q1493" s="492"/>
      <c r="R1493" s="493"/>
      <c r="S1493" s="493"/>
      <c r="T1493" s="493"/>
      <c r="U1493" s="493"/>
      <c r="V1493" s="493"/>
      <c r="W1493" s="403"/>
      <c r="X1493" s="1"/>
      <c r="Y1493" s="2"/>
      <c r="Z1493" s="400" t="str">
        <f>IFERROR(VLOOKUP(Y1493, 【参考】数式用!$A$2:$B$48, 2, FALSE), "")</f>
        <v/>
      </c>
    </row>
    <row r="1494" spans="2:26" ht="20.100000000000001" customHeight="1">
      <c r="B1494" s="402">
        <f t="shared" si="19"/>
        <v>1456</v>
      </c>
      <c r="C1494" s="489"/>
      <c r="D1494" s="490"/>
      <c r="E1494" s="490"/>
      <c r="F1494" s="490"/>
      <c r="G1494" s="490"/>
      <c r="H1494" s="490"/>
      <c r="I1494" s="490"/>
      <c r="J1494" s="490"/>
      <c r="K1494" s="490"/>
      <c r="L1494" s="491"/>
      <c r="M1494" s="492"/>
      <c r="N1494" s="492"/>
      <c r="O1494" s="492"/>
      <c r="P1494" s="492"/>
      <c r="Q1494" s="492"/>
      <c r="R1494" s="493"/>
      <c r="S1494" s="493"/>
      <c r="T1494" s="493"/>
      <c r="U1494" s="493"/>
      <c r="V1494" s="493"/>
      <c r="W1494" s="403"/>
      <c r="X1494" s="1"/>
      <c r="Y1494" s="2"/>
      <c r="Z1494" s="400" t="str">
        <f>IFERROR(VLOOKUP(Y1494, 【参考】数式用!$A$2:$B$48, 2, FALSE), "")</f>
        <v/>
      </c>
    </row>
    <row r="1495" spans="2:26" ht="20.100000000000001" customHeight="1">
      <c r="B1495" s="402">
        <f t="shared" si="19"/>
        <v>1457</v>
      </c>
      <c r="C1495" s="489"/>
      <c r="D1495" s="490"/>
      <c r="E1495" s="490"/>
      <c r="F1495" s="490"/>
      <c r="G1495" s="490"/>
      <c r="H1495" s="490"/>
      <c r="I1495" s="490"/>
      <c r="J1495" s="490"/>
      <c r="K1495" s="490"/>
      <c r="L1495" s="491"/>
      <c r="M1495" s="492"/>
      <c r="N1495" s="492"/>
      <c r="O1495" s="492"/>
      <c r="P1495" s="492"/>
      <c r="Q1495" s="492"/>
      <c r="R1495" s="493"/>
      <c r="S1495" s="493"/>
      <c r="T1495" s="493"/>
      <c r="U1495" s="493"/>
      <c r="V1495" s="493"/>
      <c r="W1495" s="403"/>
      <c r="X1495" s="1"/>
      <c r="Y1495" s="2"/>
      <c r="Z1495" s="400" t="str">
        <f>IFERROR(VLOOKUP(Y1495, 【参考】数式用!$A$2:$B$48, 2, FALSE), "")</f>
        <v/>
      </c>
    </row>
    <row r="1496" spans="2:26" ht="20.100000000000001" customHeight="1">
      <c r="B1496" s="402">
        <f t="shared" si="19"/>
        <v>1458</v>
      </c>
      <c r="C1496" s="489"/>
      <c r="D1496" s="490"/>
      <c r="E1496" s="490"/>
      <c r="F1496" s="490"/>
      <c r="G1496" s="490"/>
      <c r="H1496" s="490"/>
      <c r="I1496" s="490"/>
      <c r="J1496" s="490"/>
      <c r="K1496" s="490"/>
      <c r="L1496" s="491"/>
      <c r="M1496" s="492"/>
      <c r="N1496" s="492"/>
      <c r="O1496" s="492"/>
      <c r="P1496" s="492"/>
      <c r="Q1496" s="492"/>
      <c r="R1496" s="493"/>
      <c r="S1496" s="493"/>
      <c r="T1496" s="493"/>
      <c r="U1496" s="493"/>
      <c r="V1496" s="493"/>
      <c r="W1496" s="403"/>
      <c r="X1496" s="1"/>
      <c r="Y1496" s="2"/>
      <c r="Z1496" s="400" t="str">
        <f>IFERROR(VLOOKUP(Y1496, 【参考】数式用!$A$2:$B$48, 2, FALSE), "")</f>
        <v/>
      </c>
    </row>
    <row r="1497" spans="2:26" ht="20.100000000000001" customHeight="1">
      <c r="B1497" s="402">
        <f t="shared" si="19"/>
        <v>1459</v>
      </c>
      <c r="C1497" s="489"/>
      <c r="D1497" s="490"/>
      <c r="E1497" s="490"/>
      <c r="F1497" s="490"/>
      <c r="G1497" s="490"/>
      <c r="H1497" s="490"/>
      <c r="I1497" s="490"/>
      <c r="J1497" s="490"/>
      <c r="K1497" s="490"/>
      <c r="L1497" s="491"/>
      <c r="M1497" s="492"/>
      <c r="N1497" s="492"/>
      <c r="O1497" s="492"/>
      <c r="P1497" s="492"/>
      <c r="Q1497" s="492"/>
      <c r="R1497" s="493"/>
      <c r="S1497" s="493"/>
      <c r="T1497" s="493"/>
      <c r="U1497" s="493"/>
      <c r="V1497" s="493"/>
      <c r="W1497" s="403"/>
      <c r="X1497" s="1"/>
      <c r="Y1497" s="2"/>
      <c r="Z1497" s="400" t="str">
        <f>IFERROR(VLOOKUP(Y1497, 【参考】数式用!$A$2:$B$48, 2, FALSE), "")</f>
        <v/>
      </c>
    </row>
    <row r="1498" spans="2:26" ht="20.100000000000001" customHeight="1">
      <c r="B1498" s="402">
        <f t="shared" si="19"/>
        <v>1460</v>
      </c>
      <c r="C1498" s="489"/>
      <c r="D1498" s="490"/>
      <c r="E1498" s="490"/>
      <c r="F1498" s="490"/>
      <c r="G1498" s="490"/>
      <c r="H1498" s="490"/>
      <c r="I1498" s="490"/>
      <c r="J1498" s="490"/>
      <c r="K1498" s="490"/>
      <c r="L1498" s="491"/>
      <c r="M1498" s="492"/>
      <c r="N1498" s="492"/>
      <c r="O1498" s="492"/>
      <c r="P1498" s="492"/>
      <c r="Q1498" s="492"/>
      <c r="R1498" s="493"/>
      <c r="S1498" s="493"/>
      <c r="T1498" s="493"/>
      <c r="U1498" s="493"/>
      <c r="V1498" s="493"/>
      <c r="W1498" s="403"/>
      <c r="X1498" s="1"/>
      <c r="Y1498" s="2"/>
      <c r="Z1498" s="400" t="str">
        <f>IFERROR(VLOOKUP(Y1498, 【参考】数式用!$A$2:$B$48, 2, FALSE), "")</f>
        <v/>
      </c>
    </row>
    <row r="1499" spans="2:26" ht="20.100000000000001" customHeight="1">
      <c r="B1499" s="402">
        <f t="shared" si="19"/>
        <v>1461</v>
      </c>
      <c r="C1499" s="489"/>
      <c r="D1499" s="490"/>
      <c r="E1499" s="490"/>
      <c r="F1499" s="490"/>
      <c r="G1499" s="490"/>
      <c r="H1499" s="490"/>
      <c r="I1499" s="490"/>
      <c r="J1499" s="490"/>
      <c r="K1499" s="490"/>
      <c r="L1499" s="491"/>
      <c r="M1499" s="492"/>
      <c r="N1499" s="492"/>
      <c r="O1499" s="492"/>
      <c r="P1499" s="492"/>
      <c r="Q1499" s="492"/>
      <c r="R1499" s="493"/>
      <c r="S1499" s="493"/>
      <c r="T1499" s="493"/>
      <c r="U1499" s="493"/>
      <c r="V1499" s="493"/>
      <c r="W1499" s="403"/>
      <c r="X1499" s="1"/>
      <c r="Y1499" s="2"/>
      <c r="Z1499" s="400" t="str">
        <f>IFERROR(VLOOKUP(Y1499, 【参考】数式用!$A$2:$B$48, 2, FALSE), "")</f>
        <v/>
      </c>
    </row>
    <row r="1500" spans="2:26" ht="20.100000000000001" customHeight="1">
      <c r="B1500" s="402">
        <f t="shared" si="19"/>
        <v>1462</v>
      </c>
      <c r="C1500" s="489"/>
      <c r="D1500" s="490"/>
      <c r="E1500" s="490"/>
      <c r="F1500" s="490"/>
      <c r="G1500" s="490"/>
      <c r="H1500" s="490"/>
      <c r="I1500" s="490"/>
      <c r="J1500" s="490"/>
      <c r="K1500" s="490"/>
      <c r="L1500" s="491"/>
      <c r="M1500" s="492"/>
      <c r="N1500" s="492"/>
      <c r="O1500" s="492"/>
      <c r="P1500" s="492"/>
      <c r="Q1500" s="492"/>
      <c r="R1500" s="493"/>
      <c r="S1500" s="493"/>
      <c r="T1500" s="493"/>
      <c r="U1500" s="493"/>
      <c r="V1500" s="493"/>
      <c r="W1500" s="403"/>
      <c r="X1500" s="1"/>
      <c r="Y1500" s="2"/>
      <c r="Z1500" s="400" t="str">
        <f>IFERROR(VLOOKUP(Y1500, 【参考】数式用!$A$2:$B$48, 2, FALSE), "")</f>
        <v/>
      </c>
    </row>
    <row r="1501" spans="2:26" ht="20.100000000000001" customHeight="1">
      <c r="B1501" s="402">
        <f t="shared" si="19"/>
        <v>1463</v>
      </c>
      <c r="C1501" s="489"/>
      <c r="D1501" s="490"/>
      <c r="E1501" s="490"/>
      <c r="F1501" s="490"/>
      <c r="G1501" s="490"/>
      <c r="H1501" s="490"/>
      <c r="I1501" s="490"/>
      <c r="J1501" s="490"/>
      <c r="K1501" s="490"/>
      <c r="L1501" s="491"/>
      <c r="M1501" s="492"/>
      <c r="N1501" s="492"/>
      <c r="O1501" s="492"/>
      <c r="P1501" s="492"/>
      <c r="Q1501" s="492"/>
      <c r="R1501" s="493"/>
      <c r="S1501" s="493"/>
      <c r="T1501" s="493"/>
      <c r="U1501" s="493"/>
      <c r="V1501" s="493"/>
      <c r="W1501" s="403"/>
      <c r="X1501" s="1"/>
      <c r="Y1501" s="2"/>
      <c r="Z1501" s="400" t="str">
        <f>IFERROR(VLOOKUP(Y1501, 【参考】数式用!$A$2:$B$48, 2, FALSE), "")</f>
        <v/>
      </c>
    </row>
    <row r="1502" spans="2:26" ht="20.100000000000001" customHeight="1">
      <c r="B1502" s="402">
        <f t="shared" si="19"/>
        <v>1464</v>
      </c>
      <c r="C1502" s="489"/>
      <c r="D1502" s="490"/>
      <c r="E1502" s="490"/>
      <c r="F1502" s="490"/>
      <c r="G1502" s="490"/>
      <c r="H1502" s="490"/>
      <c r="I1502" s="490"/>
      <c r="J1502" s="490"/>
      <c r="K1502" s="490"/>
      <c r="L1502" s="491"/>
      <c r="M1502" s="492"/>
      <c r="N1502" s="492"/>
      <c r="O1502" s="492"/>
      <c r="P1502" s="492"/>
      <c r="Q1502" s="492"/>
      <c r="R1502" s="493"/>
      <c r="S1502" s="493"/>
      <c r="T1502" s="493"/>
      <c r="U1502" s="493"/>
      <c r="V1502" s="493"/>
      <c r="W1502" s="403"/>
      <c r="X1502" s="1"/>
      <c r="Y1502" s="2"/>
      <c r="Z1502" s="400" t="str">
        <f>IFERROR(VLOOKUP(Y1502, 【参考】数式用!$A$2:$B$48, 2, FALSE), "")</f>
        <v/>
      </c>
    </row>
    <row r="1503" spans="2:26" ht="20.100000000000001" customHeight="1">
      <c r="B1503" s="402">
        <f t="shared" si="19"/>
        <v>1465</v>
      </c>
      <c r="C1503" s="489"/>
      <c r="D1503" s="490"/>
      <c r="E1503" s="490"/>
      <c r="F1503" s="490"/>
      <c r="G1503" s="490"/>
      <c r="H1503" s="490"/>
      <c r="I1503" s="490"/>
      <c r="J1503" s="490"/>
      <c r="K1503" s="490"/>
      <c r="L1503" s="491"/>
      <c r="M1503" s="492"/>
      <c r="N1503" s="492"/>
      <c r="O1503" s="492"/>
      <c r="P1503" s="492"/>
      <c r="Q1503" s="492"/>
      <c r="R1503" s="493"/>
      <c r="S1503" s="493"/>
      <c r="T1503" s="493"/>
      <c r="U1503" s="493"/>
      <c r="V1503" s="493"/>
      <c r="W1503" s="403"/>
      <c r="X1503" s="1"/>
      <c r="Y1503" s="2"/>
      <c r="Z1503" s="400" t="str">
        <f>IFERROR(VLOOKUP(Y1503, 【参考】数式用!$A$2:$B$48, 2, FALSE), "")</f>
        <v/>
      </c>
    </row>
    <row r="1504" spans="2:26" ht="20.100000000000001" customHeight="1">
      <c r="B1504" s="402">
        <f t="shared" si="19"/>
        <v>1466</v>
      </c>
      <c r="C1504" s="489"/>
      <c r="D1504" s="490"/>
      <c r="E1504" s="490"/>
      <c r="F1504" s="490"/>
      <c r="G1504" s="490"/>
      <c r="H1504" s="490"/>
      <c r="I1504" s="490"/>
      <c r="J1504" s="490"/>
      <c r="K1504" s="490"/>
      <c r="L1504" s="491"/>
      <c r="M1504" s="492"/>
      <c r="N1504" s="492"/>
      <c r="O1504" s="492"/>
      <c r="P1504" s="492"/>
      <c r="Q1504" s="492"/>
      <c r="R1504" s="493"/>
      <c r="S1504" s="493"/>
      <c r="T1504" s="493"/>
      <c r="U1504" s="493"/>
      <c r="V1504" s="493"/>
      <c r="W1504" s="403"/>
      <c r="X1504" s="1"/>
      <c r="Y1504" s="2"/>
      <c r="Z1504" s="400" t="str">
        <f>IFERROR(VLOOKUP(Y1504, 【参考】数式用!$A$2:$B$48, 2, FALSE), "")</f>
        <v/>
      </c>
    </row>
    <row r="1505" spans="2:26" ht="20.100000000000001" customHeight="1">
      <c r="B1505" s="402">
        <f t="shared" ref="B1505:B1568" si="20">B1504+1</f>
        <v>1467</v>
      </c>
      <c r="C1505" s="489"/>
      <c r="D1505" s="490"/>
      <c r="E1505" s="490"/>
      <c r="F1505" s="490"/>
      <c r="G1505" s="490"/>
      <c r="H1505" s="490"/>
      <c r="I1505" s="490"/>
      <c r="J1505" s="490"/>
      <c r="K1505" s="490"/>
      <c r="L1505" s="491"/>
      <c r="M1505" s="492"/>
      <c r="N1505" s="492"/>
      <c r="O1505" s="492"/>
      <c r="P1505" s="492"/>
      <c r="Q1505" s="492"/>
      <c r="R1505" s="493"/>
      <c r="S1505" s="493"/>
      <c r="T1505" s="493"/>
      <c r="U1505" s="493"/>
      <c r="V1505" s="493"/>
      <c r="W1505" s="403"/>
      <c r="X1505" s="1"/>
      <c r="Y1505" s="2"/>
      <c r="Z1505" s="400" t="str">
        <f>IFERROR(VLOOKUP(Y1505, 【参考】数式用!$A$2:$B$48, 2, FALSE), "")</f>
        <v/>
      </c>
    </row>
    <row r="1506" spans="2:26" ht="20.100000000000001" customHeight="1">
      <c r="B1506" s="402">
        <f t="shared" si="20"/>
        <v>1468</v>
      </c>
      <c r="C1506" s="489"/>
      <c r="D1506" s="490"/>
      <c r="E1506" s="490"/>
      <c r="F1506" s="490"/>
      <c r="G1506" s="490"/>
      <c r="H1506" s="490"/>
      <c r="I1506" s="490"/>
      <c r="J1506" s="490"/>
      <c r="K1506" s="490"/>
      <c r="L1506" s="491"/>
      <c r="M1506" s="492"/>
      <c r="N1506" s="492"/>
      <c r="O1506" s="492"/>
      <c r="P1506" s="492"/>
      <c r="Q1506" s="492"/>
      <c r="R1506" s="493"/>
      <c r="S1506" s="493"/>
      <c r="T1506" s="493"/>
      <c r="U1506" s="493"/>
      <c r="V1506" s="493"/>
      <c r="W1506" s="403"/>
      <c r="X1506" s="1"/>
      <c r="Y1506" s="2"/>
      <c r="Z1506" s="400" t="str">
        <f>IFERROR(VLOOKUP(Y1506, 【参考】数式用!$A$2:$B$48, 2, FALSE), "")</f>
        <v/>
      </c>
    </row>
    <row r="1507" spans="2:26" ht="20.100000000000001" customHeight="1">
      <c r="B1507" s="402">
        <f t="shared" si="20"/>
        <v>1469</v>
      </c>
      <c r="C1507" s="489"/>
      <c r="D1507" s="490"/>
      <c r="E1507" s="490"/>
      <c r="F1507" s="490"/>
      <c r="G1507" s="490"/>
      <c r="H1507" s="490"/>
      <c r="I1507" s="490"/>
      <c r="J1507" s="490"/>
      <c r="K1507" s="490"/>
      <c r="L1507" s="491"/>
      <c r="M1507" s="492"/>
      <c r="N1507" s="492"/>
      <c r="O1507" s="492"/>
      <c r="P1507" s="492"/>
      <c r="Q1507" s="492"/>
      <c r="R1507" s="493"/>
      <c r="S1507" s="493"/>
      <c r="T1507" s="493"/>
      <c r="U1507" s="493"/>
      <c r="V1507" s="493"/>
      <c r="W1507" s="403"/>
      <c r="X1507" s="1"/>
      <c r="Y1507" s="2"/>
      <c r="Z1507" s="400" t="str">
        <f>IFERROR(VLOOKUP(Y1507, 【参考】数式用!$A$2:$B$48, 2, FALSE), "")</f>
        <v/>
      </c>
    </row>
    <row r="1508" spans="2:26" ht="20.100000000000001" customHeight="1">
      <c r="B1508" s="402">
        <f t="shared" si="20"/>
        <v>1470</v>
      </c>
      <c r="C1508" s="489"/>
      <c r="D1508" s="490"/>
      <c r="E1508" s="490"/>
      <c r="F1508" s="490"/>
      <c r="G1508" s="490"/>
      <c r="H1508" s="490"/>
      <c r="I1508" s="490"/>
      <c r="J1508" s="490"/>
      <c r="K1508" s="490"/>
      <c r="L1508" s="491"/>
      <c r="M1508" s="492"/>
      <c r="N1508" s="492"/>
      <c r="O1508" s="492"/>
      <c r="P1508" s="492"/>
      <c r="Q1508" s="492"/>
      <c r="R1508" s="493"/>
      <c r="S1508" s="493"/>
      <c r="T1508" s="493"/>
      <c r="U1508" s="493"/>
      <c r="V1508" s="493"/>
      <c r="W1508" s="403"/>
      <c r="X1508" s="1"/>
      <c r="Y1508" s="2"/>
      <c r="Z1508" s="400" t="str">
        <f>IFERROR(VLOOKUP(Y1508, 【参考】数式用!$A$2:$B$48, 2, FALSE), "")</f>
        <v/>
      </c>
    </row>
    <row r="1509" spans="2:26" ht="20.100000000000001" customHeight="1">
      <c r="B1509" s="402">
        <f t="shared" si="20"/>
        <v>1471</v>
      </c>
      <c r="C1509" s="489"/>
      <c r="D1509" s="490"/>
      <c r="E1509" s="490"/>
      <c r="F1509" s="490"/>
      <c r="G1509" s="490"/>
      <c r="H1509" s="490"/>
      <c r="I1509" s="490"/>
      <c r="J1509" s="490"/>
      <c r="K1509" s="490"/>
      <c r="L1509" s="491"/>
      <c r="M1509" s="492"/>
      <c r="N1509" s="492"/>
      <c r="O1509" s="492"/>
      <c r="P1509" s="492"/>
      <c r="Q1509" s="492"/>
      <c r="R1509" s="493"/>
      <c r="S1509" s="493"/>
      <c r="T1509" s="493"/>
      <c r="U1509" s="493"/>
      <c r="V1509" s="493"/>
      <c r="W1509" s="403"/>
      <c r="X1509" s="1"/>
      <c r="Y1509" s="2"/>
      <c r="Z1509" s="400" t="str">
        <f>IFERROR(VLOOKUP(Y1509, 【参考】数式用!$A$2:$B$48, 2, FALSE), "")</f>
        <v/>
      </c>
    </row>
    <row r="1510" spans="2:26" ht="20.100000000000001" customHeight="1">
      <c r="B1510" s="402">
        <f t="shared" si="20"/>
        <v>1472</v>
      </c>
      <c r="C1510" s="489"/>
      <c r="D1510" s="490"/>
      <c r="E1510" s="490"/>
      <c r="F1510" s="490"/>
      <c r="G1510" s="490"/>
      <c r="H1510" s="490"/>
      <c r="I1510" s="490"/>
      <c r="J1510" s="490"/>
      <c r="K1510" s="490"/>
      <c r="L1510" s="491"/>
      <c r="M1510" s="492"/>
      <c r="N1510" s="492"/>
      <c r="O1510" s="492"/>
      <c r="P1510" s="492"/>
      <c r="Q1510" s="492"/>
      <c r="R1510" s="493"/>
      <c r="S1510" s="493"/>
      <c r="T1510" s="493"/>
      <c r="U1510" s="493"/>
      <c r="V1510" s="493"/>
      <c r="W1510" s="403"/>
      <c r="X1510" s="1"/>
      <c r="Y1510" s="2"/>
      <c r="Z1510" s="400" t="str">
        <f>IFERROR(VLOOKUP(Y1510, 【参考】数式用!$A$2:$B$48, 2, FALSE), "")</f>
        <v/>
      </c>
    </row>
    <row r="1511" spans="2:26" ht="20.100000000000001" customHeight="1">
      <c r="B1511" s="402">
        <f t="shared" si="20"/>
        <v>1473</v>
      </c>
      <c r="C1511" s="489"/>
      <c r="D1511" s="490"/>
      <c r="E1511" s="490"/>
      <c r="F1511" s="490"/>
      <c r="G1511" s="490"/>
      <c r="H1511" s="490"/>
      <c r="I1511" s="490"/>
      <c r="J1511" s="490"/>
      <c r="K1511" s="490"/>
      <c r="L1511" s="491"/>
      <c r="M1511" s="492"/>
      <c r="N1511" s="492"/>
      <c r="O1511" s="492"/>
      <c r="P1511" s="492"/>
      <c r="Q1511" s="492"/>
      <c r="R1511" s="493"/>
      <c r="S1511" s="493"/>
      <c r="T1511" s="493"/>
      <c r="U1511" s="493"/>
      <c r="V1511" s="493"/>
      <c r="W1511" s="403"/>
      <c r="X1511" s="1"/>
      <c r="Y1511" s="2"/>
      <c r="Z1511" s="400" t="str">
        <f>IFERROR(VLOOKUP(Y1511, 【参考】数式用!$A$2:$B$48, 2, FALSE), "")</f>
        <v/>
      </c>
    </row>
    <row r="1512" spans="2:26" ht="20.100000000000001" customHeight="1">
      <c r="B1512" s="402">
        <f t="shared" si="20"/>
        <v>1474</v>
      </c>
      <c r="C1512" s="489"/>
      <c r="D1512" s="490"/>
      <c r="E1512" s="490"/>
      <c r="F1512" s="490"/>
      <c r="G1512" s="490"/>
      <c r="H1512" s="490"/>
      <c r="I1512" s="490"/>
      <c r="J1512" s="490"/>
      <c r="K1512" s="490"/>
      <c r="L1512" s="491"/>
      <c r="M1512" s="492"/>
      <c r="N1512" s="492"/>
      <c r="O1512" s="492"/>
      <c r="P1512" s="492"/>
      <c r="Q1512" s="492"/>
      <c r="R1512" s="493"/>
      <c r="S1512" s="493"/>
      <c r="T1512" s="493"/>
      <c r="U1512" s="493"/>
      <c r="V1512" s="493"/>
      <c r="W1512" s="403"/>
      <c r="X1512" s="1"/>
      <c r="Y1512" s="2"/>
      <c r="Z1512" s="400" t="str">
        <f>IFERROR(VLOOKUP(Y1512, 【参考】数式用!$A$2:$B$48, 2, FALSE), "")</f>
        <v/>
      </c>
    </row>
    <row r="1513" spans="2:26" ht="20.100000000000001" customHeight="1">
      <c r="B1513" s="402">
        <f t="shared" si="20"/>
        <v>1475</v>
      </c>
      <c r="C1513" s="489"/>
      <c r="D1513" s="490"/>
      <c r="E1513" s="490"/>
      <c r="F1513" s="490"/>
      <c r="G1513" s="490"/>
      <c r="H1513" s="490"/>
      <c r="I1513" s="490"/>
      <c r="J1513" s="490"/>
      <c r="K1513" s="490"/>
      <c r="L1513" s="491"/>
      <c r="M1513" s="492"/>
      <c r="N1513" s="492"/>
      <c r="O1513" s="492"/>
      <c r="P1513" s="492"/>
      <c r="Q1513" s="492"/>
      <c r="R1513" s="493"/>
      <c r="S1513" s="493"/>
      <c r="T1513" s="493"/>
      <c r="U1513" s="493"/>
      <c r="V1513" s="493"/>
      <c r="W1513" s="403"/>
      <c r="X1513" s="1"/>
      <c r="Y1513" s="2"/>
      <c r="Z1513" s="400" t="str">
        <f>IFERROR(VLOOKUP(Y1513, 【参考】数式用!$A$2:$B$48, 2, FALSE), "")</f>
        <v/>
      </c>
    </row>
    <row r="1514" spans="2:26" ht="20.100000000000001" customHeight="1">
      <c r="B1514" s="402">
        <f t="shared" si="20"/>
        <v>1476</v>
      </c>
      <c r="C1514" s="489"/>
      <c r="D1514" s="490"/>
      <c r="E1514" s="490"/>
      <c r="F1514" s="490"/>
      <c r="G1514" s="490"/>
      <c r="H1514" s="490"/>
      <c r="I1514" s="490"/>
      <c r="J1514" s="490"/>
      <c r="K1514" s="490"/>
      <c r="L1514" s="491"/>
      <c r="M1514" s="492"/>
      <c r="N1514" s="492"/>
      <c r="O1514" s="492"/>
      <c r="P1514" s="492"/>
      <c r="Q1514" s="492"/>
      <c r="R1514" s="493"/>
      <c r="S1514" s="493"/>
      <c r="T1514" s="493"/>
      <c r="U1514" s="493"/>
      <c r="V1514" s="493"/>
      <c r="W1514" s="403"/>
      <c r="X1514" s="1"/>
      <c r="Y1514" s="2"/>
      <c r="Z1514" s="400" t="str">
        <f>IFERROR(VLOOKUP(Y1514, 【参考】数式用!$A$2:$B$48, 2, FALSE), "")</f>
        <v/>
      </c>
    </row>
    <row r="1515" spans="2:26" ht="20.100000000000001" customHeight="1">
      <c r="B1515" s="402">
        <f t="shared" si="20"/>
        <v>1477</v>
      </c>
      <c r="C1515" s="489"/>
      <c r="D1515" s="490"/>
      <c r="E1515" s="490"/>
      <c r="F1515" s="490"/>
      <c r="G1515" s="490"/>
      <c r="H1515" s="490"/>
      <c r="I1515" s="490"/>
      <c r="J1515" s="490"/>
      <c r="K1515" s="490"/>
      <c r="L1515" s="491"/>
      <c r="M1515" s="492"/>
      <c r="N1515" s="492"/>
      <c r="O1515" s="492"/>
      <c r="P1515" s="492"/>
      <c r="Q1515" s="492"/>
      <c r="R1515" s="493"/>
      <c r="S1515" s="493"/>
      <c r="T1515" s="493"/>
      <c r="U1515" s="493"/>
      <c r="V1515" s="493"/>
      <c r="W1515" s="403"/>
      <c r="X1515" s="1"/>
      <c r="Y1515" s="2"/>
      <c r="Z1515" s="400" t="str">
        <f>IFERROR(VLOOKUP(Y1515, 【参考】数式用!$A$2:$B$48, 2, FALSE), "")</f>
        <v/>
      </c>
    </row>
    <row r="1516" spans="2:26" ht="20.100000000000001" customHeight="1">
      <c r="B1516" s="402">
        <f t="shared" si="20"/>
        <v>1478</v>
      </c>
      <c r="C1516" s="489"/>
      <c r="D1516" s="490"/>
      <c r="E1516" s="490"/>
      <c r="F1516" s="490"/>
      <c r="G1516" s="490"/>
      <c r="H1516" s="490"/>
      <c r="I1516" s="490"/>
      <c r="J1516" s="490"/>
      <c r="K1516" s="490"/>
      <c r="L1516" s="491"/>
      <c r="M1516" s="492"/>
      <c r="N1516" s="492"/>
      <c r="O1516" s="492"/>
      <c r="P1516" s="492"/>
      <c r="Q1516" s="492"/>
      <c r="R1516" s="493"/>
      <c r="S1516" s="493"/>
      <c r="T1516" s="493"/>
      <c r="U1516" s="493"/>
      <c r="V1516" s="493"/>
      <c r="W1516" s="403"/>
      <c r="X1516" s="1"/>
      <c r="Y1516" s="2"/>
      <c r="Z1516" s="400" t="str">
        <f>IFERROR(VLOOKUP(Y1516, 【参考】数式用!$A$2:$B$48, 2, FALSE), "")</f>
        <v/>
      </c>
    </row>
    <row r="1517" spans="2:26" ht="20.100000000000001" customHeight="1">
      <c r="B1517" s="402">
        <f t="shared" si="20"/>
        <v>1479</v>
      </c>
      <c r="C1517" s="489"/>
      <c r="D1517" s="490"/>
      <c r="E1517" s="490"/>
      <c r="F1517" s="490"/>
      <c r="G1517" s="490"/>
      <c r="H1517" s="490"/>
      <c r="I1517" s="490"/>
      <c r="J1517" s="490"/>
      <c r="K1517" s="490"/>
      <c r="L1517" s="491"/>
      <c r="M1517" s="492"/>
      <c r="N1517" s="492"/>
      <c r="O1517" s="492"/>
      <c r="P1517" s="492"/>
      <c r="Q1517" s="492"/>
      <c r="R1517" s="493"/>
      <c r="S1517" s="493"/>
      <c r="T1517" s="493"/>
      <c r="U1517" s="493"/>
      <c r="V1517" s="493"/>
      <c r="W1517" s="403"/>
      <c r="X1517" s="1"/>
      <c r="Y1517" s="2"/>
      <c r="Z1517" s="400" t="str">
        <f>IFERROR(VLOOKUP(Y1517, 【参考】数式用!$A$2:$B$48, 2, FALSE), "")</f>
        <v/>
      </c>
    </row>
    <row r="1518" spans="2:26" ht="20.100000000000001" customHeight="1">
      <c r="B1518" s="402">
        <f t="shared" si="20"/>
        <v>1480</v>
      </c>
      <c r="C1518" s="489"/>
      <c r="D1518" s="490"/>
      <c r="E1518" s="490"/>
      <c r="F1518" s="490"/>
      <c r="G1518" s="490"/>
      <c r="H1518" s="490"/>
      <c r="I1518" s="490"/>
      <c r="J1518" s="490"/>
      <c r="K1518" s="490"/>
      <c r="L1518" s="491"/>
      <c r="M1518" s="492"/>
      <c r="N1518" s="492"/>
      <c r="O1518" s="492"/>
      <c r="P1518" s="492"/>
      <c r="Q1518" s="492"/>
      <c r="R1518" s="493"/>
      <c r="S1518" s="493"/>
      <c r="T1518" s="493"/>
      <c r="U1518" s="493"/>
      <c r="V1518" s="493"/>
      <c r="W1518" s="403"/>
      <c r="X1518" s="1"/>
      <c r="Y1518" s="2"/>
      <c r="Z1518" s="400" t="str">
        <f>IFERROR(VLOOKUP(Y1518, 【参考】数式用!$A$2:$B$48, 2, FALSE), "")</f>
        <v/>
      </c>
    </row>
    <row r="1519" spans="2:26" ht="20.100000000000001" customHeight="1">
      <c r="B1519" s="402">
        <f t="shared" si="20"/>
        <v>1481</v>
      </c>
      <c r="C1519" s="489"/>
      <c r="D1519" s="490"/>
      <c r="E1519" s="490"/>
      <c r="F1519" s="490"/>
      <c r="G1519" s="490"/>
      <c r="H1519" s="490"/>
      <c r="I1519" s="490"/>
      <c r="J1519" s="490"/>
      <c r="K1519" s="490"/>
      <c r="L1519" s="491"/>
      <c r="M1519" s="492"/>
      <c r="N1519" s="492"/>
      <c r="O1519" s="492"/>
      <c r="P1519" s="492"/>
      <c r="Q1519" s="492"/>
      <c r="R1519" s="493"/>
      <c r="S1519" s="493"/>
      <c r="T1519" s="493"/>
      <c r="U1519" s="493"/>
      <c r="V1519" s="493"/>
      <c r="W1519" s="403"/>
      <c r="X1519" s="1"/>
      <c r="Y1519" s="2"/>
      <c r="Z1519" s="400" t="str">
        <f>IFERROR(VLOOKUP(Y1519, 【参考】数式用!$A$2:$B$48, 2, FALSE), "")</f>
        <v/>
      </c>
    </row>
    <row r="1520" spans="2:26" ht="20.100000000000001" customHeight="1">
      <c r="B1520" s="402">
        <f t="shared" si="20"/>
        <v>1482</v>
      </c>
      <c r="C1520" s="489"/>
      <c r="D1520" s="490"/>
      <c r="E1520" s="490"/>
      <c r="F1520" s="490"/>
      <c r="G1520" s="490"/>
      <c r="H1520" s="490"/>
      <c r="I1520" s="490"/>
      <c r="J1520" s="490"/>
      <c r="K1520" s="490"/>
      <c r="L1520" s="491"/>
      <c r="M1520" s="492"/>
      <c r="N1520" s="492"/>
      <c r="O1520" s="492"/>
      <c r="P1520" s="492"/>
      <c r="Q1520" s="492"/>
      <c r="R1520" s="493"/>
      <c r="S1520" s="493"/>
      <c r="T1520" s="493"/>
      <c r="U1520" s="493"/>
      <c r="V1520" s="493"/>
      <c r="W1520" s="403"/>
      <c r="X1520" s="1"/>
      <c r="Y1520" s="2"/>
      <c r="Z1520" s="400" t="str">
        <f>IFERROR(VLOOKUP(Y1520, 【参考】数式用!$A$2:$B$48, 2, FALSE), "")</f>
        <v/>
      </c>
    </row>
    <row r="1521" spans="2:26" ht="20.100000000000001" customHeight="1">
      <c r="B1521" s="402">
        <f t="shared" si="20"/>
        <v>1483</v>
      </c>
      <c r="C1521" s="489"/>
      <c r="D1521" s="490"/>
      <c r="E1521" s="490"/>
      <c r="F1521" s="490"/>
      <c r="G1521" s="490"/>
      <c r="H1521" s="490"/>
      <c r="I1521" s="490"/>
      <c r="J1521" s="490"/>
      <c r="K1521" s="490"/>
      <c r="L1521" s="491"/>
      <c r="M1521" s="492"/>
      <c r="N1521" s="492"/>
      <c r="O1521" s="492"/>
      <c r="P1521" s="492"/>
      <c r="Q1521" s="492"/>
      <c r="R1521" s="493"/>
      <c r="S1521" s="493"/>
      <c r="T1521" s="493"/>
      <c r="U1521" s="493"/>
      <c r="V1521" s="493"/>
      <c r="W1521" s="403"/>
      <c r="X1521" s="1"/>
      <c r="Y1521" s="2"/>
      <c r="Z1521" s="400" t="str">
        <f>IFERROR(VLOOKUP(Y1521, 【参考】数式用!$A$2:$B$48, 2, FALSE), "")</f>
        <v/>
      </c>
    </row>
    <row r="1522" spans="2:26" ht="20.100000000000001" customHeight="1">
      <c r="B1522" s="402">
        <f t="shared" si="20"/>
        <v>1484</v>
      </c>
      <c r="C1522" s="489"/>
      <c r="D1522" s="490"/>
      <c r="E1522" s="490"/>
      <c r="F1522" s="490"/>
      <c r="G1522" s="490"/>
      <c r="H1522" s="490"/>
      <c r="I1522" s="490"/>
      <c r="J1522" s="490"/>
      <c r="K1522" s="490"/>
      <c r="L1522" s="491"/>
      <c r="M1522" s="492"/>
      <c r="N1522" s="492"/>
      <c r="O1522" s="492"/>
      <c r="P1522" s="492"/>
      <c r="Q1522" s="492"/>
      <c r="R1522" s="493"/>
      <c r="S1522" s="493"/>
      <c r="T1522" s="493"/>
      <c r="U1522" s="493"/>
      <c r="V1522" s="493"/>
      <c r="W1522" s="403"/>
      <c r="X1522" s="1"/>
      <c r="Y1522" s="2"/>
      <c r="Z1522" s="400" t="str">
        <f>IFERROR(VLOOKUP(Y1522, 【参考】数式用!$A$2:$B$48, 2, FALSE), "")</f>
        <v/>
      </c>
    </row>
    <row r="1523" spans="2:26" ht="20.100000000000001" customHeight="1">
      <c r="B1523" s="402">
        <f t="shared" si="20"/>
        <v>1485</v>
      </c>
      <c r="C1523" s="489"/>
      <c r="D1523" s="490"/>
      <c r="E1523" s="490"/>
      <c r="F1523" s="490"/>
      <c r="G1523" s="490"/>
      <c r="H1523" s="490"/>
      <c r="I1523" s="490"/>
      <c r="J1523" s="490"/>
      <c r="K1523" s="490"/>
      <c r="L1523" s="491"/>
      <c r="M1523" s="492"/>
      <c r="N1523" s="492"/>
      <c r="O1523" s="492"/>
      <c r="P1523" s="492"/>
      <c r="Q1523" s="492"/>
      <c r="R1523" s="493"/>
      <c r="S1523" s="493"/>
      <c r="T1523" s="493"/>
      <c r="U1523" s="493"/>
      <c r="V1523" s="493"/>
      <c r="W1523" s="403"/>
      <c r="X1523" s="1"/>
      <c r="Y1523" s="2"/>
      <c r="Z1523" s="400" t="str">
        <f>IFERROR(VLOOKUP(Y1523, 【参考】数式用!$A$2:$B$48, 2, FALSE), "")</f>
        <v/>
      </c>
    </row>
    <row r="1524" spans="2:26" ht="20.100000000000001" customHeight="1">
      <c r="B1524" s="402">
        <f t="shared" si="20"/>
        <v>1486</v>
      </c>
      <c r="C1524" s="489"/>
      <c r="D1524" s="490"/>
      <c r="E1524" s="490"/>
      <c r="F1524" s="490"/>
      <c r="G1524" s="490"/>
      <c r="H1524" s="490"/>
      <c r="I1524" s="490"/>
      <c r="J1524" s="490"/>
      <c r="K1524" s="490"/>
      <c r="L1524" s="491"/>
      <c r="M1524" s="492"/>
      <c r="N1524" s="492"/>
      <c r="O1524" s="492"/>
      <c r="P1524" s="492"/>
      <c r="Q1524" s="492"/>
      <c r="R1524" s="493"/>
      <c r="S1524" s="493"/>
      <c r="T1524" s="493"/>
      <c r="U1524" s="493"/>
      <c r="V1524" s="493"/>
      <c r="W1524" s="403"/>
      <c r="X1524" s="1"/>
      <c r="Y1524" s="2"/>
      <c r="Z1524" s="400" t="str">
        <f>IFERROR(VLOOKUP(Y1524, 【参考】数式用!$A$2:$B$48, 2, FALSE), "")</f>
        <v/>
      </c>
    </row>
    <row r="1525" spans="2:26" ht="20.100000000000001" customHeight="1">
      <c r="B1525" s="402">
        <f t="shared" si="20"/>
        <v>1487</v>
      </c>
      <c r="C1525" s="489"/>
      <c r="D1525" s="490"/>
      <c r="E1525" s="490"/>
      <c r="F1525" s="490"/>
      <c r="G1525" s="490"/>
      <c r="H1525" s="490"/>
      <c r="I1525" s="490"/>
      <c r="J1525" s="490"/>
      <c r="K1525" s="490"/>
      <c r="L1525" s="491"/>
      <c r="M1525" s="492"/>
      <c r="N1525" s="492"/>
      <c r="O1525" s="492"/>
      <c r="P1525" s="492"/>
      <c r="Q1525" s="492"/>
      <c r="R1525" s="493"/>
      <c r="S1525" s="493"/>
      <c r="T1525" s="493"/>
      <c r="U1525" s="493"/>
      <c r="V1525" s="493"/>
      <c r="W1525" s="403"/>
      <c r="X1525" s="1"/>
      <c r="Y1525" s="2"/>
      <c r="Z1525" s="400" t="str">
        <f>IFERROR(VLOOKUP(Y1525, 【参考】数式用!$A$2:$B$48, 2, FALSE), "")</f>
        <v/>
      </c>
    </row>
    <row r="1526" spans="2:26" ht="20.100000000000001" customHeight="1">
      <c r="B1526" s="402">
        <f t="shared" si="20"/>
        <v>1488</v>
      </c>
      <c r="C1526" s="489"/>
      <c r="D1526" s="490"/>
      <c r="E1526" s="490"/>
      <c r="F1526" s="490"/>
      <c r="G1526" s="490"/>
      <c r="H1526" s="490"/>
      <c r="I1526" s="490"/>
      <c r="J1526" s="490"/>
      <c r="K1526" s="490"/>
      <c r="L1526" s="491"/>
      <c r="M1526" s="492"/>
      <c r="N1526" s="492"/>
      <c r="O1526" s="492"/>
      <c r="P1526" s="492"/>
      <c r="Q1526" s="492"/>
      <c r="R1526" s="493"/>
      <c r="S1526" s="493"/>
      <c r="T1526" s="493"/>
      <c r="U1526" s="493"/>
      <c r="V1526" s="493"/>
      <c r="W1526" s="403"/>
      <c r="X1526" s="1"/>
      <c r="Y1526" s="2"/>
      <c r="Z1526" s="400" t="str">
        <f>IFERROR(VLOOKUP(Y1526, 【参考】数式用!$A$2:$B$48, 2, FALSE), "")</f>
        <v/>
      </c>
    </row>
    <row r="1527" spans="2:26" ht="20.100000000000001" customHeight="1">
      <c r="B1527" s="402">
        <f t="shared" si="20"/>
        <v>1489</v>
      </c>
      <c r="C1527" s="489"/>
      <c r="D1527" s="490"/>
      <c r="E1527" s="490"/>
      <c r="F1527" s="490"/>
      <c r="G1527" s="490"/>
      <c r="H1527" s="490"/>
      <c r="I1527" s="490"/>
      <c r="J1527" s="490"/>
      <c r="K1527" s="490"/>
      <c r="L1527" s="491"/>
      <c r="M1527" s="492"/>
      <c r="N1527" s="492"/>
      <c r="O1527" s="492"/>
      <c r="P1527" s="492"/>
      <c r="Q1527" s="492"/>
      <c r="R1527" s="493"/>
      <c r="S1527" s="493"/>
      <c r="T1527" s="493"/>
      <c r="U1527" s="493"/>
      <c r="V1527" s="493"/>
      <c r="W1527" s="403"/>
      <c r="X1527" s="1"/>
      <c r="Y1527" s="2"/>
      <c r="Z1527" s="400" t="str">
        <f>IFERROR(VLOOKUP(Y1527, 【参考】数式用!$A$2:$B$48, 2, FALSE), "")</f>
        <v/>
      </c>
    </row>
    <row r="1528" spans="2:26" ht="20.100000000000001" customHeight="1">
      <c r="B1528" s="402">
        <f t="shared" si="20"/>
        <v>1490</v>
      </c>
      <c r="C1528" s="489"/>
      <c r="D1528" s="490"/>
      <c r="E1528" s="490"/>
      <c r="F1528" s="490"/>
      <c r="G1528" s="490"/>
      <c r="H1528" s="490"/>
      <c r="I1528" s="490"/>
      <c r="J1528" s="490"/>
      <c r="K1528" s="490"/>
      <c r="L1528" s="491"/>
      <c r="M1528" s="492"/>
      <c r="N1528" s="492"/>
      <c r="O1528" s="492"/>
      <c r="P1528" s="492"/>
      <c r="Q1528" s="492"/>
      <c r="R1528" s="493"/>
      <c r="S1528" s="493"/>
      <c r="T1528" s="493"/>
      <c r="U1528" s="493"/>
      <c r="V1528" s="493"/>
      <c r="W1528" s="403"/>
      <c r="X1528" s="1"/>
      <c r="Y1528" s="2"/>
      <c r="Z1528" s="400" t="str">
        <f>IFERROR(VLOOKUP(Y1528, 【参考】数式用!$A$2:$B$48, 2, FALSE), "")</f>
        <v/>
      </c>
    </row>
    <row r="1529" spans="2:26" ht="20.100000000000001" customHeight="1">
      <c r="B1529" s="402">
        <f t="shared" si="20"/>
        <v>1491</v>
      </c>
      <c r="C1529" s="489"/>
      <c r="D1529" s="490"/>
      <c r="E1529" s="490"/>
      <c r="F1529" s="490"/>
      <c r="G1529" s="490"/>
      <c r="H1529" s="490"/>
      <c r="I1529" s="490"/>
      <c r="J1529" s="490"/>
      <c r="K1529" s="490"/>
      <c r="L1529" s="491"/>
      <c r="M1529" s="492"/>
      <c r="N1529" s="492"/>
      <c r="O1529" s="492"/>
      <c r="P1529" s="492"/>
      <c r="Q1529" s="492"/>
      <c r="R1529" s="493"/>
      <c r="S1529" s="493"/>
      <c r="T1529" s="493"/>
      <c r="U1529" s="493"/>
      <c r="V1529" s="493"/>
      <c r="W1529" s="403"/>
      <c r="X1529" s="1"/>
      <c r="Y1529" s="2"/>
      <c r="Z1529" s="400" t="str">
        <f>IFERROR(VLOOKUP(Y1529, 【参考】数式用!$A$2:$B$48, 2, FALSE), "")</f>
        <v/>
      </c>
    </row>
    <row r="1530" spans="2:26" ht="20.100000000000001" customHeight="1">
      <c r="B1530" s="402">
        <f t="shared" si="20"/>
        <v>1492</v>
      </c>
      <c r="C1530" s="489"/>
      <c r="D1530" s="490"/>
      <c r="E1530" s="490"/>
      <c r="F1530" s="490"/>
      <c r="G1530" s="490"/>
      <c r="H1530" s="490"/>
      <c r="I1530" s="490"/>
      <c r="J1530" s="490"/>
      <c r="K1530" s="490"/>
      <c r="L1530" s="491"/>
      <c r="M1530" s="492"/>
      <c r="N1530" s="492"/>
      <c r="O1530" s="492"/>
      <c r="P1530" s="492"/>
      <c r="Q1530" s="492"/>
      <c r="R1530" s="493"/>
      <c r="S1530" s="493"/>
      <c r="T1530" s="493"/>
      <c r="U1530" s="493"/>
      <c r="V1530" s="493"/>
      <c r="W1530" s="403"/>
      <c r="X1530" s="1"/>
      <c r="Y1530" s="2"/>
      <c r="Z1530" s="400" t="str">
        <f>IFERROR(VLOOKUP(Y1530, 【参考】数式用!$A$2:$B$48, 2, FALSE), "")</f>
        <v/>
      </c>
    </row>
    <row r="1531" spans="2:26" ht="20.100000000000001" customHeight="1">
      <c r="B1531" s="402">
        <f t="shared" si="20"/>
        <v>1493</v>
      </c>
      <c r="C1531" s="489"/>
      <c r="D1531" s="490"/>
      <c r="E1531" s="490"/>
      <c r="F1531" s="490"/>
      <c r="G1531" s="490"/>
      <c r="H1531" s="490"/>
      <c r="I1531" s="490"/>
      <c r="J1531" s="490"/>
      <c r="K1531" s="490"/>
      <c r="L1531" s="491"/>
      <c r="M1531" s="492"/>
      <c r="N1531" s="492"/>
      <c r="O1531" s="492"/>
      <c r="P1531" s="492"/>
      <c r="Q1531" s="492"/>
      <c r="R1531" s="493"/>
      <c r="S1531" s="493"/>
      <c r="T1531" s="493"/>
      <c r="U1531" s="493"/>
      <c r="V1531" s="493"/>
      <c r="W1531" s="403"/>
      <c r="X1531" s="1"/>
      <c r="Y1531" s="2"/>
      <c r="Z1531" s="400" t="str">
        <f>IFERROR(VLOOKUP(Y1531, 【参考】数式用!$A$2:$B$48, 2, FALSE), "")</f>
        <v/>
      </c>
    </row>
    <row r="1532" spans="2:26" ht="20.100000000000001" customHeight="1">
      <c r="B1532" s="402">
        <f t="shared" si="20"/>
        <v>1494</v>
      </c>
      <c r="C1532" s="489"/>
      <c r="D1532" s="490"/>
      <c r="E1532" s="490"/>
      <c r="F1532" s="490"/>
      <c r="G1532" s="490"/>
      <c r="H1532" s="490"/>
      <c r="I1532" s="490"/>
      <c r="J1532" s="490"/>
      <c r="K1532" s="490"/>
      <c r="L1532" s="491"/>
      <c r="M1532" s="492"/>
      <c r="N1532" s="492"/>
      <c r="O1532" s="492"/>
      <c r="P1532" s="492"/>
      <c r="Q1532" s="492"/>
      <c r="R1532" s="493"/>
      <c r="S1532" s="493"/>
      <c r="T1532" s="493"/>
      <c r="U1532" s="493"/>
      <c r="V1532" s="493"/>
      <c r="W1532" s="403"/>
      <c r="X1532" s="1"/>
      <c r="Y1532" s="2"/>
      <c r="Z1532" s="400" t="str">
        <f>IFERROR(VLOOKUP(Y1532, 【参考】数式用!$A$2:$B$48, 2, FALSE), "")</f>
        <v/>
      </c>
    </row>
    <row r="1533" spans="2:26" ht="20.100000000000001" customHeight="1">
      <c r="B1533" s="402">
        <f t="shared" si="20"/>
        <v>1495</v>
      </c>
      <c r="C1533" s="489"/>
      <c r="D1533" s="490"/>
      <c r="E1533" s="490"/>
      <c r="F1533" s="490"/>
      <c r="G1533" s="490"/>
      <c r="H1533" s="490"/>
      <c r="I1533" s="490"/>
      <c r="J1533" s="490"/>
      <c r="K1533" s="490"/>
      <c r="L1533" s="491"/>
      <c r="M1533" s="492"/>
      <c r="N1533" s="492"/>
      <c r="O1533" s="492"/>
      <c r="P1533" s="492"/>
      <c r="Q1533" s="492"/>
      <c r="R1533" s="493"/>
      <c r="S1533" s="493"/>
      <c r="T1533" s="493"/>
      <c r="U1533" s="493"/>
      <c r="V1533" s="493"/>
      <c r="W1533" s="403"/>
      <c r="X1533" s="1"/>
      <c r="Y1533" s="2"/>
      <c r="Z1533" s="400" t="str">
        <f>IFERROR(VLOOKUP(Y1533, 【参考】数式用!$A$2:$B$48, 2, FALSE), "")</f>
        <v/>
      </c>
    </row>
    <row r="1534" spans="2:26" ht="20.100000000000001" customHeight="1">
      <c r="B1534" s="402">
        <f t="shared" si="20"/>
        <v>1496</v>
      </c>
      <c r="C1534" s="489"/>
      <c r="D1534" s="490"/>
      <c r="E1534" s="490"/>
      <c r="F1534" s="490"/>
      <c r="G1534" s="490"/>
      <c r="H1534" s="490"/>
      <c r="I1534" s="490"/>
      <c r="J1534" s="490"/>
      <c r="K1534" s="490"/>
      <c r="L1534" s="491"/>
      <c r="M1534" s="492"/>
      <c r="N1534" s="492"/>
      <c r="O1534" s="492"/>
      <c r="P1534" s="492"/>
      <c r="Q1534" s="492"/>
      <c r="R1534" s="493"/>
      <c r="S1534" s="493"/>
      <c r="T1534" s="493"/>
      <c r="U1534" s="493"/>
      <c r="V1534" s="493"/>
      <c r="W1534" s="403"/>
      <c r="X1534" s="1"/>
      <c r="Y1534" s="2"/>
      <c r="Z1534" s="400" t="str">
        <f>IFERROR(VLOOKUP(Y1534, 【参考】数式用!$A$2:$B$48, 2, FALSE), "")</f>
        <v/>
      </c>
    </row>
    <row r="1535" spans="2:26" ht="20.100000000000001" customHeight="1">
      <c r="B1535" s="402">
        <f t="shared" si="20"/>
        <v>1497</v>
      </c>
      <c r="C1535" s="489"/>
      <c r="D1535" s="490"/>
      <c r="E1535" s="490"/>
      <c r="F1535" s="490"/>
      <c r="G1535" s="490"/>
      <c r="H1535" s="490"/>
      <c r="I1535" s="490"/>
      <c r="J1535" s="490"/>
      <c r="K1535" s="490"/>
      <c r="L1535" s="491"/>
      <c r="M1535" s="492"/>
      <c r="N1535" s="492"/>
      <c r="O1535" s="492"/>
      <c r="P1535" s="492"/>
      <c r="Q1535" s="492"/>
      <c r="R1535" s="493"/>
      <c r="S1535" s="493"/>
      <c r="T1535" s="493"/>
      <c r="U1535" s="493"/>
      <c r="V1535" s="493"/>
      <c r="W1535" s="403"/>
      <c r="X1535" s="1"/>
      <c r="Y1535" s="2"/>
      <c r="Z1535" s="400" t="str">
        <f>IFERROR(VLOOKUP(Y1535, 【参考】数式用!$A$2:$B$48, 2, FALSE), "")</f>
        <v/>
      </c>
    </row>
    <row r="1536" spans="2:26" ht="20.100000000000001" customHeight="1">
      <c r="B1536" s="402">
        <f t="shared" si="20"/>
        <v>1498</v>
      </c>
      <c r="C1536" s="489"/>
      <c r="D1536" s="490"/>
      <c r="E1536" s="490"/>
      <c r="F1536" s="490"/>
      <c r="G1536" s="490"/>
      <c r="H1536" s="490"/>
      <c r="I1536" s="490"/>
      <c r="J1536" s="490"/>
      <c r="K1536" s="490"/>
      <c r="L1536" s="491"/>
      <c r="M1536" s="492"/>
      <c r="N1536" s="492"/>
      <c r="O1536" s="492"/>
      <c r="P1536" s="492"/>
      <c r="Q1536" s="492"/>
      <c r="R1536" s="493"/>
      <c r="S1536" s="493"/>
      <c r="T1536" s="493"/>
      <c r="U1536" s="493"/>
      <c r="V1536" s="493"/>
      <c r="W1536" s="403"/>
      <c r="X1536" s="1"/>
      <c r="Y1536" s="2"/>
      <c r="Z1536" s="400" t="str">
        <f>IFERROR(VLOOKUP(Y1536, 【参考】数式用!$A$2:$B$48, 2, FALSE), "")</f>
        <v/>
      </c>
    </row>
    <row r="1537" spans="2:26" ht="20.100000000000001" customHeight="1">
      <c r="B1537" s="402">
        <f t="shared" si="20"/>
        <v>1499</v>
      </c>
      <c r="C1537" s="489"/>
      <c r="D1537" s="490"/>
      <c r="E1537" s="490"/>
      <c r="F1537" s="490"/>
      <c r="G1537" s="490"/>
      <c r="H1537" s="490"/>
      <c r="I1537" s="490"/>
      <c r="J1537" s="490"/>
      <c r="K1537" s="490"/>
      <c r="L1537" s="491"/>
      <c r="M1537" s="492"/>
      <c r="N1537" s="492"/>
      <c r="O1537" s="492"/>
      <c r="P1537" s="492"/>
      <c r="Q1537" s="492"/>
      <c r="R1537" s="493"/>
      <c r="S1537" s="493"/>
      <c r="T1537" s="493"/>
      <c r="U1537" s="493"/>
      <c r="V1537" s="493"/>
      <c r="W1537" s="403"/>
      <c r="X1537" s="1"/>
      <c r="Y1537" s="2"/>
      <c r="Z1537" s="400" t="str">
        <f>IFERROR(VLOOKUP(Y1537, 【参考】数式用!$A$2:$B$48, 2, FALSE), "")</f>
        <v/>
      </c>
    </row>
    <row r="1538" spans="2:26" ht="20.100000000000001" customHeight="1">
      <c r="B1538" s="402">
        <f t="shared" si="20"/>
        <v>1500</v>
      </c>
      <c r="C1538" s="489"/>
      <c r="D1538" s="490"/>
      <c r="E1538" s="490"/>
      <c r="F1538" s="490"/>
      <c r="G1538" s="490"/>
      <c r="H1538" s="490"/>
      <c r="I1538" s="490"/>
      <c r="J1538" s="490"/>
      <c r="K1538" s="490"/>
      <c r="L1538" s="491"/>
      <c r="M1538" s="492"/>
      <c r="N1538" s="492"/>
      <c r="O1538" s="492"/>
      <c r="P1538" s="492"/>
      <c r="Q1538" s="492"/>
      <c r="R1538" s="493"/>
      <c r="S1538" s="493"/>
      <c r="T1538" s="493"/>
      <c r="U1538" s="493"/>
      <c r="V1538" s="493"/>
      <c r="W1538" s="403"/>
      <c r="X1538" s="1"/>
      <c r="Y1538" s="2"/>
      <c r="Z1538" s="400" t="str">
        <f>IFERROR(VLOOKUP(Y1538, 【参考】数式用!$A$2:$B$48, 2, FALSE), "")</f>
        <v/>
      </c>
    </row>
    <row r="1539" spans="2:26" ht="20.100000000000001" customHeight="1">
      <c r="B1539" s="402">
        <f t="shared" si="20"/>
        <v>1501</v>
      </c>
      <c r="C1539" s="489"/>
      <c r="D1539" s="490"/>
      <c r="E1539" s="490"/>
      <c r="F1539" s="490"/>
      <c r="G1539" s="490"/>
      <c r="H1539" s="490"/>
      <c r="I1539" s="490"/>
      <c r="J1539" s="490"/>
      <c r="K1539" s="490"/>
      <c r="L1539" s="491"/>
      <c r="M1539" s="492"/>
      <c r="N1539" s="492"/>
      <c r="O1539" s="492"/>
      <c r="P1539" s="492"/>
      <c r="Q1539" s="492"/>
      <c r="R1539" s="493"/>
      <c r="S1539" s="493"/>
      <c r="T1539" s="493"/>
      <c r="U1539" s="493"/>
      <c r="V1539" s="493"/>
      <c r="W1539" s="403"/>
      <c r="X1539" s="1"/>
      <c r="Y1539" s="2"/>
      <c r="Z1539" s="400" t="str">
        <f>IFERROR(VLOOKUP(Y1539, 【参考】数式用!$A$2:$B$48, 2, FALSE), "")</f>
        <v/>
      </c>
    </row>
    <row r="1540" spans="2:26" ht="20.100000000000001" customHeight="1">
      <c r="B1540" s="402">
        <f t="shared" si="20"/>
        <v>1502</v>
      </c>
      <c r="C1540" s="489"/>
      <c r="D1540" s="490"/>
      <c r="E1540" s="490"/>
      <c r="F1540" s="490"/>
      <c r="G1540" s="490"/>
      <c r="H1540" s="490"/>
      <c r="I1540" s="490"/>
      <c r="J1540" s="490"/>
      <c r="K1540" s="490"/>
      <c r="L1540" s="491"/>
      <c r="M1540" s="492"/>
      <c r="N1540" s="492"/>
      <c r="O1540" s="492"/>
      <c r="P1540" s="492"/>
      <c r="Q1540" s="492"/>
      <c r="R1540" s="493"/>
      <c r="S1540" s="493"/>
      <c r="T1540" s="493"/>
      <c r="U1540" s="493"/>
      <c r="V1540" s="493"/>
      <c r="W1540" s="403"/>
      <c r="X1540" s="1"/>
      <c r="Y1540" s="2"/>
      <c r="Z1540" s="400" t="str">
        <f>IFERROR(VLOOKUP(Y1540, 【参考】数式用!$A$2:$B$48, 2, FALSE), "")</f>
        <v/>
      </c>
    </row>
    <row r="1541" spans="2:26" ht="20.100000000000001" customHeight="1">
      <c r="B1541" s="402">
        <f t="shared" si="20"/>
        <v>1503</v>
      </c>
      <c r="C1541" s="489"/>
      <c r="D1541" s="490"/>
      <c r="E1541" s="490"/>
      <c r="F1541" s="490"/>
      <c r="G1541" s="490"/>
      <c r="H1541" s="490"/>
      <c r="I1541" s="490"/>
      <c r="J1541" s="490"/>
      <c r="K1541" s="490"/>
      <c r="L1541" s="491"/>
      <c r="M1541" s="492"/>
      <c r="N1541" s="492"/>
      <c r="O1541" s="492"/>
      <c r="P1541" s="492"/>
      <c r="Q1541" s="492"/>
      <c r="R1541" s="493"/>
      <c r="S1541" s="493"/>
      <c r="T1541" s="493"/>
      <c r="U1541" s="493"/>
      <c r="V1541" s="493"/>
      <c r="W1541" s="403"/>
      <c r="X1541" s="1"/>
      <c r="Y1541" s="2"/>
      <c r="Z1541" s="400" t="str">
        <f>IFERROR(VLOOKUP(Y1541, 【参考】数式用!$A$2:$B$48, 2, FALSE), "")</f>
        <v/>
      </c>
    </row>
    <row r="1542" spans="2:26" ht="20.100000000000001" customHeight="1">
      <c r="B1542" s="402">
        <f t="shared" si="20"/>
        <v>1504</v>
      </c>
      <c r="C1542" s="489"/>
      <c r="D1542" s="490"/>
      <c r="E1542" s="490"/>
      <c r="F1542" s="490"/>
      <c r="G1542" s="490"/>
      <c r="H1542" s="490"/>
      <c r="I1542" s="490"/>
      <c r="J1542" s="490"/>
      <c r="K1542" s="490"/>
      <c r="L1542" s="491"/>
      <c r="M1542" s="492"/>
      <c r="N1542" s="492"/>
      <c r="O1542" s="492"/>
      <c r="P1542" s="492"/>
      <c r="Q1542" s="492"/>
      <c r="R1542" s="493"/>
      <c r="S1542" s="493"/>
      <c r="T1542" s="493"/>
      <c r="U1542" s="493"/>
      <c r="V1542" s="493"/>
      <c r="W1542" s="403"/>
      <c r="X1542" s="1"/>
      <c r="Y1542" s="2"/>
      <c r="Z1542" s="400" t="str">
        <f>IFERROR(VLOOKUP(Y1542, 【参考】数式用!$A$2:$B$48, 2, FALSE), "")</f>
        <v/>
      </c>
    </row>
    <row r="1543" spans="2:26" ht="20.100000000000001" customHeight="1">
      <c r="B1543" s="402">
        <f t="shared" si="20"/>
        <v>1505</v>
      </c>
      <c r="C1543" s="489"/>
      <c r="D1543" s="490"/>
      <c r="E1543" s="490"/>
      <c r="F1543" s="490"/>
      <c r="G1543" s="490"/>
      <c r="H1543" s="490"/>
      <c r="I1543" s="490"/>
      <c r="J1543" s="490"/>
      <c r="K1543" s="490"/>
      <c r="L1543" s="491"/>
      <c r="M1543" s="492"/>
      <c r="N1543" s="492"/>
      <c r="O1543" s="492"/>
      <c r="P1543" s="492"/>
      <c r="Q1543" s="492"/>
      <c r="R1543" s="493"/>
      <c r="S1543" s="493"/>
      <c r="T1543" s="493"/>
      <c r="U1543" s="493"/>
      <c r="V1543" s="493"/>
      <c r="W1543" s="403"/>
      <c r="X1543" s="1"/>
      <c r="Y1543" s="2"/>
      <c r="Z1543" s="400" t="str">
        <f>IFERROR(VLOOKUP(Y1543, 【参考】数式用!$A$2:$B$48, 2, FALSE), "")</f>
        <v/>
      </c>
    </row>
    <row r="1544" spans="2:26" ht="20.100000000000001" customHeight="1">
      <c r="B1544" s="402">
        <f t="shared" si="20"/>
        <v>1506</v>
      </c>
      <c r="C1544" s="489"/>
      <c r="D1544" s="490"/>
      <c r="E1544" s="490"/>
      <c r="F1544" s="490"/>
      <c r="G1544" s="490"/>
      <c r="H1544" s="490"/>
      <c r="I1544" s="490"/>
      <c r="J1544" s="490"/>
      <c r="K1544" s="490"/>
      <c r="L1544" s="491"/>
      <c r="M1544" s="492"/>
      <c r="N1544" s="492"/>
      <c r="O1544" s="492"/>
      <c r="P1544" s="492"/>
      <c r="Q1544" s="492"/>
      <c r="R1544" s="493"/>
      <c r="S1544" s="493"/>
      <c r="T1544" s="493"/>
      <c r="U1544" s="493"/>
      <c r="V1544" s="493"/>
      <c r="W1544" s="403"/>
      <c r="X1544" s="1"/>
      <c r="Y1544" s="2"/>
      <c r="Z1544" s="400" t="str">
        <f>IFERROR(VLOOKUP(Y1544, 【参考】数式用!$A$2:$B$48, 2, FALSE), "")</f>
        <v/>
      </c>
    </row>
    <row r="1545" spans="2:26" ht="20.100000000000001" customHeight="1">
      <c r="B1545" s="402">
        <f t="shared" si="20"/>
        <v>1507</v>
      </c>
      <c r="C1545" s="489"/>
      <c r="D1545" s="490"/>
      <c r="E1545" s="490"/>
      <c r="F1545" s="490"/>
      <c r="G1545" s="490"/>
      <c r="H1545" s="490"/>
      <c r="I1545" s="490"/>
      <c r="J1545" s="490"/>
      <c r="K1545" s="490"/>
      <c r="L1545" s="491"/>
      <c r="M1545" s="492"/>
      <c r="N1545" s="492"/>
      <c r="O1545" s="492"/>
      <c r="P1545" s="492"/>
      <c r="Q1545" s="492"/>
      <c r="R1545" s="493"/>
      <c r="S1545" s="493"/>
      <c r="T1545" s="493"/>
      <c r="U1545" s="493"/>
      <c r="V1545" s="493"/>
      <c r="W1545" s="403"/>
      <c r="X1545" s="1"/>
      <c r="Y1545" s="2"/>
      <c r="Z1545" s="400" t="str">
        <f>IFERROR(VLOOKUP(Y1545, 【参考】数式用!$A$2:$B$48, 2, FALSE), "")</f>
        <v/>
      </c>
    </row>
    <row r="1546" spans="2:26" ht="20.100000000000001" customHeight="1">
      <c r="B1546" s="402">
        <f t="shared" si="20"/>
        <v>1508</v>
      </c>
      <c r="C1546" s="489"/>
      <c r="D1546" s="490"/>
      <c r="E1546" s="490"/>
      <c r="F1546" s="490"/>
      <c r="G1546" s="490"/>
      <c r="H1546" s="490"/>
      <c r="I1546" s="490"/>
      <c r="J1546" s="490"/>
      <c r="K1546" s="490"/>
      <c r="L1546" s="491"/>
      <c r="M1546" s="492"/>
      <c r="N1546" s="492"/>
      <c r="O1546" s="492"/>
      <c r="P1546" s="492"/>
      <c r="Q1546" s="492"/>
      <c r="R1546" s="493"/>
      <c r="S1546" s="493"/>
      <c r="T1546" s="493"/>
      <c r="U1546" s="493"/>
      <c r="V1546" s="493"/>
      <c r="W1546" s="403"/>
      <c r="X1546" s="1"/>
      <c r="Y1546" s="2"/>
      <c r="Z1546" s="400" t="str">
        <f>IFERROR(VLOOKUP(Y1546, 【参考】数式用!$A$2:$B$48, 2, FALSE), "")</f>
        <v/>
      </c>
    </row>
    <row r="1547" spans="2:26" ht="20.100000000000001" customHeight="1">
      <c r="B1547" s="402">
        <f t="shared" si="20"/>
        <v>1509</v>
      </c>
      <c r="C1547" s="489"/>
      <c r="D1547" s="490"/>
      <c r="E1547" s="490"/>
      <c r="F1547" s="490"/>
      <c r="G1547" s="490"/>
      <c r="H1547" s="490"/>
      <c r="I1547" s="490"/>
      <c r="J1547" s="490"/>
      <c r="K1547" s="490"/>
      <c r="L1547" s="491"/>
      <c r="M1547" s="492"/>
      <c r="N1547" s="492"/>
      <c r="O1547" s="492"/>
      <c r="P1547" s="492"/>
      <c r="Q1547" s="492"/>
      <c r="R1547" s="493"/>
      <c r="S1547" s="493"/>
      <c r="T1547" s="493"/>
      <c r="U1547" s="493"/>
      <c r="V1547" s="493"/>
      <c r="W1547" s="403"/>
      <c r="X1547" s="1"/>
      <c r="Y1547" s="2"/>
      <c r="Z1547" s="400" t="str">
        <f>IFERROR(VLOOKUP(Y1547, 【参考】数式用!$A$2:$B$48, 2, FALSE), "")</f>
        <v/>
      </c>
    </row>
    <row r="1548" spans="2:26" ht="20.100000000000001" customHeight="1">
      <c r="B1548" s="402">
        <f t="shared" si="20"/>
        <v>1510</v>
      </c>
      <c r="C1548" s="489"/>
      <c r="D1548" s="490"/>
      <c r="E1548" s="490"/>
      <c r="F1548" s="490"/>
      <c r="G1548" s="490"/>
      <c r="H1548" s="490"/>
      <c r="I1548" s="490"/>
      <c r="J1548" s="490"/>
      <c r="K1548" s="490"/>
      <c r="L1548" s="491"/>
      <c r="M1548" s="492"/>
      <c r="N1548" s="492"/>
      <c r="O1548" s="492"/>
      <c r="P1548" s="492"/>
      <c r="Q1548" s="492"/>
      <c r="R1548" s="493"/>
      <c r="S1548" s="493"/>
      <c r="T1548" s="493"/>
      <c r="U1548" s="493"/>
      <c r="V1548" s="493"/>
      <c r="W1548" s="403"/>
      <c r="X1548" s="1"/>
      <c r="Y1548" s="2"/>
      <c r="Z1548" s="400" t="str">
        <f>IFERROR(VLOOKUP(Y1548, 【参考】数式用!$A$2:$B$48, 2, FALSE), "")</f>
        <v/>
      </c>
    </row>
    <row r="1549" spans="2:26" ht="20.100000000000001" customHeight="1">
      <c r="B1549" s="402">
        <f t="shared" si="20"/>
        <v>1511</v>
      </c>
      <c r="C1549" s="489"/>
      <c r="D1549" s="490"/>
      <c r="E1549" s="490"/>
      <c r="F1549" s="490"/>
      <c r="G1549" s="490"/>
      <c r="H1549" s="490"/>
      <c r="I1549" s="490"/>
      <c r="J1549" s="490"/>
      <c r="K1549" s="490"/>
      <c r="L1549" s="491"/>
      <c r="M1549" s="492"/>
      <c r="N1549" s="492"/>
      <c r="O1549" s="492"/>
      <c r="P1549" s="492"/>
      <c r="Q1549" s="492"/>
      <c r="R1549" s="493"/>
      <c r="S1549" s="493"/>
      <c r="T1549" s="493"/>
      <c r="U1549" s="493"/>
      <c r="V1549" s="493"/>
      <c r="W1549" s="403"/>
      <c r="X1549" s="1"/>
      <c r="Y1549" s="2"/>
      <c r="Z1549" s="400" t="str">
        <f>IFERROR(VLOOKUP(Y1549, 【参考】数式用!$A$2:$B$48, 2, FALSE), "")</f>
        <v/>
      </c>
    </row>
    <row r="1550" spans="2:26" ht="20.100000000000001" customHeight="1">
      <c r="B1550" s="402">
        <f t="shared" si="20"/>
        <v>1512</v>
      </c>
      <c r="C1550" s="489"/>
      <c r="D1550" s="490"/>
      <c r="E1550" s="490"/>
      <c r="F1550" s="490"/>
      <c r="G1550" s="490"/>
      <c r="H1550" s="490"/>
      <c r="I1550" s="490"/>
      <c r="J1550" s="490"/>
      <c r="K1550" s="490"/>
      <c r="L1550" s="491"/>
      <c r="M1550" s="492"/>
      <c r="N1550" s="492"/>
      <c r="O1550" s="492"/>
      <c r="P1550" s="492"/>
      <c r="Q1550" s="492"/>
      <c r="R1550" s="493"/>
      <c r="S1550" s="493"/>
      <c r="T1550" s="493"/>
      <c r="U1550" s="493"/>
      <c r="V1550" s="493"/>
      <c r="W1550" s="403"/>
      <c r="X1550" s="1"/>
      <c r="Y1550" s="2"/>
      <c r="Z1550" s="400" t="str">
        <f>IFERROR(VLOOKUP(Y1550, 【参考】数式用!$A$2:$B$48, 2, FALSE), "")</f>
        <v/>
      </c>
    </row>
    <row r="1551" spans="2:26" ht="20.100000000000001" customHeight="1">
      <c r="B1551" s="402">
        <f t="shared" si="20"/>
        <v>1513</v>
      </c>
      <c r="C1551" s="489"/>
      <c r="D1551" s="490"/>
      <c r="E1551" s="490"/>
      <c r="F1551" s="490"/>
      <c r="G1551" s="490"/>
      <c r="H1551" s="490"/>
      <c r="I1551" s="490"/>
      <c r="J1551" s="490"/>
      <c r="K1551" s="490"/>
      <c r="L1551" s="491"/>
      <c r="M1551" s="492"/>
      <c r="N1551" s="492"/>
      <c r="O1551" s="492"/>
      <c r="P1551" s="492"/>
      <c r="Q1551" s="492"/>
      <c r="R1551" s="493"/>
      <c r="S1551" s="493"/>
      <c r="T1551" s="493"/>
      <c r="U1551" s="493"/>
      <c r="V1551" s="493"/>
      <c r="W1551" s="403"/>
      <c r="X1551" s="1"/>
      <c r="Y1551" s="2"/>
      <c r="Z1551" s="400" t="str">
        <f>IFERROR(VLOOKUP(Y1551, 【参考】数式用!$A$2:$B$48, 2, FALSE), "")</f>
        <v/>
      </c>
    </row>
    <row r="1552" spans="2:26" ht="20.100000000000001" customHeight="1">
      <c r="B1552" s="402">
        <f t="shared" si="20"/>
        <v>1514</v>
      </c>
      <c r="C1552" s="489"/>
      <c r="D1552" s="490"/>
      <c r="E1552" s="490"/>
      <c r="F1552" s="490"/>
      <c r="G1552" s="490"/>
      <c r="H1552" s="490"/>
      <c r="I1552" s="490"/>
      <c r="J1552" s="490"/>
      <c r="K1552" s="490"/>
      <c r="L1552" s="491"/>
      <c r="M1552" s="492"/>
      <c r="N1552" s="492"/>
      <c r="O1552" s="492"/>
      <c r="P1552" s="492"/>
      <c r="Q1552" s="492"/>
      <c r="R1552" s="493"/>
      <c r="S1552" s="493"/>
      <c r="T1552" s="493"/>
      <c r="U1552" s="493"/>
      <c r="V1552" s="493"/>
      <c r="W1552" s="403"/>
      <c r="X1552" s="1"/>
      <c r="Y1552" s="2"/>
      <c r="Z1552" s="400" t="str">
        <f>IFERROR(VLOOKUP(Y1552, 【参考】数式用!$A$2:$B$48, 2, FALSE), "")</f>
        <v/>
      </c>
    </row>
    <row r="1553" spans="2:26" ht="20.100000000000001" customHeight="1">
      <c r="B1553" s="402">
        <f t="shared" si="20"/>
        <v>1515</v>
      </c>
      <c r="C1553" s="489"/>
      <c r="D1553" s="490"/>
      <c r="E1553" s="490"/>
      <c r="F1553" s="490"/>
      <c r="G1553" s="490"/>
      <c r="H1553" s="490"/>
      <c r="I1553" s="490"/>
      <c r="J1553" s="490"/>
      <c r="K1553" s="490"/>
      <c r="L1553" s="491"/>
      <c r="M1553" s="492"/>
      <c r="N1553" s="492"/>
      <c r="O1553" s="492"/>
      <c r="P1553" s="492"/>
      <c r="Q1553" s="492"/>
      <c r="R1553" s="493"/>
      <c r="S1553" s="493"/>
      <c r="T1553" s="493"/>
      <c r="U1553" s="493"/>
      <c r="V1553" s="493"/>
      <c r="W1553" s="403"/>
      <c r="X1553" s="1"/>
      <c r="Y1553" s="2"/>
      <c r="Z1553" s="400" t="str">
        <f>IFERROR(VLOOKUP(Y1553, 【参考】数式用!$A$2:$B$48, 2, FALSE), "")</f>
        <v/>
      </c>
    </row>
    <row r="1554" spans="2:26" ht="20.100000000000001" customHeight="1">
      <c r="B1554" s="402">
        <f t="shared" si="20"/>
        <v>1516</v>
      </c>
      <c r="C1554" s="489"/>
      <c r="D1554" s="490"/>
      <c r="E1554" s="490"/>
      <c r="F1554" s="490"/>
      <c r="G1554" s="490"/>
      <c r="H1554" s="490"/>
      <c r="I1554" s="490"/>
      <c r="J1554" s="490"/>
      <c r="K1554" s="490"/>
      <c r="L1554" s="491"/>
      <c r="M1554" s="492"/>
      <c r="N1554" s="492"/>
      <c r="O1554" s="492"/>
      <c r="P1554" s="492"/>
      <c r="Q1554" s="492"/>
      <c r="R1554" s="493"/>
      <c r="S1554" s="493"/>
      <c r="T1554" s="493"/>
      <c r="U1554" s="493"/>
      <c r="V1554" s="493"/>
      <c r="W1554" s="403"/>
      <c r="X1554" s="1"/>
      <c r="Y1554" s="2"/>
      <c r="Z1554" s="400" t="str">
        <f>IFERROR(VLOOKUP(Y1554, 【参考】数式用!$A$2:$B$48, 2, FALSE), "")</f>
        <v/>
      </c>
    </row>
    <row r="1555" spans="2:26" ht="20.100000000000001" customHeight="1">
      <c r="B1555" s="402">
        <f t="shared" si="20"/>
        <v>1517</v>
      </c>
      <c r="C1555" s="489"/>
      <c r="D1555" s="490"/>
      <c r="E1555" s="490"/>
      <c r="F1555" s="490"/>
      <c r="G1555" s="490"/>
      <c r="H1555" s="490"/>
      <c r="I1555" s="490"/>
      <c r="J1555" s="490"/>
      <c r="K1555" s="490"/>
      <c r="L1555" s="491"/>
      <c r="M1555" s="492"/>
      <c r="N1555" s="492"/>
      <c r="O1555" s="492"/>
      <c r="P1555" s="492"/>
      <c r="Q1555" s="492"/>
      <c r="R1555" s="493"/>
      <c r="S1555" s="493"/>
      <c r="T1555" s="493"/>
      <c r="U1555" s="493"/>
      <c r="V1555" s="493"/>
      <c r="W1555" s="403"/>
      <c r="X1555" s="1"/>
      <c r="Y1555" s="2"/>
      <c r="Z1555" s="400" t="str">
        <f>IFERROR(VLOOKUP(Y1555, 【参考】数式用!$A$2:$B$48, 2, FALSE), "")</f>
        <v/>
      </c>
    </row>
    <row r="1556" spans="2:26" ht="20.100000000000001" customHeight="1">
      <c r="B1556" s="402">
        <f t="shared" si="20"/>
        <v>1518</v>
      </c>
      <c r="C1556" s="489"/>
      <c r="D1556" s="490"/>
      <c r="E1556" s="490"/>
      <c r="F1556" s="490"/>
      <c r="G1556" s="490"/>
      <c r="H1556" s="490"/>
      <c r="I1556" s="490"/>
      <c r="J1556" s="490"/>
      <c r="K1556" s="490"/>
      <c r="L1556" s="491"/>
      <c r="M1556" s="492"/>
      <c r="N1556" s="492"/>
      <c r="O1556" s="492"/>
      <c r="P1556" s="492"/>
      <c r="Q1556" s="492"/>
      <c r="R1556" s="493"/>
      <c r="S1556" s="493"/>
      <c r="T1556" s="493"/>
      <c r="U1556" s="493"/>
      <c r="V1556" s="493"/>
      <c r="W1556" s="403"/>
      <c r="X1556" s="1"/>
      <c r="Y1556" s="2"/>
      <c r="Z1556" s="400" t="str">
        <f>IFERROR(VLOOKUP(Y1556, 【参考】数式用!$A$2:$B$48, 2, FALSE), "")</f>
        <v/>
      </c>
    </row>
    <row r="1557" spans="2:26" ht="20.100000000000001" customHeight="1">
      <c r="B1557" s="402">
        <f t="shared" si="20"/>
        <v>1519</v>
      </c>
      <c r="C1557" s="489"/>
      <c r="D1557" s="490"/>
      <c r="E1557" s="490"/>
      <c r="F1557" s="490"/>
      <c r="G1557" s="490"/>
      <c r="H1557" s="490"/>
      <c r="I1557" s="490"/>
      <c r="J1557" s="490"/>
      <c r="K1557" s="490"/>
      <c r="L1557" s="491"/>
      <c r="M1557" s="492"/>
      <c r="N1557" s="492"/>
      <c r="O1557" s="492"/>
      <c r="P1557" s="492"/>
      <c r="Q1557" s="492"/>
      <c r="R1557" s="493"/>
      <c r="S1557" s="493"/>
      <c r="T1557" s="493"/>
      <c r="U1557" s="493"/>
      <c r="V1557" s="493"/>
      <c r="W1557" s="403"/>
      <c r="X1557" s="1"/>
      <c r="Y1557" s="2"/>
      <c r="Z1557" s="400" t="str">
        <f>IFERROR(VLOOKUP(Y1557, 【参考】数式用!$A$2:$B$48, 2, FALSE), "")</f>
        <v/>
      </c>
    </row>
    <row r="1558" spans="2:26" ht="20.100000000000001" customHeight="1">
      <c r="B1558" s="402">
        <f t="shared" si="20"/>
        <v>1520</v>
      </c>
      <c r="C1558" s="489"/>
      <c r="D1558" s="490"/>
      <c r="E1558" s="490"/>
      <c r="F1558" s="490"/>
      <c r="G1558" s="490"/>
      <c r="H1558" s="490"/>
      <c r="I1558" s="490"/>
      <c r="J1558" s="490"/>
      <c r="K1558" s="490"/>
      <c r="L1558" s="491"/>
      <c r="M1558" s="492"/>
      <c r="N1558" s="492"/>
      <c r="O1558" s="492"/>
      <c r="P1558" s="492"/>
      <c r="Q1558" s="492"/>
      <c r="R1558" s="493"/>
      <c r="S1558" s="493"/>
      <c r="T1558" s="493"/>
      <c r="U1558" s="493"/>
      <c r="V1558" s="493"/>
      <c r="W1558" s="403"/>
      <c r="X1558" s="1"/>
      <c r="Y1558" s="2"/>
      <c r="Z1558" s="400" t="str">
        <f>IFERROR(VLOOKUP(Y1558, 【参考】数式用!$A$2:$B$48, 2, FALSE), "")</f>
        <v/>
      </c>
    </row>
    <row r="1559" spans="2:26" ht="20.100000000000001" customHeight="1">
      <c r="B1559" s="402">
        <f t="shared" si="20"/>
        <v>1521</v>
      </c>
      <c r="C1559" s="489"/>
      <c r="D1559" s="490"/>
      <c r="E1559" s="490"/>
      <c r="F1559" s="490"/>
      <c r="G1559" s="490"/>
      <c r="H1559" s="490"/>
      <c r="I1559" s="490"/>
      <c r="J1559" s="490"/>
      <c r="K1559" s="490"/>
      <c r="L1559" s="491"/>
      <c r="M1559" s="492"/>
      <c r="N1559" s="492"/>
      <c r="O1559" s="492"/>
      <c r="P1559" s="492"/>
      <c r="Q1559" s="492"/>
      <c r="R1559" s="493"/>
      <c r="S1559" s="493"/>
      <c r="T1559" s="493"/>
      <c r="U1559" s="493"/>
      <c r="V1559" s="493"/>
      <c r="W1559" s="403"/>
      <c r="X1559" s="1"/>
      <c r="Y1559" s="2"/>
      <c r="Z1559" s="400" t="str">
        <f>IFERROR(VLOOKUP(Y1559, 【参考】数式用!$A$2:$B$48, 2, FALSE), "")</f>
        <v/>
      </c>
    </row>
    <row r="1560" spans="2:26" ht="20.100000000000001" customHeight="1">
      <c r="B1560" s="402">
        <f t="shared" si="20"/>
        <v>1522</v>
      </c>
      <c r="C1560" s="489"/>
      <c r="D1560" s="490"/>
      <c r="E1560" s="490"/>
      <c r="F1560" s="490"/>
      <c r="G1560" s="490"/>
      <c r="H1560" s="490"/>
      <c r="I1560" s="490"/>
      <c r="J1560" s="490"/>
      <c r="K1560" s="490"/>
      <c r="L1560" s="491"/>
      <c r="M1560" s="492"/>
      <c r="N1560" s="492"/>
      <c r="O1560" s="492"/>
      <c r="P1560" s="492"/>
      <c r="Q1560" s="492"/>
      <c r="R1560" s="493"/>
      <c r="S1560" s="493"/>
      <c r="T1560" s="493"/>
      <c r="U1560" s="493"/>
      <c r="V1560" s="493"/>
      <c r="W1560" s="403"/>
      <c r="X1560" s="1"/>
      <c r="Y1560" s="2"/>
      <c r="Z1560" s="400" t="str">
        <f>IFERROR(VLOOKUP(Y1560, 【参考】数式用!$A$2:$B$48, 2, FALSE), "")</f>
        <v/>
      </c>
    </row>
    <row r="1561" spans="2:26" ht="20.100000000000001" customHeight="1">
      <c r="B1561" s="402">
        <f t="shared" si="20"/>
        <v>1523</v>
      </c>
      <c r="C1561" s="489"/>
      <c r="D1561" s="490"/>
      <c r="E1561" s="490"/>
      <c r="F1561" s="490"/>
      <c r="G1561" s="490"/>
      <c r="H1561" s="490"/>
      <c r="I1561" s="490"/>
      <c r="J1561" s="490"/>
      <c r="K1561" s="490"/>
      <c r="L1561" s="491"/>
      <c r="M1561" s="492"/>
      <c r="N1561" s="492"/>
      <c r="O1561" s="492"/>
      <c r="P1561" s="492"/>
      <c r="Q1561" s="492"/>
      <c r="R1561" s="493"/>
      <c r="S1561" s="493"/>
      <c r="T1561" s="493"/>
      <c r="U1561" s="493"/>
      <c r="V1561" s="493"/>
      <c r="W1561" s="403"/>
      <c r="X1561" s="1"/>
      <c r="Y1561" s="2"/>
      <c r="Z1561" s="400" t="str">
        <f>IFERROR(VLOOKUP(Y1561, 【参考】数式用!$A$2:$B$48, 2, FALSE), "")</f>
        <v/>
      </c>
    </row>
    <row r="1562" spans="2:26" ht="20.100000000000001" customHeight="1">
      <c r="B1562" s="402">
        <f t="shared" si="20"/>
        <v>1524</v>
      </c>
      <c r="C1562" s="489"/>
      <c r="D1562" s="490"/>
      <c r="E1562" s="490"/>
      <c r="F1562" s="490"/>
      <c r="G1562" s="490"/>
      <c r="H1562" s="490"/>
      <c r="I1562" s="490"/>
      <c r="J1562" s="490"/>
      <c r="K1562" s="490"/>
      <c r="L1562" s="491"/>
      <c r="M1562" s="492"/>
      <c r="N1562" s="492"/>
      <c r="O1562" s="492"/>
      <c r="P1562" s="492"/>
      <c r="Q1562" s="492"/>
      <c r="R1562" s="493"/>
      <c r="S1562" s="493"/>
      <c r="T1562" s="493"/>
      <c r="U1562" s="493"/>
      <c r="V1562" s="493"/>
      <c r="W1562" s="403"/>
      <c r="X1562" s="1"/>
      <c r="Y1562" s="2"/>
      <c r="Z1562" s="400" t="str">
        <f>IFERROR(VLOOKUP(Y1562, 【参考】数式用!$A$2:$B$48, 2, FALSE), "")</f>
        <v/>
      </c>
    </row>
    <row r="1563" spans="2:26" ht="20.100000000000001" customHeight="1">
      <c r="B1563" s="402">
        <f t="shared" si="20"/>
        <v>1525</v>
      </c>
      <c r="C1563" s="489"/>
      <c r="D1563" s="490"/>
      <c r="E1563" s="490"/>
      <c r="F1563" s="490"/>
      <c r="G1563" s="490"/>
      <c r="H1563" s="490"/>
      <c r="I1563" s="490"/>
      <c r="J1563" s="490"/>
      <c r="K1563" s="490"/>
      <c r="L1563" s="491"/>
      <c r="M1563" s="492"/>
      <c r="N1563" s="492"/>
      <c r="O1563" s="492"/>
      <c r="P1563" s="492"/>
      <c r="Q1563" s="492"/>
      <c r="R1563" s="493"/>
      <c r="S1563" s="493"/>
      <c r="T1563" s="493"/>
      <c r="U1563" s="493"/>
      <c r="V1563" s="493"/>
      <c r="W1563" s="403"/>
      <c r="X1563" s="1"/>
      <c r="Y1563" s="2"/>
      <c r="Z1563" s="400" t="str">
        <f>IFERROR(VLOOKUP(Y1563, 【参考】数式用!$A$2:$B$48, 2, FALSE), "")</f>
        <v/>
      </c>
    </row>
    <row r="1564" spans="2:26" ht="20.100000000000001" customHeight="1">
      <c r="B1564" s="402">
        <f t="shared" si="20"/>
        <v>1526</v>
      </c>
      <c r="C1564" s="489"/>
      <c r="D1564" s="490"/>
      <c r="E1564" s="490"/>
      <c r="F1564" s="490"/>
      <c r="G1564" s="490"/>
      <c r="H1564" s="490"/>
      <c r="I1564" s="490"/>
      <c r="J1564" s="490"/>
      <c r="K1564" s="490"/>
      <c r="L1564" s="491"/>
      <c r="M1564" s="492"/>
      <c r="N1564" s="492"/>
      <c r="O1564" s="492"/>
      <c r="P1564" s="492"/>
      <c r="Q1564" s="492"/>
      <c r="R1564" s="493"/>
      <c r="S1564" s="493"/>
      <c r="T1564" s="493"/>
      <c r="U1564" s="493"/>
      <c r="V1564" s="493"/>
      <c r="W1564" s="403"/>
      <c r="X1564" s="1"/>
      <c r="Y1564" s="2"/>
      <c r="Z1564" s="400" t="str">
        <f>IFERROR(VLOOKUP(Y1564, 【参考】数式用!$A$2:$B$48, 2, FALSE), "")</f>
        <v/>
      </c>
    </row>
    <row r="1565" spans="2:26" ht="20.100000000000001" customHeight="1">
      <c r="B1565" s="402">
        <f t="shared" si="20"/>
        <v>1527</v>
      </c>
      <c r="C1565" s="489"/>
      <c r="D1565" s="490"/>
      <c r="E1565" s="490"/>
      <c r="F1565" s="490"/>
      <c r="G1565" s="490"/>
      <c r="H1565" s="490"/>
      <c r="I1565" s="490"/>
      <c r="J1565" s="490"/>
      <c r="K1565" s="490"/>
      <c r="L1565" s="491"/>
      <c r="M1565" s="492"/>
      <c r="N1565" s="492"/>
      <c r="O1565" s="492"/>
      <c r="P1565" s="492"/>
      <c r="Q1565" s="492"/>
      <c r="R1565" s="493"/>
      <c r="S1565" s="493"/>
      <c r="T1565" s="493"/>
      <c r="U1565" s="493"/>
      <c r="V1565" s="493"/>
      <c r="W1565" s="403"/>
      <c r="X1565" s="1"/>
      <c r="Y1565" s="2"/>
      <c r="Z1565" s="400" t="str">
        <f>IFERROR(VLOOKUP(Y1565, 【参考】数式用!$A$2:$B$48, 2, FALSE), "")</f>
        <v/>
      </c>
    </row>
    <row r="1566" spans="2:26" ht="20.100000000000001" customHeight="1">
      <c r="B1566" s="402">
        <f t="shared" si="20"/>
        <v>1528</v>
      </c>
      <c r="C1566" s="489"/>
      <c r="D1566" s="490"/>
      <c r="E1566" s="490"/>
      <c r="F1566" s="490"/>
      <c r="G1566" s="490"/>
      <c r="H1566" s="490"/>
      <c r="I1566" s="490"/>
      <c r="J1566" s="490"/>
      <c r="K1566" s="490"/>
      <c r="L1566" s="491"/>
      <c r="M1566" s="492"/>
      <c r="N1566" s="492"/>
      <c r="O1566" s="492"/>
      <c r="P1566" s="492"/>
      <c r="Q1566" s="492"/>
      <c r="R1566" s="493"/>
      <c r="S1566" s="493"/>
      <c r="T1566" s="493"/>
      <c r="U1566" s="493"/>
      <c r="V1566" s="493"/>
      <c r="W1566" s="403"/>
      <c r="X1566" s="1"/>
      <c r="Y1566" s="2"/>
      <c r="Z1566" s="400" t="str">
        <f>IFERROR(VLOOKUP(Y1566, 【参考】数式用!$A$2:$B$48, 2, FALSE), "")</f>
        <v/>
      </c>
    </row>
    <row r="1567" spans="2:26" ht="20.100000000000001" customHeight="1">
      <c r="B1567" s="402">
        <f t="shared" si="20"/>
        <v>1529</v>
      </c>
      <c r="C1567" s="489"/>
      <c r="D1567" s="490"/>
      <c r="E1567" s="490"/>
      <c r="F1567" s="490"/>
      <c r="G1567" s="490"/>
      <c r="H1567" s="490"/>
      <c r="I1567" s="490"/>
      <c r="J1567" s="490"/>
      <c r="K1567" s="490"/>
      <c r="L1567" s="491"/>
      <c r="M1567" s="492"/>
      <c r="N1567" s="492"/>
      <c r="O1567" s="492"/>
      <c r="P1567" s="492"/>
      <c r="Q1567" s="492"/>
      <c r="R1567" s="493"/>
      <c r="S1567" s="493"/>
      <c r="T1567" s="493"/>
      <c r="U1567" s="493"/>
      <c r="V1567" s="493"/>
      <c r="W1567" s="403"/>
      <c r="X1567" s="1"/>
      <c r="Y1567" s="2"/>
      <c r="Z1567" s="400" t="str">
        <f>IFERROR(VLOOKUP(Y1567, 【参考】数式用!$A$2:$B$48, 2, FALSE), "")</f>
        <v/>
      </c>
    </row>
    <row r="1568" spans="2:26" ht="20.100000000000001" customHeight="1">
      <c r="B1568" s="402">
        <f t="shared" si="20"/>
        <v>1530</v>
      </c>
      <c r="C1568" s="489"/>
      <c r="D1568" s="490"/>
      <c r="E1568" s="490"/>
      <c r="F1568" s="490"/>
      <c r="G1568" s="490"/>
      <c r="H1568" s="490"/>
      <c r="I1568" s="490"/>
      <c r="J1568" s="490"/>
      <c r="K1568" s="490"/>
      <c r="L1568" s="491"/>
      <c r="M1568" s="492"/>
      <c r="N1568" s="492"/>
      <c r="O1568" s="492"/>
      <c r="P1568" s="492"/>
      <c r="Q1568" s="492"/>
      <c r="R1568" s="493"/>
      <c r="S1568" s="493"/>
      <c r="T1568" s="493"/>
      <c r="U1568" s="493"/>
      <c r="V1568" s="493"/>
      <c r="W1568" s="403"/>
      <c r="X1568" s="1"/>
      <c r="Y1568" s="2"/>
      <c r="Z1568" s="400" t="str">
        <f>IFERROR(VLOOKUP(Y1568, 【参考】数式用!$A$2:$B$48, 2, FALSE), "")</f>
        <v/>
      </c>
    </row>
    <row r="1569" spans="2:26" ht="20.100000000000001" customHeight="1">
      <c r="B1569" s="402">
        <f t="shared" ref="B1569:B1632" si="21">B1568+1</f>
        <v>1531</v>
      </c>
      <c r="C1569" s="489"/>
      <c r="D1569" s="490"/>
      <c r="E1569" s="490"/>
      <c r="F1569" s="490"/>
      <c r="G1569" s="490"/>
      <c r="H1569" s="490"/>
      <c r="I1569" s="490"/>
      <c r="J1569" s="490"/>
      <c r="K1569" s="490"/>
      <c r="L1569" s="491"/>
      <c r="M1569" s="492"/>
      <c r="N1569" s="492"/>
      <c r="O1569" s="492"/>
      <c r="P1569" s="492"/>
      <c r="Q1569" s="492"/>
      <c r="R1569" s="493"/>
      <c r="S1569" s="493"/>
      <c r="T1569" s="493"/>
      <c r="U1569" s="493"/>
      <c r="V1569" s="493"/>
      <c r="W1569" s="403"/>
      <c r="X1569" s="1"/>
      <c r="Y1569" s="2"/>
      <c r="Z1569" s="400" t="str">
        <f>IFERROR(VLOOKUP(Y1569, 【参考】数式用!$A$2:$B$48, 2, FALSE), "")</f>
        <v/>
      </c>
    </row>
    <row r="1570" spans="2:26" ht="20.100000000000001" customHeight="1">
      <c r="B1570" s="402">
        <f t="shared" si="21"/>
        <v>1532</v>
      </c>
      <c r="C1570" s="489"/>
      <c r="D1570" s="490"/>
      <c r="E1570" s="490"/>
      <c r="F1570" s="490"/>
      <c r="G1570" s="490"/>
      <c r="H1570" s="490"/>
      <c r="I1570" s="490"/>
      <c r="J1570" s="490"/>
      <c r="K1570" s="490"/>
      <c r="L1570" s="491"/>
      <c r="M1570" s="492"/>
      <c r="N1570" s="492"/>
      <c r="O1570" s="492"/>
      <c r="P1570" s="492"/>
      <c r="Q1570" s="492"/>
      <c r="R1570" s="493"/>
      <c r="S1570" s="493"/>
      <c r="T1570" s="493"/>
      <c r="U1570" s="493"/>
      <c r="V1570" s="493"/>
      <c r="W1570" s="403"/>
      <c r="X1570" s="1"/>
      <c r="Y1570" s="2"/>
      <c r="Z1570" s="400" t="str">
        <f>IFERROR(VLOOKUP(Y1570, 【参考】数式用!$A$2:$B$48, 2, FALSE), "")</f>
        <v/>
      </c>
    </row>
    <row r="1571" spans="2:26" ht="20.100000000000001" customHeight="1">
      <c r="B1571" s="402">
        <f t="shared" si="21"/>
        <v>1533</v>
      </c>
      <c r="C1571" s="489"/>
      <c r="D1571" s="490"/>
      <c r="E1571" s="490"/>
      <c r="F1571" s="490"/>
      <c r="G1571" s="490"/>
      <c r="H1571" s="490"/>
      <c r="I1571" s="490"/>
      <c r="J1571" s="490"/>
      <c r="K1571" s="490"/>
      <c r="L1571" s="491"/>
      <c r="M1571" s="492"/>
      <c r="N1571" s="492"/>
      <c r="O1571" s="492"/>
      <c r="P1571" s="492"/>
      <c r="Q1571" s="492"/>
      <c r="R1571" s="493"/>
      <c r="S1571" s="493"/>
      <c r="T1571" s="493"/>
      <c r="U1571" s="493"/>
      <c r="V1571" s="493"/>
      <c r="W1571" s="403"/>
      <c r="X1571" s="1"/>
      <c r="Y1571" s="2"/>
      <c r="Z1571" s="400" t="str">
        <f>IFERROR(VLOOKUP(Y1571, 【参考】数式用!$A$2:$B$48, 2, FALSE), "")</f>
        <v/>
      </c>
    </row>
    <row r="1572" spans="2:26" ht="20.100000000000001" customHeight="1">
      <c r="B1572" s="402">
        <f t="shared" si="21"/>
        <v>1534</v>
      </c>
      <c r="C1572" s="489"/>
      <c r="D1572" s="490"/>
      <c r="E1572" s="490"/>
      <c r="F1572" s="490"/>
      <c r="G1572" s="490"/>
      <c r="H1572" s="490"/>
      <c r="I1572" s="490"/>
      <c r="J1572" s="490"/>
      <c r="K1572" s="490"/>
      <c r="L1572" s="491"/>
      <c r="M1572" s="492"/>
      <c r="N1572" s="492"/>
      <c r="O1572" s="492"/>
      <c r="P1572" s="492"/>
      <c r="Q1572" s="492"/>
      <c r="R1572" s="493"/>
      <c r="S1572" s="493"/>
      <c r="T1572" s="493"/>
      <c r="U1572" s="493"/>
      <c r="V1572" s="493"/>
      <c r="W1572" s="403"/>
      <c r="X1572" s="1"/>
      <c r="Y1572" s="2"/>
      <c r="Z1572" s="400" t="str">
        <f>IFERROR(VLOOKUP(Y1572, 【参考】数式用!$A$2:$B$48, 2, FALSE), "")</f>
        <v/>
      </c>
    </row>
    <row r="1573" spans="2:26" ht="20.100000000000001" customHeight="1">
      <c r="B1573" s="402">
        <f t="shared" si="21"/>
        <v>1535</v>
      </c>
      <c r="C1573" s="489"/>
      <c r="D1573" s="490"/>
      <c r="E1573" s="490"/>
      <c r="F1573" s="490"/>
      <c r="G1573" s="490"/>
      <c r="H1573" s="490"/>
      <c r="I1573" s="490"/>
      <c r="J1573" s="490"/>
      <c r="K1573" s="490"/>
      <c r="L1573" s="491"/>
      <c r="M1573" s="492"/>
      <c r="N1573" s="492"/>
      <c r="O1573" s="492"/>
      <c r="P1573" s="492"/>
      <c r="Q1573" s="492"/>
      <c r="R1573" s="493"/>
      <c r="S1573" s="493"/>
      <c r="T1573" s="493"/>
      <c r="U1573" s="493"/>
      <c r="V1573" s="493"/>
      <c r="W1573" s="403"/>
      <c r="X1573" s="1"/>
      <c r="Y1573" s="2"/>
      <c r="Z1573" s="400" t="str">
        <f>IFERROR(VLOOKUP(Y1573, 【参考】数式用!$A$2:$B$48, 2, FALSE), "")</f>
        <v/>
      </c>
    </row>
    <row r="1574" spans="2:26" ht="20.100000000000001" customHeight="1">
      <c r="B1574" s="402">
        <f t="shared" si="21"/>
        <v>1536</v>
      </c>
      <c r="C1574" s="489"/>
      <c r="D1574" s="490"/>
      <c r="E1574" s="490"/>
      <c r="F1574" s="490"/>
      <c r="G1574" s="490"/>
      <c r="H1574" s="490"/>
      <c r="I1574" s="490"/>
      <c r="J1574" s="490"/>
      <c r="K1574" s="490"/>
      <c r="L1574" s="491"/>
      <c r="M1574" s="492"/>
      <c r="N1574" s="492"/>
      <c r="O1574" s="492"/>
      <c r="P1574" s="492"/>
      <c r="Q1574" s="492"/>
      <c r="R1574" s="493"/>
      <c r="S1574" s="493"/>
      <c r="T1574" s="493"/>
      <c r="U1574" s="493"/>
      <c r="V1574" s="493"/>
      <c r="W1574" s="403"/>
      <c r="X1574" s="1"/>
      <c r="Y1574" s="2"/>
      <c r="Z1574" s="400" t="str">
        <f>IFERROR(VLOOKUP(Y1574, 【参考】数式用!$A$2:$B$48, 2, FALSE), "")</f>
        <v/>
      </c>
    </row>
    <row r="1575" spans="2:26" ht="20.100000000000001" customHeight="1">
      <c r="B1575" s="402">
        <f t="shared" si="21"/>
        <v>1537</v>
      </c>
      <c r="C1575" s="489"/>
      <c r="D1575" s="490"/>
      <c r="E1575" s="490"/>
      <c r="F1575" s="490"/>
      <c r="G1575" s="490"/>
      <c r="H1575" s="490"/>
      <c r="I1575" s="490"/>
      <c r="J1575" s="490"/>
      <c r="K1575" s="490"/>
      <c r="L1575" s="491"/>
      <c r="M1575" s="492"/>
      <c r="N1575" s="492"/>
      <c r="O1575" s="492"/>
      <c r="P1575" s="492"/>
      <c r="Q1575" s="492"/>
      <c r="R1575" s="493"/>
      <c r="S1575" s="493"/>
      <c r="T1575" s="493"/>
      <c r="U1575" s="493"/>
      <c r="V1575" s="493"/>
      <c r="W1575" s="403"/>
      <c r="X1575" s="1"/>
      <c r="Y1575" s="2"/>
      <c r="Z1575" s="400" t="str">
        <f>IFERROR(VLOOKUP(Y1575, 【参考】数式用!$A$2:$B$48, 2, FALSE), "")</f>
        <v/>
      </c>
    </row>
    <row r="1576" spans="2:26" ht="20.100000000000001" customHeight="1">
      <c r="B1576" s="402">
        <f t="shared" si="21"/>
        <v>1538</v>
      </c>
      <c r="C1576" s="489"/>
      <c r="D1576" s="490"/>
      <c r="E1576" s="490"/>
      <c r="F1576" s="490"/>
      <c r="G1576" s="490"/>
      <c r="H1576" s="490"/>
      <c r="I1576" s="490"/>
      <c r="J1576" s="490"/>
      <c r="K1576" s="490"/>
      <c r="L1576" s="491"/>
      <c r="M1576" s="492"/>
      <c r="N1576" s="492"/>
      <c r="O1576" s="492"/>
      <c r="P1576" s="492"/>
      <c r="Q1576" s="492"/>
      <c r="R1576" s="493"/>
      <c r="S1576" s="493"/>
      <c r="T1576" s="493"/>
      <c r="U1576" s="493"/>
      <c r="V1576" s="493"/>
      <c r="W1576" s="403"/>
      <c r="X1576" s="1"/>
      <c r="Y1576" s="2"/>
      <c r="Z1576" s="400" t="str">
        <f>IFERROR(VLOOKUP(Y1576, 【参考】数式用!$A$2:$B$48, 2, FALSE), "")</f>
        <v/>
      </c>
    </row>
    <row r="1577" spans="2:26" ht="20.100000000000001" customHeight="1">
      <c r="B1577" s="402">
        <f t="shared" si="21"/>
        <v>1539</v>
      </c>
      <c r="C1577" s="489"/>
      <c r="D1577" s="490"/>
      <c r="E1577" s="490"/>
      <c r="F1577" s="490"/>
      <c r="G1577" s="490"/>
      <c r="H1577" s="490"/>
      <c r="I1577" s="490"/>
      <c r="J1577" s="490"/>
      <c r="K1577" s="490"/>
      <c r="L1577" s="491"/>
      <c r="M1577" s="492"/>
      <c r="N1577" s="492"/>
      <c r="O1577" s="492"/>
      <c r="P1577" s="492"/>
      <c r="Q1577" s="492"/>
      <c r="R1577" s="493"/>
      <c r="S1577" s="493"/>
      <c r="T1577" s="493"/>
      <c r="U1577" s="493"/>
      <c r="V1577" s="493"/>
      <c r="W1577" s="403"/>
      <c r="X1577" s="1"/>
      <c r="Y1577" s="2"/>
      <c r="Z1577" s="400" t="str">
        <f>IFERROR(VLOOKUP(Y1577, 【参考】数式用!$A$2:$B$48, 2, FALSE), "")</f>
        <v/>
      </c>
    </row>
    <row r="1578" spans="2:26" ht="20.100000000000001" customHeight="1">
      <c r="B1578" s="402">
        <f t="shared" si="21"/>
        <v>1540</v>
      </c>
      <c r="C1578" s="489"/>
      <c r="D1578" s="490"/>
      <c r="E1578" s="490"/>
      <c r="F1578" s="490"/>
      <c r="G1578" s="490"/>
      <c r="H1578" s="490"/>
      <c r="I1578" s="490"/>
      <c r="J1578" s="490"/>
      <c r="K1578" s="490"/>
      <c r="L1578" s="491"/>
      <c r="M1578" s="492"/>
      <c r="N1578" s="492"/>
      <c r="O1578" s="492"/>
      <c r="P1578" s="492"/>
      <c r="Q1578" s="492"/>
      <c r="R1578" s="493"/>
      <c r="S1578" s="493"/>
      <c r="T1578" s="493"/>
      <c r="U1578" s="493"/>
      <c r="V1578" s="493"/>
      <c r="W1578" s="403"/>
      <c r="X1578" s="1"/>
      <c r="Y1578" s="2"/>
      <c r="Z1578" s="400" t="str">
        <f>IFERROR(VLOOKUP(Y1578, 【参考】数式用!$A$2:$B$48, 2, FALSE), "")</f>
        <v/>
      </c>
    </row>
    <row r="1579" spans="2:26" ht="20.100000000000001" customHeight="1">
      <c r="B1579" s="402">
        <f t="shared" si="21"/>
        <v>1541</v>
      </c>
      <c r="C1579" s="489"/>
      <c r="D1579" s="490"/>
      <c r="E1579" s="490"/>
      <c r="F1579" s="490"/>
      <c r="G1579" s="490"/>
      <c r="H1579" s="490"/>
      <c r="I1579" s="490"/>
      <c r="J1579" s="490"/>
      <c r="K1579" s="490"/>
      <c r="L1579" s="491"/>
      <c r="M1579" s="492"/>
      <c r="N1579" s="492"/>
      <c r="O1579" s="492"/>
      <c r="P1579" s="492"/>
      <c r="Q1579" s="492"/>
      <c r="R1579" s="493"/>
      <c r="S1579" s="493"/>
      <c r="T1579" s="493"/>
      <c r="U1579" s="493"/>
      <c r="V1579" s="493"/>
      <c r="W1579" s="403"/>
      <c r="X1579" s="1"/>
      <c r="Y1579" s="2"/>
      <c r="Z1579" s="400" t="str">
        <f>IFERROR(VLOOKUP(Y1579, 【参考】数式用!$A$2:$B$48, 2, FALSE), "")</f>
        <v/>
      </c>
    </row>
    <row r="1580" spans="2:26" ht="20.100000000000001" customHeight="1">
      <c r="B1580" s="402">
        <f t="shared" si="21"/>
        <v>1542</v>
      </c>
      <c r="C1580" s="489"/>
      <c r="D1580" s="490"/>
      <c r="E1580" s="490"/>
      <c r="F1580" s="490"/>
      <c r="G1580" s="490"/>
      <c r="H1580" s="490"/>
      <c r="I1580" s="490"/>
      <c r="J1580" s="490"/>
      <c r="K1580" s="490"/>
      <c r="L1580" s="491"/>
      <c r="M1580" s="492"/>
      <c r="N1580" s="492"/>
      <c r="O1580" s="492"/>
      <c r="P1580" s="492"/>
      <c r="Q1580" s="492"/>
      <c r="R1580" s="493"/>
      <c r="S1580" s="493"/>
      <c r="T1580" s="493"/>
      <c r="U1580" s="493"/>
      <c r="V1580" s="493"/>
      <c r="W1580" s="403"/>
      <c r="X1580" s="1"/>
      <c r="Y1580" s="2"/>
      <c r="Z1580" s="400" t="str">
        <f>IFERROR(VLOOKUP(Y1580, 【参考】数式用!$A$2:$B$48, 2, FALSE), "")</f>
        <v/>
      </c>
    </row>
    <row r="1581" spans="2:26" ht="20.100000000000001" customHeight="1">
      <c r="B1581" s="402">
        <f t="shared" si="21"/>
        <v>1543</v>
      </c>
      <c r="C1581" s="489"/>
      <c r="D1581" s="490"/>
      <c r="E1581" s="490"/>
      <c r="F1581" s="490"/>
      <c r="G1581" s="490"/>
      <c r="H1581" s="490"/>
      <c r="I1581" s="490"/>
      <c r="J1581" s="490"/>
      <c r="K1581" s="490"/>
      <c r="L1581" s="491"/>
      <c r="M1581" s="492"/>
      <c r="N1581" s="492"/>
      <c r="O1581" s="492"/>
      <c r="P1581" s="492"/>
      <c r="Q1581" s="492"/>
      <c r="R1581" s="493"/>
      <c r="S1581" s="493"/>
      <c r="T1581" s="493"/>
      <c r="U1581" s="493"/>
      <c r="V1581" s="493"/>
      <c r="W1581" s="403"/>
      <c r="X1581" s="1"/>
      <c r="Y1581" s="2"/>
      <c r="Z1581" s="400" t="str">
        <f>IFERROR(VLOOKUP(Y1581, 【参考】数式用!$A$2:$B$48, 2, FALSE), "")</f>
        <v/>
      </c>
    </row>
    <row r="1582" spans="2:26" ht="20.100000000000001" customHeight="1">
      <c r="B1582" s="402">
        <f t="shared" si="21"/>
        <v>1544</v>
      </c>
      <c r="C1582" s="489"/>
      <c r="D1582" s="490"/>
      <c r="E1582" s="490"/>
      <c r="F1582" s="490"/>
      <c r="G1582" s="490"/>
      <c r="H1582" s="490"/>
      <c r="I1582" s="490"/>
      <c r="J1582" s="490"/>
      <c r="K1582" s="490"/>
      <c r="L1582" s="491"/>
      <c r="M1582" s="492"/>
      <c r="N1582" s="492"/>
      <c r="O1582" s="492"/>
      <c r="P1582" s="492"/>
      <c r="Q1582" s="492"/>
      <c r="R1582" s="493"/>
      <c r="S1582" s="493"/>
      <c r="T1582" s="493"/>
      <c r="U1582" s="493"/>
      <c r="V1582" s="493"/>
      <c r="W1582" s="403"/>
      <c r="X1582" s="1"/>
      <c r="Y1582" s="2"/>
      <c r="Z1582" s="400" t="str">
        <f>IFERROR(VLOOKUP(Y1582, 【参考】数式用!$A$2:$B$48, 2, FALSE), "")</f>
        <v/>
      </c>
    </row>
    <row r="1583" spans="2:26" ht="20.100000000000001" customHeight="1">
      <c r="B1583" s="402">
        <f t="shared" si="21"/>
        <v>1545</v>
      </c>
      <c r="C1583" s="489"/>
      <c r="D1583" s="490"/>
      <c r="E1583" s="490"/>
      <c r="F1583" s="490"/>
      <c r="G1583" s="490"/>
      <c r="H1583" s="490"/>
      <c r="I1583" s="490"/>
      <c r="J1583" s="490"/>
      <c r="K1583" s="490"/>
      <c r="L1583" s="491"/>
      <c r="M1583" s="492"/>
      <c r="N1583" s="492"/>
      <c r="O1583" s="492"/>
      <c r="P1583" s="492"/>
      <c r="Q1583" s="492"/>
      <c r="R1583" s="493"/>
      <c r="S1583" s="493"/>
      <c r="T1583" s="493"/>
      <c r="U1583" s="493"/>
      <c r="V1583" s="493"/>
      <c r="W1583" s="403"/>
      <c r="X1583" s="1"/>
      <c r="Y1583" s="2"/>
      <c r="Z1583" s="400" t="str">
        <f>IFERROR(VLOOKUP(Y1583, 【参考】数式用!$A$2:$B$48, 2, FALSE), "")</f>
        <v/>
      </c>
    </row>
    <row r="1584" spans="2:26" ht="20.100000000000001" customHeight="1">
      <c r="B1584" s="402">
        <f t="shared" si="21"/>
        <v>1546</v>
      </c>
      <c r="C1584" s="489"/>
      <c r="D1584" s="490"/>
      <c r="E1584" s="490"/>
      <c r="F1584" s="490"/>
      <c r="G1584" s="490"/>
      <c r="H1584" s="490"/>
      <c r="I1584" s="490"/>
      <c r="J1584" s="490"/>
      <c r="K1584" s="490"/>
      <c r="L1584" s="491"/>
      <c r="M1584" s="492"/>
      <c r="N1584" s="492"/>
      <c r="O1584" s="492"/>
      <c r="P1584" s="492"/>
      <c r="Q1584" s="492"/>
      <c r="R1584" s="493"/>
      <c r="S1584" s="493"/>
      <c r="T1584" s="493"/>
      <c r="U1584" s="493"/>
      <c r="V1584" s="493"/>
      <c r="W1584" s="403"/>
      <c r="X1584" s="1"/>
      <c r="Y1584" s="2"/>
      <c r="Z1584" s="400" t="str">
        <f>IFERROR(VLOOKUP(Y1584, 【参考】数式用!$A$2:$B$48, 2, FALSE), "")</f>
        <v/>
      </c>
    </row>
    <row r="1585" spans="2:26" ht="20.100000000000001" customHeight="1">
      <c r="B1585" s="402">
        <f t="shared" si="21"/>
        <v>1547</v>
      </c>
      <c r="C1585" s="489"/>
      <c r="D1585" s="490"/>
      <c r="E1585" s="490"/>
      <c r="F1585" s="490"/>
      <c r="G1585" s="490"/>
      <c r="H1585" s="490"/>
      <c r="I1585" s="490"/>
      <c r="J1585" s="490"/>
      <c r="K1585" s="490"/>
      <c r="L1585" s="491"/>
      <c r="M1585" s="492"/>
      <c r="N1585" s="492"/>
      <c r="O1585" s="492"/>
      <c r="P1585" s="492"/>
      <c r="Q1585" s="492"/>
      <c r="R1585" s="493"/>
      <c r="S1585" s="493"/>
      <c r="T1585" s="493"/>
      <c r="U1585" s="493"/>
      <c r="V1585" s="493"/>
      <c r="W1585" s="403"/>
      <c r="X1585" s="1"/>
      <c r="Y1585" s="2"/>
      <c r="Z1585" s="400" t="str">
        <f>IFERROR(VLOOKUP(Y1585, 【参考】数式用!$A$2:$B$48, 2, FALSE), "")</f>
        <v/>
      </c>
    </row>
    <row r="1586" spans="2:26" ht="20.100000000000001" customHeight="1">
      <c r="B1586" s="402">
        <f t="shared" si="21"/>
        <v>1548</v>
      </c>
      <c r="C1586" s="489"/>
      <c r="D1586" s="490"/>
      <c r="E1586" s="490"/>
      <c r="F1586" s="490"/>
      <c r="G1586" s="490"/>
      <c r="H1586" s="490"/>
      <c r="I1586" s="490"/>
      <c r="J1586" s="490"/>
      <c r="K1586" s="490"/>
      <c r="L1586" s="491"/>
      <c r="M1586" s="492"/>
      <c r="N1586" s="492"/>
      <c r="O1586" s="492"/>
      <c r="P1586" s="492"/>
      <c r="Q1586" s="492"/>
      <c r="R1586" s="493"/>
      <c r="S1586" s="493"/>
      <c r="T1586" s="493"/>
      <c r="U1586" s="493"/>
      <c r="V1586" s="493"/>
      <c r="W1586" s="403"/>
      <c r="X1586" s="1"/>
      <c r="Y1586" s="2"/>
      <c r="Z1586" s="400" t="str">
        <f>IFERROR(VLOOKUP(Y1586, 【参考】数式用!$A$2:$B$48, 2, FALSE), "")</f>
        <v/>
      </c>
    </row>
    <row r="1587" spans="2:26" ht="20.100000000000001" customHeight="1">
      <c r="B1587" s="402">
        <f t="shared" si="21"/>
        <v>1549</v>
      </c>
      <c r="C1587" s="489"/>
      <c r="D1587" s="490"/>
      <c r="E1587" s="490"/>
      <c r="F1587" s="490"/>
      <c r="G1587" s="490"/>
      <c r="H1587" s="490"/>
      <c r="I1587" s="490"/>
      <c r="J1587" s="490"/>
      <c r="K1587" s="490"/>
      <c r="L1587" s="491"/>
      <c r="M1587" s="492"/>
      <c r="N1587" s="492"/>
      <c r="O1587" s="492"/>
      <c r="P1587" s="492"/>
      <c r="Q1587" s="492"/>
      <c r="R1587" s="493"/>
      <c r="S1587" s="493"/>
      <c r="T1587" s="493"/>
      <c r="U1587" s="493"/>
      <c r="V1587" s="493"/>
      <c r="W1587" s="403"/>
      <c r="X1587" s="1"/>
      <c r="Y1587" s="2"/>
      <c r="Z1587" s="400" t="str">
        <f>IFERROR(VLOOKUP(Y1587, 【参考】数式用!$A$2:$B$48, 2, FALSE), "")</f>
        <v/>
      </c>
    </row>
    <row r="1588" spans="2:26" ht="20.100000000000001" customHeight="1">
      <c r="B1588" s="402">
        <f t="shared" si="21"/>
        <v>1550</v>
      </c>
      <c r="C1588" s="489"/>
      <c r="D1588" s="490"/>
      <c r="E1588" s="490"/>
      <c r="F1588" s="490"/>
      <c r="G1588" s="490"/>
      <c r="H1588" s="490"/>
      <c r="I1588" s="490"/>
      <c r="J1588" s="490"/>
      <c r="K1588" s="490"/>
      <c r="L1588" s="491"/>
      <c r="M1588" s="492"/>
      <c r="N1588" s="492"/>
      <c r="O1588" s="492"/>
      <c r="P1588" s="492"/>
      <c r="Q1588" s="492"/>
      <c r="R1588" s="493"/>
      <c r="S1588" s="493"/>
      <c r="T1588" s="493"/>
      <c r="U1588" s="493"/>
      <c r="V1588" s="493"/>
      <c r="W1588" s="403"/>
      <c r="X1588" s="1"/>
      <c r="Y1588" s="2"/>
      <c r="Z1588" s="400" t="str">
        <f>IFERROR(VLOOKUP(Y1588, 【参考】数式用!$A$2:$B$48, 2, FALSE), "")</f>
        <v/>
      </c>
    </row>
    <row r="1589" spans="2:26" ht="20.100000000000001" customHeight="1">
      <c r="B1589" s="402">
        <f t="shared" si="21"/>
        <v>1551</v>
      </c>
      <c r="C1589" s="489"/>
      <c r="D1589" s="490"/>
      <c r="E1589" s="490"/>
      <c r="F1589" s="490"/>
      <c r="G1589" s="490"/>
      <c r="H1589" s="490"/>
      <c r="I1589" s="490"/>
      <c r="J1589" s="490"/>
      <c r="K1589" s="490"/>
      <c r="L1589" s="491"/>
      <c r="M1589" s="492"/>
      <c r="N1589" s="492"/>
      <c r="O1589" s="492"/>
      <c r="P1589" s="492"/>
      <c r="Q1589" s="492"/>
      <c r="R1589" s="493"/>
      <c r="S1589" s="493"/>
      <c r="T1589" s="493"/>
      <c r="U1589" s="493"/>
      <c r="V1589" s="493"/>
      <c r="W1589" s="403"/>
      <c r="X1589" s="1"/>
      <c r="Y1589" s="2"/>
      <c r="Z1589" s="400" t="str">
        <f>IFERROR(VLOOKUP(Y1589, 【参考】数式用!$A$2:$B$48, 2, FALSE), "")</f>
        <v/>
      </c>
    </row>
    <row r="1590" spans="2:26" ht="20.100000000000001" customHeight="1">
      <c r="B1590" s="402">
        <f t="shared" si="21"/>
        <v>1552</v>
      </c>
      <c r="C1590" s="489"/>
      <c r="D1590" s="490"/>
      <c r="E1590" s="490"/>
      <c r="F1590" s="490"/>
      <c r="G1590" s="490"/>
      <c r="H1590" s="490"/>
      <c r="I1590" s="490"/>
      <c r="J1590" s="490"/>
      <c r="K1590" s="490"/>
      <c r="L1590" s="491"/>
      <c r="M1590" s="492"/>
      <c r="N1590" s="492"/>
      <c r="O1590" s="492"/>
      <c r="P1590" s="492"/>
      <c r="Q1590" s="492"/>
      <c r="R1590" s="493"/>
      <c r="S1590" s="493"/>
      <c r="T1590" s="493"/>
      <c r="U1590" s="493"/>
      <c r="V1590" s="493"/>
      <c r="W1590" s="403"/>
      <c r="X1590" s="1"/>
      <c r="Y1590" s="2"/>
      <c r="Z1590" s="400" t="str">
        <f>IFERROR(VLOOKUP(Y1590, 【参考】数式用!$A$2:$B$48, 2, FALSE), "")</f>
        <v/>
      </c>
    </row>
    <row r="1591" spans="2:26" ht="20.100000000000001" customHeight="1">
      <c r="B1591" s="402">
        <f t="shared" si="21"/>
        <v>1553</v>
      </c>
      <c r="C1591" s="489"/>
      <c r="D1591" s="490"/>
      <c r="E1591" s="490"/>
      <c r="F1591" s="490"/>
      <c r="G1591" s="490"/>
      <c r="H1591" s="490"/>
      <c r="I1591" s="490"/>
      <c r="J1591" s="490"/>
      <c r="K1591" s="490"/>
      <c r="L1591" s="491"/>
      <c r="M1591" s="492"/>
      <c r="N1591" s="492"/>
      <c r="O1591" s="492"/>
      <c r="P1591" s="492"/>
      <c r="Q1591" s="492"/>
      <c r="R1591" s="493"/>
      <c r="S1591" s="493"/>
      <c r="T1591" s="493"/>
      <c r="U1591" s="493"/>
      <c r="V1591" s="493"/>
      <c r="W1591" s="403"/>
      <c r="X1591" s="1"/>
      <c r="Y1591" s="2"/>
      <c r="Z1591" s="400" t="str">
        <f>IFERROR(VLOOKUP(Y1591, 【参考】数式用!$A$2:$B$48, 2, FALSE), "")</f>
        <v/>
      </c>
    </row>
    <row r="1592" spans="2:26" ht="20.100000000000001" customHeight="1">
      <c r="B1592" s="402">
        <f t="shared" si="21"/>
        <v>1554</v>
      </c>
      <c r="C1592" s="489"/>
      <c r="D1592" s="490"/>
      <c r="E1592" s="490"/>
      <c r="F1592" s="490"/>
      <c r="G1592" s="490"/>
      <c r="H1592" s="490"/>
      <c r="I1592" s="490"/>
      <c r="J1592" s="490"/>
      <c r="K1592" s="490"/>
      <c r="L1592" s="491"/>
      <c r="M1592" s="492"/>
      <c r="N1592" s="492"/>
      <c r="O1592" s="492"/>
      <c r="P1592" s="492"/>
      <c r="Q1592" s="492"/>
      <c r="R1592" s="493"/>
      <c r="S1592" s="493"/>
      <c r="T1592" s="493"/>
      <c r="U1592" s="493"/>
      <c r="V1592" s="493"/>
      <c r="W1592" s="403"/>
      <c r="X1592" s="1"/>
      <c r="Y1592" s="2"/>
      <c r="Z1592" s="400" t="str">
        <f>IFERROR(VLOOKUP(Y1592, 【参考】数式用!$A$2:$B$48, 2, FALSE), "")</f>
        <v/>
      </c>
    </row>
    <row r="1593" spans="2:26" ht="20.100000000000001" customHeight="1">
      <c r="B1593" s="402">
        <f t="shared" si="21"/>
        <v>1555</v>
      </c>
      <c r="C1593" s="489"/>
      <c r="D1593" s="490"/>
      <c r="E1593" s="490"/>
      <c r="F1593" s="490"/>
      <c r="G1593" s="490"/>
      <c r="H1593" s="490"/>
      <c r="I1593" s="490"/>
      <c r="J1593" s="490"/>
      <c r="K1593" s="490"/>
      <c r="L1593" s="491"/>
      <c r="M1593" s="492"/>
      <c r="N1593" s="492"/>
      <c r="O1593" s="492"/>
      <c r="P1593" s="492"/>
      <c r="Q1593" s="492"/>
      <c r="R1593" s="493"/>
      <c r="S1593" s="493"/>
      <c r="T1593" s="493"/>
      <c r="U1593" s="493"/>
      <c r="V1593" s="493"/>
      <c r="W1593" s="403"/>
      <c r="X1593" s="1"/>
      <c r="Y1593" s="2"/>
      <c r="Z1593" s="400" t="str">
        <f>IFERROR(VLOOKUP(Y1593, 【参考】数式用!$A$2:$B$48, 2, FALSE), "")</f>
        <v/>
      </c>
    </row>
    <row r="1594" spans="2:26" ht="20.100000000000001" customHeight="1">
      <c r="B1594" s="402">
        <f t="shared" si="21"/>
        <v>1556</v>
      </c>
      <c r="C1594" s="489"/>
      <c r="D1594" s="490"/>
      <c r="E1594" s="490"/>
      <c r="F1594" s="490"/>
      <c r="G1594" s="490"/>
      <c r="H1594" s="490"/>
      <c r="I1594" s="490"/>
      <c r="J1594" s="490"/>
      <c r="K1594" s="490"/>
      <c r="L1594" s="491"/>
      <c r="M1594" s="492"/>
      <c r="N1594" s="492"/>
      <c r="O1594" s="492"/>
      <c r="P1594" s="492"/>
      <c r="Q1594" s="492"/>
      <c r="R1594" s="493"/>
      <c r="S1594" s="493"/>
      <c r="T1594" s="493"/>
      <c r="U1594" s="493"/>
      <c r="V1594" s="493"/>
      <c r="W1594" s="403"/>
      <c r="X1594" s="1"/>
      <c r="Y1594" s="2"/>
      <c r="Z1594" s="400" t="str">
        <f>IFERROR(VLOOKUP(Y1594, 【参考】数式用!$A$2:$B$48, 2, FALSE), "")</f>
        <v/>
      </c>
    </row>
    <row r="1595" spans="2:26" ht="20.100000000000001" customHeight="1">
      <c r="B1595" s="402">
        <f t="shared" si="21"/>
        <v>1557</v>
      </c>
      <c r="C1595" s="489"/>
      <c r="D1595" s="490"/>
      <c r="E1595" s="490"/>
      <c r="F1595" s="490"/>
      <c r="G1595" s="490"/>
      <c r="H1595" s="490"/>
      <c r="I1595" s="490"/>
      <c r="J1595" s="490"/>
      <c r="K1595" s="490"/>
      <c r="L1595" s="491"/>
      <c r="M1595" s="492"/>
      <c r="N1595" s="492"/>
      <c r="O1595" s="492"/>
      <c r="P1595" s="492"/>
      <c r="Q1595" s="492"/>
      <c r="R1595" s="493"/>
      <c r="S1595" s="493"/>
      <c r="T1595" s="493"/>
      <c r="U1595" s="493"/>
      <c r="V1595" s="493"/>
      <c r="W1595" s="403"/>
      <c r="X1595" s="1"/>
      <c r="Y1595" s="2"/>
      <c r="Z1595" s="400" t="str">
        <f>IFERROR(VLOOKUP(Y1595, 【参考】数式用!$A$2:$B$48, 2, FALSE), "")</f>
        <v/>
      </c>
    </row>
    <row r="1596" spans="2:26" ht="20.100000000000001" customHeight="1">
      <c r="B1596" s="402">
        <f t="shared" si="21"/>
        <v>1558</v>
      </c>
      <c r="C1596" s="489"/>
      <c r="D1596" s="490"/>
      <c r="E1596" s="490"/>
      <c r="F1596" s="490"/>
      <c r="G1596" s="490"/>
      <c r="H1596" s="490"/>
      <c r="I1596" s="490"/>
      <c r="J1596" s="490"/>
      <c r="K1596" s="490"/>
      <c r="L1596" s="491"/>
      <c r="M1596" s="492"/>
      <c r="N1596" s="492"/>
      <c r="O1596" s="492"/>
      <c r="P1596" s="492"/>
      <c r="Q1596" s="492"/>
      <c r="R1596" s="493"/>
      <c r="S1596" s="493"/>
      <c r="T1596" s="493"/>
      <c r="U1596" s="493"/>
      <c r="V1596" s="493"/>
      <c r="W1596" s="403"/>
      <c r="X1596" s="1"/>
      <c r="Y1596" s="2"/>
      <c r="Z1596" s="400" t="str">
        <f>IFERROR(VLOOKUP(Y1596, 【参考】数式用!$A$2:$B$48, 2, FALSE), "")</f>
        <v/>
      </c>
    </row>
    <row r="1597" spans="2:26" ht="20.100000000000001" customHeight="1">
      <c r="B1597" s="402">
        <f t="shared" si="21"/>
        <v>1559</v>
      </c>
      <c r="C1597" s="489"/>
      <c r="D1597" s="490"/>
      <c r="E1597" s="490"/>
      <c r="F1597" s="490"/>
      <c r="G1597" s="490"/>
      <c r="H1597" s="490"/>
      <c r="I1597" s="490"/>
      <c r="J1597" s="490"/>
      <c r="K1597" s="490"/>
      <c r="L1597" s="491"/>
      <c r="M1597" s="492"/>
      <c r="N1597" s="492"/>
      <c r="O1597" s="492"/>
      <c r="P1597" s="492"/>
      <c r="Q1597" s="492"/>
      <c r="R1597" s="493"/>
      <c r="S1597" s="493"/>
      <c r="T1597" s="493"/>
      <c r="U1597" s="493"/>
      <c r="V1597" s="493"/>
      <c r="W1597" s="403"/>
      <c r="X1597" s="1"/>
      <c r="Y1597" s="2"/>
      <c r="Z1597" s="400" t="str">
        <f>IFERROR(VLOOKUP(Y1597, 【参考】数式用!$A$2:$B$48, 2, FALSE), "")</f>
        <v/>
      </c>
    </row>
    <row r="1598" spans="2:26" ht="20.100000000000001" customHeight="1">
      <c r="B1598" s="402">
        <f t="shared" si="21"/>
        <v>1560</v>
      </c>
      <c r="C1598" s="489"/>
      <c r="D1598" s="490"/>
      <c r="E1598" s="490"/>
      <c r="F1598" s="490"/>
      <c r="G1598" s="490"/>
      <c r="H1598" s="490"/>
      <c r="I1598" s="490"/>
      <c r="J1598" s="490"/>
      <c r="K1598" s="490"/>
      <c r="L1598" s="491"/>
      <c r="M1598" s="492"/>
      <c r="N1598" s="492"/>
      <c r="O1598" s="492"/>
      <c r="P1598" s="492"/>
      <c r="Q1598" s="492"/>
      <c r="R1598" s="493"/>
      <c r="S1598" s="493"/>
      <c r="T1598" s="493"/>
      <c r="U1598" s="493"/>
      <c r="V1598" s="493"/>
      <c r="W1598" s="403"/>
      <c r="X1598" s="1"/>
      <c r="Y1598" s="2"/>
      <c r="Z1598" s="400" t="str">
        <f>IFERROR(VLOOKUP(Y1598, 【参考】数式用!$A$2:$B$48, 2, FALSE), "")</f>
        <v/>
      </c>
    </row>
    <row r="1599" spans="2:26" ht="20.100000000000001" customHeight="1">
      <c r="B1599" s="402">
        <f t="shared" si="21"/>
        <v>1561</v>
      </c>
      <c r="C1599" s="489"/>
      <c r="D1599" s="490"/>
      <c r="E1599" s="490"/>
      <c r="F1599" s="490"/>
      <c r="G1599" s="490"/>
      <c r="H1599" s="490"/>
      <c r="I1599" s="490"/>
      <c r="J1599" s="490"/>
      <c r="K1599" s="490"/>
      <c r="L1599" s="491"/>
      <c r="M1599" s="492"/>
      <c r="N1599" s="492"/>
      <c r="O1599" s="492"/>
      <c r="P1599" s="492"/>
      <c r="Q1599" s="492"/>
      <c r="R1599" s="493"/>
      <c r="S1599" s="493"/>
      <c r="T1599" s="493"/>
      <c r="U1599" s="493"/>
      <c r="V1599" s="493"/>
      <c r="W1599" s="403"/>
      <c r="X1599" s="1"/>
      <c r="Y1599" s="2"/>
      <c r="Z1599" s="400" t="str">
        <f>IFERROR(VLOOKUP(Y1599, 【参考】数式用!$A$2:$B$48, 2, FALSE), "")</f>
        <v/>
      </c>
    </row>
    <row r="1600" spans="2:26" ht="20.100000000000001" customHeight="1">
      <c r="B1600" s="402">
        <f t="shared" si="21"/>
        <v>1562</v>
      </c>
      <c r="C1600" s="489"/>
      <c r="D1600" s="490"/>
      <c r="E1600" s="490"/>
      <c r="F1600" s="490"/>
      <c r="G1600" s="490"/>
      <c r="H1600" s="490"/>
      <c r="I1600" s="490"/>
      <c r="J1600" s="490"/>
      <c r="K1600" s="490"/>
      <c r="L1600" s="491"/>
      <c r="M1600" s="492"/>
      <c r="N1600" s="492"/>
      <c r="O1600" s="492"/>
      <c r="P1600" s="492"/>
      <c r="Q1600" s="492"/>
      <c r="R1600" s="493"/>
      <c r="S1600" s="493"/>
      <c r="T1600" s="493"/>
      <c r="U1600" s="493"/>
      <c r="V1600" s="493"/>
      <c r="W1600" s="403"/>
      <c r="X1600" s="1"/>
      <c r="Y1600" s="2"/>
      <c r="Z1600" s="400" t="str">
        <f>IFERROR(VLOOKUP(Y1600, 【参考】数式用!$A$2:$B$48, 2, FALSE), "")</f>
        <v/>
      </c>
    </row>
    <row r="1601" spans="2:26" ht="20.100000000000001" customHeight="1">
      <c r="B1601" s="402">
        <f t="shared" si="21"/>
        <v>1563</v>
      </c>
      <c r="C1601" s="489"/>
      <c r="D1601" s="490"/>
      <c r="E1601" s="490"/>
      <c r="F1601" s="490"/>
      <c r="G1601" s="490"/>
      <c r="H1601" s="490"/>
      <c r="I1601" s="490"/>
      <c r="J1601" s="490"/>
      <c r="K1601" s="490"/>
      <c r="L1601" s="491"/>
      <c r="M1601" s="492"/>
      <c r="N1601" s="492"/>
      <c r="O1601" s="492"/>
      <c r="P1601" s="492"/>
      <c r="Q1601" s="492"/>
      <c r="R1601" s="493"/>
      <c r="S1601" s="493"/>
      <c r="T1601" s="493"/>
      <c r="U1601" s="493"/>
      <c r="V1601" s="493"/>
      <c r="W1601" s="403"/>
      <c r="X1601" s="1"/>
      <c r="Y1601" s="2"/>
      <c r="Z1601" s="400" t="str">
        <f>IFERROR(VLOOKUP(Y1601, 【参考】数式用!$A$2:$B$48, 2, FALSE), "")</f>
        <v/>
      </c>
    </row>
    <row r="1602" spans="2:26" ht="20.100000000000001" customHeight="1">
      <c r="B1602" s="402">
        <f t="shared" si="21"/>
        <v>1564</v>
      </c>
      <c r="C1602" s="489"/>
      <c r="D1602" s="490"/>
      <c r="E1602" s="490"/>
      <c r="F1602" s="490"/>
      <c r="G1602" s="490"/>
      <c r="H1602" s="490"/>
      <c r="I1602" s="490"/>
      <c r="J1602" s="490"/>
      <c r="K1602" s="490"/>
      <c r="L1602" s="491"/>
      <c r="M1602" s="492"/>
      <c r="N1602" s="492"/>
      <c r="O1602" s="492"/>
      <c r="P1602" s="492"/>
      <c r="Q1602" s="492"/>
      <c r="R1602" s="493"/>
      <c r="S1602" s="493"/>
      <c r="T1602" s="493"/>
      <c r="U1602" s="493"/>
      <c r="V1602" s="493"/>
      <c r="W1602" s="403"/>
      <c r="X1602" s="1"/>
      <c r="Y1602" s="2"/>
      <c r="Z1602" s="400" t="str">
        <f>IFERROR(VLOOKUP(Y1602, 【参考】数式用!$A$2:$B$48, 2, FALSE), "")</f>
        <v/>
      </c>
    </row>
    <row r="1603" spans="2:26" ht="20.100000000000001" customHeight="1">
      <c r="B1603" s="402">
        <f t="shared" si="21"/>
        <v>1565</v>
      </c>
      <c r="C1603" s="489"/>
      <c r="D1603" s="490"/>
      <c r="E1603" s="490"/>
      <c r="F1603" s="490"/>
      <c r="G1603" s="490"/>
      <c r="H1603" s="490"/>
      <c r="I1603" s="490"/>
      <c r="J1603" s="490"/>
      <c r="K1603" s="490"/>
      <c r="L1603" s="491"/>
      <c r="M1603" s="492"/>
      <c r="N1603" s="492"/>
      <c r="O1603" s="492"/>
      <c r="P1603" s="492"/>
      <c r="Q1603" s="492"/>
      <c r="R1603" s="493"/>
      <c r="S1603" s="493"/>
      <c r="T1603" s="493"/>
      <c r="U1603" s="493"/>
      <c r="V1603" s="493"/>
      <c r="W1603" s="403"/>
      <c r="X1603" s="1"/>
      <c r="Y1603" s="2"/>
      <c r="Z1603" s="400" t="str">
        <f>IFERROR(VLOOKUP(Y1603, 【参考】数式用!$A$2:$B$48, 2, FALSE), "")</f>
        <v/>
      </c>
    </row>
    <row r="1604" spans="2:26" ht="20.100000000000001" customHeight="1">
      <c r="B1604" s="402">
        <f t="shared" si="21"/>
        <v>1566</v>
      </c>
      <c r="C1604" s="489"/>
      <c r="D1604" s="490"/>
      <c r="E1604" s="490"/>
      <c r="F1604" s="490"/>
      <c r="G1604" s="490"/>
      <c r="H1604" s="490"/>
      <c r="I1604" s="490"/>
      <c r="J1604" s="490"/>
      <c r="K1604" s="490"/>
      <c r="L1604" s="491"/>
      <c r="M1604" s="492"/>
      <c r="N1604" s="492"/>
      <c r="O1604" s="492"/>
      <c r="P1604" s="492"/>
      <c r="Q1604" s="492"/>
      <c r="R1604" s="493"/>
      <c r="S1604" s="493"/>
      <c r="T1604" s="493"/>
      <c r="U1604" s="493"/>
      <c r="V1604" s="493"/>
      <c r="W1604" s="403"/>
      <c r="X1604" s="1"/>
      <c r="Y1604" s="2"/>
      <c r="Z1604" s="400" t="str">
        <f>IFERROR(VLOOKUP(Y1604, 【参考】数式用!$A$2:$B$48, 2, FALSE), "")</f>
        <v/>
      </c>
    </row>
    <row r="1605" spans="2:26" ht="20.100000000000001" customHeight="1">
      <c r="B1605" s="402">
        <f t="shared" si="21"/>
        <v>1567</v>
      </c>
      <c r="C1605" s="489"/>
      <c r="D1605" s="490"/>
      <c r="E1605" s="490"/>
      <c r="F1605" s="490"/>
      <c r="G1605" s="490"/>
      <c r="H1605" s="490"/>
      <c r="I1605" s="490"/>
      <c r="J1605" s="490"/>
      <c r="K1605" s="490"/>
      <c r="L1605" s="491"/>
      <c r="M1605" s="492"/>
      <c r="N1605" s="492"/>
      <c r="O1605" s="492"/>
      <c r="P1605" s="492"/>
      <c r="Q1605" s="492"/>
      <c r="R1605" s="493"/>
      <c r="S1605" s="493"/>
      <c r="T1605" s="493"/>
      <c r="U1605" s="493"/>
      <c r="V1605" s="493"/>
      <c r="W1605" s="403"/>
      <c r="X1605" s="1"/>
      <c r="Y1605" s="2"/>
      <c r="Z1605" s="400" t="str">
        <f>IFERROR(VLOOKUP(Y1605, 【参考】数式用!$A$2:$B$48, 2, FALSE), "")</f>
        <v/>
      </c>
    </row>
    <row r="1606" spans="2:26" ht="20.100000000000001" customHeight="1">
      <c r="B1606" s="402">
        <f t="shared" si="21"/>
        <v>1568</v>
      </c>
      <c r="C1606" s="489"/>
      <c r="D1606" s="490"/>
      <c r="E1606" s="490"/>
      <c r="F1606" s="490"/>
      <c r="G1606" s="490"/>
      <c r="H1606" s="490"/>
      <c r="I1606" s="490"/>
      <c r="J1606" s="490"/>
      <c r="K1606" s="490"/>
      <c r="L1606" s="491"/>
      <c r="M1606" s="492"/>
      <c r="N1606" s="492"/>
      <c r="O1606" s="492"/>
      <c r="P1606" s="492"/>
      <c r="Q1606" s="492"/>
      <c r="R1606" s="493"/>
      <c r="S1606" s="493"/>
      <c r="T1606" s="493"/>
      <c r="U1606" s="493"/>
      <c r="V1606" s="493"/>
      <c r="W1606" s="403"/>
      <c r="X1606" s="1"/>
      <c r="Y1606" s="2"/>
      <c r="Z1606" s="400" t="str">
        <f>IFERROR(VLOOKUP(Y1606, 【参考】数式用!$A$2:$B$48, 2, FALSE), "")</f>
        <v/>
      </c>
    </row>
    <row r="1607" spans="2:26" ht="20.100000000000001" customHeight="1">
      <c r="B1607" s="402">
        <f t="shared" si="21"/>
        <v>1569</v>
      </c>
      <c r="C1607" s="489"/>
      <c r="D1607" s="490"/>
      <c r="E1607" s="490"/>
      <c r="F1607" s="490"/>
      <c r="G1607" s="490"/>
      <c r="H1607" s="490"/>
      <c r="I1607" s="490"/>
      <c r="J1607" s="490"/>
      <c r="K1607" s="490"/>
      <c r="L1607" s="491"/>
      <c r="M1607" s="492"/>
      <c r="N1607" s="492"/>
      <c r="O1607" s="492"/>
      <c r="P1607" s="492"/>
      <c r="Q1607" s="492"/>
      <c r="R1607" s="493"/>
      <c r="S1607" s="493"/>
      <c r="T1607" s="493"/>
      <c r="U1607" s="493"/>
      <c r="V1607" s="493"/>
      <c r="W1607" s="403"/>
      <c r="X1607" s="1"/>
      <c r="Y1607" s="2"/>
      <c r="Z1607" s="400" t="str">
        <f>IFERROR(VLOOKUP(Y1607, 【参考】数式用!$A$2:$B$48, 2, FALSE), "")</f>
        <v/>
      </c>
    </row>
    <row r="1608" spans="2:26" ht="20.100000000000001" customHeight="1">
      <c r="B1608" s="402">
        <f t="shared" si="21"/>
        <v>1570</v>
      </c>
      <c r="C1608" s="489"/>
      <c r="D1608" s="490"/>
      <c r="E1608" s="490"/>
      <c r="F1608" s="490"/>
      <c r="G1608" s="490"/>
      <c r="H1608" s="490"/>
      <c r="I1608" s="490"/>
      <c r="J1608" s="490"/>
      <c r="K1608" s="490"/>
      <c r="L1608" s="491"/>
      <c r="M1608" s="492"/>
      <c r="N1608" s="492"/>
      <c r="O1608" s="492"/>
      <c r="P1608" s="492"/>
      <c r="Q1608" s="492"/>
      <c r="R1608" s="493"/>
      <c r="S1608" s="493"/>
      <c r="T1608" s="493"/>
      <c r="U1608" s="493"/>
      <c r="V1608" s="493"/>
      <c r="W1608" s="403"/>
      <c r="X1608" s="1"/>
      <c r="Y1608" s="2"/>
      <c r="Z1608" s="400" t="str">
        <f>IFERROR(VLOOKUP(Y1608, 【参考】数式用!$A$2:$B$48, 2, FALSE), "")</f>
        <v/>
      </c>
    </row>
    <row r="1609" spans="2:26" ht="20.100000000000001" customHeight="1">
      <c r="B1609" s="402">
        <f t="shared" si="21"/>
        <v>1571</v>
      </c>
      <c r="C1609" s="489"/>
      <c r="D1609" s="490"/>
      <c r="E1609" s="490"/>
      <c r="F1609" s="490"/>
      <c r="G1609" s="490"/>
      <c r="H1609" s="490"/>
      <c r="I1609" s="490"/>
      <c r="J1609" s="490"/>
      <c r="K1609" s="490"/>
      <c r="L1609" s="491"/>
      <c r="M1609" s="492"/>
      <c r="N1609" s="492"/>
      <c r="O1609" s="492"/>
      <c r="P1609" s="492"/>
      <c r="Q1609" s="492"/>
      <c r="R1609" s="493"/>
      <c r="S1609" s="493"/>
      <c r="T1609" s="493"/>
      <c r="U1609" s="493"/>
      <c r="V1609" s="493"/>
      <c r="W1609" s="403"/>
      <c r="X1609" s="1"/>
      <c r="Y1609" s="2"/>
      <c r="Z1609" s="400" t="str">
        <f>IFERROR(VLOOKUP(Y1609, 【参考】数式用!$A$2:$B$48, 2, FALSE), "")</f>
        <v/>
      </c>
    </row>
    <row r="1610" spans="2:26" ht="20.100000000000001" customHeight="1">
      <c r="B1610" s="402">
        <f t="shared" si="21"/>
        <v>1572</v>
      </c>
      <c r="C1610" s="489"/>
      <c r="D1610" s="490"/>
      <c r="E1610" s="490"/>
      <c r="F1610" s="490"/>
      <c r="G1610" s="490"/>
      <c r="H1610" s="490"/>
      <c r="I1610" s="490"/>
      <c r="J1610" s="490"/>
      <c r="K1610" s="490"/>
      <c r="L1610" s="491"/>
      <c r="M1610" s="492"/>
      <c r="N1610" s="492"/>
      <c r="O1610" s="492"/>
      <c r="P1610" s="492"/>
      <c r="Q1610" s="492"/>
      <c r="R1610" s="493"/>
      <c r="S1610" s="493"/>
      <c r="T1610" s="493"/>
      <c r="U1610" s="493"/>
      <c r="V1610" s="493"/>
      <c r="W1610" s="403"/>
      <c r="X1610" s="1"/>
      <c r="Y1610" s="2"/>
      <c r="Z1610" s="400" t="str">
        <f>IFERROR(VLOOKUP(Y1610, 【参考】数式用!$A$2:$B$48, 2, FALSE), "")</f>
        <v/>
      </c>
    </row>
    <row r="1611" spans="2:26" ht="20.100000000000001" customHeight="1">
      <c r="B1611" s="402">
        <f t="shared" si="21"/>
        <v>1573</v>
      </c>
      <c r="C1611" s="489"/>
      <c r="D1611" s="490"/>
      <c r="E1611" s="490"/>
      <c r="F1611" s="490"/>
      <c r="G1611" s="490"/>
      <c r="H1611" s="490"/>
      <c r="I1611" s="490"/>
      <c r="J1611" s="490"/>
      <c r="K1611" s="490"/>
      <c r="L1611" s="491"/>
      <c r="M1611" s="492"/>
      <c r="N1611" s="492"/>
      <c r="O1611" s="492"/>
      <c r="P1611" s="492"/>
      <c r="Q1611" s="492"/>
      <c r="R1611" s="493"/>
      <c r="S1611" s="493"/>
      <c r="T1611" s="493"/>
      <c r="U1611" s="493"/>
      <c r="V1611" s="493"/>
      <c r="W1611" s="403"/>
      <c r="X1611" s="1"/>
      <c r="Y1611" s="2"/>
      <c r="Z1611" s="400" t="str">
        <f>IFERROR(VLOOKUP(Y1611, 【参考】数式用!$A$2:$B$48, 2, FALSE), "")</f>
        <v/>
      </c>
    </row>
    <row r="1612" spans="2:26" ht="20.100000000000001" customHeight="1">
      <c r="B1612" s="402">
        <f t="shared" si="21"/>
        <v>1574</v>
      </c>
      <c r="C1612" s="489"/>
      <c r="D1612" s="490"/>
      <c r="E1612" s="490"/>
      <c r="F1612" s="490"/>
      <c r="G1612" s="490"/>
      <c r="H1612" s="490"/>
      <c r="I1612" s="490"/>
      <c r="J1612" s="490"/>
      <c r="K1612" s="490"/>
      <c r="L1612" s="491"/>
      <c r="M1612" s="492"/>
      <c r="N1612" s="492"/>
      <c r="O1612" s="492"/>
      <c r="P1612" s="492"/>
      <c r="Q1612" s="492"/>
      <c r="R1612" s="493"/>
      <c r="S1612" s="493"/>
      <c r="T1612" s="493"/>
      <c r="U1612" s="493"/>
      <c r="V1612" s="493"/>
      <c r="W1612" s="403"/>
      <c r="X1612" s="1"/>
      <c r="Y1612" s="2"/>
      <c r="Z1612" s="400" t="str">
        <f>IFERROR(VLOOKUP(Y1612, 【参考】数式用!$A$2:$B$48, 2, FALSE), "")</f>
        <v/>
      </c>
    </row>
    <row r="1613" spans="2:26" ht="20.100000000000001" customHeight="1">
      <c r="B1613" s="402">
        <f t="shared" si="21"/>
        <v>1575</v>
      </c>
      <c r="C1613" s="489"/>
      <c r="D1613" s="490"/>
      <c r="E1613" s="490"/>
      <c r="F1613" s="490"/>
      <c r="G1613" s="490"/>
      <c r="H1613" s="490"/>
      <c r="I1613" s="490"/>
      <c r="J1613" s="490"/>
      <c r="K1613" s="490"/>
      <c r="L1613" s="491"/>
      <c r="M1613" s="492"/>
      <c r="N1613" s="492"/>
      <c r="O1613" s="492"/>
      <c r="P1613" s="492"/>
      <c r="Q1613" s="492"/>
      <c r="R1613" s="493"/>
      <c r="S1613" s="493"/>
      <c r="T1613" s="493"/>
      <c r="U1613" s="493"/>
      <c r="V1613" s="493"/>
      <c r="W1613" s="403"/>
      <c r="X1613" s="1"/>
      <c r="Y1613" s="2"/>
      <c r="Z1613" s="400" t="str">
        <f>IFERROR(VLOOKUP(Y1613, 【参考】数式用!$A$2:$B$48, 2, FALSE), "")</f>
        <v/>
      </c>
    </row>
    <row r="1614" spans="2:26" ht="20.100000000000001" customHeight="1">
      <c r="B1614" s="402">
        <f t="shared" si="21"/>
        <v>1576</v>
      </c>
      <c r="C1614" s="489"/>
      <c r="D1614" s="490"/>
      <c r="E1614" s="490"/>
      <c r="F1614" s="490"/>
      <c r="G1614" s="490"/>
      <c r="H1614" s="490"/>
      <c r="I1614" s="490"/>
      <c r="J1614" s="490"/>
      <c r="K1614" s="490"/>
      <c r="L1614" s="491"/>
      <c r="M1614" s="492"/>
      <c r="N1614" s="492"/>
      <c r="O1614" s="492"/>
      <c r="P1614" s="492"/>
      <c r="Q1614" s="492"/>
      <c r="R1614" s="493"/>
      <c r="S1614" s="493"/>
      <c r="T1614" s="493"/>
      <c r="U1614" s="493"/>
      <c r="V1614" s="493"/>
      <c r="W1614" s="403"/>
      <c r="X1614" s="1"/>
      <c r="Y1614" s="2"/>
      <c r="Z1614" s="400" t="str">
        <f>IFERROR(VLOOKUP(Y1614, 【参考】数式用!$A$2:$B$48, 2, FALSE), "")</f>
        <v/>
      </c>
    </row>
    <row r="1615" spans="2:26" ht="20.100000000000001" customHeight="1">
      <c r="B1615" s="402">
        <f t="shared" si="21"/>
        <v>1577</v>
      </c>
      <c r="C1615" s="489"/>
      <c r="D1615" s="490"/>
      <c r="E1615" s="490"/>
      <c r="F1615" s="490"/>
      <c r="G1615" s="490"/>
      <c r="H1615" s="490"/>
      <c r="I1615" s="490"/>
      <c r="J1615" s="490"/>
      <c r="K1615" s="490"/>
      <c r="L1615" s="491"/>
      <c r="M1615" s="492"/>
      <c r="N1615" s="492"/>
      <c r="O1615" s="492"/>
      <c r="P1615" s="492"/>
      <c r="Q1615" s="492"/>
      <c r="R1615" s="493"/>
      <c r="S1615" s="493"/>
      <c r="T1615" s="493"/>
      <c r="U1615" s="493"/>
      <c r="V1615" s="493"/>
      <c r="W1615" s="403"/>
      <c r="X1615" s="1"/>
      <c r="Y1615" s="2"/>
      <c r="Z1615" s="400" t="str">
        <f>IFERROR(VLOOKUP(Y1615, 【参考】数式用!$A$2:$B$48, 2, FALSE), "")</f>
        <v/>
      </c>
    </row>
    <row r="1616" spans="2:26" ht="20.100000000000001" customHeight="1">
      <c r="B1616" s="402">
        <f t="shared" si="21"/>
        <v>1578</v>
      </c>
      <c r="C1616" s="489"/>
      <c r="D1616" s="490"/>
      <c r="E1616" s="490"/>
      <c r="F1616" s="490"/>
      <c r="G1616" s="490"/>
      <c r="H1616" s="490"/>
      <c r="I1616" s="490"/>
      <c r="J1616" s="490"/>
      <c r="K1616" s="490"/>
      <c r="L1616" s="491"/>
      <c r="M1616" s="492"/>
      <c r="N1616" s="492"/>
      <c r="O1616" s="492"/>
      <c r="P1616" s="492"/>
      <c r="Q1616" s="492"/>
      <c r="R1616" s="493"/>
      <c r="S1616" s="493"/>
      <c r="T1616" s="493"/>
      <c r="U1616" s="493"/>
      <c r="V1616" s="493"/>
      <c r="W1616" s="403"/>
      <c r="X1616" s="1"/>
      <c r="Y1616" s="2"/>
      <c r="Z1616" s="400" t="str">
        <f>IFERROR(VLOOKUP(Y1616, 【参考】数式用!$A$2:$B$48, 2, FALSE), "")</f>
        <v/>
      </c>
    </row>
    <row r="1617" spans="2:26" ht="20.100000000000001" customHeight="1">
      <c r="B1617" s="402">
        <f t="shared" si="21"/>
        <v>1579</v>
      </c>
      <c r="C1617" s="489"/>
      <c r="D1617" s="490"/>
      <c r="E1617" s="490"/>
      <c r="F1617" s="490"/>
      <c r="G1617" s="490"/>
      <c r="H1617" s="490"/>
      <c r="I1617" s="490"/>
      <c r="J1617" s="490"/>
      <c r="K1617" s="490"/>
      <c r="L1617" s="491"/>
      <c r="M1617" s="492"/>
      <c r="N1617" s="492"/>
      <c r="O1617" s="492"/>
      <c r="P1617" s="492"/>
      <c r="Q1617" s="492"/>
      <c r="R1617" s="493"/>
      <c r="S1617" s="493"/>
      <c r="T1617" s="493"/>
      <c r="U1617" s="493"/>
      <c r="V1617" s="493"/>
      <c r="W1617" s="403"/>
      <c r="X1617" s="1"/>
      <c r="Y1617" s="2"/>
      <c r="Z1617" s="400" t="str">
        <f>IFERROR(VLOOKUP(Y1617, 【参考】数式用!$A$2:$B$48, 2, FALSE), "")</f>
        <v/>
      </c>
    </row>
    <row r="1618" spans="2:26" ht="20.100000000000001" customHeight="1">
      <c r="B1618" s="402">
        <f t="shared" si="21"/>
        <v>1580</v>
      </c>
      <c r="C1618" s="489"/>
      <c r="D1618" s="490"/>
      <c r="E1618" s="490"/>
      <c r="F1618" s="490"/>
      <c r="G1618" s="490"/>
      <c r="H1618" s="490"/>
      <c r="I1618" s="490"/>
      <c r="J1618" s="490"/>
      <c r="K1618" s="490"/>
      <c r="L1618" s="491"/>
      <c r="M1618" s="492"/>
      <c r="N1618" s="492"/>
      <c r="O1618" s="492"/>
      <c r="P1618" s="492"/>
      <c r="Q1618" s="492"/>
      <c r="R1618" s="493"/>
      <c r="S1618" s="493"/>
      <c r="T1618" s="493"/>
      <c r="U1618" s="493"/>
      <c r="V1618" s="493"/>
      <c r="W1618" s="403"/>
      <c r="X1618" s="1"/>
      <c r="Y1618" s="2"/>
      <c r="Z1618" s="400" t="str">
        <f>IFERROR(VLOOKUP(Y1618, 【参考】数式用!$A$2:$B$48, 2, FALSE), "")</f>
        <v/>
      </c>
    </row>
    <row r="1619" spans="2:26" ht="20.100000000000001" customHeight="1">
      <c r="B1619" s="402">
        <f t="shared" si="21"/>
        <v>1581</v>
      </c>
      <c r="C1619" s="489"/>
      <c r="D1619" s="490"/>
      <c r="E1619" s="490"/>
      <c r="F1619" s="490"/>
      <c r="G1619" s="490"/>
      <c r="H1619" s="490"/>
      <c r="I1619" s="490"/>
      <c r="J1619" s="490"/>
      <c r="K1619" s="490"/>
      <c r="L1619" s="491"/>
      <c r="M1619" s="492"/>
      <c r="N1619" s="492"/>
      <c r="O1619" s="492"/>
      <c r="P1619" s="492"/>
      <c r="Q1619" s="492"/>
      <c r="R1619" s="493"/>
      <c r="S1619" s="493"/>
      <c r="T1619" s="493"/>
      <c r="U1619" s="493"/>
      <c r="V1619" s="493"/>
      <c r="W1619" s="403"/>
      <c r="X1619" s="1"/>
      <c r="Y1619" s="2"/>
      <c r="Z1619" s="400" t="str">
        <f>IFERROR(VLOOKUP(Y1619, 【参考】数式用!$A$2:$B$48, 2, FALSE), "")</f>
        <v/>
      </c>
    </row>
    <row r="1620" spans="2:26" ht="20.100000000000001" customHeight="1">
      <c r="B1620" s="402">
        <f t="shared" si="21"/>
        <v>1582</v>
      </c>
      <c r="C1620" s="489"/>
      <c r="D1620" s="490"/>
      <c r="E1620" s="490"/>
      <c r="F1620" s="490"/>
      <c r="G1620" s="490"/>
      <c r="H1620" s="490"/>
      <c r="I1620" s="490"/>
      <c r="J1620" s="490"/>
      <c r="K1620" s="490"/>
      <c r="L1620" s="491"/>
      <c r="M1620" s="492"/>
      <c r="N1620" s="492"/>
      <c r="O1620" s="492"/>
      <c r="P1620" s="492"/>
      <c r="Q1620" s="492"/>
      <c r="R1620" s="493"/>
      <c r="S1620" s="493"/>
      <c r="T1620" s="493"/>
      <c r="U1620" s="493"/>
      <c r="V1620" s="493"/>
      <c r="W1620" s="403"/>
      <c r="X1620" s="1"/>
      <c r="Y1620" s="2"/>
      <c r="Z1620" s="400" t="str">
        <f>IFERROR(VLOOKUP(Y1620, 【参考】数式用!$A$2:$B$48, 2, FALSE), "")</f>
        <v/>
      </c>
    </row>
    <row r="1621" spans="2:26" ht="20.100000000000001" customHeight="1">
      <c r="B1621" s="402">
        <f t="shared" si="21"/>
        <v>1583</v>
      </c>
      <c r="C1621" s="489"/>
      <c r="D1621" s="490"/>
      <c r="E1621" s="490"/>
      <c r="F1621" s="490"/>
      <c r="G1621" s="490"/>
      <c r="H1621" s="490"/>
      <c r="I1621" s="490"/>
      <c r="J1621" s="490"/>
      <c r="K1621" s="490"/>
      <c r="L1621" s="491"/>
      <c r="M1621" s="492"/>
      <c r="N1621" s="492"/>
      <c r="O1621" s="492"/>
      <c r="P1621" s="492"/>
      <c r="Q1621" s="492"/>
      <c r="R1621" s="493"/>
      <c r="S1621" s="493"/>
      <c r="T1621" s="493"/>
      <c r="U1621" s="493"/>
      <c r="V1621" s="493"/>
      <c r="W1621" s="403"/>
      <c r="X1621" s="1"/>
      <c r="Y1621" s="2"/>
      <c r="Z1621" s="400" t="str">
        <f>IFERROR(VLOOKUP(Y1621, 【参考】数式用!$A$2:$B$48, 2, FALSE), "")</f>
        <v/>
      </c>
    </row>
    <row r="1622" spans="2:26" ht="20.100000000000001" customHeight="1">
      <c r="B1622" s="402">
        <f t="shared" si="21"/>
        <v>1584</v>
      </c>
      <c r="C1622" s="489"/>
      <c r="D1622" s="490"/>
      <c r="E1622" s="490"/>
      <c r="F1622" s="490"/>
      <c r="G1622" s="490"/>
      <c r="H1622" s="490"/>
      <c r="I1622" s="490"/>
      <c r="J1622" s="490"/>
      <c r="K1622" s="490"/>
      <c r="L1622" s="491"/>
      <c r="M1622" s="492"/>
      <c r="N1622" s="492"/>
      <c r="O1622" s="492"/>
      <c r="P1622" s="492"/>
      <c r="Q1622" s="492"/>
      <c r="R1622" s="493"/>
      <c r="S1622" s="493"/>
      <c r="T1622" s="493"/>
      <c r="U1622" s="493"/>
      <c r="V1622" s="493"/>
      <c r="W1622" s="403"/>
      <c r="X1622" s="1"/>
      <c r="Y1622" s="2"/>
      <c r="Z1622" s="400" t="str">
        <f>IFERROR(VLOOKUP(Y1622, 【参考】数式用!$A$2:$B$48, 2, FALSE), "")</f>
        <v/>
      </c>
    </row>
    <row r="1623" spans="2:26" ht="20.100000000000001" customHeight="1">
      <c r="B1623" s="402">
        <f t="shared" si="21"/>
        <v>1585</v>
      </c>
      <c r="C1623" s="489"/>
      <c r="D1623" s="490"/>
      <c r="E1623" s="490"/>
      <c r="F1623" s="490"/>
      <c r="G1623" s="490"/>
      <c r="H1623" s="490"/>
      <c r="I1623" s="490"/>
      <c r="J1623" s="490"/>
      <c r="K1623" s="490"/>
      <c r="L1623" s="491"/>
      <c r="M1623" s="492"/>
      <c r="N1623" s="492"/>
      <c r="O1623" s="492"/>
      <c r="P1623" s="492"/>
      <c r="Q1623" s="492"/>
      <c r="R1623" s="493"/>
      <c r="S1623" s="493"/>
      <c r="T1623" s="493"/>
      <c r="U1623" s="493"/>
      <c r="V1623" s="493"/>
      <c r="W1623" s="403"/>
      <c r="X1623" s="1"/>
      <c r="Y1623" s="2"/>
      <c r="Z1623" s="400" t="str">
        <f>IFERROR(VLOOKUP(Y1623, 【参考】数式用!$A$2:$B$48, 2, FALSE), "")</f>
        <v/>
      </c>
    </row>
    <row r="1624" spans="2:26" ht="20.100000000000001" customHeight="1">
      <c r="B1624" s="402">
        <f t="shared" si="21"/>
        <v>1586</v>
      </c>
      <c r="C1624" s="489"/>
      <c r="D1624" s="490"/>
      <c r="E1624" s="490"/>
      <c r="F1624" s="490"/>
      <c r="G1624" s="490"/>
      <c r="H1624" s="490"/>
      <c r="I1624" s="490"/>
      <c r="J1624" s="490"/>
      <c r="K1624" s="490"/>
      <c r="L1624" s="491"/>
      <c r="M1624" s="492"/>
      <c r="N1624" s="492"/>
      <c r="O1624" s="492"/>
      <c r="P1624" s="492"/>
      <c r="Q1624" s="492"/>
      <c r="R1624" s="493"/>
      <c r="S1624" s="493"/>
      <c r="T1624" s="493"/>
      <c r="U1624" s="493"/>
      <c r="V1624" s="493"/>
      <c r="W1624" s="403"/>
      <c r="X1624" s="1"/>
      <c r="Y1624" s="2"/>
      <c r="Z1624" s="400" t="str">
        <f>IFERROR(VLOOKUP(Y1624, 【参考】数式用!$A$2:$B$48, 2, FALSE), "")</f>
        <v/>
      </c>
    </row>
    <row r="1625" spans="2:26" ht="20.100000000000001" customHeight="1">
      <c r="B1625" s="402">
        <f t="shared" si="21"/>
        <v>1587</v>
      </c>
      <c r="C1625" s="489"/>
      <c r="D1625" s="490"/>
      <c r="E1625" s="490"/>
      <c r="F1625" s="490"/>
      <c r="G1625" s="490"/>
      <c r="H1625" s="490"/>
      <c r="I1625" s="490"/>
      <c r="J1625" s="490"/>
      <c r="K1625" s="490"/>
      <c r="L1625" s="491"/>
      <c r="M1625" s="492"/>
      <c r="N1625" s="492"/>
      <c r="O1625" s="492"/>
      <c r="P1625" s="492"/>
      <c r="Q1625" s="492"/>
      <c r="R1625" s="493"/>
      <c r="S1625" s="493"/>
      <c r="T1625" s="493"/>
      <c r="U1625" s="493"/>
      <c r="V1625" s="493"/>
      <c r="W1625" s="403"/>
      <c r="X1625" s="1"/>
      <c r="Y1625" s="2"/>
      <c r="Z1625" s="400" t="str">
        <f>IFERROR(VLOOKUP(Y1625, 【参考】数式用!$A$2:$B$48, 2, FALSE), "")</f>
        <v/>
      </c>
    </row>
    <row r="1626" spans="2:26" ht="20.100000000000001" customHeight="1">
      <c r="B1626" s="402">
        <f t="shared" si="21"/>
        <v>1588</v>
      </c>
      <c r="C1626" s="489"/>
      <c r="D1626" s="490"/>
      <c r="E1626" s="490"/>
      <c r="F1626" s="490"/>
      <c r="G1626" s="490"/>
      <c r="H1626" s="490"/>
      <c r="I1626" s="490"/>
      <c r="J1626" s="490"/>
      <c r="K1626" s="490"/>
      <c r="L1626" s="491"/>
      <c r="M1626" s="492"/>
      <c r="N1626" s="492"/>
      <c r="O1626" s="492"/>
      <c r="P1626" s="492"/>
      <c r="Q1626" s="492"/>
      <c r="R1626" s="493"/>
      <c r="S1626" s="493"/>
      <c r="T1626" s="493"/>
      <c r="U1626" s="493"/>
      <c r="V1626" s="493"/>
      <c r="W1626" s="403"/>
      <c r="X1626" s="1"/>
      <c r="Y1626" s="2"/>
      <c r="Z1626" s="400" t="str">
        <f>IFERROR(VLOOKUP(Y1626, 【参考】数式用!$A$2:$B$48, 2, FALSE), "")</f>
        <v/>
      </c>
    </row>
    <row r="1627" spans="2:26" ht="20.100000000000001" customHeight="1">
      <c r="B1627" s="402">
        <f t="shared" si="21"/>
        <v>1589</v>
      </c>
      <c r="C1627" s="489"/>
      <c r="D1627" s="490"/>
      <c r="E1627" s="490"/>
      <c r="F1627" s="490"/>
      <c r="G1627" s="490"/>
      <c r="H1627" s="490"/>
      <c r="I1627" s="490"/>
      <c r="J1627" s="490"/>
      <c r="K1627" s="490"/>
      <c r="L1627" s="491"/>
      <c r="M1627" s="492"/>
      <c r="N1627" s="492"/>
      <c r="O1627" s="492"/>
      <c r="P1627" s="492"/>
      <c r="Q1627" s="492"/>
      <c r="R1627" s="493"/>
      <c r="S1627" s="493"/>
      <c r="T1627" s="493"/>
      <c r="U1627" s="493"/>
      <c r="V1627" s="493"/>
      <c r="W1627" s="403"/>
      <c r="X1627" s="1"/>
      <c r="Y1627" s="2"/>
      <c r="Z1627" s="400" t="str">
        <f>IFERROR(VLOOKUP(Y1627, 【参考】数式用!$A$2:$B$48, 2, FALSE), "")</f>
        <v/>
      </c>
    </row>
    <row r="1628" spans="2:26" ht="20.100000000000001" customHeight="1">
      <c r="B1628" s="402">
        <f t="shared" si="21"/>
        <v>1590</v>
      </c>
      <c r="C1628" s="489"/>
      <c r="D1628" s="490"/>
      <c r="E1628" s="490"/>
      <c r="F1628" s="490"/>
      <c r="G1628" s="490"/>
      <c r="H1628" s="490"/>
      <c r="I1628" s="490"/>
      <c r="J1628" s="490"/>
      <c r="K1628" s="490"/>
      <c r="L1628" s="491"/>
      <c r="M1628" s="492"/>
      <c r="N1628" s="492"/>
      <c r="O1628" s="492"/>
      <c r="P1628" s="492"/>
      <c r="Q1628" s="492"/>
      <c r="R1628" s="493"/>
      <c r="S1628" s="493"/>
      <c r="T1628" s="493"/>
      <c r="U1628" s="493"/>
      <c r="V1628" s="493"/>
      <c r="W1628" s="403"/>
      <c r="X1628" s="1"/>
      <c r="Y1628" s="2"/>
      <c r="Z1628" s="400" t="str">
        <f>IFERROR(VLOOKUP(Y1628, 【参考】数式用!$A$2:$B$48, 2, FALSE), "")</f>
        <v/>
      </c>
    </row>
    <row r="1629" spans="2:26" ht="20.100000000000001" customHeight="1">
      <c r="B1629" s="402">
        <f t="shared" si="21"/>
        <v>1591</v>
      </c>
      <c r="C1629" s="489"/>
      <c r="D1629" s="490"/>
      <c r="E1629" s="490"/>
      <c r="F1629" s="490"/>
      <c r="G1629" s="490"/>
      <c r="H1629" s="490"/>
      <c r="I1629" s="490"/>
      <c r="J1629" s="490"/>
      <c r="K1629" s="490"/>
      <c r="L1629" s="491"/>
      <c r="M1629" s="492"/>
      <c r="N1629" s="492"/>
      <c r="O1629" s="492"/>
      <c r="P1629" s="492"/>
      <c r="Q1629" s="492"/>
      <c r="R1629" s="493"/>
      <c r="S1629" s="493"/>
      <c r="T1629" s="493"/>
      <c r="U1629" s="493"/>
      <c r="V1629" s="493"/>
      <c r="W1629" s="403"/>
      <c r="X1629" s="1"/>
      <c r="Y1629" s="2"/>
      <c r="Z1629" s="400" t="str">
        <f>IFERROR(VLOOKUP(Y1629, 【参考】数式用!$A$2:$B$48, 2, FALSE), "")</f>
        <v/>
      </c>
    </row>
    <row r="1630" spans="2:26" ht="20.100000000000001" customHeight="1">
      <c r="B1630" s="402">
        <f t="shared" si="21"/>
        <v>1592</v>
      </c>
      <c r="C1630" s="489"/>
      <c r="D1630" s="490"/>
      <c r="E1630" s="490"/>
      <c r="F1630" s="490"/>
      <c r="G1630" s="490"/>
      <c r="H1630" s="490"/>
      <c r="I1630" s="490"/>
      <c r="J1630" s="490"/>
      <c r="K1630" s="490"/>
      <c r="L1630" s="491"/>
      <c r="M1630" s="492"/>
      <c r="N1630" s="492"/>
      <c r="O1630" s="492"/>
      <c r="P1630" s="492"/>
      <c r="Q1630" s="492"/>
      <c r="R1630" s="493"/>
      <c r="S1630" s="493"/>
      <c r="T1630" s="493"/>
      <c r="U1630" s="493"/>
      <c r="V1630" s="493"/>
      <c r="W1630" s="403"/>
      <c r="X1630" s="1"/>
      <c r="Y1630" s="2"/>
      <c r="Z1630" s="400" t="str">
        <f>IFERROR(VLOOKUP(Y1630, 【参考】数式用!$A$2:$B$48, 2, FALSE), "")</f>
        <v/>
      </c>
    </row>
    <row r="1631" spans="2:26" ht="20.100000000000001" customHeight="1">
      <c r="B1631" s="402">
        <f t="shared" si="21"/>
        <v>1593</v>
      </c>
      <c r="C1631" s="489"/>
      <c r="D1631" s="490"/>
      <c r="E1631" s="490"/>
      <c r="F1631" s="490"/>
      <c r="G1631" s="490"/>
      <c r="H1631" s="490"/>
      <c r="I1631" s="490"/>
      <c r="J1631" s="490"/>
      <c r="K1631" s="490"/>
      <c r="L1631" s="491"/>
      <c r="M1631" s="492"/>
      <c r="N1631" s="492"/>
      <c r="O1631" s="492"/>
      <c r="P1631" s="492"/>
      <c r="Q1631" s="492"/>
      <c r="R1631" s="493"/>
      <c r="S1631" s="493"/>
      <c r="T1631" s="493"/>
      <c r="U1631" s="493"/>
      <c r="V1631" s="493"/>
      <c r="W1631" s="403"/>
      <c r="X1631" s="1"/>
      <c r="Y1631" s="2"/>
      <c r="Z1631" s="400" t="str">
        <f>IFERROR(VLOOKUP(Y1631, 【参考】数式用!$A$2:$B$48, 2, FALSE), "")</f>
        <v/>
      </c>
    </row>
    <row r="1632" spans="2:26" ht="20.100000000000001" customHeight="1">
      <c r="B1632" s="402">
        <f t="shared" si="21"/>
        <v>1594</v>
      </c>
      <c r="C1632" s="489"/>
      <c r="D1632" s="490"/>
      <c r="E1632" s="490"/>
      <c r="F1632" s="490"/>
      <c r="G1632" s="490"/>
      <c r="H1632" s="490"/>
      <c r="I1632" s="490"/>
      <c r="J1632" s="490"/>
      <c r="K1632" s="490"/>
      <c r="L1632" s="491"/>
      <c r="M1632" s="492"/>
      <c r="N1632" s="492"/>
      <c r="O1632" s="492"/>
      <c r="P1632" s="492"/>
      <c r="Q1632" s="492"/>
      <c r="R1632" s="493"/>
      <c r="S1632" s="493"/>
      <c r="T1632" s="493"/>
      <c r="U1632" s="493"/>
      <c r="V1632" s="493"/>
      <c r="W1632" s="403"/>
      <c r="X1632" s="1"/>
      <c r="Y1632" s="2"/>
      <c r="Z1632" s="400" t="str">
        <f>IFERROR(VLOOKUP(Y1632, 【参考】数式用!$A$2:$B$48, 2, FALSE), "")</f>
        <v/>
      </c>
    </row>
    <row r="1633" spans="2:26" ht="20.100000000000001" customHeight="1">
      <c r="B1633" s="402">
        <f t="shared" ref="B1633:B1696" si="22">B1632+1</f>
        <v>1595</v>
      </c>
      <c r="C1633" s="489"/>
      <c r="D1633" s="490"/>
      <c r="E1633" s="490"/>
      <c r="F1633" s="490"/>
      <c r="G1633" s="490"/>
      <c r="H1633" s="490"/>
      <c r="I1633" s="490"/>
      <c r="J1633" s="490"/>
      <c r="K1633" s="490"/>
      <c r="L1633" s="491"/>
      <c r="M1633" s="492"/>
      <c r="N1633" s="492"/>
      <c r="O1633" s="492"/>
      <c r="P1633" s="492"/>
      <c r="Q1633" s="492"/>
      <c r="R1633" s="493"/>
      <c r="S1633" s="493"/>
      <c r="T1633" s="493"/>
      <c r="U1633" s="493"/>
      <c r="V1633" s="493"/>
      <c r="W1633" s="403"/>
      <c r="X1633" s="1"/>
      <c r="Y1633" s="2"/>
      <c r="Z1633" s="400" t="str">
        <f>IFERROR(VLOOKUP(Y1633, 【参考】数式用!$A$2:$B$48, 2, FALSE), "")</f>
        <v/>
      </c>
    </row>
    <row r="1634" spans="2:26" ht="20.100000000000001" customHeight="1">
      <c r="B1634" s="402">
        <f t="shared" si="22"/>
        <v>1596</v>
      </c>
      <c r="C1634" s="489"/>
      <c r="D1634" s="490"/>
      <c r="E1634" s="490"/>
      <c r="F1634" s="490"/>
      <c r="G1634" s="490"/>
      <c r="H1634" s="490"/>
      <c r="I1634" s="490"/>
      <c r="J1634" s="490"/>
      <c r="K1634" s="490"/>
      <c r="L1634" s="491"/>
      <c r="M1634" s="492"/>
      <c r="N1634" s="492"/>
      <c r="O1634" s="492"/>
      <c r="P1634" s="492"/>
      <c r="Q1634" s="492"/>
      <c r="R1634" s="493"/>
      <c r="S1634" s="493"/>
      <c r="T1634" s="493"/>
      <c r="U1634" s="493"/>
      <c r="V1634" s="493"/>
      <c r="W1634" s="403"/>
      <c r="X1634" s="1"/>
      <c r="Y1634" s="2"/>
      <c r="Z1634" s="400" t="str">
        <f>IFERROR(VLOOKUP(Y1634, 【参考】数式用!$A$2:$B$48, 2, FALSE), "")</f>
        <v/>
      </c>
    </row>
    <row r="1635" spans="2:26" ht="20.100000000000001" customHeight="1">
      <c r="B1635" s="402">
        <f t="shared" si="22"/>
        <v>1597</v>
      </c>
      <c r="C1635" s="489"/>
      <c r="D1635" s="490"/>
      <c r="E1635" s="490"/>
      <c r="F1635" s="490"/>
      <c r="G1635" s="490"/>
      <c r="H1635" s="490"/>
      <c r="I1635" s="490"/>
      <c r="J1635" s="490"/>
      <c r="K1635" s="490"/>
      <c r="L1635" s="491"/>
      <c r="M1635" s="492"/>
      <c r="N1635" s="492"/>
      <c r="O1635" s="492"/>
      <c r="P1635" s="492"/>
      <c r="Q1635" s="492"/>
      <c r="R1635" s="493"/>
      <c r="S1635" s="493"/>
      <c r="T1635" s="493"/>
      <c r="U1635" s="493"/>
      <c r="V1635" s="493"/>
      <c r="W1635" s="403"/>
      <c r="X1635" s="1"/>
      <c r="Y1635" s="2"/>
      <c r="Z1635" s="400" t="str">
        <f>IFERROR(VLOOKUP(Y1635, 【参考】数式用!$A$2:$B$48, 2, FALSE), "")</f>
        <v/>
      </c>
    </row>
    <row r="1636" spans="2:26" ht="20.100000000000001" customHeight="1">
      <c r="B1636" s="402">
        <f t="shared" si="22"/>
        <v>1598</v>
      </c>
      <c r="C1636" s="489"/>
      <c r="D1636" s="490"/>
      <c r="E1636" s="490"/>
      <c r="F1636" s="490"/>
      <c r="G1636" s="490"/>
      <c r="H1636" s="490"/>
      <c r="I1636" s="490"/>
      <c r="J1636" s="490"/>
      <c r="K1636" s="490"/>
      <c r="L1636" s="491"/>
      <c r="M1636" s="492"/>
      <c r="N1636" s="492"/>
      <c r="O1636" s="492"/>
      <c r="P1636" s="492"/>
      <c r="Q1636" s="492"/>
      <c r="R1636" s="493"/>
      <c r="S1636" s="493"/>
      <c r="T1636" s="493"/>
      <c r="U1636" s="493"/>
      <c r="V1636" s="493"/>
      <c r="W1636" s="403"/>
      <c r="X1636" s="1"/>
      <c r="Y1636" s="2"/>
      <c r="Z1636" s="400" t="str">
        <f>IFERROR(VLOOKUP(Y1636, 【参考】数式用!$A$2:$B$48, 2, FALSE), "")</f>
        <v/>
      </c>
    </row>
    <row r="1637" spans="2:26" ht="20.100000000000001" customHeight="1">
      <c r="B1637" s="402">
        <f t="shared" si="22"/>
        <v>1599</v>
      </c>
      <c r="C1637" s="489"/>
      <c r="D1637" s="490"/>
      <c r="E1637" s="490"/>
      <c r="F1637" s="490"/>
      <c r="G1637" s="490"/>
      <c r="H1637" s="490"/>
      <c r="I1637" s="490"/>
      <c r="J1637" s="490"/>
      <c r="K1637" s="490"/>
      <c r="L1637" s="491"/>
      <c r="M1637" s="492"/>
      <c r="N1637" s="492"/>
      <c r="O1637" s="492"/>
      <c r="P1637" s="492"/>
      <c r="Q1637" s="492"/>
      <c r="R1637" s="493"/>
      <c r="S1637" s="493"/>
      <c r="T1637" s="493"/>
      <c r="U1637" s="493"/>
      <c r="V1637" s="493"/>
      <c r="W1637" s="403"/>
      <c r="X1637" s="1"/>
      <c r="Y1637" s="2"/>
      <c r="Z1637" s="400" t="str">
        <f>IFERROR(VLOOKUP(Y1637, 【参考】数式用!$A$2:$B$48, 2, FALSE), "")</f>
        <v/>
      </c>
    </row>
    <row r="1638" spans="2:26" ht="20.100000000000001" customHeight="1">
      <c r="B1638" s="402">
        <f t="shared" si="22"/>
        <v>1600</v>
      </c>
      <c r="C1638" s="489"/>
      <c r="D1638" s="490"/>
      <c r="E1638" s="490"/>
      <c r="F1638" s="490"/>
      <c r="G1638" s="490"/>
      <c r="H1638" s="490"/>
      <c r="I1638" s="490"/>
      <c r="J1638" s="490"/>
      <c r="K1638" s="490"/>
      <c r="L1638" s="491"/>
      <c r="M1638" s="492"/>
      <c r="N1638" s="492"/>
      <c r="O1638" s="492"/>
      <c r="P1638" s="492"/>
      <c r="Q1638" s="492"/>
      <c r="R1638" s="493"/>
      <c r="S1638" s="493"/>
      <c r="T1638" s="493"/>
      <c r="U1638" s="493"/>
      <c r="V1638" s="493"/>
      <c r="W1638" s="403"/>
      <c r="X1638" s="1"/>
      <c r="Y1638" s="2"/>
      <c r="Z1638" s="400" t="str">
        <f>IFERROR(VLOOKUP(Y1638, 【参考】数式用!$A$2:$B$48, 2, FALSE), "")</f>
        <v/>
      </c>
    </row>
    <row r="1639" spans="2:26" ht="20.100000000000001" customHeight="1">
      <c r="B1639" s="402">
        <f t="shared" si="22"/>
        <v>1601</v>
      </c>
      <c r="C1639" s="489"/>
      <c r="D1639" s="490"/>
      <c r="E1639" s="490"/>
      <c r="F1639" s="490"/>
      <c r="G1639" s="490"/>
      <c r="H1639" s="490"/>
      <c r="I1639" s="490"/>
      <c r="J1639" s="490"/>
      <c r="K1639" s="490"/>
      <c r="L1639" s="491"/>
      <c r="M1639" s="492"/>
      <c r="N1639" s="492"/>
      <c r="O1639" s="492"/>
      <c r="P1639" s="492"/>
      <c r="Q1639" s="492"/>
      <c r="R1639" s="493"/>
      <c r="S1639" s="493"/>
      <c r="T1639" s="493"/>
      <c r="U1639" s="493"/>
      <c r="V1639" s="493"/>
      <c r="W1639" s="403"/>
      <c r="X1639" s="1"/>
      <c r="Y1639" s="2"/>
      <c r="Z1639" s="400" t="str">
        <f>IFERROR(VLOOKUP(Y1639, 【参考】数式用!$A$2:$B$48, 2, FALSE), "")</f>
        <v/>
      </c>
    </row>
    <row r="1640" spans="2:26" ht="20.100000000000001" customHeight="1">
      <c r="B1640" s="402">
        <f t="shared" si="22"/>
        <v>1602</v>
      </c>
      <c r="C1640" s="489"/>
      <c r="D1640" s="490"/>
      <c r="E1640" s="490"/>
      <c r="F1640" s="490"/>
      <c r="G1640" s="490"/>
      <c r="H1640" s="490"/>
      <c r="I1640" s="490"/>
      <c r="J1640" s="490"/>
      <c r="K1640" s="490"/>
      <c r="L1640" s="491"/>
      <c r="M1640" s="492"/>
      <c r="N1640" s="492"/>
      <c r="O1640" s="492"/>
      <c r="P1640" s="492"/>
      <c r="Q1640" s="492"/>
      <c r="R1640" s="493"/>
      <c r="S1640" s="493"/>
      <c r="T1640" s="493"/>
      <c r="U1640" s="493"/>
      <c r="V1640" s="493"/>
      <c r="W1640" s="403"/>
      <c r="X1640" s="1"/>
      <c r="Y1640" s="2"/>
      <c r="Z1640" s="400" t="str">
        <f>IFERROR(VLOOKUP(Y1640, 【参考】数式用!$A$2:$B$48, 2, FALSE), "")</f>
        <v/>
      </c>
    </row>
    <row r="1641" spans="2:26" ht="20.100000000000001" customHeight="1">
      <c r="B1641" s="402">
        <f t="shared" si="22"/>
        <v>1603</v>
      </c>
      <c r="C1641" s="489"/>
      <c r="D1641" s="490"/>
      <c r="E1641" s="490"/>
      <c r="F1641" s="490"/>
      <c r="G1641" s="490"/>
      <c r="H1641" s="490"/>
      <c r="I1641" s="490"/>
      <c r="J1641" s="490"/>
      <c r="K1641" s="490"/>
      <c r="L1641" s="491"/>
      <c r="M1641" s="492"/>
      <c r="N1641" s="492"/>
      <c r="O1641" s="492"/>
      <c r="P1641" s="492"/>
      <c r="Q1641" s="492"/>
      <c r="R1641" s="493"/>
      <c r="S1641" s="493"/>
      <c r="T1641" s="493"/>
      <c r="U1641" s="493"/>
      <c r="V1641" s="493"/>
      <c r="W1641" s="403"/>
      <c r="X1641" s="1"/>
      <c r="Y1641" s="2"/>
      <c r="Z1641" s="400" t="str">
        <f>IFERROR(VLOOKUP(Y1641, 【参考】数式用!$A$2:$B$48, 2, FALSE), "")</f>
        <v/>
      </c>
    </row>
    <row r="1642" spans="2:26" ht="20.100000000000001" customHeight="1">
      <c r="B1642" s="402">
        <f t="shared" si="22"/>
        <v>1604</v>
      </c>
      <c r="C1642" s="489"/>
      <c r="D1642" s="490"/>
      <c r="E1642" s="490"/>
      <c r="F1642" s="490"/>
      <c r="G1642" s="490"/>
      <c r="H1642" s="490"/>
      <c r="I1642" s="490"/>
      <c r="J1642" s="490"/>
      <c r="K1642" s="490"/>
      <c r="L1642" s="491"/>
      <c r="M1642" s="492"/>
      <c r="N1642" s="492"/>
      <c r="O1642" s="492"/>
      <c r="P1642" s="492"/>
      <c r="Q1642" s="492"/>
      <c r="R1642" s="493"/>
      <c r="S1642" s="493"/>
      <c r="T1642" s="493"/>
      <c r="U1642" s="493"/>
      <c r="V1642" s="493"/>
      <c r="W1642" s="403"/>
      <c r="X1642" s="1"/>
      <c r="Y1642" s="2"/>
      <c r="Z1642" s="400" t="str">
        <f>IFERROR(VLOOKUP(Y1642, 【参考】数式用!$A$2:$B$48, 2, FALSE), "")</f>
        <v/>
      </c>
    </row>
    <row r="1643" spans="2:26" ht="20.100000000000001" customHeight="1">
      <c r="B1643" s="402">
        <f t="shared" si="22"/>
        <v>1605</v>
      </c>
      <c r="C1643" s="489"/>
      <c r="D1643" s="490"/>
      <c r="E1643" s="490"/>
      <c r="F1643" s="490"/>
      <c r="G1643" s="490"/>
      <c r="H1643" s="490"/>
      <c r="I1643" s="490"/>
      <c r="J1643" s="490"/>
      <c r="K1643" s="490"/>
      <c r="L1643" s="491"/>
      <c r="M1643" s="492"/>
      <c r="N1643" s="492"/>
      <c r="O1643" s="492"/>
      <c r="P1643" s="492"/>
      <c r="Q1643" s="492"/>
      <c r="R1643" s="493"/>
      <c r="S1643" s="493"/>
      <c r="T1643" s="493"/>
      <c r="U1643" s="493"/>
      <c r="V1643" s="493"/>
      <c r="W1643" s="403"/>
      <c r="X1643" s="1"/>
      <c r="Y1643" s="2"/>
      <c r="Z1643" s="400" t="str">
        <f>IFERROR(VLOOKUP(Y1643, 【参考】数式用!$A$2:$B$48, 2, FALSE), "")</f>
        <v/>
      </c>
    </row>
    <row r="1644" spans="2:26" ht="20.100000000000001" customHeight="1">
      <c r="B1644" s="402">
        <f t="shared" si="22"/>
        <v>1606</v>
      </c>
      <c r="C1644" s="489"/>
      <c r="D1644" s="490"/>
      <c r="E1644" s="490"/>
      <c r="F1644" s="490"/>
      <c r="G1644" s="490"/>
      <c r="H1644" s="490"/>
      <c r="I1644" s="490"/>
      <c r="J1644" s="490"/>
      <c r="K1644" s="490"/>
      <c r="L1644" s="491"/>
      <c r="M1644" s="492"/>
      <c r="N1644" s="492"/>
      <c r="O1644" s="492"/>
      <c r="P1644" s="492"/>
      <c r="Q1644" s="492"/>
      <c r="R1644" s="493"/>
      <c r="S1644" s="493"/>
      <c r="T1644" s="493"/>
      <c r="U1644" s="493"/>
      <c r="V1644" s="493"/>
      <c r="W1644" s="403"/>
      <c r="X1644" s="1"/>
      <c r="Y1644" s="2"/>
      <c r="Z1644" s="400" t="str">
        <f>IFERROR(VLOOKUP(Y1644, 【参考】数式用!$A$2:$B$48, 2, FALSE), "")</f>
        <v/>
      </c>
    </row>
    <row r="1645" spans="2:26" ht="20.100000000000001" customHeight="1">
      <c r="B1645" s="402">
        <f t="shared" si="22"/>
        <v>1607</v>
      </c>
      <c r="C1645" s="489"/>
      <c r="D1645" s="490"/>
      <c r="E1645" s="490"/>
      <c r="F1645" s="490"/>
      <c r="G1645" s="490"/>
      <c r="H1645" s="490"/>
      <c r="I1645" s="490"/>
      <c r="J1645" s="490"/>
      <c r="K1645" s="490"/>
      <c r="L1645" s="491"/>
      <c r="M1645" s="492"/>
      <c r="N1645" s="492"/>
      <c r="O1645" s="492"/>
      <c r="P1645" s="492"/>
      <c r="Q1645" s="492"/>
      <c r="R1645" s="493"/>
      <c r="S1645" s="493"/>
      <c r="T1645" s="493"/>
      <c r="U1645" s="493"/>
      <c r="V1645" s="493"/>
      <c r="W1645" s="403"/>
      <c r="X1645" s="1"/>
      <c r="Y1645" s="2"/>
      <c r="Z1645" s="400" t="str">
        <f>IFERROR(VLOOKUP(Y1645, 【参考】数式用!$A$2:$B$48, 2, FALSE), "")</f>
        <v/>
      </c>
    </row>
    <row r="1646" spans="2:26" ht="20.100000000000001" customHeight="1">
      <c r="B1646" s="402">
        <f t="shared" si="22"/>
        <v>1608</v>
      </c>
      <c r="C1646" s="489"/>
      <c r="D1646" s="490"/>
      <c r="E1646" s="490"/>
      <c r="F1646" s="490"/>
      <c r="G1646" s="490"/>
      <c r="H1646" s="490"/>
      <c r="I1646" s="490"/>
      <c r="J1646" s="490"/>
      <c r="K1646" s="490"/>
      <c r="L1646" s="491"/>
      <c r="M1646" s="492"/>
      <c r="N1646" s="492"/>
      <c r="O1646" s="492"/>
      <c r="P1646" s="492"/>
      <c r="Q1646" s="492"/>
      <c r="R1646" s="493"/>
      <c r="S1646" s="493"/>
      <c r="T1646" s="493"/>
      <c r="U1646" s="493"/>
      <c r="V1646" s="493"/>
      <c r="W1646" s="403"/>
      <c r="X1646" s="1"/>
      <c r="Y1646" s="2"/>
      <c r="Z1646" s="400" t="str">
        <f>IFERROR(VLOOKUP(Y1646, 【参考】数式用!$A$2:$B$48, 2, FALSE), "")</f>
        <v/>
      </c>
    </row>
    <row r="1647" spans="2:26" ht="20.100000000000001" customHeight="1">
      <c r="B1647" s="402">
        <f t="shared" si="22"/>
        <v>1609</v>
      </c>
      <c r="C1647" s="489"/>
      <c r="D1647" s="490"/>
      <c r="E1647" s="490"/>
      <c r="F1647" s="490"/>
      <c r="G1647" s="490"/>
      <c r="H1647" s="490"/>
      <c r="I1647" s="490"/>
      <c r="J1647" s="490"/>
      <c r="K1647" s="490"/>
      <c r="L1647" s="491"/>
      <c r="M1647" s="492"/>
      <c r="N1647" s="492"/>
      <c r="O1647" s="492"/>
      <c r="P1647" s="492"/>
      <c r="Q1647" s="492"/>
      <c r="R1647" s="493"/>
      <c r="S1647" s="493"/>
      <c r="T1647" s="493"/>
      <c r="U1647" s="493"/>
      <c r="V1647" s="493"/>
      <c r="W1647" s="403"/>
      <c r="X1647" s="1"/>
      <c r="Y1647" s="2"/>
      <c r="Z1647" s="400" t="str">
        <f>IFERROR(VLOOKUP(Y1647, 【参考】数式用!$A$2:$B$48, 2, FALSE), "")</f>
        <v/>
      </c>
    </row>
    <row r="1648" spans="2:26" ht="20.100000000000001" customHeight="1">
      <c r="B1648" s="402">
        <f t="shared" si="22"/>
        <v>1610</v>
      </c>
      <c r="C1648" s="489"/>
      <c r="D1648" s="490"/>
      <c r="E1648" s="490"/>
      <c r="F1648" s="490"/>
      <c r="G1648" s="490"/>
      <c r="H1648" s="490"/>
      <c r="I1648" s="490"/>
      <c r="J1648" s="490"/>
      <c r="K1648" s="490"/>
      <c r="L1648" s="491"/>
      <c r="M1648" s="492"/>
      <c r="N1648" s="492"/>
      <c r="O1648" s="492"/>
      <c r="P1648" s="492"/>
      <c r="Q1648" s="492"/>
      <c r="R1648" s="493"/>
      <c r="S1648" s="493"/>
      <c r="T1648" s="493"/>
      <c r="U1648" s="493"/>
      <c r="V1648" s="493"/>
      <c r="W1648" s="403"/>
      <c r="X1648" s="1"/>
      <c r="Y1648" s="2"/>
      <c r="Z1648" s="400" t="str">
        <f>IFERROR(VLOOKUP(Y1648, 【参考】数式用!$A$2:$B$48, 2, FALSE), "")</f>
        <v/>
      </c>
    </row>
    <row r="1649" spans="2:26" ht="20.100000000000001" customHeight="1">
      <c r="B1649" s="402">
        <f t="shared" si="22"/>
        <v>1611</v>
      </c>
      <c r="C1649" s="489"/>
      <c r="D1649" s="490"/>
      <c r="E1649" s="490"/>
      <c r="F1649" s="490"/>
      <c r="G1649" s="490"/>
      <c r="H1649" s="490"/>
      <c r="I1649" s="490"/>
      <c r="J1649" s="490"/>
      <c r="K1649" s="490"/>
      <c r="L1649" s="491"/>
      <c r="M1649" s="492"/>
      <c r="N1649" s="492"/>
      <c r="O1649" s="492"/>
      <c r="P1649" s="492"/>
      <c r="Q1649" s="492"/>
      <c r="R1649" s="493"/>
      <c r="S1649" s="493"/>
      <c r="T1649" s="493"/>
      <c r="U1649" s="493"/>
      <c r="V1649" s="493"/>
      <c r="W1649" s="403"/>
      <c r="X1649" s="1"/>
      <c r="Y1649" s="2"/>
      <c r="Z1649" s="400" t="str">
        <f>IFERROR(VLOOKUP(Y1649, 【参考】数式用!$A$2:$B$48, 2, FALSE), "")</f>
        <v/>
      </c>
    </row>
    <row r="1650" spans="2:26" ht="20.100000000000001" customHeight="1">
      <c r="B1650" s="402">
        <f t="shared" si="22"/>
        <v>1612</v>
      </c>
      <c r="C1650" s="489"/>
      <c r="D1650" s="490"/>
      <c r="E1650" s="490"/>
      <c r="F1650" s="490"/>
      <c r="G1650" s="490"/>
      <c r="H1650" s="490"/>
      <c r="I1650" s="490"/>
      <c r="J1650" s="490"/>
      <c r="K1650" s="490"/>
      <c r="L1650" s="491"/>
      <c r="M1650" s="492"/>
      <c r="N1650" s="492"/>
      <c r="O1650" s="492"/>
      <c r="P1650" s="492"/>
      <c r="Q1650" s="492"/>
      <c r="R1650" s="493"/>
      <c r="S1650" s="493"/>
      <c r="T1650" s="493"/>
      <c r="U1650" s="493"/>
      <c r="V1650" s="493"/>
      <c r="W1650" s="403"/>
      <c r="X1650" s="1"/>
      <c r="Y1650" s="2"/>
      <c r="Z1650" s="400" t="str">
        <f>IFERROR(VLOOKUP(Y1650, 【参考】数式用!$A$2:$B$48, 2, FALSE), "")</f>
        <v/>
      </c>
    </row>
    <row r="1651" spans="2:26" ht="20.100000000000001" customHeight="1">
      <c r="B1651" s="402">
        <f t="shared" si="22"/>
        <v>1613</v>
      </c>
      <c r="C1651" s="489"/>
      <c r="D1651" s="490"/>
      <c r="E1651" s="490"/>
      <c r="F1651" s="490"/>
      <c r="G1651" s="490"/>
      <c r="H1651" s="490"/>
      <c r="I1651" s="490"/>
      <c r="J1651" s="490"/>
      <c r="K1651" s="490"/>
      <c r="L1651" s="491"/>
      <c r="M1651" s="492"/>
      <c r="N1651" s="492"/>
      <c r="O1651" s="492"/>
      <c r="P1651" s="492"/>
      <c r="Q1651" s="492"/>
      <c r="R1651" s="493"/>
      <c r="S1651" s="493"/>
      <c r="T1651" s="493"/>
      <c r="U1651" s="493"/>
      <c r="V1651" s="493"/>
      <c r="W1651" s="403"/>
      <c r="X1651" s="1"/>
      <c r="Y1651" s="2"/>
      <c r="Z1651" s="400" t="str">
        <f>IFERROR(VLOOKUP(Y1651, 【参考】数式用!$A$2:$B$48, 2, FALSE), "")</f>
        <v/>
      </c>
    </row>
    <row r="1652" spans="2:26" ht="20.100000000000001" customHeight="1">
      <c r="B1652" s="402">
        <f t="shared" si="22"/>
        <v>1614</v>
      </c>
      <c r="C1652" s="489"/>
      <c r="D1652" s="490"/>
      <c r="E1652" s="490"/>
      <c r="F1652" s="490"/>
      <c r="G1652" s="490"/>
      <c r="H1652" s="490"/>
      <c r="I1652" s="490"/>
      <c r="J1652" s="490"/>
      <c r="K1652" s="490"/>
      <c r="L1652" s="491"/>
      <c r="M1652" s="492"/>
      <c r="N1652" s="492"/>
      <c r="O1652" s="492"/>
      <c r="P1652" s="492"/>
      <c r="Q1652" s="492"/>
      <c r="R1652" s="493"/>
      <c r="S1652" s="493"/>
      <c r="T1652" s="493"/>
      <c r="U1652" s="493"/>
      <c r="V1652" s="493"/>
      <c r="W1652" s="403"/>
      <c r="X1652" s="1"/>
      <c r="Y1652" s="2"/>
      <c r="Z1652" s="400" t="str">
        <f>IFERROR(VLOOKUP(Y1652, 【参考】数式用!$A$2:$B$48, 2, FALSE), "")</f>
        <v/>
      </c>
    </row>
    <row r="1653" spans="2:26" ht="20.100000000000001" customHeight="1">
      <c r="B1653" s="402">
        <f t="shared" si="22"/>
        <v>1615</v>
      </c>
      <c r="C1653" s="489"/>
      <c r="D1653" s="490"/>
      <c r="E1653" s="490"/>
      <c r="F1653" s="490"/>
      <c r="G1653" s="490"/>
      <c r="H1653" s="490"/>
      <c r="I1653" s="490"/>
      <c r="J1653" s="490"/>
      <c r="K1653" s="490"/>
      <c r="L1653" s="491"/>
      <c r="M1653" s="492"/>
      <c r="N1653" s="492"/>
      <c r="O1653" s="492"/>
      <c r="P1653" s="492"/>
      <c r="Q1653" s="492"/>
      <c r="R1653" s="493"/>
      <c r="S1653" s="493"/>
      <c r="T1653" s="493"/>
      <c r="U1653" s="493"/>
      <c r="V1653" s="493"/>
      <c r="W1653" s="403"/>
      <c r="X1653" s="1"/>
      <c r="Y1653" s="2"/>
      <c r="Z1653" s="400" t="str">
        <f>IFERROR(VLOOKUP(Y1653, 【参考】数式用!$A$2:$B$48, 2, FALSE), "")</f>
        <v/>
      </c>
    </row>
    <row r="1654" spans="2:26" ht="20.100000000000001" customHeight="1">
      <c r="B1654" s="402">
        <f t="shared" si="22"/>
        <v>1616</v>
      </c>
      <c r="C1654" s="489"/>
      <c r="D1654" s="490"/>
      <c r="E1654" s="490"/>
      <c r="F1654" s="490"/>
      <c r="G1654" s="490"/>
      <c r="H1654" s="490"/>
      <c r="I1654" s="490"/>
      <c r="J1654" s="490"/>
      <c r="K1654" s="490"/>
      <c r="L1654" s="491"/>
      <c r="M1654" s="492"/>
      <c r="N1654" s="492"/>
      <c r="O1654" s="492"/>
      <c r="P1654" s="492"/>
      <c r="Q1654" s="492"/>
      <c r="R1654" s="493"/>
      <c r="S1654" s="493"/>
      <c r="T1654" s="493"/>
      <c r="U1654" s="493"/>
      <c r="V1654" s="493"/>
      <c r="W1654" s="403"/>
      <c r="X1654" s="1"/>
      <c r="Y1654" s="2"/>
      <c r="Z1654" s="400" t="str">
        <f>IFERROR(VLOOKUP(Y1654, 【参考】数式用!$A$2:$B$48, 2, FALSE), "")</f>
        <v/>
      </c>
    </row>
    <row r="1655" spans="2:26" ht="20.100000000000001" customHeight="1">
      <c r="B1655" s="402">
        <f t="shared" si="22"/>
        <v>1617</v>
      </c>
      <c r="C1655" s="489"/>
      <c r="D1655" s="490"/>
      <c r="E1655" s="490"/>
      <c r="F1655" s="490"/>
      <c r="G1655" s="490"/>
      <c r="H1655" s="490"/>
      <c r="I1655" s="490"/>
      <c r="J1655" s="490"/>
      <c r="K1655" s="490"/>
      <c r="L1655" s="491"/>
      <c r="M1655" s="492"/>
      <c r="N1655" s="492"/>
      <c r="O1655" s="492"/>
      <c r="P1655" s="492"/>
      <c r="Q1655" s="492"/>
      <c r="R1655" s="493"/>
      <c r="S1655" s="493"/>
      <c r="T1655" s="493"/>
      <c r="U1655" s="493"/>
      <c r="V1655" s="493"/>
      <c r="W1655" s="403"/>
      <c r="X1655" s="1"/>
      <c r="Y1655" s="2"/>
      <c r="Z1655" s="400" t="str">
        <f>IFERROR(VLOOKUP(Y1655, 【参考】数式用!$A$2:$B$48, 2, FALSE), "")</f>
        <v/>
      </c>
    </row>
    <row r="1656" spans="2:26" ht="20.100000000000001" customHeight="1">
      <c r="B1656" s="402">
        <f t="shared" si="22"/>
        <v>1618</v>
      </c>
      <c r="C1656" s="489"/>
      <c r="D1656" s="490"/>
      <c r="E1656" s="490"/>
      <c r="F1656" s="490"/>
      <c r="G1656" s="490"/>
      <c r="H1656" s="490"/>
      <c r="I1656" s="490"/>
      <c r="J1656" s="490"/>
      <c r="K1656" s="490"/>
      <c r="L1656" s="491"/>
      <c r="M1656" s="492"/>
      <c r="N1656" s="492"/>
      <c r="O1656" s="492"/>
      <c r="P1656" s="492"/>
      <c r="Q1656" s="492"/>
      <c r="R1656" s="493"/>
      <c r="S1656" s="493"/>
      <c r="T1656" s="493"/>
      <c r="U1656" s="493"/>
      <c r="V1656" s="493"/>
      <c r="W1656" s="403"/>
      <c r="X1656" s="1"/>
      <c r="Y1656" s="2"/>
      <c r="Z1656" s="400" t="str">
        <f>IFERROR(VLOOKUP(Y1656, 【参考】数式用!$A$2:$B$48, 2, FALSE), "")</f>
        <v/>
      </c>
    </row>
    <row r="1657" spans="2:26" ht="20.100000000000001" customHeight="1">
      <c r="B1657" s="402">
        <f t="shared" si="22"/>
        <v>1619</v>
      </c>
      <c r="C1657" s="489"/>
      <c r="D1657" s="490"/>
      <c r="E1657" s="490"/>
      <c r="F1657" s="490"/>
      <c r="G1657" s="490"/>
      <c r="H1657" s="490"/>
      <c r="I1657" s="490"/>
      <c r="J1657" s="490"/>
      <c r="K1657" s="490"/>
      <c r="L1657" s="491"/>
      <c r="M1657" s="492"/>
      <c r="N1657" s="492"/>
      <c r="O1657" s="492"/>
      <c r="P1657" s="492"/>
      <c r="Q1657" s="492"/>
      <c r="R1657" s="493"/>
      <c r="S1657" s="493"/>
      <c r="T1657" s="493"/>
      <c r="U1657" s="493"/>
      <c r="V1657" s="493"/>
      <c r="W1657" s="403"/>
      <c r="X1657" s="1"/>
      <c r="Y1657" s="2"/>
      <c r="Z1657" s="400" t="str">
        <f>IFERROR(VLOOKUP(Y1657, 【参考】数式用!$A$2:$B$48, 2, FALSE), "")</f>
        <v/>
      </c>
    </row>
    <row r="1658" spans="2:26" ht="20.100000000000001" customHeight="1">
      <c r="B1658" s="402">
        <f t="shared" si="22"/>
        <v>1620</v>
      </c>
      <c r="C1658" s="489"/>
      <c r="D1658" s="490"/>
      <c r="E1658" s="490"/>
      <c r="F1658" s="490"/>
      <c r="G1658" s="490"/>
      <c r="H1658" s="490"/>
      <c r="I1658" s="490"/>
      <c r="J1658" s="490"/>
      <c r="K1658" s="490"/>
      <c r="L1658" s="491"/>
      <c r="M1658" s="492"/>
      <c r="N1658" s="492"/>
      <c r="O1658" s="492"/>
      <c r="P1658" s="492"/>
      <c r="Q1658" s="492"/>
      <c r="R1658" s="493"/>
      <c r="S1658" s="493"/>
      <c r="T1658" s="493"/>
      <c r="U1658" s="493"/>
      <c r="V1658" s="493"/>
      <c r="W1658" s="403"/>
      <c r="X1658" s="1"/>
      <c r="Y1658" s="2"/>
      <c r="Z1658" s="400" t="str">
        <f>IFERROR(VLOOKUP(Y1658, 【参考】数式用!$A$2:$B$48, 2, FALSE), "")</f>
        <v/>
      </c>
    </row>
    <row r="1659" spans="2:26" ht="20.100000000000001" customHeight="1">
      <c r="B1659" s="402">
        <f t="shared" si="22"/>
        <v>1621</v>
      </c>
      <c r="C1659" s="489"/>
      <c r="D1659" s="490"/>
      <c r="E1659" s="490"/>
      <c r="F1659" s="490"/>
      <c r="G1659" s="490"/>
      <c r="H1659" s="490"/>
      <c r="I1659" s="490"/>
      <c r="J1659" s="490"/>
      <c r="K1659" s="490"/>
      <c r="L1659" s="491"/>
      <c r="M1659" s="492"/>
      <c r="N1659" s="492"/>
      <c r="O1659" s="492"/>
      <c r="P1659" s="492"/>
      <c r="Q1659" s="492"/>
      <c r="R1659" s="493"/>
      <c r="S1659" s="493"/>
      <c r="T1659" s="493"/>
      <c r="U1659" s="493"/>
      <c r="V1659" s="493"/>
      <c r="W1659" s="403"/>
      <c r="X1659" s="1"/>
      <c r="Y1659" s="2"/>
      <c r="Z1659" s="400" t="str">
        <f>IFERROR(VLOOKUP(Y1659, 【参考】数式用!$A$2:$B$48, 2, FALSE), "")</f>
        <v/>
      </c>
    </row>
    <row r="1660" spans="2:26" ht="20.100000000000001" customHeight="1">
      <c r="B1660" s="402">
        <f t="shared" si="22"/>
        <v>1622</v>
      </c>
      <c r="C1660" s="489"/>
      <c r="D1660" s="490"/>
      <c r="E1660" s="490"/>
      <c r="F1660" s="490"/>
      <c r="G1660" s="490"/>
      <c r="H1660" s="490"/>
      <c r="I1660" s="490"/>
      <c r="J1660" s="490"/>
      <c r="K1660" s="490"/>
      <c r="L1660" s="491"/>
      <c r="M1660" s="492"/>
      <c r="N1660" s="492"/>
      <c r="O1660" s="492"/>
      <c r="P1660" s="492"/>
      <c r="Q1660" s="492"/>
      <c r="R1660" s="493"/>
      <c r="S1660" s="493"/>
      <c r="T1660" s="493"/>
      <c r="U1660" s="493"/>
      <c r="V1660" s="493"/>
      <c r="W1660" s="403"/>
      <c r="X1660" s="1"/>
      <c r="Y1660" s="2"/>
      <c r="Z1660" s="400" t="str">
        <f>IFERROR(VLOOKUP(Y1660, 【参考】数式用!$A$2:$B$48, 2, FALSE), "")</f>
        <v/>
      </c>
    </row>
    <row r="1661" spans="2:26" ht="20.100000000000001" customHeight="1">
      <c r="B1661" s="402">
        <f t="shared" si="22"/>
        <v>1623</v>
      </c>
      <c r="C1661" s="489"/>
      <c r="D1661" s="490"/>
      <c r="E1661" s="490"/>
      <c r="F1661" s="490"/>
      <c r="G1661" s="490"/>
      <c r="H1661" s="490"/>
      <c r="I1661" s="490"/>
      <c r="J1661" s="490"/>
      <c r="K1661" s="490"/>
      <c r="L1661" s="491"/>
      <c r="M1661" s="492"/>
      <c r="N1661" s="492"/>
      <c r="O1661" s="492"/>
      <c r="P1661" s="492"/>
      <c r="Q1661" s="492"/>
      <c r="R1661" s="493"/>
      <c r="S1661" s="493"/>
      <c r="T1661" s="493"/>
      <c r="U1661" s="493"/>
      <c r="V1661" s="493"/>
      <c r="W1661" s="403"/>
      <c r="X1661" s="1"/>
      <c r="Y1661" s="2"/>
      <c r="Z1661" s="400" t="str">
        <f>IFERROR(VLOOKUP(Y1661, 【参考】数式用!$A$2:$B$48, 2, FALSE), "")</f>
        <v/>
      </c>
    </row>
    <row r="1662" spans="2:26" ht="20.100000000000001" customHeight="1">
      <c r="B1662" s="402">
        <f t="shared" si="22"/>
        <v>1624</v>
      </c>
      <c r="C1662" s="489"/>
      <c r="D1662" s="490"/>
      <c r="E1662" s="490"/>
      <c r="F1662" s="490"/>
      <c r="G1662" s="490"/>
      <c r="H1662" s="490"/>
      <c r="I1662" s="490"/>
      <c r="J1662" s="490"/>
      <c r="K1662" s="490"/>
      <c r="L1662" s="491"/>
      <c r="M1662" s="492"/>
      <c r="N1662" s="492"/>
      <c r="O1662" s="492"/>
      <c r="P1662" s="492"/>
      <c r="Q1662" s="492"/>
      <c r="R1662" s="493"/>
      <c r="S1662" s="493"/>
      <c r="T1662" s="493"/>
      <c r="U1662" s="493"/>
      <c r="V1662" s="493"/>
      <c r="W1662" s="403"/>
      <c r="X1662" s="1"/>
      <c r="Y1662" s="2"/>
      <c r="Z1662" s="400" t="str">
        <f>IFERROR(VLOOKUP(Y1662, 【参考】数式用!$A$2:$B$48, 2, FALSE), "")</f>
        <v/>
      </c>
    </row>
    <row r="1663" spans="2:26" ht="20.100000000000001" customHeight="1">
      <c r="B1663" s="402">
        <f t="shared" si="22"/>
        <v>1625</v>
      </c>
      <c r="C1663" s="489"/>
      <c r="D1663" s="490"/>
      <c r="E1663" s="490"/>
      <c r="F1663" s="490"/>
      <c r="G1663" s="490"/>
      <c r="H1663" s="490"/>
      <c r="I1663" s="490"/>
      <c r="J1663" s="490"/>
      <c r="K1663" s="490"/>
      <c r="L1663" s="491"/>
      <c r="M1663" s="492"/>
      <c r="N1663" s="492"/>
      <c r="O1663" s="492"/>
      <c r="P1663" s="492"/>
      <c r="Q1663" s="492"/>
      <c r="R1663" s="493"/>
      <c r="S1663" s="493"/>
      <c r="T1663" s="493"/>
      <c r="U1663" s="493"/>
      <c r="V1663" s="493"/>
      <c r="W1663" s="403"/>
      <c r="X1663" s="1"/>
      <c r="Y1663" s="2"/>
      <c r="Z1663" s="400" t="str">
        <f>IFERROR(VLOOKUP(Y1663, 【参考】数式用!$A$2:$B$48, 2, FALSE), "")</f>
        <v/>
      </c>
    </row>
    <row r="1664" spans="2:26" ht="20.100000000000001" customHeight="1">
      <c r="B1664" s="402">
        <f t="shared" si="22"/>
        <v>1626</v>
      </c>
      <c r="C1664" s="489"/>
      <c r="D1664" s="490"/>
      <c r="E1664" s="490"/>
      <c r="F1664" s="490"/>
      <c r="G1664" s="490"/>
      <c r="H1664" s="490"/>
      <c r="I1664" s="490"/>
      <c r="J1664" s="490"/>
      <c r="K1664" s="490"/>
      <c r="L1664" s="491"/>
      <c r="M1664" s="492"/>
      <c r="N1664" s="492"/>
      <c r="O1664" s="492"/>
      <c r="P1664" s="492"/>
      <c r="Q1664" s="492"/>
      <c r="R1664" s="493"/>
      <c r="S1664" s="493"/>
      <c r="T1664" s="493"/>
      <c r="U1664" s="493"/>
      <c r="V1664" s="493"/>
      <c r="W1664" s="403"/>
      <c r="X1664" s="1"/>
      <c r="Y1664" s="2"/>
      <c r="Z1664" s="400" t="str">
        <f>IFERROR(VLOOKUP(Y1664, 【参考】数式用!$A$2:$B$48, 2, FALSE), "")</f>
        <v/>
      </c>
    </row>
    <row r="1665" spans="2:26" ht="20.100000000000001" customHeight="1">
      <c r="B1665" s="402">
        <f t="shared" si="22"/>
        <v>1627</v>
      </c>
      <c r="C1665" s="489"/>
      <c r="D1665" s="490"/>
      <c r="E1665" s="490"/>
      <c r="F1665" s="490"/>
      <c r="G1665" s="490"/>
      <c r="H1665" s="490"/>
      <c r="I1665" s="490"/>
      <c r="J1665" s="490"/>
      <c r="K1665" s="490"/>
      <c r="L1665" s="491"/>
      <c r="M1665" s="492"/>
      <c r="N1665" s="492"/>
      <c r="O1665" s="492"/>
      <c r="P1665" s="492"/>
      <c r="Q1665" s="492"/>
      <c r="R1665" s="493"/>
      <c r="S1665" s="493"/>
      <c r="T1665" s="493"/>
      <c r="U1665" s="493"/>
      <c r="V1665" s="493"/>
      <c r="W1665" s="403"/>
      <c r="X1665" s="1"/>
      <c r="Y1665" s="2"/>
      <c r="Z1665" s="400" t="str">
        <f>IFERROR(VLOOKUP(Y1665, 【参考】数式用!$A$2:$B$48, 2, FALSE), "")</f>
        <v/>
      </c>
    </row>
    <row r="1666" spans="2:26" ht="20.100000000000001" customHeight="1">
      <c r="B1666" s="402">
        <f t="shared" si="22"/>
        <v>1628</v>
      </c>
      <c r="C1666" s="489"/>
      <c r="D1666" s="490"/>
      <c r="E1666" s="490"/>
      <c r="F1666" s="490"/>
      <c r="G1666" s="490"/>
      <c r="H1666" s="490"/>
      <c r="I1666" s="490"/>
      <c r="J1666" s="490"/>
      <c r="K1666" s="490"/>
      <c r="L1666" s="491"/>
      <c r="M1666" s="492"/>
      <c r="N1666" s="492"/>
      <c r="O1666" s="492"/>
      <c r="P1666" s="492"/>
      <c r="Q1666" s="492"/>
      <c r="R1666" s="493"/>
      <c r="S1666" s="493"/>
      <c r="T1666" s="493"/>
      <c r="U1666" s="493"/>
      <c r="V1666" s="493"/>
      <c r="W1666" s="403"/>
      <c r="X1666" s="1"/>
      <c r="Y1666" s="2"/>
      <c r="Z1666" s="400" t="str">
        <f>IFERROR(VLOOKUP(Y1666, 【参考】数式用!$A$2:$B$48, 2, FALSE), "")</f>
        <v/>
      </c>
    </row>
    <row r="1667" spans="2:26" ht="20.100000000000001" customHeight="1">
      <c r="B1667" s="402">
        <f t="shared" si="22"/>
        <v>1629</v>
      </c>
      <c r="C1667" s="489"/>
      <c r="D1667" s="490"/>
      <c r="E1667" s="490"/>
      <c r="F1667" s="490"/>
      <c r="G1667" s="490"/>
      <c r="H1667" s="490"/>
      <c r="I1667" s="490"/>
      <c r="J1667" s="490"/>
      <c r="K1667" s="490"/>
      <c r="L1667" s="491"/>
      <c r="M1667" s="492"/>
      <c r="N1667" s="492"/>
      <c r="O1667" s="492"/>
      <c r="P1667" s="492"/>
      <c r="Q1667" s="492"/>
      <c r="R1667" s="493"/>
      <c r="S1667" s="493"/>
      <c r="T1667" s="493"/>
      <c r="U1667" s="493"/>
      <c r="V1667" s="493"/>
      <c r="W1667" s="403"/>
      <c r="X1667" s="1"/>
      <c r="Y1667" s="2"/>
      <c r="Z1667" s="400" t="str">
        <f>IFERROR(VLOOKUP(Y1667, 【参考】数式用!$A$2:$B$48, 2, FALSE), "")</f>
        <v/>
      </c>
    </row>
    <row r="1668" spans="2:26" ht="20.100000000000001" customHeight="1">
      <c r="B1668" s="402">
        <f t="shared" si="22"/>
        <v>1630</v>
      </c>
      <c r="C1668" s="489"/>
      <c r="D1668" s="490"/>
      <c r="E1668" s="490"/>
      <c r="F1668" s="490"/>
      <c r="G1668" s="490"/>
      <c r="H1668" s="490"/>
      <c r="I1668" s="490"/>
      <c r="J1668" s="490"/>
      <c r="K1668" s="490"/>
      <c r="L1668" s="491"/>
      <c r="M1668" s="492"/>
      <c r="N1668" s="492"/>
      <c r="O1668" s="492"/>
      <c r="P1668" s="492"/>
      <c r="Q1668" s="492"/>
      <c r="R1668" s="493"/>
      <c r="S1668" s="493"/>
      <c r="T1668" s="493"/>
      <c r="U1668" s="493"/>
      <c r="V1668" s="493"/>
      <c r="W1668" s="403"/>
      <c r="X1668" s="1"/>
      <c r="Y1668" s="2"/>
      <c r="Z1668" s="400" t="str">
        <f>IFERROR(VLOOKUP(Y1668, 【参考】数式用!$A$2:$B$48, 2, FALSE), "")</f>
        <v/>
      </c>
    </row>
    <row r="1669" spans="2:26" ht="20.100000000000001" customHeight="1">
      <c r="B1669" s="402">
        <f t="shared" si="22"/>
        <v>1631</v>
      </c>
      <c r="C1669" s="489"/>
      <c r="D1669" s="490"/>
      <c r="E1669" s="490"/>
      <c r="F1669" s="490"/>
      <c r="G1669" s="490"/>
      <c r="H1669" s="490"/>
      <c r="I1669" s="490"/>
      <c r="J1669" s="490"/>
      <c r="K1669" s="490"/>
      <c r="L1669" s="491"/>
      <c r="M1669" s="492"/>
      <c r="N1669" s="492"/>
      <c r="O1669" s="492"/>
      <c r="P1669" s="492"/>
      <c r="Q1669" s="492"/>
      <c r="R1669" s="493"/>
      <c r="S1669" s="493"/>
      <c r="T1669" s="493"/>
      <c r="U1669" s="493"/>
      <c r="V1669" s="493"/>
      <c r="W1669" s="403"/>
      <c r="X1669" s="1"/>
      <c r="Y1669" s="2"/>
      <c r="Z1669" s="400" t="str">
        <f>IFERROR(VLOOKUP(Y1669, 【参考】数式用!$A$2:$B$48, 2, FALSE), "")</f>
        <v/>
      </c>
    </row>
    <row r="1670" spans="2:26" ht="20.100000000000001" customHeight="1">
      <c r="B1670" s="402">
        <f t="shared" si="22"/>
        <v>1632</v>
      </c>
      <c r="C1670" s="489"/>
      <c r="D1670" s="490"/>
      <c r="E1670" s="490"/>
      <c r="F1670" s="490"/>
      <c r="G1670" s="490"/>
      <c r="H1670" s="490"/>
      <c r="I1670" s="490"/>
      <c r="J1670" s="490"/>
      <c r="K1670" s="490"/>
      <c r="L1670" s="491"/>
      <c r="M1670" s="492"/>
      <c r="N1670" s="492"/>
      <c r="O1670" s="492"/>
      <c r="P1670" s="492"/>
      <c r="Q1670" s="492"/>
      <c r="R1670" s="493"/>
      <c r="S1670" s="493"/>
      <c r="T1670" s="493"/>
      <c r="U1670" s="493"/>
      <c r="V1670" s="493"/>
      <c r="W1670" s="403"/>
      <c r="X1670" s="1"/>
      <c r="Y1670" s="2"/>
      <c r="Z1670" s="400" t="str">
        <f>IFERROR(VLOOKUP(Y1670, 【参考】数式用!$A$2:$B$48, 2, FALSE), "")</f>
        <v/>
      </c>
    </row>
    <row r="1671" spans="2:26" ht="20.100000000000001" customHeight="1">
      <c r="B1671" s="402">
        <f t="shared" si="22"/>
        <v>1633</v>
      </c>
      <c r="C1671" s="489"/>
      <c r="D1671" s="490"/>
      <c r="E1671" s="490"/>
      <c r="F1671" s="490"/>
      <c r="G1671" s="490"/>
      <c r="H1671" s="490"/>
      <c r="I1671" s="490"/>
      <c r="J1671" s="490"/>
      <c r="K1671" s="490"/>
      <c r="L1671" s="491"/>
      <c r="M1671" s="492"/>
      <c r="N1671" s="492"/>
      <c r="O1671" s="492"/>
      <c r="P1671" s="492"/>
      <c r="Q1671" s="492"/>
      <c r="R1671" s="493"/>
      <c r="S1671" s="493"/>
      <c r="T1671" s="493"/>
      <c r="U1671" s="493"/>
      <c r="V1671" s="493"/>
      <c r="W1671" s="403"/>
      <c r="X1671" s="1"/>
      <c r="Y1671" s="2"/>
      <c r="Z1671" s="400" t="str">
        <f>IFERROR(VLOOKUP(Y1671, 【参考】数式用!$A$2:$B$48, 2, FALSE), "")</f>
        <v/>
      </c>
    </row>
    <row r="1672" spans="2:26" ht="20.100000000000001" customHeight="1">
      <c r="B1672" s="402">
        <f t="shared" si="22"/>
        <v>1634</v>
      </c>
      <c r="C1672" s="489"/>
      <c r="D1672" s="490"/>
      <c r="E1672" s="490"/>
      <c r="F1672" s="490"/>
      <c r="G1672" s="490"/>
      <c r="H1672" s="490"/>
      <c r="I1672" s="490"/>
      <c r="J1672" s="490"/>
      <c r="K1672" s="490"/>
      <c r="L1672" s="491"/>
      <c r="M1672" s="492"/>
      <c r="N1672" s="492"/>
      <c r="O1672" s="492"/>
      <c r="P1672" s="492"/>
      <c r="Q1672" s="492"/>
      <c r="R1672" s="493"/>
      <c r="S1672" s="493"/>
      <c r="T1672" s="493"/>
      <c r="U1672" s="493"/>
      <c r="V1672" s="493"/>
      <c r="W1672" s="403"/>
      <c r="X1672" s="1"/>
      <c r="Y1672" s="2"/>
      <c r="Z1672" s="400" t="str">
        <f>IFERROR(VLOOKUP(Y1672, 【参考】数式用!$A$2:$B$48, 2, FALSE), "")</f>
        <v/>
      </c>
    </row>
    <row r="1673" spans="2:26" ht="20.100000000000001" customHeight="1">
      <c r="B1673" s="402">
        <f t="shared" si="22"/>
        <v>1635</v>
      </c>
      <c r="C1673" s="489"/>
      <c r="D1673" s="490"/>
      <c r="E1673" s="490"/>
      <c r="F1673" s="490"/>
      <c r="G1673" s="490"/>
      <c r="H1673" s="490"/>
      <c r="I1673" s="490"/>
      <c r="J1673" s="490"/>
      <c r="K1673" s="490"/>
      <c r="L1673" s="491"/>
      <c r="M1673" s="492"/>
      <c r="N1673" s="492"/>
      <c r="O1673" s="492"/>
      <c r="P1673" s="492"/>
      <c r="Q1673" s="492"/>
      <c r="R1673" s="493"/>
      <c r="S1673" s="493"/>
      <c r="T1673" s="493"/>
      <c r="U1673" s="493"/>
      <c r="V1673" s="493"/>
      <c r="W1673" s="403"/>
      <c r="X1673" s="1"/>
      <c r="Y1673" s="2"/>
      <c r="Z1673" s="400" t="str">
        <f>IFERROR(VLOOKUP(Y1673, 【参考】数式用!$A$2:$B$48, 2, FALSE), "")</f>
        <v/>
      </c>
    </row>
    <row r="1674" spans="2:26" ht="20.100000000000001" customHeight="1">
      <c r="B1674" s="402">
        <f t="shared" si="22"/>
        <v>1636</v>
      </c>
      <c r="C1674" s="489"/>
      <c r="D1674" s="490"/>
      <c r="E1674" s="490"/>
      <c r="F1674" s="490"/>
      <c r="G1674" s="490"/>
      <c r="H1674" s="490"/>
      <c r="I1674" s="490"/>
      <c r="J1674" s="490"/>
      <c r="K1674" s="490"/>
      <c r="L1674" s="491"/>
      <c r="M1674" s="492"/>
      <c r="N1674" s="492"/>
      <c r="O1674" s="492"/>
      <c r="P1674" s="492"/>
      <c r="Q1674" s="492"/>
      <c r="R1674" s="493"/>
      <c r="S1674" s="493"/>
      <c r="T1674" s="493"/>
      <c r="U1674" s="493"/>
      <c r="V1674" s="493"/>
      <c r="W1674" s="403"/>
      <c r="X1674" s="1"/>
      <c r="Y1674" s="2"/>
      <c r="Z1674" s="400" t="str">
        <f>IFERROR(VLOOKUP(Y1674, 【参考】数式用!$A$2:$B$48, 2, FALSE), "")</f>
        <v/>
      </c>
    </row>
    <row r="1675" spans="2:26" ht="20.100000000000001" customHeight="1">
      <c r="B1675" s="402">
        <f t="shared" si="22"/>
        <v>1637</v>
      </c>
      <c r="C1675" s="489"/>
      <c r="D1675" s="490"/>
      <c r="E1675" s="490"/>
      <c r="F1675" s="490"/>
      <c r="G1675" s="490"/>
      <c r="H1675" s="490"/>
      <c r="I1675" s="490"/>
      <c r="J1675" s="490"/>
      <c r="K1675" s="490"/>
      <c r="L1675" s="491"/>
      <c r="M1675" s="492"/>
      <c r="N1675" s="492"/>
      <c r="O1675" s="492"/>
      <c r="P1675" s="492"/>
      <c r="Q1675" s="492"/>
      <c r="R1675" s="493"/>
      <c r="S1675" s="493"/>
      <c r="T1675" s="493"/>
      <c r="U1675" s="493"/>
      <c r="V1675" s="493"/>
      <c r="W1675" s="403"/>
      <c r="X1675" s="1"/>
      <c r="Y1675" s="2"/>
      <c r="Z1675" s="400" t="str">
        <f>IFERROR(VLOOKUP(Y1675, 【参考】数式用!$A$2:$B$48, 2, FALSE), "")</f>
        <v/>
      </c>
    </row>
    <row r="1676" spans="2:26" ht="20.100000000000001" customHeight="1">
      <c r="B1676" s="402">
        <f t="shared" si="22"/>
        <v>1638</v>
      </c>
      <c r="C1676" s="489"/>
      <c r="D1676" s="490"/>
      <c r="E1676" s="490"/>
      <c r="F1676" s="490"/>
      <c r="G1676" s="490"/>
      <c r="H1676" s="490"/>
      <c r="I1676" s="490"/>
      <c r="J1676" s="490"/>
      <c r="K1676" s="490"/>
      <c r="L1676" s="491"/>
      <c r="M1676" s="492"/>
      <c r="N1676" s="492"/>
      <c r="O1676" s="492"/>
      <c r="P1676" s="492"/>
      <c r="Q1676" s="492"/>
      <c r="R1676" s="493"/>
      <c r="S1676" s="493"/>
      <c r="T1676" s="493"/>
      <c r="U1676" s="493"/>
      <c r="V1676" s="493"/>
      <c r="W1676" s="403"/>
      <c r="X1676" s="1"/>
      <c r="Y1676" s="2"/>
      <c r="Z1676" s="400" t="str">
        <f>IFERROR(VLOOKUP(Y1676, 【参考】数式用!$A$2:$B$48, 2, FALSE), "")</f>
        <v/>
      </c>
    </row>
    <row r="1677" spans="2:26" ht="20.100000000000001" customHeight="1">
      <c r="B1677" s="402">
        <f t="shared" si="22"/>
        <v>1639</v>
      </c>
      <c r="C1677" s="489"/>
      <c r="D1677" s="490"/>
      <c r="E1677" s="490"/>
      <c r="F1677" s="490"/>
      <c r="G1677" s="490"/>
      <c r="H1677" s="490"/>
      <c r="I1677" s="490"/>
      <c r="J1677" s="490"/>
      <c r="K1677" s="490"/>
      <c r="L1677" s="491"/>
      <c r="M1677" s="492"/>
      <c r="N1677" s="492"/>
      <c r="O1677" s="492"/>
      <c r="P1677" s="492"/>
      <c r="Q1677" s="492"/>
      <c r="R1677" s="493"/>
      <c r="S1677" s="493"/>
      <c r="T1677" s="493"/>
      <c r="U1677" s="493"/>
      <c r="V1677" s="493"/>
      <c r="W1677" s="403"/>
      <c r="X1677" s="1"/>
      <c r="Y1677" s="2"/>
      <c r="Z1677" s="400" t="str">
        <f>IFERROR(VLOOKUP(Y1677, 【参考】数式用!$A$2:$B$48, 2, FALSE), "")</f>
        <v/>
      </c>
    </row>
    <row r="1678" spans="2:26" ht="20.100000000000001" customHeight="1">
      <c r="B1678" s="402">
        <f t="shared" si="22"/>
        <v>1640</v>
      </c>
      <c r="C1678" s="489"/>
      <c r="D1678" s="490"/>
      <c r="E1678" s="490"/>
      <c r="F1678" s="490"/>
      <c r="G1678" s="490"/>
      <c r="H1678" s="490"/>
      <c r="I1678" s="490"/>
      <c r="J1678" s="490"/>
      <c r="K1678" s="490"/>
      <c r="L1678" s="491"/>
      <c r="M1678" s="492"/>
      <c r="N1678" s="492"/>
      <c r="O1678" s="492"/>
      <c r="P1678" s="492"/>
      <c r="Q1678" s="492"/>
      <c r="R1678" s="493"/>
      <c r="S1678" s="493"/>
      <c r="T1678" s="493"/>
      <c r="U1678" s="493"/>
      <c r="V1678" s="493"/>
      <c r="W1678" s="403"/>
      <c r="X1678" s="1"/>
      <c r="Y1678" s="2"/>
      <c r="Z1678" s="400" t="str">
        <f>IFERROR(VLOOKUP(Y1678, 【参考】数式用!$A$2:$B$48, 2, FALSE), "")</f>
        <v/>
      </c>
    </row>
    <row r="1679" spans="2:26" ht="20.100000000000001" customHeight="1">
      <c r="B1679" s="402">
        <f t="shared" si="22"/>
        <v>1641</v>
      </c>
      <c r="C1679" s="489"/>
      <c r="D1679" s="490"/>
      <c r="E1679" s="490"/>
      <c r="F1679" s="490"/>
      <c r="G1679" s="490"/>
      <c r="H1679" s="490"/>
      <c r="I1679" s="490"/>
      <c r="J1679" s="490"/>
      <c r="K1679" s="490"/>
      <c r="L1679" s="491"/>
      <c r="M1679" s="492"/>
      <c r="N1679" s="492"/>
      <c r="O1679" s="492"/>
      <c r="P1679" s="492"/>
      <c r="Q1679" s="492"/>
      <c r="R1679" s="493"/>
      <c r="S1679" s="493"/>
      <c r="T1679" s="493"/>
      <c r="U1679" s="493"/>
      <c r="V1679" s="493"/>
      <c r="W1679" s="403"/>
      <c r="X1679" s="1"/>
      <c r="Y1679" s="2"/>
      <c r="Z1679" s="400" t="str">
        <f>IFERROR(VLOOKUP(Y1679, 【参考】数式用!$A$2:$B$48, 2, FALSE), "")</f>
        <v/>
      </c>
    </row>
    <row r="1680" spans="2:26" ht="20.100000000000001" customHeight="1">
      <c r="B1680" s="402">
        <f t="shared" si="22"/>
        <v>1642</v>
      </c>
      <c r="C1680" s="489"/>
      <c r="D1680" s="490"/>
      <c r="E1680" s="490"/>
      <c r="F1680" s="490"/>
      <c r="G1680" s="490"/>
      <c r="H1680" s="490"/>
      <c r="I1680" s="490"/>
      <c r="J1680" s="490"/>
      <c r="K1680" s="490"/>
      <c r="L1680" s="491"/>
      <c r="M1680" s="492"/>
      <c r="N1680" s="492"/>
      <c r="O1680" s="492"/>
      <c r="P1680" s="492"/>
      <c r="Q1680" s="492"/>
      <c r="R1680" s="493"/>
      <c r="S1680" s="493"/>
      <c r="T1680" s="493"/>
      <c r="U1680" s="493"/>
      <c r="V1680" s="493"/>
      <c r="W1680" s="403"/>
      <c r="X1680" s="1"/>
      <c r="Y1680" s="2"/>
      <c r="Z1680" s="400" t="str">
        <f>IFERROR(VLOOKUP(Y1680, 【参考】数式用!$A$2:$B$48, 2, FALSE), "")</f>
        <v/>
      </c>
    </row>
    <row r="1681" spans="2:26" ht="20.100000000000001" customHeight="1">
      <c r="B1681" s="402">
        <f t="shared" si="22"/>
        <v>1643</v>
      </c>
      <c r="C1681" s="489"/>
      <c r="D1681" s="490"/>
      <c r="E1681" s="490"/>
      <c r="F1681" s="490"/>
      <c r="G1681" s="490"/>
      <c r="H1681" s="490"/>
      <c r="I1681" s="490"/>
      <c r="J1681" s="490"/>
      <c r="K1681" s="490"/>
      <c r="L1681" s="491"/>
      <c r="M1681" s="492"/>
      <c r="N1681" s="492"/>
      <c r="O1681" s="492"/>
      <c r="P1681" s="492"/>
      <c r="Q1681" s="492"/>
      <c r="R1681" s="493"/>
      <c r="S1681" s="493"/>
      <c r="T1681" s="493"/>
      <c r="U1681" s="493"/>
      <c r="V1681" s="493"/>
      <c r="W1681" s="403"/>
      <c r="X1681" s="1"/>
      <c r="Y1681" s="2"/>
      <c r="Z1681" s="400" t="str">
        <f>IFERROR(VLOOKUP(Y1681, 【参考】数式用!$A$2:$B$48, 2, FALSE), "")</f>
        <v/>
      </c>
    </row>
    <row r="1682" spans="2:26" ht="20.100000000000001" customHeight="1">
      <c r="B1682" s="402">
        <f t="shared" si="22"/>
        <v>1644</v>
      </c>
      <c r="C1682" s="489"/>
      <c r="D1682" s="490"/>
      <c r="E1682" s="490"/>
      <c r="F1682" s="490"/>
      <c r="G1682" s="490"/>
      <c r="H1682" s="490"/>
      <c r="I1682" s="490"/>
      <c r="J1682" s="490"/>
      <c r="K1682" s="490"/>
      <c r="L1682" s="491"/>
      <c r="M1682" s="492"/>
      <c r="N1682" s="492"/>
      <c r="O1682" s="492"/>
      <c r="P1682" s="492"/>
      <c r="Q1682" s="492"/>
      <c r="R1682" s="493"/>
      <c r="S1682" s="493"/>
      <c r="T1682" s="493"/>
      <c r="U1682" s="493"/>
      <c r="V1682" s="493"/>
      <c r="W1682" s="403"/>
      <c r="X1682" s="1"/>
      <c r="Y1682" s="2"/>
      <c r="Z1682" s="400" t="str">
        <f>IFERROR(VLOOKUP(Y1682, 【参考】数式用!$A$2:$B$48, 2, FALSE), "")</f>
        <v/>
      </c>
    </row>
    <row r="1683" spans="2:26" ht="20.100000000000001" customHeight="1">
      <c r="B1683" s="402">
        <f t="shared" si="22"/>
        <v>1645</v>
      </c>
      <c r="C1683" s="489"/>
      <c r="D1683" s="490"/>
      <c r="E1683" s="490"/>
      <c r="F1683" s="490"/>
      <c r="G1683" s="490"/>
      <c r="H1683" s="490"/>
      <c r="I1683" s="490"/>
      <c r="J1683" s="490"/>
      <c r="K1683" s="490"/>
      <c r="L1683" s="491"/>
      <c r="M1683" s="492"/>
      <c r="N1683" s="492"/>
      <c r="O1683" s="492"/>
      <c r="P1683" s="492"/>
      <c r="Q1683" s="492"/>
      <c r="R1683" s="493"/>
      <c r="S1683" s="493"/>
      <c r="T1683" s="493"/>
      <c r="U1683" s="493"/>
      <c r="V1683" s="493"/>
      <c r="W1683" s="403"/>
      <c r="X1683" s="1"/>
      <c r="Y1683" s="2"/>
      <c r="Z1683" s="400" t="str">
        <f>IFERROR(VLOOKUP(Y1683, 【参考】数式用!$A$2:$B$48, 2, FALSE), "")</f>
        <v/>
      </c>
    </row>
    <row r="1684" spans="2:26" ht="20.100000000000001" customHeight="1">
      <c r="B1684" s="402">
        <f t="shared" si="22"/>
        <v>1646</v>
      </c>
      <c r="C1684" s="489"/>
      <c r="D1684" s="490"/>
      <c r="E1684" s="490"/>
      <c r="F1684" s="490"/>
      <c r="G1684" s="490"/>
      <c r="H1684" s="490"/>
      <c r="I1684" s="490"/>
      <c r="J1684" s="490"/>
      <c r="K1684" s="490"/>
      <c r="L1684" s="491"/>
      <c r="M1684" s="492"/>
      <c r="N1684" s="492"/>
      <c r="O1684" s="492"/>
      <c r="P1684" s="492"/>
      <c r="Q1684" s="492"/>
      <c r="R1684" s="493"/>
      <c r="S1684" s="493"/>
      <c r="T1684" s="493"/>
      <c r="U1684" s="493"/>
      <c r="V1684" s="493"/>
      <c r="W1684" s="403"/>
      <c r="X1684" s="1"/>
      <c r="Y1684" s="2"/>
      <c r="Z1684" s="400" t="str">
        <f>IFERROR(VLOOKUP(Y1684, 【参考】数式用!$A$2:$B$48, 2, FALSE), "")</f>
        <v/>
      </c>
    </row>
    <row r="1685" spans="2:26" ht="20.100000000000001" customHeight="1">
      <c r="B1685" s="402">
        <f t="shared" si="22"/>
        <v>1647</v>
      </c>
      <c r="C1685" s="489"/>
      <c r="D1685" s="490"/>
      <c r="E1685" s="490"/>
      <c r="F1685" s="490"/>
      <c r="G1685" s="490"/>
      <c r="H1685" s="490"/>
      <c r="I1685" s="490"/>
      <c r="J1685" s="490"/>
      <c r="K1685" s="490"/>
      <c r="L1685" s="491"/>
      <c r="M1685" s="492"/>
      <c r="N1685" s="492"/>
      <c r="O1685" s="492"/>
      <c r="P1685" s="492"/>
      <c r="Q1685" s="492"/>
      <c r="R1685" s="493"/>
      <c r="S1685" s="493"/>
      <c r="T1685" s="493"/>
      <c r="U1685" s="493"/>
      <c r="V1685" s="493"/>
      <c r="W1685" s="403"/>
      <c r="X1685" s="1"/>
      <c r="Y1685" s="2"/>
      <c r="Z1685" s="400" t="str">
        <f>IFERROR(VLOOKUP(Y1685, 【参考】数式用!$A$2:$B$48, 2, FALSE), "")</f>
        <v/>
      </c>
    </row>
    <row r="1686" spans="2:26" ht="20.100000000000001" customHeight="1">
      <c r="B1686" s="402">
        <f t="shared" si="22"/>
        <v>1648</v>
      </c>
      <c r="C1686" s="489"/>
      <c r="D1686" s="490"/>
      <c r="E1686" s="490"/>
      <c r="F1686" s="490"/>
      <c r="G1686" s="490"/>
      <c r="H1686" s="490"/>
      <c r="I1686" s="490"/>
      <c r="J1686" s="490"/>
      <c r="K1686" s="490"/>
      <c r="L1686" s="491"/>
      <c r="M1686" s="492"/>
      <c r="N1686" s="492"/>
      <c r="O1686" s="492"/>
      <c r="P1686" s="492"/>
      <c r="Q1686" s="492"/>
      <c r="R1686" s="493"/>
      <c r="S1686" s="493"/>
      <c r="T1686" s="493"/>
      <c r="U1686" s="493"/>
      <c r="V1686" s="493"/>
      <c r="W1686" s="403"/>
      <c r="X1686" s="1"/>
      <c r="Y1686" s="2"/>
      <c r="Z1686" s="400" t="str">
        <f>IFERROR(VLOOKUP(Y1686, 【参考】数式用!$A$2:$B$48, 2, FALSE), "")</f>
        <v/>
      </c>
    </row>
    <row r="1687" spans="2:26" ht="20.100000000000001" customHeight="1">
      <c r="B1687" s="402">
        <f t="shared" si="22"/>
        <v>1649</v>
      </c>
      <c r="C1687" s="489"/>
      <c r="D1687" s="490"/>
      <c r="E1687" s="490"/>
      <c r="F1687" s="490"/>
      <c r="G1687" s="490"/>
      <c r="H1687" s="490"/>
      <c r="I1687" s="490"/>
      <c r="J1687" s="490"/>
      <c r="K1687" s="490"/>
      <c r="L1687" s="491"/>
      <c r="M1687" s="492"/>
      <c r="N1687" s="492"/>
      <c r="O1687" s="492"/>
      <c r="P1687" s="492"/>
      <c r="Q1687" s="492"/>
      <c r="R1687" s="493"/>
      <c r="S1687" s="493"/>
      <c r="T1687" s="493"/>
      <c r="U1687" s="493"/>
      <c r="V1687" s="493"/>
      <c r="W1687" s="403"/>
      <c r="X1687" s="1"/>
      <c r="Y1687" s="2"/>
      <c r="Z1687" s="400" t="str">
        <f>IFERROR(VLOOKUP(Y1687, 【参考】数式用!$A$2:$B$48, 2, FALSE), "")</f>
        <v/>
      </c>
    </row>
    <row r="1688" spans="2:26" ht="20.100000000000001" customHeight="1">
      <c r="B1688" s="402">
        <f t="shared" si="22"/>
        <v>1650</v>
      </c>
      <c r="C1688" s="489"/>
      <c r="D1688" s="490"/>
      <c r="E1688" s="490"/>
      <c r="F1688" s="490"/>
      <c r="G1688" s="490"/>
      <c r="H1688" s="490"/>
      <c r="I1688" s="490"/>
      <c r="J1688" s="490"/>
      <c r="K1688" s="490"/>
      <c r="L1688" s="491"/>
      <c r="M1688" s="492"/>
      <c r="N1688" s="492"/>
      <c r="O1688" s="492"/>
      <c r="P1688" s="492"/>
      <c r="Q1688" s="492"/>
      <c r="R1688" s="493"/>
      <c r="S1688" s="493"/>
      <c r="T1688" s="493"/>
      <c r="U1688" s="493"/>
      <c r="V1688" s="493"/>
      <c r="W1688" s="403"/>
      <c r="X1688" s="1"/>
      <c r="Y1688" s="2"/>
      <c r="Z1688" s="400" t="str">
        <f>IFERROR(VLOOKUP(Y1688, 【参考】数式用!$A$2:$B$48, 2, FALSE), "")</f>
        <v/>
      </c>
    </row>
    <row r="1689" spans="2:26" ht="20.100000000000001" customHeight="1">
      <c r="B1689" s="402">
        <f t="shared" si="22"/>
        <v>1651</v>
      </c>
      <c r="C1689" s="489"/>
      <c r="D1689" s="490"/>
      <c r="E1689" s="490"/>
      <c r="F1689" s="490"/>
      <c r="G1689" s="490"/>
      <c r="H1689" s="490"/>
      <c r="I1689" s="490"/>
      <c r="J1689" s="490"/>
      <c r="K1689" s="490"/>
      <c r="L1689" s="491"/>
      <c r="M1689" s="492"/>
      <c r="N1689" s="492"/>
      <c r="O1689" s="492"/>
      <c r="P1689" s="492"/>
      <c r="Q1689" s="492"/>
      <c r="R1689" s="493"/>
      <c r="S1689" s="493"/>
      <c r="T1689" s="493"/>
      <c r="U1689" s="493"/>
      <c r="V1689" s="493"/>
      <c r="W1689" s="403"/>
      <c r="X1689" s="1"/>
      <c r="Y1689" s="2"/>
      <c r="Z1689" s="400" t="str">
        <f>IFERROR(VLOOKUP(Y1689, 【参考】数式用!$A$2:$B$48, 2, FALSE), "")</f>
        <v/>
      </c>
    </row>
    <row r="1690" spans="2:26" ht="20.100000000000001" customHeight="1">
      <c r="B1690" s="402">
        <f t="shared" si="22"/>
        <v>1652</v>
      </c>
      <c r="C1690" s="489"/>
      <c r="D1690" s="490"/>
      <c r="E1690" s="490"/>
      <c r="F1690" s="490"/>
      <c r="G1690" s="490"/>
      <c r="H1690" s="490"/>
      <c r="I1690" s="490"/>
      <c r="J1690" s="490"/>
      <c r="K1690" s="490"/>
      <c r="L1690" s="491"/>
      <c r="M1690" s="492"/>
      <c r="N1690" s="492"/>
      <c r="O1690" s="492"/>
      <c r="P1690" s="492"/>
      <c r="Q1690" s="492"/>
      <c r="R1690" s="493"/>
      <c r="S1690" s="493"/>
      <c r="T1690" s="493"/>
      <c r="U1690" s="493"/>
      <c r="V1690" s="493"/>
      <c r="W1690" s="403"/>
      <c r="X1690" s="1"/>
      <c r="Y1690" s="2"/>
      <c r="Z1690" s="400" t="str">
        <f>IFERROR(VLOOKUP(Y1690, 【参考】数式用!$A$2:$B$48, 2, FALSE), "")</f>
        <v/>
      </c>
    </row>
    <row r="1691" spans="2:26" ht="20.100000000000001" customHeight="1">
      <c r="B1691" s="402">
        <f t="shared" si="22"/>
        <v>1653</v>
      </c>
      <c r="C1691" s="489"/>
      <c r="D1691" s="490"/>
      <c r="E1691" s="490"/>
      <c r="F1691" s="490"/>
      <c r="G1691" s="490"/>
      <c r="H1691" s="490"/>
      <c r="I1691" s="490"/>
      <c r="J1691" s="490"/>
      <c r="K1691" s="490"/>
      <c r="L1691" s="491"/>
      <c r="M1691" s="492"/>
      <c r="N1691" s="492"/>
      <c r="O1691" s="492"/>
      <c r="P1691" s="492"/>
      <c r="Q1691" s="492"/>
      <c r="R1691" s="493"/>
      <c r="S1691" s="493"/>
      <c r="T1691" s="493"/>
      <c r="U1691" s="493"/>
      <c r="V1691" s="493"/>
      <c r="W1691" s="403"/>
      <c r="X1691" s="1"/>
      <c r="Y1691" s="2"/>
      <c r="Z1691" s="400" t="str">
        <f>IFERROR(VLOOKUP(Y1691, 【参考】数式用!$A$2:$B$48, 2, FALSE), "")</f>
        <v/>
      </c>
    </row>
    <row r="1692" spans="2:26" ht="20.100000000000001" customHeight="1">
      <c r="B1692" s="402">
        <f t="shared" si="22"/>
        <v>1654</v>
      </c>
      <c r="C1692" s="489"/>
      <c r="D1692" s="490"/>
      <c r="E1692" s="490"/>
      <c r="F1692" s="490"/>
      <c r="G1692" s="490"/>
      <c r="H1692" s="490"/>
      <c r="I1692" s="490"/>
      <c r="J1692" s="490"/>
      <c r="K1692" s="490"/>
      <c r="L1692" s="491"/>
      <c r="M1692" s="492"/>
      <c r="N1692" s="492"/>
      <c r="O1692" s="492"/>
      <c r="P1692" s="492"/>
      <c r="Q1692" s="492"/>
      <c r="R1692" s="493"/>
      <c r="S1692" s="493"/>
      <c r="T1692" s="493"/>
      <c r="U1692" s="493"/>
      <c r="V1692" s="493"/>
      <c r="W1692" s="403"/>
      <c r="X1692" s="1"/>
      <c r="Y1692" s="2"/>
      <c r="Z1692" s="400" t="str">
        <f>IFERROR(VLOOKUP(Y1692, 【参考】数式用!$A$2:$B$48, 2, FALSE), "")</f>
        <v/>
      </c>
    </row>
    <row r="1693" spans="2:26" ht="20.100000000000001" customHeight="1">
      <c r="B1693" s="402">
        <f t="shared" si="22"/>
        <v>1655</v>
      </c>
      <c r="C1693" s="489"/>
      <c r="D1693" s="490"/>
      <c r="E1693" s="490"/>
      <c r="F1693" s="490"/>
      <c r="G1693" s="490"/>
      <c r="H1693" s="490"/>
      <c r="I1693" s="490"/>
      <c r="J1693" s="490"/>
      <c r="K1693" s="490"/>
      <c r="L1693" s="491"/>
      <c r="M1693" s="492"/>
      <c r="N1693" s="492"/>
      <c r="O1693" s="492"/>
      <c r="P1693" s="492"/>
      <c r="Q1693" s="492"/>
      <c r="R1693" s="493"/>
      <c r="S1693" s="493"/>
      <c r="T1693" s="493"/>
      <c r="U1693" s="493"/>
      <c r="V1693" s="493"/>
      <c r="W1693" s="403"/>
      <c r="X1693" s="1"/>
      <c r="Y1693" s="2"/>
      <c r="Z1693" s="400" t="str">
        <f>IFERROR(VLOOKUP(Y1693, 【参考】数式用!$A$2:$B$48, 2, FALSE), "")</f>
        <v/>
      </c>
    </row>
    <row r="1694" spans="2:26" ht="20.100000000000001" customHeight="1">
      <c r="B1694" s="402">
        <f t="shared" si="22"/>
        <v>1656</v>
      </c>
      <c r="C1694" s="489"/>
      <c r="D1694" s="490"/>
      <c r="E1694" s="490"/>
      <c r="F1694" s="490"/>
      <c r="G1694" s="490"/>
      <c r="H1694" s="490"/>
      <c r="I1694" s="490"/>
      <c r="J1694" s="490"/>
      <c r="K1694" s="490"/>
      <c r="L1694" s="491"/>
      <c r="M1694" s="492"/>
      <c r="N1694" s="492"/>
      <c r="O1694" s="492"/>
      <c r="P1694" s="492"/>
      <c r="Q1694" s="492"/>
      <c r="R1694" s="493"/>
      <c r="S1694" s="493"/>
      <c r="T1694" s="493"/>
      <c r="U1694" s="493"/>
      <c r="V1694" s="493"/>
      <c r="W1694" s="403"/>
      <c r="X1694" s="1"/>
      <c r="Y1694" s="2"/>
      <c r="Z1694" s="400" t="str">
        <f>IFERROR(VLOOKUP(Y1694, 【参考】数式用!$A$2:$B$48, 2, FALSE), "")</f>
        <v/>
      </c>
    </row>
    <row r="1695" spans="2:26" ht="20.100000000000001" customHeight="1">
      <c r="B1695" s="402">
        <f t="shared" si="22"/>
        <v>1657</v>
      </c>
      <c r="C1695" s="489"/>
      <c r="D1695" s="490"/>
      <c r="E1695" s="490"/>
      <c r="F1695" s="490"/>
      <c r="G1695" s="490"/>
      <c r="H1695" s="490"/>
      <c r="I1695" s="490"/>
      <c r="J1695" s="490"/>
      <c r="K1695" s="490"/>
      <c r="L1695" s="491"/>
      <c r="M1695" s="492"/>
      <c r="N1695" s="492"/>
      <c r="O1695" s="492"/>
      <c r="P1695" s="492"/>
      <c r="Q1695" s="492"/>
      <c r="R1695" s="493"/>
      <c r="S1695" s="493"/>
      <c r="T1695" s="493"/>
      <c r="U1695" s="493"/>
      <c r="V1695" s="493"/>
      <c r="W1695" s="403"/>
      <c r="X1695" s="1"/>
      <c r="Y1695" s="2"/>
      <c r="Z1695" s="400" t="str">
        <f>IFERROR(VLOOKUP(Y1695, 【参考】数式用!$A$2:$B$48, 2, FALSE), "")</f>
        <v/>
      </c>
    </row>
    <row r="1696" spans="2:26" ht="20.100000000000001" customHeight="1">
      <c r="B1696" s="402">
        <f t="shared" si="22"/>
        <v>1658</v>
      </c>
      <c r="C1696" s="489"/>
      <c r="D1696" s="490"/>
      <c r="E1696" s="490"/>
      <c r="F1696" s="490"/>
      <c r="G1696" s="490"/>
      <c r="H1696" s="490"/>
      <c r="I1696" s="490"/>
      <c r="J1696" s="490"/>
      <c r="K1696" s="490"/>
      <c r="L1696" s="491"/>
      <c r="M1696" s="492"/>
      <c r="N1696" s="492"/>
      <c r="O1696" s="492"/>
      <c r="P1696" s="492"/>
      <c r="Q1696" s="492"/>
      <c r="R1696" s="493"/>
      <c r="S1696" s="493"/>
      <c r="T1696" s="493"/>
      <c r="U1696" s="493"/>
      <c r="V1696" s="493"/>
      <c r="W1696" s="403"/>
      <c r="X1696" s="1"/>
      <c r="Y1696" s="2"/>
      <c r="Z1696" s="400" t="str">
        <f>IFERROR(VLOOKUP(Y1696, 【参考】数式用!$A$2:$B$48, 2, FALSE), "")</f>
        <v/>
      </c>
    </row>
    <row r="1697" spans="2:26" ht="20.100000000000001" customHeight="1">
      <c r="B1697" s="402">
        <f t="shared" ref="B1697:B1760" si="23">B1696+1</f>
        <v>1659</v>
      </c>
      <c r="C1697" s="489"/>
      <c r="D1697" s="490"/>
      <c r="E1697" s="490"/>
      <c r="F1697" s="490"/>
      <c r="G1697" s="490"/>
      <c r="H1697" s="490"/>
      <c r="I1697" s="490"/>
      <c r="J1697" s="490"/>
      <c r="K1697" s="490"/>
      <c r="L1697" s="491"/>
      <c r="M1697" s="492"/>
      <c r="N1697" s="492"/>
      <c r="O1697" s="492"/>
      <c r="P1697" s="492"/>
      <c r="Q1697" s="492"/>
      <c r="R1697" s="493"/>
      <c r="S1697" s="493"/>
      <c r="T1697" s="493"/>
      <c r="U1697" s="493"/>
      <c r="V1697" s="493"/>
      <c r="W1697" s="403"/>
      <c r="X1697" s="1"/>
      <c r="Y1697" s="2"/>
      <c r="Z1697" s="400" t="str">
        <f>IFERROR(VLOOKUP(Y1697, 【参考】数式用!$A$2:$B$48, 2, FALSE), "")</f>
        <v/>
      </c>
    </row>
    <row r="1698" spans="2:26" ht="20.100000000000001" customHeight="1">
      <c r="B1698" s="402">
        <f t="shared" si="23"/>
        <v>1660</v>
      </c>
      <c r="C1698" s="489"/>
      <c r="D1698" s="490"/>
      <c r="E1698" s="490"/>
      <c r="F1698" s="490"/>
      <c r="G1698" s="490"/>
      <c r="H1698" s="490"/>
      <c r="I1698" s="490"/>
      <c r="J1698" s="490"/>
      <c r="K1698" s="490"/>
      <c r="L1698" s="491"/>
      <c r="M1698" s="492"/>
      <c r="N1698" s="492"/>
      <c r="O1698" s="492"/>
      <c r="P1698" s="492"/>
      <c r="Q1698" s="492"/>
      <c r="R1698" s="493"/>
      <c r="S1698" s="493"/>
      <c r="T1698" s="493"/>
      <c r="U1698" s="493"/>
      <c r="V1698" s="493"/>
      <c r="W1698" s="403"/>
      <c r="X1698" s="1"/>
      <c r="Y1698" s="2"/>
      <c r="Z1698" s="400" t="str">
        <f>IFERROR(VLOOKUP(Y1698, 【参考】数式用!$A$2:$B$48, 2, FALSE), "")</f>
        <v/>
      </c>
    </row>
    <row r="1699" spans="2:26" ht="20.100000000000001" customHeight="1">
      <c r="B1699" s="402">
        <f t="shared" si="23"/>
        <v>1661</v>
      </c>
      <c r="C1699" s="489"/>
      <c r="D1699" s="490"/>
      <c r="E1699" s="490"/>
      <c r="F1699" s="490"/>
      <c r="G1699" s="490"/>
      <c r="H1699" s="490"/>
      <c r="I1699" s="490"/>
      <c r="J1699" s="490"/>
      <c r="K1699" s="490"/>
      <c r="L1699" s="491"/>
      <c r="M1699" s="492"/>
      <c r="N1699" s="492"/>
      <c r="O1699" s="492"/>
      <c r="P1699" s="492"/>
      <c r="Q1699" s="492"/>
      <c r="R1699" s="493"/>
      <c r="S1699" s="493"/>
      <c r="T1699" s="493"/>
      <c r="U1699" s="493"/>
      <c r="V1699" s="493"/>
      <c r="W1699" s="403"/>
      <c r="X1699" s="1"/>
      <c r="Y1699" s="2"/>
      <c r="Z1699" s="400" t="str">
        <f>IFERROR(VLOOKUP(Y1699, 【参考】数式用!$A$2:$B$48, 2, FALSE), "")</f>
        <v/>
      </c>
    </row>
    <row r="1700" spans="2:26" ht="20.100000000000001" customHeight="1">
      <c r="B1700" s="402">
        <f t="shared" si="23"/>
        <v>1662</v>
      </c>
      <c r="C1700" s="489"/>
      <c r="D1700" s="490"/>
      <c r="E1700" s="490"/>
      <c r="F1700" s="490"/>
      <c r="G1700" s="490"/>
      <c r="H1700" s="490"/>
      <c r="I1700" s="490"/>
      <c r="J1700" s="490"/>
      <c r="K1700" s="490"/>
      <c r="L1700" s="491"/>
      <c r="M1700" s="492"/>
      <c r="N1700" s="492"/>
      <c r="O1700" s="492"/>
      <c r="P1700" s="492"/>
      <c r="Q1700" s="492"/>
      <c r="R1700" s="493"/>
      <c r="S1700" s="493"/>
      <c r="T1700" s="493"/>
      <c r="U1700" s="493"/>
      <c r="V1700" s="493"/>
      <c r="W1700" s="403"/>
      <c r="X1700" s="1"/>
      <c r="Y1700" s="2"/>
      <c r="Z1700" s="400" t="str">
        <f>IFERROR(VLOOKUP(Y1700, 【参考】数式用!$A$2:$B$48, 2, FALSE), "")</f>
        <v/>
      </c>
    </row>
    <row r="1701" spans="2:26" ht="20.100000000000001" customHeight="1">
      <c r="B1701" s="402">
        <f t="shared" si="23"/>
        <v>1663</v>
      </c>
      <c r="C1701" s="489"/>
      <c r="D1701" s="490"/>
      <c r="E1701" s="490"/>
      <c r="F1701" s="490"/>
      <c r="G1701" s="490"/>
      <c r="H1701" s="490"/>
      <c r="I1701" s="490"/>
      <c r="J1701" s="490"/>
      <c r="K1701" s="490"/>
      <c r="L1701" s="491"/>
      <c r="M1701" s="492"/>
      <c r="N1701" s="492"/>
      <c r="O1701" s="492"/>
      <c r="P1701" s="492"/>
      <c r="Q1701" s="492"/>
      <c r="R1701" s="493"/>
      <c r="S1701" s="493"/>
      <c r="T1701" s="493"/>
      <c r="U1701" s="493"/>
      <c r="V1701" s="493"/>
      <c r="W1701" s="403"/>
      <c r="X1701" s="1"/>
      <c r="Y1701" s="2"/>
      <c r="Z1701" s="400" t="str">
        <f>IFERROR(VLOOKUP(Y1701, 【参考】数式用!$A$2:$B$48, 2, FALSE), "")</f>
        <v/>
      </c>
    </row>
    <row r="1702" spans="2:26" ht="20.100000000000001" customHeight="1">
      <c r="B1702" s="402">
        <f t="shared" si="23"/>
        <v>1664</v>
      </c>
      <c r="C1702" s="489"/>
      <c r="D1702" s="490"/>
      <c r="E1702" s="490"/>
      <c r="F1702" s="490"/>
      <c r="G1702" s="490"/>
      <c r="H1702" s="490"/>
      <c r="I1702" s="490"/>
      <c r="J1702" s="490"/>
      <c r="K1702" s="490"/>
      <c r="L1702" s="491"/>
      <c r="M1702" s="492"/>
      <c r="N1702" s="492"/>
      <c r="O1702" s="492"/>
      <c r="P1702" s="492"/>
      <c r="Q1702" s="492"/>
      <c r="R1702" s="493"/>
      <c r="S1702" s="493"/>
      <c r="T1702" s="493"/>
      <c r="U1702" s="493"/>
      <c r="V1702" s="493"/>
      <c r="W1702" s="403"/>
      <c r="X1702" s="1"/>
      <c r="Y1702" s="2"/>
      <c r="Z1702" s="400" t="str">
        <f>IFERROR(VLOOKUP(Y1702, 【参考】数式用!$A$2:$B$48, 2, FALSE), "")</f>
        <v/>
      </c>
    </row>
    <row r="1703" spans="2:26" ht="20.100000000000001" customHeight="1">
      <c r="B1703" s="402">
        <f t="shared" si="23"/>
        <v>1665</v>
      </c>
      <c r="C1703" s="489"/>
      <c r="D1703" s="490"/>
      <c r="E1703" s="490"/>
      <c r="F1703" s="490"/>
      <c r="G1703" s="490"/>
      <c r="H1703" s="490"/>
      <c r="I1703" s="490"/>
      <c r="J1703" s="490"/>
      <c r="K1703" s="490"/>
      <c r="L1703" s="491"/>
      <c r="M1703" s="492"/>
      <c r="N1703" s="492"/>
      <c r="O1703" s="492"/>
      <c r="P1703" s="492"/>
      <c r="Q1703" s="492"/>
      <c r="R1703" s="493"/>
      <c r="S1703" s="493"/>
      <c r="T1703" s="493"/>
      <c r="U1703" s="493"/>
      <c r="V1703" s="493"/>
      <c r="W1703" s="403"/>
      <c r="X1703" s="1"/>
      <c r="Y1703" s="2"/>
      <c r="Z1703" s="400" t="str">
        <f>IFERROR(VLOOKUP(Y1703, 【参考】数式用!$A$2:$B$48, 2, FALSE), "")</f>
        <v/>
      </c>
    </row>
    <row r="1704" spans="2:26" ht="20.100000000000001" customHeight="1">
      <c r="B1704" s="402">
        <f t="shared" si="23"/>
        <v>1666</v>
      </c>
      <c r="C1704" s="489"/>
      <c r="D1704" s="490"/>
      <c r="E1704" s="490"/>
      <c r="F1704" s="490"/>
      <c r="G1704" s="490"/>
      <c r="H1704" s="490"/>
      <c r="I1704" s="490"/>
      <c r="J1704" s="490"/>
      <c r="K1704" s="490"/>
      <c r="L1704" s="491"/>
      <c r="M1704" s="492"/>
      <c r="N1704" s="492"/>
      <c r="O1704" s="492"/>
      <c r="P1704" s="492"/>
      <c r="Q1704" s="492"/>
      <c r="R1704" s="493"/>
      <c r="S1704" s="493"/>
      <c r="T1704" s="493"/>
      <c r="U1704" s="493"/>
      <c r="V1704" s="493"/>
      <c r="W1704" s="403"/>
      <c r="X1704" s="1"/>
      <c r="Y1704" s="2"/>
      <c r="Z1704" s="400" t="str">
        <f>IFERROR(VLOOKUP(Y1704, 【参考】数式用!$A$2:$B$48, 2, FALSE), "")</f>
        <v/>
      </c>
    </row>
    <row r="1705" spans="2:26" ht="20.100000000000001" customHeight="1">
      <c r="B1705" s="402">
        <f t="shared" si="23"/>
        <v>1667</v>
      </c>
      <c r="C1705" s="489"/>
      <c r="D1705" s="490"/>
      <c r="E1705" s="490"/>
      <c r="F1705" s="490"/>
      <c r="G1705" s="490"/>
      <c r="H1705" s="490"/>
      <c r="I1705" s="490"/>
      <c r="J1705" s="490"/>
      <c r="K1705" s="490"/>
      <c r="L1705" s="491"/>
      <c r="M1705" s="492"/>
      <c r="N1705" s="492"/>
      <c r="O1705" s="492"/>
      <c r="P1705" s="492"/>
      <c r="Q1705" s="492"/>
      <c r="R1705" s="493"/>
      <c r="S1705" s="493"/>
      <c r="T1705" s="493"/>
      <c r="U1705" s="493"/>
      <c r="V1705" s="493"/>
      <c r="W1705" s="403"/>
      <c r="X1705" s="1"/>
      <c r="Y1705" s="2"/>
      <c r="Z1705" s="400" t="str">
        <f>IFERROR(VLOOKUP(Y1705, 【参考】数式用!$A$2:$B$48, 2, FALSE), "")</f>
        <v/>
      </c>
    </row>
    <row r="1706" spans="2:26" ht="20.100000000000001" customHeight="1">
      <c r="B1706" s="402">
        <f t="shared" si="23"/>
        <v>1668</v>
      </c>
      <c r="C1706" s="489"/>
      <c r="D1706" s="490"/>
      <c r="E1706" s="490"/>
      <c r="F1706" s="490"/>
      <c r="G1706" s="490"/>
      <c r="H1706" s="490"/>
      <c r="I1706" s="490"/>
      <c r="J1706" s="490"/>
      <c r="K1706" s="490"/>
      <c r="L1706" s="491"/>
      <c r="M1706" s="492"/>
      <c r="N1706" s="492"/>
      <c r="O1706" s="492"/>
      <c r="P1706" s="492"/>
      <c r="Q1706" s="492"/>
      <c r="R1706" s="493"/>
      <c r="S1706" s="493"/>
      <c r="T1706" s="493"/>
      <c r="U1706" s="493"/>
      <c r="V1706" s="493"/>
      <c r="W1706" s="403"/>
      <c r="X1706" s="1"/>
      <c r="Y1706" s="2"/>
      <c r="Z1706" s="400" t="str">
        <f>IFERROR(VLOOKUP(Y1706, 【参考】数式用!$A$2:$B$48, 2, FALSE), "")</f>
        <v/>
      </c>
    </row>
    <row r="1707" spans="2:26" ht="20.100000000000001" customHeight="1">
      <c r="B1707" s="402">
        <f t="shared" si="23"/>
        <v>1669</v>
      </c>
      <c r="C1707" s="489"/>
      <c r="D1707" s="490"/>
      <c r="E1707" s="490"/>
      <c r="F1707" s="490"/>
      <c r="G1707" s="490"/>
      <c r="H1707" s="490"/>
      <c r="I1707" s="490"/>
      <c r="J1707" s="490"/>
      <c r="K1707" s="490"/>
      <c r="L1707" s="491"/>
      <c r="M1707" s="492"/>
      <c r="N1707" s="492"/>
      <c r="O1707" s="492"/>
      <c r="P1707" s="492"/>
      <c r="Q1707" s="492"/>
      <c r="R1707" s="493"/>
      <c r="S1707" s="493"/>
      <c r="T1707" s="493"/>
      <c r="U1707" s="493"/>
      <c r="V1707" s="493"/>
      <c r="W1707" s="403"/>
      <c r="X1707" s="1"/>
      <c r="Y1707" s="2"/>
      <c r="Z1707" s="400" t="str">
        <f>IFERROR(VLOOKUP(Y1707, 【参考】数式用!$A$2:$B$48, 2, FALSE), "")</f>
        <v/>
      </c>
    </row>
    <row r="1708" spans="2:26" ht="20.100000000000001" customHeight="1">
      <c r="B1708" s="402">
        <f t="shared" si="23"/>
        <v>1670</v>
      </c>
      <c r="C1708" s="489"/>
      <c r="D1708" s="490"/>
      <c r="E1708" s="490"/>
      <c r="F1708" s="490"/>
      <c r="G1708" s="490"/>
      <c r="H1708" s="490"/>
      <c r="I1708" s="490"/>
      <c r="J1708" s="490"/>
      <c r="K1708" s="490"/>
      <c r="L1708" s="491"/>
      <c r="M1708" s="492"/>
      <c r="N1708" s="492"/>
      <c r="O1708" s="492"/>
      <c r="P1708" s="492"/>
      <c r="Q1708" s="492"/>
      <c r="R1708" s="493"/>
      <c r="S1708" s="493"/>
      <c r="T1708" s="493"/>
      <c r="U1708" s="493"/>
      <c r="V1708" s="493"/>
      <c r="W1708" s="403"/>
      <c r="X1708" s="1"/>
      <c r="Y1708" s="2"/>
      <c r="Z1708" s="400" t="str">
        <f>IFERROR(VLOOKUP(Y1708, 【参考】数式用!$A$2:$B$48, 2, FALSE), "")</f>
        <v/>
      </c>
    </row>
    <row r="1709" spans="2:26" ht="20.100000000000001" customHeight="1">
      <c r="B1709" s="402">
        <f t="shared" si="23"/>
        <v>1671</v>
      </c>
      <c r="C1709" s="489"/>
      <c r="D1709" s="490"/>
      <c r="E1709" s="490"/>
      <c r="F1709" s="490"/>
      <c r="G1709" s="490"/>
      <c r="H1709" s="490"/>
      <c r="I1709" s="490"/>
      <c r="J1709" s="490"/>
      <c r="K1709" s="490"/>
      <c r="L1709" s="491"/>
      <c r="M1709" s="492"/>
      <c r="N1709" s="492"/>
      <c r="O1709" s="492"/>
      <c r="P1709" s="492"/>
      <c r="Q1709" s="492"/>
      <c r="R1709" s="493"/>
      <c r="S1709" s="493"/>
      <c r="T1709" s="493"/>
      <c r="U1709" s="493"/>
      <c r="V1709" s="493"/>
      <c r="W1709" s="403"/>
      <c r="X1709" s="1"/>
      <c r="Y1709" s="2"/>
      <c r="Z1709" s="400" t="str">
        <f>IFERROR(VLOOKUP(Y1709, 【参考】数式用!$A$2:$B$48, 2, FALSE), "")</f>
        <v/>
      </c>
    </row>
    <row r="1710" spans="2:26" ht="20.100000000000001" customHeight="1">
      <c r="B1710" s="402">
        <f t="shared" si="23"/>
        <v>1672</v>
      </c>
      <c r="C1710" s="489"/>
      <c r="D1710" s="490"/>
      <c r="E1710" s="490"/>
      <c r="F1710" s="490"/>
      <c r="G1710" s="490"/>
      <c r="H1710" s="490"/>
      <c r="I1710" s="490"/>
      <c r="J1710" s="490"/>
      <c r="K1710" s="490"/>
      <c r="L1710" s="491"/>
      <c r="M1710" s="492"/>
      <c r="N1710" s="492"/>
      <c r="O1710" s="492"/>
      <c r="P1710" s="492"/>
      <c r="Q1710" s="492"/>
      <c r="R1710" s="493"/>
      <c r="S1710" s="493"/>
      <c r="T1710" s="493"/>
      <c r="U1710" s="493"/>
      <c r="V1710" s="493"/>
      <c r="W1710" s="403"/>
      <c r="X1710" s="1"/>
      <c r="Y1710" s="2"/>
      <c r="Z1710" s="400" t="str">
        <f>IFERROR(VLOOKUP(Y1710, 【参考】数式用!$A$2:$B$48, 2, FALSE), "")</f>
        <v/>
      </c>
    </row>
    <row r="1711" spans="2:26" ht="20.100000000000001" customHeight="1">
      <c r="B1711" s="402">
        <f t="shared" si="23"/>
        <v>1673</v>
      </c>
      <c r="C1711" s="489"/>
      <c r="D1711" s="490"/>
      <c r="E1711" s="490"/>
      <c r="F1711" s="490"/>
      <c r="G1711" s="490"/>
      <c r="H1711" s="490"/>
      <c r="I1711" s="490"/>
      <c r="J1711" s="490"/>
      <c r="K1711" s="490"/>
      <c r="L1711" s="491"/>
      <c r="M1711" s="492"/>
      <c r="N1711" s="492"/>
      <c r="O1711" s="492"/>
      <c r="P1711" s="492"/>
      <c r="Q1711" s="492"/>
      <c r="R1711" s="493"/>
      <c r="S1711" s="493"/>
      <c r="T1711" s="493"/>
      <c r="U1711" s="493"/>
      <c r="V1711" s="493"/>
      <c r="W1711" s="403"/>
      <c r="X1711" s="1"/>
      <c r="Y1711" s="2"/>
      <c r="Z1711" s="400" t="str">
        <f>IFERROR(VLOOKUP(Y1711, 【参考】数式用!$A$2:$B$48, 2, FALSE), "")</f>
        <v/>
      </c>
    </row>
    <row r="1712" spans="2:26" ht="20.100000000000001" customHeight="1">
      <c r="B1712" s="402">
        <f t="shared" si="23"/>
        <v>1674</v>
      </c>
      <c r="C1712" s="489"/>
      <c r="D1712" s="490"/>
      <c r="E1712" s="490"/>
      <c r="F1712" s="490"/>
      <c r="G1712" s="490"/>
      <c r="H1712" s="490"/>
      <c r="I1712" s="490"/>
      <c r="J1712" s="490"/>
      <c r="K1712" s="490"/>
      <c r="L1712" s="491"/>
      <c r="M1712" s="492"/>
      <c r="N1712" s="492"/>
      <c r="O1712" s="492"/>
      <c r="P1712" s="492"/>
      <c r="Q1712" s="492"/>
      <c r="R1712" s="493"/>
      <c r="S1712" s="493"/>
      <c r="T1712" s="493"/>
      <c r="U1712" s="493"/>
      <c r="V1712" s="493"/>
      <c r="W1712" s="403"/>
      <c r="X1712" s="1"/>
      <c r="Y1712" s="2"/>
      <c r="Z1712" s="400" t="str">
        <f>IFERROR(VLOOKUP(Y1712, 【参考】数式用!$A$2:$B$48, 2, FALSE), "")</f>
        <v/>
      </c>
    </row>
    <row r="1713" spans="2:26" ht="20.100000000000001" customHeight="1">
      <c r="B1713" s="402">
        <f t="shared" si="23"/>
        <v>1675</v>
      </c>
      <c r="C1713" s="489"/>
      <c r="D1713" s="490"/>
      <c r="E1713" s="490"/>
      <c r="F1713" s="490"/>
      <c r="G1713" s="490"/>
      <c r="H1713" s="490"/>
      <c r="I1713" s="490"/>
      <c r="J1713" s="490"/>
      <c r="K1713" s="490"/>
      <c r="L1713" s="491"/>
      <c r="M1713" s="492"/>
      <c r="N1713" s="492"/>
      <c r="O1713" s="492"/>
      <c r="P1713" s="492"/>
      <c r="Q1713" s="492"/>
      <c r="R1713" s="493"/>
      <c r="S1713" s="493"/>
      <c r="T1713" s="493"/>
      <c r="U1713" s="493"/>
      <c r="V1713" s="493"/>
      <c r="W1713" s="403"/>
      <c r="X1713" s="1"/>
      <c r="Y1713" s="2"/>
      <c r="Z1713" s="400" t="str">
        <f>IFERROR(VLOOKUP(Y1713, 【参考】数式用!$A$2:$B$48, 2, FALSE), "")</f>
        <v/>
      </c>
    </row>
    <row r="1714" spans="2:26" ht="20.100000000000001" customHeight="1">
      <c r="B1714" s="402">
        <f t="shared" si="23"/>
        <v>1676</v>
      </c>
      <c r="C1714" s="489"/>
      <c r="D1714" s="490"/>
      <c r="E1714" s="490"/>
      <c r="F1714" s="490"/>
      <c r="G1714" s="490"/>
      <c r="H1714" s="490"/>
      <c r="I1714" s="490"/>
      <c r="J1714" s="490"/>
      <c r="K1714" s="490"/>
      <c r="L1714" s="491"/>
      <c r="M1714" s="492"/>
      <c r="N1714" s="492"/>
      <c r="O1714" s="492"/>
      <c r="P1714" s="492"/>
      <c r="Q1714" s="492"/>
      <c r="R1714" s="493"/>
      <c r="S1714" s="493"/>
      <c r="T1714" s="493"/>
      <c r="U1714" s="493"/>
      <c r="V1714" s="493"/>
      <c r="W1714" s="403"/>
      <c r="X1714" s="1"/>
      <c r="Y1714" s="2"/>
      <c r="Z1714" s="400" t="str">
        <f>IFERROR(VLOOKUP(Y1714, 【参考】数式用!$A$2:$B$48, 2, FALSE), "")</f>
        <v/>
      </c>
    </row>
    <row r="1715" spans="2:26" ht="20.100000000000001" customHeight="1">
      <c r="B1715" s="402">
        <f t="shared" si="23"/>
        <v>1677</v>
      </c>
      <c r="C1715" s="489"/>
      <c r="D1715" s="490"/>
      <c r="E1715" s="490"/>
      <c r="F1715" s="490"/>
      <c r="G1715" s="490"/>
      <c r="H1715" s="490"/>
      <c r="I1715" s="490"/>
      <c r="J1715" s="490"/>
      <c r="K1715" s="490"/>
      <c r="L1715" s="491"/>
      <c r="M1715" s="492"/>
      <c r="N1715" s="492"/>
      <c r="O1715" s="492"/>
      <c r="P1715" s="492"/>
      <c r="Q1715" s="492"/>
      <c r="R1715" s="493"/>
      <c r="S1715" s="493"/>
      <c r="T1715" s="493"/>
      <c r="U1715" s="493"/>
      <c r="V1715" s="493"/>
      <c r="W1715" s="403"/>
      <c r="X1715" s="1"/>
      <c r="Y1715" s="2"/>
      <c r="Z1715" s="400" t="str">
        <f>IFERROR(VLOOKUP(Y1715, 【参考】数式用!$A$2:$B$48, 2, FALSE), "")</f>
        <v/>
      </c>
    </row>
    <row r="1716" spans="2:26" ht="20.100000000000001" customHeight="1">
      <c r="B1716" s="402">
        <f t="shared" si="23"/>
        <v>1678</v>
      </c>
      <c r="C1716" s="489"/>
      <c r="D1716" s="490"/>
      <c r="E1716" s="490"/>
      <c r="F1716" s="490"/>
      <c r="G1716" s="490"/>
      <c r="H1716" s="490"/>
      <c r="I1716" s="490"/>
      <c r="J1716" s="490"/>
      <c r="K1716" s="490"/>
      <c r="L1716" s="491"/>
      <c r="M1716" s="492"/>
      <c r="N1716" s="492"/>
      <c r="O1716" s="492"/>
      <c r="P1716" s="492"/>
      <c r="Q1716" s="492"/>
      <c r="R1716" s="493"/>
      <c r="S1716" s="493"/>
      <c r="T1716" s="493"/>
      <c r="U1716" s="493"/>
      <c r="V1716" s="493"/>
      <c r="W1716" s="403"/>
      <c r="X1716" s="1"/>
      <c r="Y1716" s="2"/>
      <c r="Z1716" s="400" t="str">
        <f>IFERROR(VLOOKUP(Y1716, 【参考】数式用!$A$2:$B$48, 2, FALSE), "")</f>
        <v/>
      </c>
    </row>
    <row r="1717" spans="2:26" ht="20.100000000000001" customHeight="1">
      <c r="B1717" s="402">
        <f t="shared" si="23"/>
        <v>1679</v>
      </c>
      <c r="C1717" s="489"/>
      <c r="D1717" s="490"/>
      <c r="E1717" s="490"/>
      <c r="F1717" s="490"/>
      <c r="G1717" s="490"/>
      <c r="H1717" s="490"/>
      <c r="I1717" s="490"/>
      <c r="J1717" s="490"/>
      <c r="K1717" s="490"/>
      <c r="L1717" s="491"/>
      <c r="M1717" s="492"/>
      <c r="N1717" s="492"/>
      <c r="O1717" s="492"/>
      <c r="P1717" s="492"/>
      <c r="Q1717" s="492"/>
      <c r="R1717" s="493"/>
      <c r="S1717" s="493"/>
      <c r="T1717" s="493"/>
      <c r="U1717" s="493"/>
      <c r="V1717" s="493"/>
      <c r="W1717" s="403"/>
      <c r="X1717" s="1"/>
      <c r="Y1717" s="2"/>
      <c r="Z1717" s="400" t="str">
        <f>IFERROR(VLOOKUP(Y1717, 【参考】数式用!$A$2:$B$48, 2, FALSE), "")</f>
        <v/>
      </c>
    </row>
    <row r="1718" spans="2:26" ht="20.100000000000001" customHeight="1">
      <c r="B1718" s="402">
        <f t="shared" si="23"/>
        <v>1680</v>
      </c>
      <c r="C1718" s="489"/>
      <c r="D1718" s="490"/>
      <c r="E1718" s="490"/>
      <c r="F1718" s="490"/>
      <c r="G1718" s="490"/>
      <c r="H1718" s="490"/>
      <c r="I1718" s="490"/>
      <c r="J1718" s="490"/>
      <c r="K1718" s="490"/>
      <c r="L1718" s="491"/>
      <c r="M1718" s="492"/>
      <c r="N1718" s="492"/>
      <c r="O1718" s="492"/>
      <c r="P1718" s="492"/>
      <c r="Q1718" s="492"/>
      <c r="R1718" s="493"/>
      <c r="S1718" s="493"/>
      <c r="T1718" s="493"/>
      <c r="U1718" s="493"/>
      <c r="V1718" s="493"/>
      <c r="W1718" s="403"/>
      <c r="X1718" s="1"/>
      <c r="Y1718" s="2"/>
      <c r="Z1718" s="400" t="str">
        <f>IFERROR(VLOOKUP(Y1718, 【参考】数式用!$A$2:$B$48, 2, FALSE), "")</f>
        <v/>
      </c>
    </row>
    <row r="1719" spans="2:26" ht="20.100000000000001" customHeight="1">
      <c r="B1719" s="402">
        <f t="shared" si="23"/>
        <v>1681</v>
      </c>
      <c r="C1719" s="489"/>
      <c r="D1719" s="490"/>
      <c r="E1719" s="490"/>
      <c r="F1719" s="490"/>
      <c r="G1719" s="490"/>
      <c r="H1719" s="490"/>
      <c r="I1719" s="490"/>
      <c r="J1719" s="490"/>
      <c r="K1719" s="490"/>
      <c r="L1719" s="491"/>
      <c r="M1719" s="492"/>
      <c r="N1719" s="492"/>
      <c r="O1719" s="492"/>
      <c r="P1719" s="492"/>
      <c r="Q1719" s="492"/>
      <c r="R1719" s="493"/>
      <c r="S1719" s="493"/>
      <c r="T1719" s="493"/>
      <c r="U1719" s="493"/>
      <c r="V1719" s="493"/>
      <c r="W1719" s="403"/>
      <c r="X1719" s="1"/>
      <c r="Y1719" s="2"/>
      <c r="Z1719" s="400" t="str">
        <f>IFERROR(VLOOKUP(Y1719, 【参考】数式用!$A$2:$B$48, 2, FALSE), "")</f>
        <v/>
      </c>
    </row>
    <row r="1720" spans="2:26" ht="20.100000000000001" customHeight="1">
      <c r="B1720" s="402">
        <f t="shared" si="23"/>
        <v>1682</v>
      </c>
      <c r="C1720" s="489"/>
      <c r="D1720" s="490"/>
      <c r="E1720" s="490"/>
      <c r="F1720" s="490"/>
      <c r="G1720" s="490"/>
      <c r="H1720" s="490"/>
      <c r="I1720" s="490"/>
      <c r="J1720" s="490"/>
      <c r="K1720" s="490"/>
      <c r="L1720" s="491"/>
      <c r="M1720" s="492"/>
      <c r="N1720" s="492"/>
      <c r="O1720" s="492"/>
      <c r="P1720" s="492"/>
      <c r="Q1720" s="492"/>
      <c r="R1720" s="493"/>
      <c r="S1720" s="493"/>
      <c r="T1720" s="493"/>
      <c r="U1720" s="493"/>
      <c r="V1720" s="493"/>
      <c r="W1720" s="403"/>
      <c r="X1720" s="1"/>
      <c r="Y1720" s="2"/>
      <c r="Z1720" s="400" t="str">
        <f>IFERROR(VLOOKUP(Y1720, 【参考】数式用!$A$2:$B$48, 2, FALSE), "")</f>
        <v/>
      </c>
    </row>
    <row r="1721" spans="2:26" ht="20.100000000000001" customHeight="1">
      <c r="B1721" s="402">
        <f t="shared" si="23"/>
        <v>1683</v>
      </c>
      <c r="C1721" s="489"/>
      <c r="D1721" s="490"/>
      <c r="E1721" s="490"/>
      <c r="F1721" s="490"/>
      <c r="G1721" s="490"/>
      <c r="H1721" s="490"/>
      <c r="I1721" s="490"/>
      <c r="J1721" s="490"/>
      <c r="K1721" s="490"/>
      <c r="L1721" s="491"/>
      <c r="M1721" s="492"/>
      <c r="N1721" s="492"/>
      <c r="O1721" s="492"/>
      <c r="P1721" s="492"/>
      <c r="Q1721" s="492"/>
      <c r="R1721" s="493"/>
      <c r="S1721" s="493"/>
      <c r="T1721" s="493"/>
      <c r="U1721" s="493"/>
      <c r="V1721" s="493"/>
      <c r="W1721" s="403"/>
      <c r="X1721" s="1"/>
      <c r="Y1721" s="2"/>
      <c r="Z1721" s="400" t="str">
        <f>IFERROR(VLOOKUP(Y1721, 【参考】数式用!$A$2:$B$48, 2, FALSE), "")</f>
        <v/>
      </c>
    </row>
    <row r="1722" spans="2:26" ht="20.100000000000001" customHeight="1">
      <c r="B1722" s="402">
        <f t="shared" si="23"/>
        <v>1684</v>
      </c>
      <c r="C1722" s="489"/>
      <c r="D1722" s="490"/>
      <c r="E1722" s="490"/>
      <c r="F1722" s="490"/>
      <c r="G1722" s="490"/>
      <c r="H1722" s="490"/>
      <c r="I1722" s="490"/>
      <c r="J1722" s="490"/>
      <c r="K1722" s="490"/>
      <c r="L1722" s="491"/>
      <c r="M1722" s="492"/>
      <c r="N1722" s="492"/>
      <c r="O1722" s="492"/>
      <c r="P1722" s="492"/>
      <c r="Q1722" s="492"/>
      <c r="R1722" s="493"/>
      <c r="S1722" s="493"/>
      <c r="T1722" s="493"/>
      <c r="U1722" s="493"/>
      <c r="V1722" s="493"/>
      <c r="W1722" s="403"/>
      <c r="X1722" s="1"/>
      <c r="Y1722" s="2"/>
      <c r="Z1722" s="400" t="str">
        <f>IFERROR(VLOOKUP(Y1722, 【参考】数式用!$A$2:$B$48, 2, FALSE), "")</f>
        <v/>
      </c>
    </row>
    <row r="1723" spans="2:26" ht="20.100000000000001" customHeight="1">
      <c r="B1723" s="402">
        <f t="shared" si="23"/>
        <v>1685</v>
      </c>
      <c r="C1723" s="489"/>
      <c r="D1723" s="490"/>
      <c r="E1723" s="490"/>
      <c r="F1723" s="490"/>
      <c r="G1723" s="490"/>
      <c r="H1723" s="490"/>
      <c r="I1723" s="490"/>
      <c r="J1723" s="490"/>
      <c r="K1723" s="490"/>
      <c r="L1723" s="491"/>
      <c r="M1723" s="492"/>
      <c r="N1723" s="492"/>
      <c r="O1723" s="492"/>
      <c r="P1723" s="492"/>
      <c r="Q1723" s="492"/>
      <c r="R1723" s="493"/>
      <c r="S1723" s="493"/>
      <c r="T1723" s="493"/>
      <c r="U1723" s="493"/>
      <c r="V1723" s="493"/>
      <c r="W1723" s="403"/>
      <c r="X1723" s="1"/>
      <c r="Y1723" s="2"/>
      <c r="Z1723" s="400" t="str">
        <f>IFERROR(VLOOKUP(Y1723, 【参考】数式用!$A$2:$B$48, 2, FALSE), "")</f>
        <v/>
      </c>
    </row>
    <row r="1724" spans="2:26" ht="20.100000000000001" customHeight="1">
      <c r="B1724" s="402">
        <f t="shared" si="23"/>
        <v>1686</v>
      </c>
      <c r="C1724" s="489"/>
      <c r="D1724" s="490"/>
      <c r="E1724" s="490"/>
      <c r="F1724" s="490"/>
      <c r="G1724" s="490"/>
      <c r="H1724" s="490"/>
      <c r="I1724" s="490"/>
      <c r="J1724" s="490"/>
      <c r="K1724" s="490"/>
      <c r="L1724" s="491"/>
      <c r="M1724" s="492"/>
      <c r="N1724" s="492"/>
      <c r="O1724" s="492"/>
      <c r="P1724" s="492"/>
      <c r="Q1724" s="492"/>
      <c r="R1724" s="493"/>
      <c r="S1724" s="493"/>
      <c r="T1724" s="493"/>
      <c r="U1724" s="493"/>
      <c r="V1724" s="493"/>
      <c r="W1724" s="403"/>
      <c r="X1724" s="1"/>
      <c r="Y1724" s="2"/>
      <c r="Z1724" s="400" t="str">
        <f>IFERROR(VLOOKUP(Y1724, 【参考】数式用!$A$2:$B$48, 2, FALSE), "")</f>
        <v/>
      </c>
    </row>
    <row r="1725" spans="2:26" ht="20.100000000000001" customHeight="1">
      <c r="B1725" s="402">
        <f t="shared" si="23"/>
        <v>1687</v>
      </c>
      <c r="C1725" s="489"/>
      <c r="D1725" s="490"/>
      <c r="E1725" s="490"/>
      <c r="F1725" s="490"/>
      <c r="G1725" s="490"/>
      <c r="H1725" s="490"/>
      <c r="I1725" s="490"/>
      <c r="J1725" s="490"/>
      <c r="K1725" s="490"/>
      <c r="L1725" s="491"/>
      <c r="M1725" s="492"/>
      <c r="N1725" s="492"/>
      <c r="O1725" s="492"/>
      <c r="P1725" s="492"/>
      <c r="Q1725" s="492"/>
      <c r="R1725" s="493"/>
      <c r="S1725" s="493"/>
      <c r="T1725" s="493"/>
      <c r="U1725" s="493"/>
      <c r="V1725" s="493"/>
      <c r="W1725" s="403"/>
      <c r="X1725" s="1"/>
      <c r="Y1725" s="2"/>
      <c r="Z1725" s="400" t="str">
        <f>IFERROR(VLOOKUP(Y1725, 【参考】数式用!$A$2:$B$48, 2, FALSE), "")</f>
        <v/>
      </c>
    </row>
    <row r="1726" spans="2:26" ht="20.100000000000001" customHeight="1">
      <c r="B1726" s="402">
        <f t="shared" si="23"/>
        <v>1688</v>
      </c>
      <c r="C1726" s="489"/>
      <c r="D1726" s="490"/>
      <c r="E1726" s="490"/>
      <c r="F1726" s="490"/>
      <c r="G1726" s="490"/>
      <c r="H1726" s="490"/>
      <c r="I1726" s="490"/>
      <c r="J1726" s="490"/>
      <c r="K1726" s="490"/>
      <c r="L1726" s="491"/>
      <c r="M1726" s="492"/>
      <c r="N1726" s="492"/>
      <c r="O1726" s="492"/>
      <c r="P1726" s="492"/>
      <c r="Q1726" s="492"/>
      <c r="R1726" s="493"/>
      <c r="S1726" s="493"/>
      <c r="T1726" s="493"/>
      <c r="U1726" s="493"/>
      <c r="V1726" s="493"/>
      <c r="W1726" s="403"/>
      <c r="X1726" s="1"/>
      <c r="Y1726" s="2"/>
      <c r="Z1726" s="400" t="str">
        <f>IFERROR(VLOOKUP(Y1726, 【参考】数式用!$A$2:$B$48, 2, FALSE), "")</f>
        <v/>
      </c>
    </row>
    <row r="1727" spans="2:26" ht="20.100000000000001" customHeight="1">
      <c r="B1727" s="402">
        <f t="shared" si="23"/>
        <v>1689</v>
      </c>
      <c r="C1727" s="489"/>
      <c r="D1727" s="490"/>
      <c r="E1727" s="490"/>
      <c r="F1727" s="490"/>
      <c r="G1727" s="490"/>
      <c r="H1727" s="490"/>
      <c r="I1727" s="490"/>
      <c r="J1727" s="490"/>
      <c r="K1727" s="490"/>
      <c r="L1727" s="491"/>
      <c r="M1727" s="492"/>
      <c r="N1727" s="492"/>
      <c r="O1727" s="492"/>
      <c r="P1727" s="492"/>
      <c r="Q1727" s="492"/>
      <c r="R1727" s="493"/>
      <c r="S1727" s="493"/>
      <c r="T1727" s="493"/>
      <c r="U1727" s="493"/>
      <c r="V1727" s="493"/>
      <c r="W1727" s="403"/>
      <c r="X1727" s="1"/>
      <c r="Y1727" s="2"/>
      <c r="Z1727" s="400" t="str">
        <f>IFERROR(VLOOKUP(Y1727, 【参考】数式用!$A$2:$B$48, 2, FALSE), "")</f>
        <v/>
      </c>
    </row>
    <row r="1728" spans="2:26" ht="20.100000000000001" customHeight="1">
      <c r="B1728" s="402">
        <f t="shared" si="23"/>
        <v>1690</v>
      </c>
      <c r="C1728" s="489"/>
      <c r="D1728" s="490"/>
      <c r="E1728" s="490"/>
      <c r="F1728" s="490"/>
      <c r="G1728" s="490"/>
      <c r="H1728" s="490"/>
      <c r="I1728" s="490"/>
      <c r="J1728" s="490"/>
      <c r="K1728" s="490"/>
      <c r="L1728" s="491"/>
      <c r="M1728" s="492"/>
      <c r="N1728" s="492"/>
      <c r="O1728" s="492"/>
      <c r="P1728" s="492"/>
      <c r="Q1728" s="492"/>
      <c r="R1728" s="493"/>
      <c r="S1728" s="493"/>
      <c r="T1728" s="493"/>
      <c r="U1728" s="493"/>
      <c r="V1728" s="493"/>
      <c r="W1728" s="403"/>
      <c r="X1728" s="1"/>
      <c r="Y1728" s="2"/>
      <c r="Z1728" s="400" t="str">
        <f>IFERROR(VLOOKUP(Y1728, 【参考】数式用!$A$2:$B$48, 2, FALSE), "")</f>
        <v/>
      </c>
    </row>
    <row r="1729" spans="2:26" ht="20.100000000000001" customHeight="1">
      <c r="B1729" s="402">
        <f t="shared" si="23"/>
        <v>1691</v>
      </c>
      <c r="C1729" s="489"/>
      <c r="D1729" s="490"/>
      <c r="E1729" s="490"/>
      <c r="F1729" s="490"/>
      <c r="G1729" s="490"/>
      <c r="H1729" s="490"/>
      <c r="I1729" s="490"/>
      <c r="J1729" s="490"/>
      <c r="K1729" s="490"/>
      <c r="L1729" s="491"/>
      <c r="M1729" s="492"/>
      <c r="N1729" s="492"/>
      <c r="O1729" s="492"/>
      <c r="P1729" s="492"/>
      <c r="Q1729" s="492"/>
      <c r="R1729" s="493"/>
      <c r="S1729" s="493"/>
      <c r="T1729" s="493"/>
      <c r="U1729" s="493"/>
      <c r="V1729" s="493"/>
      <c r="W1729" s="403"/>
      <c r="X1729" s="1"/>
      <c r="Y1729" s="2"/>
      <c r="Z1729" s="400" t="str">
        <f>IFERROR(VLOOKUP(Y1729, 【参考】数式用!$A$2:$B$48, 2, FALSE), "")</f>
        <v/>
      </c>
    </row>
    <row r="1730" spans="2:26" ht="20.100000000000001" customHeight="1">
      <c r="B1730" s="402">
        <f t="shared" si="23"/>
        <v>1692</v>
      </c>
      <c r="C1730" s="489"/>
      <c r="D1730" s="490"/>
      <c r="E1730" s="490"/>
      <c r="F1730" s="490"/>
      <c r="G1730" s="490"/>
      <c r="H1730" s="490"/>
      <c r="I1730" s="490"/>
      <c r="J1730" s="490"/>
      <c r="K1730" s="490"/>
      <c r="L1730" s="491"/>
      <c r="M1730" s="492"/>
      <c r="N1730" s="492"/>
      <c r="O1730" s="492"/>
      <c r="P1730" s="492"/>
      <c r="Q1730" s="492"/>
      <c r="R1730" s="493"/>
      <c r="S1730" s="493"/>
      <c r="T1730" s="493"/>
      <c r="U1730" s="493"/>
      <c r="V1730" s="493"/>
      <c r="W1730" s="403"/>
      <c r="X1730" s="1"/>
      <c r="Y1730" s="2"/>
      <c r="Z1730" s="400" t="str">
        <f>IFERROR(VLOOKUP(Y1730, 【参考】数式用!$A$2:$B$48, 2, FALSE), "")</f>
        <v/>
      </c>
    </row>
    <row r="1731" spans="2:26" ht="20.100000000000001" customHeight="1">
      <c r="B1731" s="402">
        <f t="shared" si="23"/>
        <v>1693</v>
      </c>
      <c r="C1731" s="489"/>
      <c r="D1731" s="490"/>
      <c r="E1731" s="490"/>
      <c r="F1731" s="490"/>
      <c r="G1731" s="490"/>
      <c r="H1731" s="490"/>
      <c r="I1731" s="490"/>
      <c r="J1731" s="490"/>
      <c r="K1731" s="490"/>
      <c r="L1731" s="491"/>
      <c r="M1731" s="492"/>
      <c r="N1731" s="492"/>
      <c r="O1731" s="492"/>
      <c r="P1731" s="492"/>
      <c r="Q1731" s="492"/>
      <c r="R1731" s="493"/>
      <c r="S1731" s="493"/>
      <c r="T1731" s="493"/>
      <c r="U1731" s="493"/>
      <c r="V1731" s="493"/>
      <c r="W1731" s="403"/>
      <c r="X1731" s="1"/>
      <c r="Y1731" s="2"/>
      <c r="Z1731" s="400" t="str">
        <f>IFERROR(VLOOKUP(Y1731, 【参考】数式用!$A$2:$B$48, 2, FALSE), "")</f>
        <v/>
      </c>
    </row>
    <row r="1732" spans="2:26" ht="20.100000000000001" customHeight="1">
      <c r="B1732" s="402">
        <f t="shared" si="23"/>
        <v>1694</v>
      </c>
      <c r="C1732" s="489"/>
      <c r="D1732" s="490"/>
      <c r="E1732" s="490"/>
      <c r="F1732" s="490"/>
      <c r="G1732" s="490"/>
      <c r="H1732" s="490"/>
      <c r="I1732" s="490"/>
      <c r="J1732" s="490"/>
      <c r="K1732" s="490"/>
      <c r="L1732" s="491"/>
      <c r="M1732" s="492"/>
      <c r="N1732" s="492"/>
      <c r="O1732" s="492"/>
      <c r="P1732" s="492"/>
      <c r="Q1732" s="492"/>
      <c r="R1732" s="493"/>
      <c r="S1732" s="493"/>
      <c r="T1732" s="493"/>
      <c r="U1732" s="493"/>
      <c r="V1732" s="493"/>
      <c r="W1732" s="403"/>
      <c r="X1732" s="1"/>
      <c r="Y1732" s="2"/>
      <c r="Z1732" s="400" t="str">
        <f>IFERROR(VLOOKUP(Y1732, 【参考】数式用!$A$2:$B$48, 2, FALSE), "")</f>
        <v/>
      </c>
    </row>
    <row r="1733" spans="2:26" ht="20.100000000000001" customHeight="1">
      <c r="B1733" s="402">
        <f t="shared" si="23"/>
        <v>1695</v>
      </c>
      <c r="C1733" s="489"/>
      <c r="D1733" s="490"/>
      <c r="E1733" s="490"/>
      <c r="F1733" s="490"/>
      <c r="G1733" s="490"/>
      <c r="H1733" s="490"/>
      <c r="I1733" s="490"/>
      <c r="J1733" s="490"/>
      <c r="K1733" s="490"/>
      <c r="L1733" s="491"/>
      <c r="M1733" s="492"/>
      <c r="N1733" s="492"/>
      <c r="O1733" s="492"/>
      <c r="P1733" s="492"/>
      <c r="Q1733" s="492"/>
      <c r="R1733" s="493"/>
      <c r="S1733" s="493"/>
      <c r="T1733" s="493"/>
      <c r="U1733" s="493"/>
      <c r="V1733" s="493"/>
      <c r="W1733" s="403"/>
      <c r="X1733" s="1"/>
      <c r="Y1733" s="2"/>
      <c r="Z1733" s="400" t="str">
        <f>IFERROR(VLOOKUP(Y1733, 【参考】数式用!$A$2:$B$48, 2, FALSE), "")</f>
        <v/>
      </c>
    </row>
    <row r="1734" spans="2:26" ht="20.100000000000001" customHeight="1">
      <c r="B1734" s="402">
        <f t="shared" si="23"/>
        <v>1696</v>
      </c>
      <c r="C1734" s="489"/>
      <c r="D1734" s="490"/>
      <c r="E1734" s="490"/>
      <c r="F1734" s="490"/>
      <c r="G1734" s="490"/>
      <c r="H1734" s="490"/>
      <c r="I1734" s="490"/>
      <c r="J1734" s="490"/>
      <c r="K1734" s="490"/>
      <c r="L1734" s="491"/>
      <c r="M1734" s="492"/>
      <c r="N1734" s="492"/>
      <c r="O1734" s="492"/>
      <c r="P1734" s="492"/>
      <c r="Q1734" s="492"/>
      <c r="R1734" s="493"/>
      <c r="S1734" s="493"/>
      <c r="T1734" s="493"/>
      <c r="U1734" s="493"/>
      <c r="V1734" s="493"/>
      <c r="W1734" s="403"/>
      <c r="X1734" s="1"/>
      <c r="Y1734" s="2"/>
      <c r="Z1734" s="400" t="str">
        <f>IFERROR(VLOOKUP(Y1734, 【参考】数式用!$A$2:$B$48, 2, FALSE), "")</f>
        <v/>
      </c>
    </row>
    <row r="1735" spans="2:26" ht="20.100000000000001" customHeight="1">
      <c r="B1735" s="402">
        <f t="shared" si="23"/>
        <v>1697</v>
      </c>
      <c r="C1735" s="489"/>
      <c r="D1735" s="490"/>
      <c r="E1735" s="490"/>
      <c r="F1735" s="490"/>
      <c r="G1735" s="490"/>
      <c r="H1735" s="490"/>
      <c r="I1735" s="490"/>
      <c r="J1735" s="490"/>
      <c r="K1735" s="490"/>
      <c r="L1735" s="491"/>
      <c r="M1735" s="492"/>
      <c r="N1735" s="492"/>
      <c r="O1735" s="492"/>
      <c r="P1735" s="492"/>
      <c r="Q1735" s="492"/>
      <c r="R1735" s="493"/>
      <c r="S1735" s="493"/>
      <c r="T1735" s="493"/>
      <c r="U1735" s="493"/>
      <c r="V1735" s="493"/>
      <c r="W1735" s="403"/>
      <c r="X1735" s="1"/>
      <c r="Y1735" s="2"/>
      <c r="Z1735" s="400" t="str">
        <f>IFERROR(VLOOKUP(Y1735, 【参考】数式用!$A$2:$B$48, 2, FALSE), "")</f>
        <v/>
      </c>
    </row>
    <row r="1736" spans="2:26" ht="20.100000000000001" customHeight="1">
      <c r="B1736" s="402">
        <f t="shared" si="23"/>
        <v>1698</v>
      </c>
      <c r="C1736" s="489"/>
      <c r="D1736" s="490"/>
      <c r="E1736" s="490"/>
      <c r="F1736" s="490"/>
      <c r="G1736" s="490"/>
      <c r="H1736" s="490"/>
      <c r="I1736" s="490"/>
      <c r="J1736" s="490"/>
      <c r="K1736" s="490"/>
      <c r="L1736" s="491"/>
      <c r="M1736" s="492"/>
      <c r="N1736" s="492"/>
      <c r="O1736" s="492"/>
      <c r="P1736" s="492"/>
      <c r="Q1736" s="492"/>
      <c r="R1736" s="493"/>
      <c r="S1736" s="493"/>
      <c r="T1736" s="493"/>
      <c r="U1736" s="493"/>
      <c r="V1736" s="493"/>
      <c r="W1736" s="403"/>
      <c r="X1736" s="1"/>
      <c r="Y1736" s="2"/>
      <c r="Z1736" s="400" t="str">
        <f>IFERROR(VLOOKUP(Y1736, 【参考】数式用!$A$2:$B$48, 2, FALSE), "")</f>
        <v/>
      </c>
    </row>
    <row r="1737" spans="2:26" ht="20.100000000000001" customHeight="1">
      <c r="B1737" s="402">
        <f t="shared" si="23"/>
        <v>1699</v>
      </c>
      <c r="C1737" s="489"/>
      <c r="D1737" s="490"/>
      <c r="E1737" s="490"/>
      <c r="F1737" s="490"/>
      <c r="G1737" s="490"/>
      <c r="H1737" s="490"/>
      <c r="I1737" s="490"/>
      <c r="J1737" s="490"/>
      <c r="K1737" s="490"/>
      <c r="L1737" s="491"/>
      <c r="M1737" s="492"/>
      <c r="N1737" s="492"/>
      <c r="O1737" s="492"/>
      <c r="P1737" s="492"/>
      <c r="Q1737" s="492"/>
      <c r="R1737" s="493"/>
      <c r="S1737" s="493"/>
      <c r="T1737" s="493"/>
      <c r="U1737" s="493"/>
      <c r="V1737" s="493"/>
      <c r="W1737" s="403"/>
      <c r="X1737" s="1"/>
      <c r="Y1737" s="2"/>
      <c r="Z1737" s="400" t="str">
        <f>IFERROR(VLOOKUP(Y1737, 【参考】数式用!$A$2:$B$48, 2, FALSE), "")</f>
        <v/>
      </c>
    </row>
    <row r="1738" spans="2:26" ht="20.100000000000001" customHeight="1">
      <c r="B1738" s="402">
        <f t="shared" si="23"/>
        <v>1700</v>
      </c>
      <c r="C1738" s="489"/>
      <c r="D1738" s="490"/>
      <c r="E1738" s="490"/>
      <c r="F1738" s="490"/>
      <c r="G1738" s="490"/>
      <c r="H1738" s="490"/>
      <c r="I1738" s="490"/>
      <c r="J1738" s="490"/>
      <c r="K1738" s="490"/>
      <c r="L1738" s="491"/>
      <c r="M1738" s="492"/>
      <c r="N1738" s="492"/>
      <c r="O1738" s="492"/>
      <c r="P1738" s="492"/>
      <c r="Q1738" s="492"/>
      <c r="R1738" s="493"/>
      <c r="S1738" s="493"/>
      <c r="T1738" s="493"/>
      <c r="U1738" s="493"/>
      <c r="V1738" s="493"/>
      <c r="W1738" s="403"/>
      <c r="X1738" s="1"/>
      <c r="Y1738" s="2"/>
      <c r="Z1738" s="400" t="str">
        <f>IFERROR(VLOOKUP(Y1738, 【参考】数式用!$A$2:$B$48, 2, FALSE), "")</f>
        <v/>
      </c>
    </row>
    <row r="1739" spans="2:26" ht="20.100000000000001" customHeight="1">
      <c r="B1739" s="402">
        <f t="shared" si="23"/>
        <v>1701</v>
      </c>
      <c r="C1739" s="489"/>
      <c r="D1739" s="490"/>
      <c r="E1739" s="490"/>
      <c r="F1739" s="490"/>
      <c r="G1739" s="490"/>
      <c r="H1739" s="490"/>
      <c r="I1739" s="490"/>
      <c r="J1739" s="490"/>
      <c r="K1739" s="490"/>
      <c r="L1739" s="491"/>
      <c r="M1739" s="492"/>
      <c r="N1739" s="492"/>
      <c r="O1739" s="492"/>
      <c r="P1739" s="492"/>
      <c r="Q1739" s="492"/>
      <c r="R1739" s="493"/>
      <c r="S1739" s="493"/>
      <c r="T1739" s="493"/>
      <c r="U1739" s="493"/>
      <c r="V1739" s="493"/>
      <c r="W1739" s="403"/>
      <c r="X1739" s="1"/>
      <c r="Y1739" s="2"/>
      <c r="Z1739" s="400" t="str">
        <f>IFERROR(VLOOKUP(Y1739, 【参考】数式用!$A$2:$B$48, 2, FALSE), "")</f>
        <v/>
      </c>
    </row>
    <row r="1740" spans="2:26" ht="20.100000000000001" customHeight="1">
      <c r="B1740" s="402">
        <f t="shared" si="23"/>
        <v>1702</v>
      </c>
      <c r="C1740" s="489"/>
      <c r="D1740" s="490"/>
      <c r="E1740" s="490"/>
      <c r="F1740" s="490"/>
      <c r="G1740" s="490"/>
      <c r="H1740" s="490"/>
      <c r="I1740" s="490"/>
      <c r="J1740" s="490"/>
      <c r="K1740" s="490"/>
      <c r="L1740" s="491"/>
      <c r="M1740" s="492"/>
      <c r="N1740" s="492"/>
      <c r="O1740" s="492"/>
      <c r="P1740" s="492"/>
      <c r="Q1740" s="492"/>
      <c r="R1740" s="493"/>
      <c r="S1740" s="493"/>
      <c r="T1740" s="493"/>
      <c r="U1740" s="493"/>
      <c r="V1740" s="493"/>
      <c r="W1740" s="403"/>
      <c r="X1740" s="1"/>
      <c r="Y1740" s="2"/>
      <c r="Z1740" s="400" t="str">
        <f>IFERROR(VLOOKUP(Y1740, 【参考】数式用!$A$2:$B$48, 2, FALSE), "")</f>
        <v/>
      </c>
    </row>
    <row r="1741" spans="2:26" ht="20.100000000000001" customHeight="1">
      <c r="B1741" s="402">
        <f t="shared" si="23"/>
        <v>1703</v>
      </c>
      <c r="C1741" s="489"/>
      <c r="D1741" s="490"/>
      <c r="E1741" s="490"/>
      <c r="F1741" s="490"/>
      <c r="G1741" s="490"/>
      <c r="H1741" s="490"/>
      <c r="I1741" s="490"/>
      <c r="J1741" s="490"/>
      <c r="K1741" s="490"/>
      <c r="L1741" s="491"/>
      <c r="M1741" s="492"/>
      <c r="N1741" s="492"/>
      <c r="O1741" s="492"/>
      <c r="P1741" s="492"/>
      <c r="Q1741" s="492"/>
      <c r="R1741" s="493"/>
      <c r="S1741" s="493"/>
      <c r="T1741" s="493"/>
      <c r="U1741" s="493"/>
      <c r="V1741" s="493"/>
      <c r="W1741" s="403"/>
      <c r="X1741" s="1"/>
      <c r="Y1741" s="2"/>
      <c r="Z1741" s="400" t="str">
        <f>IFERROR(VLOOKUP(Y1741, 【参考】数式用!$A$2:$B$48, 2, FALSE), "")</f>
        <v/>
      </c>
    </row>
    <row r="1742" spans="2:26" ht="20.100000000000001" customHeight="1">
      <c r="B1742" s="402">
        <f t="shared" si="23"/>
        <v>1704</v>
      </c>
      <c r="C1742" s="489"/>
      <c r="D1742" s="490"/>
      <c r="E1742" s="490"/>
      <c r="F1742" s="490"/>
      <c r="G1742" s="490"/>
      <c r="H1742" s="490"/>
      <c r="I1742" s="490"/>
      <c r="J1742" s="490"/>
      <c r="K1742" s="490"/>
      <c r="L1742" s="491"/>
      <c r="M1742" s="492"/>
      <c r="N1742" s="492"/>
      <c r="O1742" s="492"/>
      <c r="P1742" s="492"/>
      <c r="Q1742" s="492"/>
      <c r="R1742" s="493"/>
      <c r="S1742" s="493"/>
      <c r="T1742" s="493"/>
      <c r="U1742" s="493"/>
      <c r="V1742" s="493"/>
      <c r="W1742" s="403"/>
      <c r="X1742" s="1"/>
      <c r="Y1742" s="2"/>
      <c r="Z1742" s="400" t="str">
        <f>IFERROR(VLOOKUP(Y1742, 【参考】数式用!$A$2:$B$48, 2, FALSE), "")</f>
        <v/>
      </c>
    </row>
    <row r="1743" spans="2:26" ht="20.100000000000001" customHeight="1">
      <c r="B1743" s="402">
        <f t="shared" si="23"/>
        <v>1705</v>
      </c>
      <c r="C1743" s="489"/>
      <c r="D1743" s="490"/>
      <c r="E1743" s="490"/>
      <c r="F1743" s="490"/>
      <c r="G1743" s="490"/>
      <c r="H1743" s="490"/>
      <c r="I1743" s="490"/>
      <c r="J1743" s="490"/>
      <c r="K1743" s="490"/>
      <c r="L1743" s="491"/>
      <c r="M1743" s="492"/>
      <c r="N1743" s="492"/>
      <c r="O1743" s="492"/>
      <c r="P1743" s="492"/>
      <c r="Q1743" s="492"/>
      <c r="R1743" s="493"/>
      <c r="S1743" s="493"/>
      <c r="T1743" s="493"/>
      <c r="U1743" s="493"/>
      <c r="V1743" s="493"/>
      <c r="W1743" s="403"/>
      <c r="X1743" s="1"/>
      <c r="Y1743" s="2"/>
      <c r="Z1743" s="400" t="str">
        <f>IFERROR(VLOOKUP(Y1743, 【参考】数式用!$A$2:$B$48, 2, FALSE), "")</f>
        <v/>
      </c>
    </row>
    <row r="1744" spans="2:26" ht="20.100000000000001" customHeight="1">
      <c r="B1744" s="402">
        <f t="shared" si="23"/>
        <v>1706</v>
      </c>
      <c r="C1744" s="489"/>
      <c r="D1744" s="490"/>
      <c r="E1744" s="490"/>
      <c r="F1744" s="490"/>
      <c r="G1744" s="490"/>
      <c r="H1744" s="490"/>
      <c r="I1744" s="490"/>
      <c r="J1744" s="490"/>
      <c r="K1744" s="490"/>
      <c r="L1744" s="491"/>
      <c r="M1744" s="492"/>
      <c r="N1744" s="492"/>
      <c r="O1744" s="492"/>
      <c r="P1744" s="492"/>
      <c r="Q1744" s="492"/>
      <c r="R1744" s="493"/>
      <c r="S1744" s="493"/>
      <c r="T1744" s="493"/>
      <c r="U1744" s="493"/>
      <c r="V1744" s="493"/>
      <c r="W1744" s="403"/>
      <c r="X1744" s="1"/>
      <c r="Y1744" s="2"/>
      <c r="Z1744" s="400" t="str">
        <f>IFERROR(VLOOKUP(Y1744, 【参考】数式用!$A$2:$B$48, 2, FALSE), "")</f>
        <v/>
      </c>
    </row>
    <row r="1745" spans="2:26" ht="20.100000000000001" customHeight="1">
      <c r="B1745" s="402">
        <f t="shared" si="23"/>
        <v>1707</v>
      </c>
      <c r="C1745" s="489"/>
      <c r="D1745" s="490"/>
      <c r="E1745" s="490"/>
      <c r="F1745" s="490"/>
      <c r="G1745" s="490"/>
      <c r="H1745" s="490"/>
      <c r="I1745" s="490"/>
      <c r="J1745" s="490"/>
      <c r="K1745" s="490"/>
      <c r="L1745" s="491"/>
      <c r="M1745" s="492"/>
      <c r="N1745" s="492"/>
      <c r="O1745" s="492"/>
      <c r="P1745" s="492"/>
      <c r="Q1745" s="492"/>
      <c r="R1745" s="493"/>
      <c r="S1745" s="493"/>
      <c r="T1745" s="493"/>
      <c r="U1745" s="493"/>
      <c r="V1745" s="493"/>
      <c r="W1745" s="403"/>
      <c r="X1745" s="1"/>
      <c r="Y1745" s="2"/>
      <c r="Z1745" s="400" t="str">
        <f>IFERROR(VLOOKUP(Y1745, 【参考】数式用!$A$2:$B$48, 2, FALSE), "")</f>
        <v/>
      </c>
    </row>
    <row r="1746" spans="2:26" ht="20.100000000000001" customHeight="1">
      <c r="B1746" s="402">
        <f t="shared" si="23"/>
        <v>1708</v>
      </c>
      <c r="C1746" s="489"/>
      <c r="D1746" s="490"/>
      <c r="E1746" s="490"/>
      <c r="F1746" s="490"/>
      <c r="G1746" s="490"/>
      <c r="H1746" s="490"/>
      <c r="I1746" s="490"/>
      <c r="J1746" s="490"/>
      <c r="K1746" s="490"/>
      <c r="L1746" s="491"/>
      <c r="M1746" s="492"/>
      <c r="N1746" s="492"/>
      <c r="O1746" s="492"/>
      <c r="P1746" s="492"/>
      <c r="Q1746" s="492"/>
      <c r="R1746" s="493"/>
      <c r="S1746" s="493"/>
      <c r="T1746" s="493"/>
      <c r="U1746" s="493"/>
      <c r="V1746" s="493"/>
      <c r="W1746" s="403"/>
      <c r="X1746" s="1"/>
      <c r="Y1746" s="2"/>
      <c r="Z1746" s="400" t="str">
        <f>IFERROR(VLOOKUP(Y1746, 【参考】数式用!$A$2:$B$48, 2, FALSE), "")</f>
        <v/>
      </c>
    </row>
    <row r="1747" spans="2:26" ht="20.100000000000001" customHeight="1">
      <c r="B1747" s="402">
        <f t="shared" si="23"/>
        <v>1709</v>
      </c>
      <c r="C1747" s="489"/>
      <c r="D1747" s="490"/>
      <c r="E1747" s="490"/>
      <c r="F1747" s="490"/>
      <c r="G1747" s="490"/>
      <c r="H1747" s="490"/>
      <c r="I1747" s="490"/>
      <c r="J1747" s="490"/>
      <c r="K1747" s="490"/>
      <c r="L1747" s="491"/>
      <c r="M1747" s="492"/>
      <c r="N1747" s="492"/>
      <c r="O1747" s="492"/>
      <c r="P1747" s="492"/>
      <c r="Q1747" s="492"/>
      <c r="R1747" s="493"/>
      <c r="S1747" s="493"/>
      <c r="T1747" s="493"/>
      <c r="U1747" s="493"/>
      <c r="V1747" s="493"/>
      <c r="W1747" s="403"/>
      <c r="X1747" s="1"/>
      <c r="Y1747" s="2"/>
      <c r="Z1747" s="400" t="str">
        <f>IFERROR(VLOOKUP(Y1747, 【参考】数式用!$A$2:$B$48, 2, FALSE), "")</f>
        <v/>
      </c>
    </row>
    <row r="1748" spans="2:26" ht="20.100000000000001" customHeight="1">
      <c r="B1748" s="402">
        <f t="shared" si="23"/>
        <v>1710</v>
      </c>
      <c r="C1748" s="489"/>
      <c r="D1748" s="490"/>
      <c r="E1748" s="490"/>
      <c r="F1748" s="490"/>
      <c r="G1748" s="490"/>
      <c r="H1748" s="490"/>
      <c r="I1748" s="490"/>
      <c r="J1748" s="490"/>
      <c r="K1748" s="490"/>
      <c r="L1748" s="491"/>
      <c r="M1748" s="492"/>
      <c r="N1748" s="492"/>
      <c r="O1748" s="492"/>
      <c r="P1748" s="492"/>
      <c r="Q1748" s="492"/>
      <c r="R1748" s="493"/>
      <c r="S1748" s="493"/>
      <c r="T1748" s="493"/>
      <c r="U1748" s="493"/>
      <c r="V1748" s="493"/>
      <c r="W1748" s="403"/>
      <c r="X1748" s="1"/>
      <c r="Y1748" s="2"/>
      <c r="Z1748" s="400" t="str">
        <f>IFERROR(VLOOKUP(Y1748, 【参考】数式用!$A$2:$B$48, 2, FALSE), "")</f>
        <v/>
      </c>
    </row>
    <row r="1749" spans="2:26" ht="20.100000000000001" customHeight="1">
      <c r="B1749" s="402">
        <f t="shared" si="23"/>
        <v>1711</v>
      </c>
      <c r="C1749" s="489"/>
      <c r="D1749" s="490"/>
      <c r="E1749" s="490"/>
      <c r="F1749" s="490"/>
      <c r="G1749" s="490"/>
      <c r="H1749" s="490"/>
      <c r="I1749" s="490"/>
      <c r="J1749" s="490"/>
      <c r="K1749" s="490"/>
      <c r="L1749" s="491"/>
      <c r="M1749" s="492"/>
      <c r="N1749" s="492"/>
      <c r="O1749" s="492"/>
      <c r="P1749" s="492"/>
      <c r="Q1749" s="492"/>
      <c r="R1749" s="493"/>
      <c r="S1749" s="493"/>
      <c r="T1749" s="493"/>
      <c r="U1749" s="493"/>
      <c r="V1749" s="493"/>
      <c r="W1749" s="403"/>
      <c r="X1749" s="1"/>
      <c r="Y1749" s="2"/>
      <c r="Z1749" s="400" t="str">
        <f>IFERROR(VLOOKUP(Y1749, 【参考】数式用!$A$2:$B$48, 2, FALSE), "")</f>
        <v/>
      </c>
    </row>
    <row r="1750" spans="2:26" ht="20.100000000000001" customHeight="1">
      <c r="B1750" s="402">
        <f t="shared" si="23"/>
        <v>1712</v>
      </c>
      <c r="C1750" s="489"/>
      <c r="D1750" s="490"/>
      <c r="E1750" s="490"/>
      <c r="F1750" s="490"/>
      <c r="G1750" s="490"/>
      <c r="H1750" s="490"/>
      <c r="I1750" s="490"/>
      <c r="J1750" s="490"/>
      <c r="K1750" s="490"/>
      <c r="L1750" s="491"/>
      <c r="M1750" s="492"/>
      <c r="N1750" s="492"/>
      <c r="O1750" s="492"/>
      <c r="P1750" s="492"/>
      <c r="Q1750" s="492"/>
      <c r="R1750" s="493"/>
      <c r="S1750" s="493"/>
      <c r="T1750" s="493"/>
      <c r="U1750" s="493"/>
      <c r="V1750" s="493"/>
      <c r="W1750" s="403"/>
      <c r="X1750" s="1"/>
      <c r="Y1750" s="2"/>
      <c r="Z1750" s="400" t="str">
        <f>IFERROR(VLOOKUP(Y1750, 【参考】数式用!$A$2:$B$48, 2, FALSE), "")</f>
        <v/>
      </c>
    </row>
    <row r="1751" spans="2:26" ht="20.100000000000001" customHeight="1">
      <c r="B1751" s="402">
        <f t="shared" si="23"/>
        <v>1713</v>
      </c>
      <c r="C1751" s="489"/>
      <c r="D1751" s="490"/>
      <c r="E1751" s="490"/>
      <c r="F1751" s="490"/>
      <c r="G1751" s="490"/>
      <c r="H1751" s="490"/>
      <c r="I1751" s="490"/>
      <c r="J1751" s="490"/>
      <c r="K1751" s="490"/>
      <c r="L1751" s="491"/>
      <c r="M1751" s="492"/>
      <c r="N1751" s="492"/>
      <c r="O1751" s="492"/>
      <c r="P1751" s="492"/>
      <c r="Q1751" s="492"/>
      <c r="R1751" s="493"/>
      <c r="S1751" s="493"/>
      <c r="T1751" s="493"/>
      <c r="U1751" s="493"/>
      <c r="V1751" s="493"/>
      <c r="W1751" s="403"/>
      <c r="X1751" s="1"/>
      <c r="Y1751" s="2"/>
      <c r="Z1751" s="400" t="str">
        <f>IFERROR(VLOOKUP(Y1751, 【参考】数式用!$A$2:$B$48, 2, FALSE), "")</f>
        <v/>
      </c>
    </row>
    <row r="1752" spans="2:26" ht="20.100000000000001" customHeight="1">
      <c r="B1752" s="402">
        <f t="shared" si="23"/>
        <v>1714</v>
      </c>
      <c r="C1752" s="489"/>
      <c r="D1752" s="490"/>
      <c r="E1752" s="490"/>
      <c r="F1752" s="490"/>
      <c r="G1752" s="490"/>
      <c r="H1752" s="490"/>
      <c r="I1752" s="490"/>
      <c r="J1752" s="490"/>
      <c r="K1752" s="490"/>
      <c r="L1752" s="491"/>
      <c r="M1752" s="492"/>
      <c r="N1752" s="492"/>
      <c r="O1752" s="492"/>
      <c r="P1752" s="492"/>
      <c r="Q1752" s="492"/>
      <c r="R1752" s="493"/>
      <c r="S1752" s="493"/>
      <c r="T1752" s="493"/>
      <c r="U1752" s="493"/>
      <c r="V1752" s="493"/>
      <c r="W1752" s="403"/>
      <c r="X1752" s="1"/>
      <c r="Y1752" s="2"/>
      <c r="Z1752" s="400" t="str">
        <f>IFERROR(VLOOKUP(Y1752, 【参考】数式用!$A$2:$B$48, 2, FALSE), "")</f>
        <v/>
      </c>
    </row>
    <row r="1753" spans="2:26" ht="20.100000000000001" customHeight="1">
      <c r="B1753" s="402">
        <f t="shared" si="23"/>
        <v>1715</v>
      </c>
      <c r="C1753" s="489"/>
      <c r="D1753" s="490"/>
      <c r="E1753" s="490"/>
      <c r="F1753" s="490"/>
      <c r="G1753" s="490"/>
      <c r="H1753" s="490"/>
      <c r="I1753" s="490"/>
      <c r="J1753" s="490"/>
      <c r="K1753" s="490"/>
      <c r="L1753" s="491"/>
      <c r="M1753" s="492"/>
      <c r="N1753" s="492"/>
      <c r="O1753" s="492"/>
      <c r="P1753" s="492"/>
      <c r="Q1753" s="492"/>
      <c r="R1753" s="493"/>
      <c r="S1753" s="493"/>
      <c r="T1753" s="493"/>
      <c r="U1753" s="493"/>
      <c r="V1753" s="493"/>
      <c r="W1753" s="403"/>
      <c r="X1753" s="1"/>
      <c r="Y1753" s="2"/>
      <c r="Z1753" s="400" t="str">
        <f>IFERROR(VLOOKUP(Y1753, 【参考】数式用!$A$2:$B$48, 2, FALSE), "")</f>
        <v/>
      </c>
    </row>
    <row r="1754" spans="2:26" ht="20.100000000000001" customHeight="1">
      <c r="B1754" s="402">
        <f t="shared" si="23"/>
        <v>1716</v>
      </c>
      <c r="C1754" s="489"/>
      <c r="D1754" s="490"/>
      <c r="E1754" s="490"/>
      <c r="F1754" s="490"/>
      <c r="G1754" s="490"/>
      <c r="H1754" s="490"/>
      <c r="I1754" s="490"/>
      <c r="J1754" s="490"/>
      <c r="K1754" s="490"/>
      <c r="L1754" s="491"/>
      <c r="M1754" s="492"/>
      <c r="N1754" s="492"/>
      <c r="O1754" s="492"/>
      <c r="P1754" s="492"/>
      <c r="Q1754" s="492"/>
      <c r="R1754" s="493"/>
      <c r="S1754" s="493"/>
      <c r="T1754" s="493"/>
      <c r="U1754" s="493"/>
      <c r="V1754" s="493"/>
      <c r="W1754" s="403"/>
      <c r="X1754" s="1"/>
      <c r="Y1754" s="2"/>
      <c r="Z1754" s="400" t="str">
        <f>IFERROR(VLOOKUP(Y1754, 【参考】数式用!$A$2:$B$48, 2, FALSE), "")</f>
        <v/>
      </c>
    </row>
    <row r="1755" spans="2:26" ht="20.100000000000001" customHeight="1">
      <c r="B1755" s="402">
        <f t="shared" si="23"/>
        <v>1717</v>
      </c>
      <c r="C1755" s="489"/>
      <c r="D1755" s="490"/>
      <c r="E1755" s="490"/>
      <c r="F1755" s="490"/>
      <c r="G1755" s="490"/>
      <c r="H1755" s="490"/>
      <c r="I1755" s="490"/>
      <c r="J1755" s="490"/>
      <c r="K1755" s="490"/>
      <c r="L1755" s="491"/>
      <c r="M1755" s="492"/>
      <c r="N1755" s="492"/>
      <c r="O1755" s="492"/>
      <c r="P1755" s="492"/>
      <c r="Q1755" s="492"/>
      <c r="R1755" s="493"/>
      <c r="S1755" s="493"/>
      <c r="T1755" s="493"/>
      <c r="U1755" s="493"/>
      <c r="V1755" s="493"/>
      <c r="W1755" s="403"/>
      <c r="X1755" s="1"/>
      <c r="Y1755" s="2"/>
      <c r="Z1755" s="400" t="str">
        <f>IFERROR(VLOOKUP(Y1755, 【参考】数式用!$A$2:$B$48, 2, FALSE), "")</f>
        <v/>
      </c>
    </row>
    <row r="1756" spans="2:26" ht="20.100000000000001" customHeight="1">
      <c r="B1756" s="402">
        <f t="shared" si="23"/>
        <v>1718</v>
      </c>
      <c r="C1756" s="489"/>
      <c r="D1756" s="490"/>
      <c r="E1756" s="490"/>
      <c r="F1756" s="490"/>
      <c r="G1756" s="490"/>
      <c r="H1756" s="490"/>
      <c r="I1756" s="490"/>
      <c r="J1756" s="490"/>
      <c r="K1756" s="490"/>
      <c r="L1756" s="491"/>
      <c r="M1756" s="492"/>
      <c r="N1756" s="492"/>
      <c r="O1756" s="492"/>
      <c r="P1756" s="492"/>
      <c r="Q1756" s="492"/>
      <c r="R1756" s="493"/>
      <c r="S1756" s="493"/>
      <c r="T1756" s="493"/>
      <c r="U1756" s="493"/>
      <c r="V1756" s="493"/>
      <c r="W1756" s="403"/>
      <c r="X1756" s="1"/>
      <c r="Y1756" s="2"/>
      <c r="Z1756" s="400" t="str">
        <f>IFERROR(VLOOKUP(Y1756, 【参考】数式用!$A$2:$B$48, 2, FALSE), "")</f>
        <v/>
      </c>
    </row>
    <row r="1757" spans="2:26" ht="20.100000000000001" customHeight="1">
      <c r="B1757" s="402">
        <f t="shared" si="23"/>
        <v>1719</v>
      </c>
      <c r="C1757" s="489"/>
      <c r="D1757" s="490"/>
      <c r="E1757" s="490"/>
      <c r="F1757" s="490"/>
      <c r="G1757" s="490"/>
      <c r="H1757" s="490"/>
      <c r="I1757" s="490"/>
      <c r="J1757" s="490"/>
      <c r="K1757" s="490"/>
      <c r="L1757" s="491"/>
      <c r="M1757" s="492"/>
      <c r="N1757" s="492"/>
      <c r="O1757" s="492"/>
      <c r="P1757" s="492"/>
      <c r="Q1757" s="492"/>
      <c r="R1757" s="493"/>
      <c r="S1757" s="493"/>
      <c r="T1757" s="493"/>
      <c r="U1757" s="493"/>
      <c r="V1757" s="493"/>
      <c r="W1757" s="403"/>
      <c r="X1757" s="1"/>
      <c r="Y1757" s="2"/>
      <c r="Z1757" s="400" t="str">
        <f>IFERROR(VLOOKUP(Y1757, 【参考】数式用!$A$2:$B$48, 2, FALSE), "")</f>
        <v/>
      </c>
    </row>
    <row r="1758" spans="2:26" ht="20.100000000000001" customHeight="1">
      <c r="B1758" s="402">
        <f t="shared" si="23"/>
        <v>1720</v>
      </c>
      <c r="C1758" s="489"/>
      <c r="D1758" s="490"/>
      <c r="E1758" s="490"/>
      <c r="F1758" s="490"/>
      <c r="G1758" s="490"/>
      <c r="H1758" s="490"/>
      <c r="I1758" s="490"/>
      <c r="J1758" s="490"/>
      <c r="K1758" s="490"/>
      <c r="L1758" s="491"/>
      <c r="M1758" s="492"/>
      <c r="N1758" s="492"/>
      <c r="O1758" s="492"/>
      <c r="P1758" s="492"/>
      <c r="Q1758" s="492"/>
      <c r="R1758" s="493"/>
      <c r="S1758" s="493"/>
      <c r="T1758" s="493"/>
      <c r="U1758" s="493"/>
      <c r="V1758" s="493"/>
      <c r="W1758" s="403"/>
      <c r="X1758" s="1"/>
      <c r="Y1758" s="2"/>
      <c r="Z1758" s="400" t="str">
        <f>IFERROR(VLOOKUP(Y1758, 【参考】数式用!$A$2:$B$48, 2, FALSE), "")</f>
        <v/>
      </c>
    </row>
    <row r="1759" spans="2:26" ht="20.100000000000001" customHeight="1">
      <c r="B1759" s="402">
        <f t="shared" si="23"/>
        <v>1721</v>
      </c>
      <c r="C1759" s="489"/>
      <c r="D1759" s="490"/>
      <c r="E1759" s="490"/>
      <c r="F1759" s="490"/>
      <c r="G1759" s="490"/>
      <c r="H1759" s="490"/>
      <c r="I1759" s="490"/>
      <c r="J1759" s="490"/>
      <c r="K1759" s="490"/>
      <c r="L1759" s="491"/>
      <c r="M1759" s="492"/>
      <c r="N1759" s="492"/>
      <c r="O1759" s="492"/>
      <c r="P1759" s="492"/>
      <c r="Q1759" s="492"/>
      <c r="R1759" s="493"/>
      <c r="S1759" s="493"/>
      <c r="T1759" s="493"/>
      <c r="U1759" s="493"/>
      <c r="V1759" s="493"/>
      <c r="W1759" s="403"/>
      <c r="X1759" s="1"/>
      <c r="Y1759" s="2"/>
      <c r="Z1759" s="400" t="str">
        <f>IFERROR(VLOOKUP(Y1759, 【参考】数式用!$A$2:$B$48, 2, FALSE), "")</f>
        <v/>
      </c>
    </row>
    <row r="1760" spans="2:26" ht="20.100000000000001" customHeight="1">
      <c r="B1760" s="402">
        <f t="shared" si="23"/>
        <v>1722</v>
      </c>
      <c r="C1760" s="489"/>
      <c r="D1760" s="490"/>
      <c r="E1760" s="490"/>
      <c r="F1760" s="490"/>
      <c r="G1760" s="490"/>
      <c r="H1760" s="490"/>
      <c r="I1760" s="490"/>
      <c r="J1760" s="490"/>
      <c r="K1760" s="490"/>
      <c r="L1760" s="491"/>
      <c r="M1760" s="492"/>
      <c r="N1760" s="492"/>
      <c r="O1760" s="492"/>
      <c r="P1760" s="492"/>
      <c r="Q1760" s="492"/>
      <c r="R1760" s="493"/>
      <c r="S1760" s="493"/>
      <c r="T1760" s="493"/>
      <c r="U1760" s="493"/>
      <c r="V1760" s="493"/>
      <c r="W1760" s="403"/>
      <c r="X1760" s="1"/>
      <c r="Y1760" s="2"/>
      <c r="Z1760" s="400" t="str">
        <f>IFERROR(VLOOKUP(Y1760, 【参考】数式用!$A$2:$B$48, 2, FALSE), "")</f>
        <v/>
      </c>
    </row>
    <row r="1761" spans="2:26" ht="20.100000000000001" customHeight="1">
      <c r="B1761" s="402">
        <f t="shared" ref="B1761:B1824" si="24">B1760+1</f>
        <v>1723</v>
      </c>
      <c r="C1761" s="489"/>
      <c r="D1761" s="490"/>
      <c r="E1761" s="490"/>
      <c r="F1761" s="490"/>
      <c r="G1761" s="490"/>
      <c r="H1761" s="490"/>
      <c r="I1761" s="490"/>
      <c r="J1761" s="490"/>
      <c r="K1761" s="490"/>
      <c r="L1761" s="491"/>
      <c r="M1761" s="492"/>
      <c r="N1761" s="492"/>
      <c r="O1761" s="492"/>
      <c r="P1761" s="492"/>
      <c r="Q1761" s="492"/>
      <c r="R1761" s="493"/>
      <c r="S1761" s="493"/>
      <c r="T1761" s="493"/>
      <c r="U1761" s="493"/>
      <c r="V1761" s="493"/>
      <c r="W1761" s="403"/>
      <c r="X1761" s="1"/>
      <c r="Y1761" s="2"/>
      <c r="Z1761" s="400" t="str">
        <f>IFERROR(VLOOKUP(Y1761, 【参考】数式用!$A$2:$B$48, 2, FALSE), "")</f>
        <v/>
      </c>
    </row>
    <row r="1762" spans="2:26" ht="20.100000000000001" customHeight="1">
      <c r="B1762" s="402">
        <f t="shared" si="24"/>
        <v>1724</v>
      </c>
      <c r="C1762" s="489"/>
      <c r="D1762" s="490"/>
      <c r="E1762" s="490"/>
      <c r="F1762" s="490"/>
      <c r="G1762" s="490"/>
      <c r="H1762" s="490"/>
      <c r="I1762" s="490"/>
      <c r="J1762" s="490"/>
      <c r="K1762" s="490"/>
      <c r="L1762" s="491"/>
      <c r="M1762" s="492"/>
      <c r="N1762" s="492"/>
      <c r="O1762" s="492"/>
      <c r="P1762" s="492"/>
      <c r="Q1762" s="492"/>
      <c r="R1762" s="493"/>
      <c r="S1762" s="493"/>
      <c r="T1762" s="493"/>
      <c r="U1762" s="493"/>
      <c r="V1762" s="493"/>
      <c r="W1762" s="403"/>
      <c r="X1762" s="1"/>
      <c r="Y1762" s="2"/>
      <c r="Z1762" s="400" t="str">
        <f>IFERROR(VLOOKUP(Y1762, 【参考】数式用!$A$2:$B$48, 2, FALSE), "")</f>
        <v/>
      </c>
    </row>
    <row r="1763" spans="2:26" ht="20.100000000000001" customHeight="1">
      <c r="B1763" s="402">
        <f t="shared" si="24"/>
        <v>1725</v>
      </c>
      <c r="C1763" s="489"/>
      <c r="D1763" s="490"/>
      <c r="E1763" s="490"/>
      <c r="F1763" s="490"/>
      <c r="G1763" s="490"/>
      <c r="H1763" s="490"/>
      <c r="I1763" s="490"/>
      <c r="J1763" s="490"/>
      <c r="K1763" s="490"/>
      <c r="L1763" s="491"/>
      <c r="M1763" s="492"/>
      <c r="N1763" s="492"/>
      <c r="O1763" s="492"/>
      <c r="P1763" s="492"/>
      <c r="Q1763" s="492"/>
      <c r="R1763" s="493"/>
      <c r="S1763" s="493"/>
      <c r="T1763" s="493"/>
      <c r="U1763" s="493"/>
      <c r="V1763" s="493"/>
      <c r="W1763" s="403"/>
      <c r="X1763" s="1"/>
      <c r="Y1763" s="2"/>
      <c r="Z1763" s="400" t="str">
        <f>IFERROR(VLOOKUP(Y1763, 【参考】数式用!$A$2:$B$48, 2, FALSE), "")</f>
        <v/>
      </c>
    </row>
    <row r="1764" spans="2:26" ht="20.100000000000001" customHeight="1">
      <c r="B1764" s="402">
        <f t="shared" si="24"/>
        <v>1726</v>
      </c>
      <c r="C1764" s="489"/>
      <c r="D1764" s="490"/>
      <c r="E1764" s="490"/>
      <c r="F1764" s="490"/>
      <c r="G1764" s="490"/>
      <c r="H1764" s="490"/>
      <c r="I1764" s="490"/>
      <c r="J1764" s="490"/>
      <c r="K1764" s="490"/>
      <c r="L1764" s="491"/>
      <c r="M1764" s="492"/>
      <c r="N1764" s="492"/>
      <c r="O1764" s="492"/>
      <c r="P1764" s="492"/>
      <c r="Q1764" s="492"/>
      <c r="R1764" s="493"/>
      <c r="S1764" s="493"/>
      <c r="T1764" s="493"/>
      <c r="U1764" s="493"/>
      <c r="V1764" s="493"/>
      <c r="W1764" s="403"/>
      <c r="X1764" s="1"/>
      <c r="Y1764" s="2"/>
      <c r="Z1764" s="400" t="str">
        <f>IFERROR(VLOOKUP(Y1764, 【参考】数式用!$A$2:$B$48, 2, FALSE), "")</f>
        <v/>
      </c>
    </row>
    <row r="1765" spans="2:26" ht="20.100000000000001" customHeight="1">
      <c r="B1765" s="402">
        <f t="shared" si="24"/>
        <v>1727</v>
      </c>
      <c r="C1765" s="489"/>
      <c r="D1765" s="490"/>
      <c r="E1765" s="490"/>
      <c r="F1765" s="490"/>
      <c r="G1765" s="490"/>
      <c r="H1765" s="490"/>
      <c r="I1765" s="490"/>
      <c r="J1765" s="490"/>
      <c r="K1765" s="490"/>
      <c r="L1765" s="491"/>
      <c r="M1765" s="492"/>
      <c r="N1765" s="492"/>
      <c r="O1765" s="492"/>
      <c r="P1765" s="492"/>
      <c r="Q1765" s="492"/>
      <c r="R1765" s="493"/>
      <c r="S1765" s="493"/>
      <c r="T1765" s="493"/>
      <c r="U1765" s="493"/>
      <c r="V1765" s="493"/>
      <c r="W1765" s="403"/>
      <c r="X1765" s="1"/>
      <c r="Y1765" s="2"/>
      <c r="Z1765" s="400" t="str">
        <f>IFERROR(VLOOKUP(Y1765, 【参考】数式用!$A$2:$B$48, 2, FALSE), "")</f>
        <v/>
      </c>
    </row>
    <row r="1766" spans="2:26" ht="20.100000000000001" customHeight="1">
      <c r="B1766" s="402">
        <f t="shared" si="24"/>
        <v>1728</v>
      </c>
      <c r="C1766" s="489"/>
      <c r="D1766" s="490"/>
      <c r="E1766" s="490"/>
      <c r="F1766" s="490"/>
      <c r="G1766" s="490"/>
      <c r="H1766" s="490"/>
      <c r="I1766" s="490"/>
      <c r="J1766" s="490"/>
      <c r="K1766" s="490"/>
      <c r="L1766" s="491"/>
      <c r="M1766" s="492"/>
      <c r="N1766" s="492"/>
      <c r="O1766" s="492"/>
      <c r="P1766" s="492"/>
      <c r="Q1766" s="492"/>
      <c r="R1766" s="493"/>
      <c r="S1766" s="493"/>
      <c r="T1766" s="493"/>
      <c r="U1766" s="493"/>
      <c r="V1766" s="493"/>
      <c r="W1766" s="403"/>
      <c r="X1766" s="1"/>
      <c r="Y1766" s="2"/>
      <c r="Z1766" s="400" t="str">
        <f>IFERROR(VLOOKUP(Y1766, 【参考】数式用!$A$2:$B$48, 2, FALSE), "")</f>
        <v/>
      </c>
    </row>
    <row r="1767" spans="2:26" ht="20.100000000000001" customHeight="1">
      <c r="B1767" s="402">
        <f t="shared" si="24"/>
        <v>1729</v>
      </c>
      <c r="C1767" s="489"/>
      <c r="D1767" s="490"/>
      <c r="E1767" s="490"/>
      <c r="F1767" s="490"/>
      <c r="G1767" s="490"/>
      <c r="H1767" s="490"/>
      <c r="I1767" s="490"/>
      <c r="J1767" s="490"/>
      <c r="K1767" s="490"/>
      <c r="L1767" s="491"/>
      <c r="M1767" s="492"/>
      <c r="N1767" s="492"/>
      <c r="O1767" s="492"/>
      <c r="P1767" s="492"/>
      <c r="Q1767" s="492"/>
      <c r="R1767" s="493"/>
      <c r="S1767" s="493"/>
      <c r="T1767" s="493"/>
      <c r="U1767" s="493"/>
      <c r="V1767" s="493"/>
      <c r="W1767" s="403"/>
      <c r="X1767" s="1"/>
      <c r="Y1767" s="2"/>
      <c r="Z1767" s="400" t="str">
        <f>IFERROR(VLOOKUP(Y1767, 【参考】数式用!$A$2:$B$48, 2, FALSE), "")</f>
        <v/>
      </c>
    </row>
    <row r="1768" spans="2:26" ht="20.100000000000001" customHeight="1">
      <c r="B1768" s="402">
        <f t="shared" si="24"/>
        <v>1730</v>
      </c>
      <c r="C1768" s="489"/>
      <c r="D1768" s="490"/>
      <c r="E1768" s="490"/>
      <c r="F1768" s="490"/>
      <c r="G1768" s="490"/>
      <c r="H1768" s="490"/>
      <c r="I1768" s="490"/>
      <c r="J1768" s="490"/>
      <c r="K1768" s="490"/>
      <c r="L1768" s="491"/>
      <c r="M1768" s="492"/>
      <c r="N1768" s="492"/>
      <c r="O1768" s="492"/>
      <c r="P1768" s="492"/>
      <c r="Q1768" s="492"/>
      <c r="R1768" s="493"/>
      <c r="S1768" s="493"/>
      <c r="T1768" s="493"/>
      <c r="U1768" s="493"/>
      <c r="V1768" s="493"/>
      <c r="W1768" s="403"/>
      <c r="X1768" s="1"/>
      <c r="Y1768" s="2"/>
      <c r="Z1768" s="400" t="str">
        <f>IFERROR(VLOOKUP(Y1768, 【参考】数式用!$A$2:$B$48, 2, FALSE), "")</f>
        <v/>
      </c>
    </row>
    <row r="1769" spans="2:26" ht="20.100000000000001" customHeight="1">
      <c r="B1769" s="402">
        <f t="shared" si="24"/>
        <v>1731</v>
      </c>
      <c r="C1769" s="489"/>
      <c r="D1769" s="490"/>
      <c r="E1769" s="490"/>
      <c r="F1769" s="490"/>
      <c r="G1769" s="490"/>
      <c r="H1769" s="490"/>
      <c r="I1769" s="490"/>
      <c r="J1769" s="490"/>
      <c r="K1769" s="490"/>
      <c r="L1769" s="491"/>
      <c r="M1769" s="492"/>
      <c r="N1769" s="492"/>
      <c r="O1769" s="492"/>
      <c r="P1769" s="492"/>
      <c r="Q1769" s="492"/>
      <c r="R1769" s="493"/>
      <c r="S1769" s="493"/>
      <c r="T1769" s="493"/>
      <c r="U1769" s="493"/>
      <c r="V1769" s="493"/>
      <c r="W1769" s="403"/>
      <c r="X1769" s="1"/>
      <c r="Y1769" s="2"/>
      <c r="Z1769" s="400" t="str">
        <f>IFERROR(VLOOKUP(Y1769, 【参考】数式用!$A$2:$B$48, 2, FALSE), "")</f>
        <v/>
      </c>
    </row>
    <row r="1770" spans="2:26" ht="20.100000000000001" customHeight="1">
      <c r="B1770" s="402">
        <f t="shared" si="24"/>
        <v>1732</v>
      </c>
      <c r="C1770" s="489"/>
      <c r="D1770" s="490"/>
      <c r="E1770" s="490"/>
      <c r="F1770" s="490"/>
      <c r="G1770" s="490"/>
      <c r="H1770" s="490"/>
      <c r="I1770" s="490"/>
      <c r="J1770" s="490"/>
      <c r="K1770" s="490"/>
      <c r="L1770" s="491"/>
      <c r="M1770" s="492"/>
      <c r="N1770" s="492"/>
      <c r="O1770" s="492"/>
      <c r="P1770" s="492"/>
      <c r="Q1770" s="492"/>
      <c r="R1770" s="493"/>
      <c r="S1770" s="493"/>
      <c r="T1770" s="493"/>
      <c r="U1770" s="493"/>
      <c r="V1770" s="493"/>
      <c r="W1770" s="403"/>
      <c r="X1770" s="1"/>
      <c r="Y1770" s="2"/>
      <c r="Z1770" s="400" t="str">
        <f>IFERROR(VLOOKUP(Y1770, 【参考】数式用!$A$2:$B$48, 2, FALSE), "")</f>
        <v/>
      </c>
    </row>
    <row r="1771" spans="2:26" ht="20.100000000000001" customHeight="1">
      <c r="B1771" s="402">
        <f t="shared" si="24"/>
        <v>1733</v>
      </c>
      <c r="C1771" s="489"/>
      <c r="D1771" s="490"/>
      <c r="E1771" s="490"/>
      <c r="F1771" s="490"/>
      <c r="G1771" s="490"/>
      <c r="H1771" s="490"/>
      <c r="I1771" s="490"/>
      <c r="J1771" s="490"/>
      <c r="K1771" s="490"/>
      <c r="L1771" s="491"/>
      <c r="M1771" s="492"/>
      <c r="N1771" s="492"/>
      <c r="O1771" s="492"/>
      <c r="P1771" s="492"/>
      <c r="Q1771" s="492"/>
      <c r="R1771" s="493"/>
      <c r="S1771" s="493"/>
      <c r="T1771" s="493"/>
      <c r="U1771" s="493"/>
      <c r="V1771" s="493"/>
      <c r="W1771" s="403"/>
      <c r="X1771" s="1"/>
      <c r="Y1771" s="2"/>
      <c r="Z1771" s="400" t="str">
        <f>IFERROR(VLOOKUP(Y1771, 【参考】数式用!$A$2:$B$48, 2, FALSE), "")</f>
        <v/>
      </c>
    </row>
    <row r="1772" spans="2:26" ht="20.100000000000001" customHeight="1">
      <c r="B1772" s="402">
        <f t="shared" si="24"/>
        <v>1734</v>
      </c>
      <c r="C1772" s="489"/>
      <c r="D1772" s="490"/>
      <c r="E1772" s="490"/>
      <c r="F1772" s="490"/>
      <c r="G1772" s="490"/>
      <c r="H1772" s="490"/>
      <c r="I1772" s="490"/>
      <c r="J1772" s="490"/>
      <c r="K1772" s="490"/>
      <c r="L1772" s="491"/>
      <c r="M1772" s="492"/>
      <c r="N1772" s="492"/>
      <c r="O1772" s="492"/>
      <c r="P1772" s="492"/>
      <c r="Q1772" s="492"/>
      <c r="R1772" s="493"/>
      <c r="S1772" s="493"/>
      <c r="T1772" s="493"/>
      <c r="U1772" s="493"/>
      <c r="V1772" s="493"/>
      <c r="W1772" s="403"/>
      <c r="X1772" s="1"/>
      <c r="Y1772" s="2"/>
      <c r="Z1772" s="400" t="str">
        <f>IFERROR(VLOOKUP(Y1772, 【参考】数式用!$A$2:$B$48, 2, FALSE), "")</f>
        <v/>
      </c>
    </row>
    <row r="1773" spans="2:26" ht="20.100000000000001" customHeight="1">
      <c r="B1773" s="402">
        <f t="shared" si="24"/>
        <v>1735</v>
      </c>
      <c r="C1773" s="489"/>
      <c r="D1773" s="490"/>
      <c r="E1773" s="490"/>
      <c r="F1773" s="490"/>
      <c r="G1773" s="490"/>
      <c r="H1773" s="490"/>
      <c r="I1773" s="490"/>
      <c r="J1773" s="490"/>
      <c r="K1773" s="490"/>
      <c r="L1773" s="491"/>
      <c r="M1773" s="492"/>
      <c r="N1773" s="492"/>
      <c r="O1773" s="492"/>
      <c r="P1773" s="492"/>
      <c r="Q1773" s="492"/>
      <c r="R1773" s="493"/>
      <c r="S1773" s="493"/>
      <c r="T1773" s="493"/>
      <c r="U1773" s="493"/>
      <c r="V1773" s="493"/>
      <c r="W1773" s="403"/>
      <c r="X1773" s="1"/>
      <c r="Y1773" s="2"/>
      <c r="Z1773" s="400" t="str">
        <f>IFERROR(VLOOKUP(Y1773, 【参考】数式用!$A$2:$B$48, 2, FALSE), "")</f>
        <v/>
      </c>
    </row>
    <row r="1774" spans="2:26" ht="20.100000000000001" customHeight="1">
      <c r="B1774" s="402">
        <f t="shared" si="24"/>
        <v>1736</v>
      </c>
      <c r="C1774" s="489"/>
      <c r="D1774" s="490"/>
      <c r="E1774" s="490"/>
      <c r="F1774" s="490"/>
      <c r="G1774" s="490"/>
      <c r="H1774" s="490"/>
      <c r="I1774" s="490"/>
      <c r="J1774" s="490"/>
      <c r="K1774" s="490"/>
      <c r="L1774" s="491"/>
      <c r="M1774" s="492"/>
      <c r="N1774" s="492"/>
      <c r="O1774" s="492"/>
      <c r="P1774" s="492"/>
      <c r="Q1774" s="492"/>
      <c r="R1774" s="493"/>
      <c r="S1774" s="493"/>
      <c r="T1774" s="493"/>
      <c r="U1774" s="493"/>
      <c r="V1774" s="493"/>
      <c r="W1774" s="403"/>
      <c r="X1774" s="1"/>
      <c r="Y1774" s="2"/>
      <c r="Z1774" s="400" t="str">
        <f>IFERROR(VLOOKUP(Y1774, 【参考】数式用!$A$2:$B$48, 2, FALSE), "")</f>
        <v/>
      </c>
    </row>
    <row r="1775" spans="2:26" ht="20.100000000000001" customHeight="1">
      <c r="B1775" s="402">
        <f t="shared" si="24"/>
        <v>1737</v>
      </c>
      <c r="C1775" s="489"/>
      <c r="D1775" s="490"/>
      <c r="E1775" s="490"/>
      <c r="F1775" s="490"/>
      <c r="G1775" s="490"/>
      <c r="H1775" s="490"/>
      <c r="I1775" s="490"/>
      <c r="J1775" s="490"/>
      <c r="K1775" s="490"/>
      <c r="L1775" s="491"/>
      <c r="M1775" s="492"/>
      <c r="N1775" s="492"/>
      <c r="O1775" s="492"/>
      <c r="P1775" s="492"/>
      <c r="Q1775" s="492"/>
      <c r="R1775" s="493"/>
      <c r="S1775" s="493"/>
      <c r="T1775" s="493"/>
      <c r="U1775" s="493"/>
      <c r="V1775" s="493"/>
      <c r="W1775" s="403"/>
      <c r="X1775" s="1"/>
      <c r="Y1775" s="2"/>
      <c r="Z1775" s="400" t="str">
        <f>IFERROR(VLOOKUP(Y1775, 【参考】数式用!$A$2:$B$48, 2, FALSE), "")</f>
        <v/>
      </c>
    </row>
    <row r="1776" spans="2:26" ht="20.100000000000001" customHeight="1">
      <c r="B1776" s="402">
        <f t="shared" si="24"/>
        <v>1738</v>
      </c>
      <c r="C1776" s="489"/>
      <c r="D1776" s="490"/>
      <c r="E1776" s="490"/>
      <c r="F1776" s="490"/>
      <c r="G1776" s="490"/>
      <c r="H1776" s="490"/>
      <c r="I1776" s="490"/>
      <c r="J1776" s="490"/>
      <c r="K1776" s="490"/>
      <c r="L1776" s="491"/>
      <c r="M1776" s="492"/>
      <c r="N1776" s="492"/>
      <c r="O1776" s="492"/>
      <c r="P1776" s="492"/>
      <c r="Q1776" s="492"/>
      <c r="R1776" s="493"/>
      <c r="S1776" s="493"/>
      <c r="T1776" s="493"/>
      <c r="U1776" s="493"/>
      <c r="V1776" s="493"/>
      <c r="W1776" s="403"/>
      <c r="X1776" s="1"/>
      <c r="Y1776" s="2"/>
      <c r="Z1776" s="400" t="str">
        <f>IFERROR(VLOOKUP(Y1776, 【参考】数式用!$A$2:$B$48, 2, FALSE), "")</f>
        <v/>
      </c>
    </row>
    <row r="1777" spans="2:26" ht="20.100000000000001" customHeight="1">
      <c r="B1777" s="402">
        <f t="shared" si="24"/>
        <v>1739</v>
      </c>
      <c r="C1777" s="489"/>
      <c r="D1777" s="490"/>
      <c r="E1777" s="490"/>
      <c r="F1777" s="490"/>
      <c r="G1777" s="490"/>
      <c r="H1777" s="490"/>
      <c r="I1777" s="490"/>
      <c r="J1777" s="490"/>
      <c r="K1777" s="490"/>
      <c r="L1777" s="491"/>
      <c r="M1777" s="492"/>
      <c r="N1777" s="492"/>
      <c r="O1777" s="492"/>
      <c r="P1777" s="492"/>
      <c r="Q1777" s="492"/>
      <c r="R1777" s="493"/>
      <c r="S1777" s="493"/>
      <c r="T1777" s="493"/>
      <c r="U1777" s="493"/>
      <c r="V1777" s="493"/>
      <c r="W1777" s="403"/>
      <c r="X1777" s="1"/>
      <c r="Y1777" s="2"/>
      <c r="Z1777" s="400" t="str">
        <f>IFERROR(VLOOKUP(Y1777, 【参考】数式用!$A$2:$B$48, 2, FALSE), "")</f>
        <v/>
      </c>
    </row>
    <row r="1778" spans="2:26" ht="20.100000000000001" customHeight="1">
      <c r="B1778" s="402">
        <f t="shared" si="24"/>
        <v>1740</v>
      </c>
      <c r="C1778" s="489"/>
      <c r="D1778" s="490"/>
      <c r="E1778" s="490"/>
      <c r="F1778" s="490"/>
      <c r="G1778" s="490"/>
      <c r="H1778" s="490"/>
      <c r="I1778" s="490"/>
      <c r="J1778" s="490"/>
      <c r="K1778" s="490"/>
      <c r="L1778" s="491"/>
      <c r="M1778" s="492"/>
      <c r="N1778" s="492"/>
      <c r="O1778" s="492"/>
      <c r="P1778" s="492"/>
      <c r="Q1778" s="492"/>
      <c r="R1778" s="493"/>
      <c r="S1778" s="493"/>
      <c r="T1778" s="493"/>
      <c r="U1778" s="493"/>
      <c r="V1778" s="493"/>
      <c r="W1778" s="403"/>
      <c r="X1778" s="1"/>
      <c r="Y1778" s="2"/>
      <c r="Z1778" s="400" t="str">
        <f>IFERROR(VLOOKUP(Y1778, 【参考】数式用!$A$2:$B$48, 2, FALSE), "")</f>
        <v/>
      </c>
    </row>
    <row r="1779" spans="2:26" ht="20.100000000000001" customHeight="1">
      <c r="B1779" s="402">
        <f t="shared" si="24"/>
        <v>1741</v>
      </c>
      <c r="C1779" s="489"/>
      <c r="D1779" s="490"/>
      <c r="E1779" s="490"/>
      <c r="F1779" s="490"/>
      <c r="G1779" s="490"/>
      <c r="H1779" s="490"/>
      <c r="I1779" s="490"/>
      <c r="J1779" s="490"/>
      <c r="K1779" s="490"/>
      <c r="L1779" s="491"/>
      <c r="M1779" s="492"/>
      <c r="N1779" s="492"/>
      <c r="O1779" s="492"/>
      <c r="P1779" s="492"/>
      <c r="Q1779" s="492"/>
      <c r="R1779" s="493"/>
      <c r="S1779" s="493"/>
      <c r="T1779" s="493"/>
      <c r="U1779" s="493"/>
      <c r="V1779" s="493"/>
      <c r="W1779" s="403"/>
      <c r="X1779" s="1"/>
      <c r="Y1779" s="2"/>
      <c r="Z1779" s="400" t="str">
        <f>IFERROR(VLOOKUP(Y1779, 【参考】数式用!$A$2:$B$48, 2, FALSE), "")</f>
        <v/>
      </c>
    </row>
    <row r="1780" spans="2:26" ht="20.100000000000001" customHeight="1">
      <c r="B1780" s="402">
        <f t="shared" si="24"/>
        <v>1742</v>
      </c>
      <c r="C1780" s="489"/>
      <c r="D1780" s="490"/>
      <c r="E1780" s="490"/>
      <c r="F1780" s="490"/>
      <c r="G1780" s="490"/>
      <c r="H1780" s="490"/>
      <c r="I1780" s="490"/>
      <c r="J1780" s="490"/>
      <c r="K1780" s="490"/>
      <c r="L1780" s="491"/>
      <c r="M1780" s="492"/>
      <c r="N1780" s="492"/>
      <c r="O1780" s="492"/>
      <c r="P1780" s="492"/>
      <c r="Q1780" s="492"/>
      <c r="R1780" s="493"/>
      <c r="S1780" s="493"/>
      <c r="T1780" s="493"/>
      <c r="U1780" s="493"/>
      <c r="V1780" s="493"/>
      <c r="W1780" s="403"/>
      <c r="X1780" s="1"/>
      <c r="Y1780" s="2"/>
      <c r="Z1780" s="400" t="str">
        <f>IFERROR(VLOOKUP(Y1780, 【参考】数式用!$A$2:$B$48, 2, FALSE), "")</f>
        <v/>
      </c>
    </row>
    <row r="1781" spans="2:26" ht="20.100000000000001" customHeight="1">
      <c r="B1781" s="402">
        <f t="shared" si="24"/>
        <v>1743</v>
      </c>
      <c r="C1781" s="489"/>
      <c r="D1781" s="490"/>
      <c r="E1781" s="490"/>
      <c r="F1781" s="490"/>
      <c r="G1781" s="490"/>
      <c r="H1781" s="490"/>
      <c r="I1781" s="490"/>
      <c r="J1781" s="490"/>
      <c r="K1781" s="490"/>
      <c r="L1781" s="491"/>
      <c r="M1781" s="492"/>
      <c r="N1781" s="492"/>
      <c r="O1781" s="492"/>
      <c r="P1781" s="492"/>
      <c r="Q1781" s="492"/>
      <c r="R1781" s="493"/>
      <c r="S1781" s="493"/>
      <c r="T1781" s="493"/>
      <c r="U1781" s="493"/>
      <c r="V1781" s="493"/>
      <c r="W1781" s="403"/>
      <c r="X1781" s="1"/>
      <c r="Y1781" s="2"/>
      <c r="Z1781" s="400" t="str">
        <f>IFERROR(VLOOKUP(Y1781, 【参考】数式用!$A$2:$B$48, 2, FALSE), "")</f>
        <v/>
      </c>
    </row>
    <row r="1782" spans="2:26" ht="20.100000000000001" customHeight="1">
      <c r="B1782" s="402">
        <f t="shared" si="24"/>
        <v>1744</v>
      </c>
      <c r="C1782" s="489"/>
      <c r="D1782" s="490"/>
      <c r="E1782" s="490"/>
      <c r="F1782" s="490"/>
      <c r="G1782" s="490"/>
      <c r="H1782" s="490"/>
      <c r="I1782" s="490"/>
      <c r="J1782" s="490"/>
      <c r="K1782" s="490"/>
      <c r="L1782" s="491"/>
      <c r="M1782" s="492"/>
      <c r="N1782" s="492"/>
      <c r="O1782" s="492"/>
      <c r="P1782" s="492"/>
      <c r="Q1782" s="492"/>
      <c r="R1782" s="493"/>
      <c r="S1782" s="493"/>
      <c r="T1782" s="493"/>
      <c r="U1782" s="493"/>
      <c r="V1782" s="493"/>
      <c r="W1782" s="403"/>
      <c r="X1782" s="1"/>
      <c r="Y1782" s="2"/>
      <c r="Z1782" s="400" t="str">
        <f>IFERROR(VLOOKUP(Y1782, 【参考】数式用!$A$2:$B$48, 2, FALSE), "")</f>
        <v/>
      </c>
    </row>
    <row r="1783" spans="2:26" ht="20.100000000000001" customHeight="1">
      <c r="B1783" s="402">
        <f t="shared" si="24"/>
        <v>1745</v>
      </c>
      <c r="C1783" s="489"/>
      <c r="D1783" s="490"/>
      <c r="E1783" s="490"/>
      <c r="F1783" s="490"/>
      <c r="G1783" s="490"/>
      <c r="H1783" s="490"/>
      <c r="I1783" s="490"/>
      <c r="J1783" s="490"/>
      <c r="K1783" s="490"/>
      <c r="L1783" s="491"/>
      <c r="M1783" s="492"/>
      <c r="N1783" s="492"/>
      <c r="O1783" s="492"/>
      <c r="P1783" s="492"/>
      <c r="Q1783" s="492"/>
      <c r="R1783" s="493"/>
      <c r="S1783" s="493"/>
      <c r="T1783" s="493"/>
      <c r="U1783" s="493"/>
      <c r="V1783" s="493"/>
      <c r="W1783" s="403"/>
      <c r="X1783" s="1"/>
      <c r="Y1783" s="2"/>
      <c r="Z1783" s="400" t="str">
        <f>IFERROR(VLOOKUP(Y1783, 【参考】数式用!$A$2:$B$48, 2, FALSE), "")</f>
        <v/>
      </c>
    </row>
    <row r="1784" spans="2:26" ht="20.100000000000001" customHeight="1">
      <c r="B1784" s="402">
        <f t="shared" si="24"/>
        <v>1746</v>
      </c>
      <c r="C1784" s="489"/>
      <c r="D1784" s="490"/>
      <c r="E1784" s="490"/>
      <c r="F1784" s="490"/>
      <c r="G1784" s="490"/>
      <c r="H1784" s="490"/>
      <c r="I1784" s="490"/>
      <c r="J1784" s="490"/>
      <c r="K1784" s="490"/>
      <c r="L1784" s="491"/>
      <c r="M1784" s="492"/>
      <c r="N1784" s="492"/>
      <c r="O1784" s="492"/>
      <c r="P1784" s="492"/>
      <c r="Q1784" s="492"/>
      <c r="R1784" s="493"/>
      <c r="S1784" s="493"/>
      <c r="T1784" s="493"/>
      <c r="U1784" s="493"/>
      <c r="V1784" s="493"/>
      <c r="W1784" s="403"/>
      <c r="X1784" s="1"/>
      <c r="Y1784" s="2"/>
      <c r="Z1784" s="400" t="str">
        <f>IFERROR(VLOOKUP(Y1784, 【参考】数式用!$A$2:$B$48, 2, FALSE), "")</f>
        <v/>
      </c>
    </row>
    <row r="1785" spans="2:26" ht="20.100000000000001" customHeight="1">
      <c r="B1785" s="402">
        <f t="shared" si="24"/>
        <v>1747</v>
      </c>
      <c r="C1785" s="489"/>
      <c r="D1785" s="490"/>
      <c r="E1785" s="490"/>
      <c r="F1785" s="490"/>
      <c r="G1785" s="490"/>
      <c r="H1785" s="490"/>
      <c r="I1785" s="490"/>
      <c r="J1785" s="490"/>
      <c r="K1785" s="490"/>
      <c r="L1785" s="491"/>
      <c r="M1785" s="492"/>
      <c r="N1785" s="492"/>
      <c r="O1785" s="492"/>
      <c r="P1785" s="492"/>
      <c r="Q1785" s="492"/>
      <c r="R1785" s="493"/>
      <c r="S1785" s="493"/>
      <c r="T1785" s="493"/>
      <c r="U1785" s="493"/>
      <c r="V1785" s="493"/>
      <c r="W1785" s="403"/>
      <c r="X1785" s="1"/>
      <c r="Y1785" s="2"/>
      <c r="Z1785" s="400" t="str">
        <f>IFERROR(VLOOKUP(Y1785, 【参考】数式用!$A$2:$B$48, 2, FALSE), "")</f>
        <v/>
      </c>
    </row>
    <row r="1786" spans="2:26" ht="20.100000000000001" customHeight="1">
      <c r="B1786" s="402">
        <f t="shared" si="24"/>
        <v>1748</v>
      </c>
      <c r="C1786" s="489"/>
      <c r="D1786" s="490"/>
      <c r="E1786" s="490"/>
      <c r="F1786" s="490"/>
      <c r="G1786" s="490"/>
      <c r="H1786" s="490"/>
      <c r="I1786" s="490"/>
      <c r="J1786" s="490"/>
      <c r="K1786" s="490"/>
      <c r="L1786" s="491"/>
      <c r="M1786" s="492"/>
      <c r="N1786" s="492"/>
      <c r="O1786" s="492"/>
      <c r="P1786" s="492"/>
      <c r="Q1786" s="492"/>
      <c r="R1786" s="493"/>
      <c r="S1786" s="493"/>
      <c r="T1786" s="493"/>
      <c r="U1786" s="493"/>
      <c r="V1786" s="493"/>
      <c r="W1786" s="403"/>
      <c r="X1786" s="1"/>
      <c r="Y1786" s="2"/>
      <c r="Z1786" s="400" t="str">
        <f>IFERROR(VLOOKUP(Y1786, 【参考】数式用!$A$2:$B$48, 2, FALSE), "")</f>
        <v/>
      </c>
    </row>
    <row r="1787" spans="2:26" ht="20.100000000000001" customHeight="1">
      <c r="B1787" s="402">
        <f t="shared" si="24"/>
        <v>1749</v>
      </c>
      <c r="C1787" s="489"/>
      <c r="D1787" s="490"/>
      <c r="E1787" s="490"/>
      <c r="F1787" s="490"/>
      <c r="G1787" s="490"/>
      <c r="H1787" s="490"/>
      <c r="I1787" s="490"/>
      <c r="J1787" s="490"/>
      <c r="K1787" s="490"/>
      <c r="L1787" s="491"/>
      <c r="M1787" s="492"/>
      <c r="N1787" s="492"/>
      <c r="O1787" s="492"/>
      <c r="P1787" s="492"/>
      <c r="Q1787" s="492"/>
      <c r="R1787" s="493"/>
      <c r="S1787" s="493"/>
      <c r="T1787" s="493"/>
      <c r="U1787" s="493"/>
      <c r="V1787" s="493"/>
      <c r="W1787" s="403"/>
      <c r="X1787" s="1"/>
      <c r="Y1787" s="2"/>
      <c r="Z1787" s="400" t="str">
        <f>IFERROR(VLOOKUP(Y1787, 【参考】数式用!$A$2:$B$48, 2, FALSE), "")</f>
        <v/>
      </c>
    </row>
    <row r="1788" spans="2:26" ht="20.100000000000001" customHeight="1">
      <c r="B1788" s="402">
        <f t="shared" si="24"/>
        <v>1750</v>
      </c>
      <c r="C1788" s="489"/>
      <c r="D1788" s="490"/>
      <c r="E1788" s="490"/>
      <c r="F1788" s="490"/>
      <c r="G1788" s="490"/>
      <c r="H1788" s="490"/>
      <c r="I1788" s="490"/>
      <c r="J1788" s="490"/>
      <c r="K1788" s="490"/>
      <c r="L1788" s="491"/>
      <c r="M1788" s="492"/>
      <c r="N1788" s="492"/>
      <c r="O1788" s="492"/>
      <c r="P1788" s="492"/>
      <c r="Q1788" s="492"/>
      <c r="R1788" s="493"/>
      <c r="S1788" s="493"/>
      <c r="T1788" s="493"/>
      <c r="U1788" s="493"/>
      <c r="V1788" s="493"/>
      <c r="W1788" s="403"/>
      <c r="X1788" s="1"/>
      <c r="Y1788" s="2"/>
      <c r="Z1788" s="400" t="str">
        <f>IFERROR(VLOOKUP(Y1788, 【参考】数式用!$A$2:$B$48, 2, FALSE), "")</f>
        <v/>
      </c>
    </row>
    <row r="1789" spans="2:26" ht="20.100000000000001" customHeight="1">
      <c r="B1789" s="402">
        <f t="shared" si="24"/>
        <v>1751</v>
      </c>
      <c r="C1789" s="489"/>
      <c r="D1789" s="490"/>
      <c r="E1789" s="490"/>
      <c r="F1789" s="490"/>
      <c r="G1789" s="490"/>
      <c r="H1789" s="490"/>
      <c r="I1789" s="490"/>
      <c r="J1789" s="490"/>
      <c r="K1789" s="490"/>
      <c r="L1789" s="491"/>
      <c r="M1789" s="492"/>
      <c r="N1789" s="492"/>
      <c r="O1789" s="492"/>
      <c r="P1789" s="492"/>
      <c r="Q1789" s="492"/>
      <c r="R1789" s="493"/>
      <c r="S1789" s="493"/>
      <c r="T1789" s="493"/>
      <c r="U1789" s="493"/>
      <c r="V1789" s="493"/>
      <c r="W1789" s="403"/>
      <c r="X1789" s="1"/>
      <c r="Y1789" s="2"/>
      <c r="Z1789" s="400" t="str">
        <f>IFERROR(VLOOKUP(Y1789, 【参考】数式用!$A$2:$B$48, 2, FALSE), "")</f>
        <v/>
      </c>
    </row>
    <row r="1790" spans="2:26" ht="20.100000000000001" customHeight="1">
      <c r="B1790" s="402">
        <f t="shared" si="24"/>
        <v>1752</v>
      </c>
      <c r="C1790" s="489"/>
      <c r="D1790" s="490"/>
      <c r="E1790" s="490"/>
      <c r="F1790" s="490"/>
      <c r="G1790" s="490"/>
      <c r="H1790" s="490"/>
      <c r="I1790" s="490"/>
      <c r="J1790" s="490"/>
      <c r="K1790" s="490"/>
      <c r="L1790" s="491"/>
      <c r="M1790" s="492"/>
      <c r="N1790" s="492"/>
      <c r="O1790" s="492"/>
      <c r="P1790" s="492"/>
      <c r="Q1790" s="492"/>
      <c r="R1790" s="493"/>
      <c r="S1790" s="493"/>
      <c r="T1790" s="493"/>
      <c r="U1790" s="493"/>
      <c r="V1790" s="493"/>
      <c r="W1790" s="403"/>
      <c r="X1790" s="1"/>
      <c r="Y1790" s="2"/>
      <c r="Z1790" s="400" t="str">
        <f>IFERROR(VLOOKUP(Y1790, 【参考】数式用!$A$2:$B$48, 2, FALSE), "")</f>
        <v/>
      </c>
    </row>
    <row r="1791" spans="2:26" ht="20.100000000000001" customHeight="1">
      <c r="B1791" s="402">
        <f t="shared" si="24"/>
        <v>1753</v>
      </c>
      <c r="C1791" s="489"/>
      <c r="D1791" s="490"/>
      <c r="E1791" s="490"/>
      <c r="F1791" s="490"/>
      <c r="G1791" s="490"/>
      <c r="H1791" s="490"/>
      <c r="I1791" s="490"/>
      <c r="J1791" s="490"/>
      <c r="K1791" s="490"/>
      <c r="L1791" s="491"/>
      <c r="M1791" s="492"/>
      <c r="N1791" s="492"/>
      <c r="O1791" s="492"/>
      <c r="P1791" s="492"/>
      <c r="Q1791" s="492"/>
      <c r="R1791" s="493"/>
      <c r="S1791" s="493"/>
      <c r="T1791" s="493"/>
      <c r="U1791" s="493"/>
      <c r="V1791" s="493"/>
      <c r="W1791" s="403"/>
      <c r="X1791" s="1"/>
      <c r="Y1791" s="2"/>
      <c r="Z1791" s="400" t="str">
        <f>IFERROR(VLOOKUP(Y1791, 【参考】数式用!$A$2:$B$48, 2, FALSE), "")</f>
        <v/>
      </c>
    </row>
    <row r="1792" spans="2:26" ht="20.100000000000001" customHeight="1">
      <c r="B1792" s="402">
        <f t="shared" si="24"/>
        <v>1754</v>
      </c>
      <c r="C1792" s="489"/>
      <c r="D1792" s="490"/>
      <c r="E1792" s="490"/>
      <c r="F1792" s="490"/>
      <c r="G1792" s="490"/>
      <c r="H1792" s="490"/>
      <c r="I1792" s="490"/>
      <c r="J1792" s="490"/>
      <c r="K1792" s="490"/>
      <c r="L1792" s="491"/>
      <c r="M1792" s="492"/>
      <c r="N1792" s="492"/>
      <c r="O1792" s="492"/>
      <c r="P1792" s="492"/>
      <c r="Q1792" s="492"/>
      <c r="R1792" s="493"/>
      <c r="S1792" s="493"/>
      <c r="T1792" s="493"/>
      <c r="U1792" s="493"/>
      <c r="V1792" s="493"/>
      <c r="W1792" s="403"/>
      <c r="X1792" s="1"/>
      <c r="Y1792" s="2"/>
      <c r="Z1792" s="400" t="str">
        <f>IFERROR(VLOOKUP(Y1792, 【参考】数式用!$A$2:$B$48, 2, FALSE), "")</f>
        <v/>
      </c>
    </row>
    <row r="1793" spans="2:26" ht="20.100000000000001" customHeight="1">
      <c r="B1793" s="402">
        <f t="shared" si="24"/>
        <v>1755</v>
      </c>
      <c r="C1793" s="489"/>
      <c r="D1793" s="490"/>
      <c r="E1793" s="490"/>
      <c r="F1793" s="490"/>
      <c r="G1793" s="490"/>
      <c r="H1793" s="490"/>
      <c r="I1793" s="490"/>
      <c r="J1793" s="490"/>
      <c r="K1793" s="490"/>
      <c r="L1793" s="491"/>
      <c r="M1793" s="492"/>
      <c r="N1793" s="492"/>
      <c r="O1793" s="492"/>
      <c r="P1793" s="492"/>
      <c r="Q1793" s="492"/>
      <c r="R1793" s="493"/>
      <c r="S1793" s="493"/>
      <c r="T1793" s="493"/>
      <c r="U1793" s="493"/>
      <c r="V1793" s="493"/>
      <c r="W1793" s="403"/>
      <c r="X1793" s="1"/>
      <c r="Y1793" s="2"/>
      <c r="Z1793" s="400" t="str">
        <f>IFERROR(VLOOKUP(Y1793, 【参考】数式用!$A$2:$B$48, 2, FALSE), "")</f>
        <v/>
      </c>
    </row>
    <row r="1794" spans="2:26" ht="20.100000000000001" customHeight="1">
      <c r="B1794" s="402">
        <f t="shared" si="24"/>
        <v>1756</v>
      </c>
      <c r="C1794" s="489"/>
      <c r="D1794" s="490"/>
      <c r="E1794" s="490"/>
      <c r="F1794" s="490"/>
      <c r="G1794" s="490"/>
      <c r="H1794" s="490"/>
      <c r="I1794" s="490"/>
      <c r="J1794" s="490"/>
      <c r="K1794" s="490"/>
      <c r="L1794" s="491"/>
      <c r="M1794" s="492"/>
      <c r="N1794" s="492"/>
      <c r="O1794" s="492"/>
      <c r="P1794" s="492"/>
      <c r="Q1794" s="492"/>
      <c r="R1794" s="493"/>
      <c r="S1794" s="493"/>
      <c r="T1794" s="493"/>
      <c r="U1794" s="493"/>
      <c r="V1794" s="493"/>
      <c r="W1794" s="403"/>
      <c r="X1794" s="1"/>
      <c r="Y1794" s="2"/>
      <c r="Z1794" s="400" t="str">
        <f>IFERROR(VLOOKUP(Y1794, 【参考】数式用!$A$2:$B$48, 2, FALSE), "")</f>
        <v/>
      </c>
    </row>
    <row r="1795" spans="2:26" ht="20.100000000000001" customHeight="1">
      <c r="B1795" s="402">
        <f t="shared" si="24"/>
        <v>1757</v>
      </c>
      <c r="C1795" s="489"/>
      <c r="D1795" s="490"/>
      <c r="E1795" s="490"/>
      <c r="F1795" s="490"/>
      <c r="G1795" s="490"/>
      <c r="H1795" s="490"/>
      <c r="I1795" s="490"/>
      <c r="J1795" s="490"/>
      <c r="K1795" s="490"/>
      <c r="L1795" s="491"/>
      <c r="M1795" s="492"/>
      <c r="N1795" s="492"/>
      <c r="O1795" s="492"/>
      <c r="P1795" s="492"/>
      <c r="Q1795" s="492"/>
      <c r="R1795" s="493"/>
      <c r="S1795" s="493"/>
      <c r="T1795" s="493"/>
      <c r="U1795" s="493"/>
      <c r="V1795" s="493"/>
      <c r="W1795" s="403"/>
      <c r="X1795" s="1"/>
      <c r="Y1795" s="2"/>
      <c r="Z1795" s="400" t="str">
        <f>IFERROR(VLOOKUP(Y1795, 【参考】数式用!$A$2:$B$48, 2, FALSE), "")</f>
        <v/>
      </c>
    </row>
    <row r="1796" spans="2:26" ht="20.100000000000001" customHeight="1">
      <c r="B1796" s="402">
        <f t="shared" si="24"/>
        <v>1758</v>
      </c>
      <c r="C1796" s="489"/>
      <c r="D1796" s="490"/>
      <c r="E1796" s="490"/>
      <c r="F1796" s="490"/>
      <c r="G1796" s="490"/>
      <c r="H1796" s="490"/>
      <c r="I1796" s="490"/>
      <c r="J1796" s="490"/>
      <c r="K1796" s="490"/>
      <c r="L1796" s="491"/>
      <c r="M1796" s="492"/>
      <c r="N1796" s="492"/>
      <c r="O1796" s="492"/>
      <c r="P1796" s="492"/>
      <c r="Q1796" s="492"/>
      <c r="R1796" s="493"/>
      <c r="S1796" s="493"/>
      <c r="T1796" s="493"/>
      <c r="U1796" s="493"/>
      <c r="V1796" s="493"/>
      <c r="W1796" s="403"/>
      <c r="X1796" s="1"/>
      <c r="Y1796" s="2"/>
      <c r="Z1796" s="400" t="str">
        <f>IFERROR(VLOOKUP(Y1796, 【参考】数式用!$A$2:$B$48, 2, FALSE), "")</f>
        <v/>
      </c>
    </row>
    <row r="1797" spans="2:26" ht="20.100000000000001" customHeight="1">
      <c r="B1797" s="402">
        <f t="shared" si="24"/>
        <v>1759</v>
      </c>
      <c r="C1797" s="489"/>
      <c r="D1797" s="490"/>
      <c r="E1797" s="490"/>
      <c r="F1797" s="490"/>
      <c r="G1797" s="490"/>
      <c r="H1797" s="490"/>
      <c r="I1797" s="490"/>
      <c r="J1797" s="490"/>
      <c r="K1797" s="490"/>
      <c r="L1797" s="491"/>
      <c r="M1797" s="492"/>
      <c r="N1797" s="492"/>
      <c r="O1797" s="492"/>
      <c r="P1797" s="492"/>
      <c r="Q1797" s="492"/>
      <c r="R1797" s="493"/>
      <c r="S1797" s="493"/>
      <c r="T1797" s="493"/>
      <c r="U1797" s="493"/>
      <c r="V1797" s="493"/>
      <c r="W1797" s="403"/>
      <c r="X1797" s="1"/>
      <c r="Y1797" s="2"/>
      <c r="Z1797" s="400" t="str">
        <f>IFERROR(VLOOKUP(Y1797, 【参考】数式用!$A$2:$B$48, 2, FALSE), "")</f>
        <v/>
      </c>
    </row>
    <row r="1798" spans="2:26" ht="20.100000000000001" customHeight="1">
      <c r="B1798" s="402">
        <f t="shared" si="24"/>
        <v>1760</v>
      </c>
      <c r="C1798" s="489"/>
      <c r="D1798" s="490"/>
      <c r="E1798" s="490"/>
      <c r="F1798" s="490"/>
      <c r="G1798" s="490"/>
      <c r="H1798" s="490"/>
      <c r="I1798" s="490"/>
      <c r="J1798" s="490"/>
      <c r="K1798" s="490"/>
      <c r="L1798" s="491"/>
      <c r="M1798" s="492"/>
      <c r="N1798" s="492"/>
      <c r="O1798" s="492"/>
      <c r="P1798" s="492"/>
      <c r="Q1798" s="492"/>
      <c r="R1798" s="493"/>
      <c r="S1798" s="493"/>
      <c r="T1798" s="493"/>
      <c r="U1798" s="493"/>
      <c r="V1798" s="493"/>
      <c r="W1798" s="403"/>
      <c r="X1798" s="1"/>
      <c r="Y1798" s="2"/>
      <c r="Z1798" s="400" t="str">
        <f>IFERROR(VLOOKUP(Y1798, 【参考】数式用!$A$2:$B$48, 2, FALSE), "")</f>
        <v/>
      </c>
    </row>
    <row r="1799" spans="2:26" ht="20.100000000000001" customHeight="1">
      <c r="B1799" s="402">
        <f t="shared" si="24"/>
        <v>1761</v>
      </c>
      <c r="C1799" s="489"/>
      <c r="D1799" s="490"/>
      <c r="E1799" s="490"/>
      <c r="F1799" s="490"/>
      <c r="G1799" s="490"/>
      <c r="H1799" s="490"/>
      <c r="I1799" s="490"/>
      <c r="J1799" s="490"/>
      <c r="K1799" s="490"/>
      <c r="L1799" s="491"/>
      <c r="M1799" s="492"/>
      <c r="N1799" s="492"/>
      <c r="O1799" s="492"/>
      <c r="P1799" s="492"/>
      <c r="Q1799" s="492"/>
      <c r="R1799" s="493"/>
      <c r="S1799" s="493"/>
      <c r="T1799" s="493"/>
      <c r="U1799" s="493"/>
      <c r="V1799" s="493"/>
      <c r="W1799" s="403"/>
      <c r="X1799" s="1"/>
      <c r="Y1799" s="2"/>
      <c r="Z1799" s="400" t="str">
        <f>IFERROR(VLOOKUP(Y1799, 【参考】数式用!$A$2:$B$48, 2, FALSE), "")</f>
        <v/>
      </c>
    </row>
    <row r="1800" spans="2:26" ht="20.100000000000001" customHeight="1">
      <c r="B1800" s="402">
        <f t="shared" si="24"/>
        <v>1762</v>
      </c>
      <c r="C1800" s="489"/>
      <c r="D1800" s="490"/>
      <c r="E1800" s="490"/>
      <c r="F1800" s="490"/>
      <c r="G1800" s="490"/>
      <c r="H1800" s="490"/>
      <c r="I1800" s="490"/>
      <c r="J1800" s="490"/>
      <c r="K1800" s="490"/>
      <c r="L1800" s="491"/>
      <c r="M1800" s="492"/>
      <c r="N1800" s="492"/>
      <c r="O1800" s="492"/>
      <c r="P1800" s="492"/>
      <c r="Q1800" s="492"/>
      <c r="R1800" s="493"/>
      <c r="S1800" s="493"/>
      <c r="T1800" s="493"/>
      <c r="U1800" s="493"/>
      <c r="V1800" s="493"/>
      <c r="W1800" s="403"/>
      <c r="X1800" s="1"/>
      <c r="Y1800" s="2"/>
      <c r="Z1800" s="400" t="str">
        <f>IFERROR(VLOOKUP(Y1800, 【参考】数式用!$A$2:$B$48, 2, FALSE), "")</f>
        <v/>
      </c>
    </row>
    <row r="1801" spans="2:26" ht="20.100000000000001" customHeight="1">
      <c r="B1801" s="402">
        <f t="shared" si="24"/>
        <v>1763</v>
      </c>
      <c r="C1801" s="489"/>
      <c r="D1801" s="490"/>
      <c r="E1801" s="490"/>
      <c r="F1801" s="490"/>
      <c r="G1801" s="490"/>
      <c r="H1801" s="490"/>
      <c r="I1801" s="490"/>
      <c r="J1801" s="490"/>
      <c r="K1801" s="490"/>
      <c r="L1801" s="491"/>
      <c r="M1801" s="492"/>
      <c r="N1801" s="492"/>
      <c r="O1801" s="492"/>
      <c r="P1801" s="492"/>
      <c r="Q1801" s="492"/>
      <c r="R1801" s="493"/>
      <c r="S1801" s="493"/>
      <c r="T1801" s="493"/>
      <c r="U1801" s="493"/>
      <c r="V1801" s="493"/>
      <c r="W1801" s="403"/>
      <c r="X1801" s="1"/>
      <c r="Y1801" s="2"/>
      <c r="Z1801" s="400" t="str">
        <f>IFERROR(VLOOKUP(Y1801, 【参考】数式用!$A$2:$B$48, 2, FALSE), "")</f>
        <v/>
      </c>
    </row>
    <row r="1802" spans="2:26" ht="20.100000000000001" customHeight="1">
      <c r="B1802" s="402">
        <f t="shared" si="24"/>
        <v>1764</v>
      </c>
      <c r="C1802" s="489"/>
      <c r="D1802" s="490"/>
      <c r="E1802" s="490"/>
      <c r="F1802" s="490"/>
      <c r="G1802" s="490"/>
      <c r="H1802" s="490"/>
      <c r="I1802" s="490"/>
      <c r="J1802" s="490"/>
      <c r="K1802" s="490"/>
      <c r="L1802" s="491"/>
      <c r="M1802" s="492"/>
      <c r="N1802" s="492"/>
      <c r="O1802" s="492"/>
      <c r="P1802" s="492"/>
      <c r="Q1802" s="492"/>
      <c r="R1802" s="493"/>
      <c r="S1802" s="493"/>
      <c r="T1802" s="493"/>
      <c r="U1802" s="493"/>
      <c r="V1802" s="493"/>
      <c r="W1802" s="403"/>
      <c r="X1802" s="1"/>
      <c r="Y1802" s="2"/>
      <c r="Z1802" s="400" t="str">
        <f>IFERROR(VLOOKUP(Y1802, 【参考】数式用!$A$2:$B$48, 2, FALSE), "")</f>
        <v/>
      </c>
    </row>
    <row r="1803" spans="2:26" ht="20.100000000000001" customHeight="1">
      <c r="B1803" s="402">
        <f t="shared" si="24"/>
        <v>1765</v>
      </c>
      <c r="C1803" s="489"/>
      <c r="D1803" s="490"/>
      <c r="E1803" s="490"/>
      <c r="F1803" s="490"/>
      <c r="G1803" s="490"/>
      <c r="H1803" s="490"/>
      <c r="I1803" s="490"/>
      <c r="J1803" s="490"/>
      <c r="K1803" s="490"/>
      <c r="L1803" s="491"/>
      <c r="M1803" s="492"/>
      <c r="N1803" s="492"/>
      <c r="O1803" s="492"/>
      <c r="P1803" s="492"/>
      <c r="Q1803" s="492"/>
      <c r="R1803" s="493"/>
      <c r="S1803" s="493"/>
      <c r="T1803" s="493"/>
      <c r="U1803" s="493"/>
      <c r="V1803" s="493"/>
      <c r="W1803" s="403"/>
      <c r="X1803" s="1"/>
      <c r="Y1803" s="2"/>
      <c r="Z1803" s="400" t="str">
        <f>IFERROR(VLOOKUP(Y1803, 【参考】数式用!$A$2:$B$48, 2, FALSE), "")</f>
        <v/>
      </c>
    </row>
    <row r="1804" spans="2:26" ht="20.100000000000001" customHeight="1">
      <c r="B1804" s="402">
        <f t="shared" si="24"/>
        <v>1766</v>
      </c>
      <c r="C1804" s="489"/>
      <c r="D1804" s="490"/>
      <c r="E1804" s="490"/>
      <c r="F1804" s="490"/>
      <c r="G1804" s="490"/>
      <c r="H1804" s="490"/>
      <c r="I1804" s="490"/>
      <c r="J1804" s="490"/>
      <c r="K1804" s="490"/>
      <c r="L1804" s="491"/>
      <c r="M1804" s="492"/>
      <c r="N1804" s="492"/>
      <c r="O1804" s="492"/>
      <c r="P1804" s="492"/>
      <c r="Q1804" s="492"/>
      <c r="R1804" s="493"/>
      <c r="S1804" s="493"/>
      <c r="T1804" s="493"/>
      <c r="U1804" s="493"/>
      <c r="V1804" s="493"/>
      <c r="W1804" s="403"/>
      <c r="X1804" s="1"/>
      <c r="Y1804" s="2"/>
      <c r="Z1804" s="400" t="str">
        <f>IFERROR(VLOOKUP(Y1804, 【参考】数式用!$A$2:$B$48, 2, FALSE), "")</f>
        <v/>
      </c>
    </row>
    <row r="1805" spans="2:26" ht="20.100000000000001" customHeight="1">
      <c r="B1805" s="402">
        <f t="shared" si="24"/>
        <v>1767</v>
      </c>
      <c r="C1805" s="489"/>
      <c r="D1805" s="490"/>
      <c r="E1805" s="490"/>
      <c r="F1805" s="490"/>
      <c r="G1805" s="490"/>
      <c r="H1805" s="490"/>
      <c r="I1805" s="490"/>
      <c r="J1805" s="490"/>
      <c r="K1805" s="490"/>
      <c r="L1805" s="491"/>
      <c r="M1805" s="492"/>
      <c r="N1805" s="492"/>
      <c r="O1805" s="492"/>
      <c r="P1805" s="492"/>
      <c r="Q1805" s="492"/>
      <c r="R1805" s="493"/>
      <c r="S1805" s="493"/>
      <c r="T1805" s="493"/>
      <c r="U1805" s="493"/>
      <c r="V1805" s="493"/>
      <c r="W1805" s="403"/>
      <c r="X1805" s="1"/>
      <c r="Y1805" s="2"/>
      <c r="Z1805" s="400" t="str">
        <f>IFERROR(VLOOKUP(Y1805, 【参考】数式用!$A$2:$B$48, 2, FALSE), "")</f>
        <v/>
      </c>
    </row>
    <row r="1806" spans="2:26" ht="20.100000000000001" customHeight="1">
      <c r="B1806" s="402">
        <f t="shared" si="24"/>
        <v>1768</v>
      </c>
      <c r="C1806" s="489"/>
      <c r="D1806" s="490"/>
      <c r="E1806" s="490"/>
      <c r="F1806" s="490"/>
      <c r="G1806" s="490"/>
      <c r="H1806" s="490"/>
      <c r="I1806" s="490"/>
      <c r="J1806" s="490"/>
      <c r="K1806" s="490"/>
      <c r="L1806" s="491"/>
      <c r="M1806" s="492"/>
      <c r="N1806" s="492"/>
      <c r="O1806" s="492"/>
      <c r="P1806" s="492"/>
      <c r="Q1806" s="492"/>
      <c r="R1806" s="493"/>
      <c r="S1806" s="493"/>
      <c r="T1806" s="493"/>
      <c r="U1806" s="493"/>
      <c r="V1806" s="493"/>
      <c r="W1806" s="403"/>
      <c r="X1806" s="1"/>
      <c r="Y1806" s="2"/>
      <c r="Z1806" s="400" t="str">
        <f>IFERROR(VLOOKUP(Y1806, 【参考】数式用!$A$2:$B$48, 2, FALSE), "")</f>
        <v/>
      </c>
    </row>
    <row r="1807" spans="2:26" ht="20.100000000000001" customHeight="1">
      <c r="B1807" s="402">
        <f t="shared" si="24"/>
        <v>1769</v>
      </c>
      <c r="C1807" s="489"/>
      <c r="D1807" s="490"/>
      <c r="E1807" s="490"/>
      <c r="F1807" s="490"/>
      <c r="G1807" s="490"/>
      <c r="H1807" s="490"/>
      <c r="I1807" s="490"/>
      <c r="J1807" s="490"/>
      <c r="K1807" s="490"/>
      <c r="L1807" s="491"/>
      <c r="M1807" s="492"/>
      <c r="N1807" s="492"/>
      <c r="O1807" s="492"/>
      <c r="P1807" s="492"/>
      <c r="Q1807" s="492"/>
      <c r="R1807" s="493"/>
      <c r="S1807" s="493"/>
      <c r="T1807" s="493"/>
      <c r="U1807" s="493"/>
      <c r="V1807" s="493"/>
      <c r="W1807" s="403"/>
      <c r="X1807" s="1"/>
      <c r="Y1807" s="2"/>
      <c r="Z1807" s="400" t="str">
        <f>IFERROR(VLOOKUP(Y1807, 【参考】数式用!$A$2:$B$48, 2, FALSE), "")</f>
        <v/>
      </c>
    </row>
    <row r="1808" spans="2:26" ht="20.100000000000001" customHeight="1">
      <c r="B1808" s="402">
        <f t="shared" si="24"/>
        <v>1770</v>
      </c>
      <c r="C1808" s="489"/>
      <c r="D1808" s="490"/>
      <c r="E1808" s="490"/>
      <c r="F1808" s="490"/>
      <c r="G1808" s="490"/>
      <c r="H1808" s="490"/>
      <c r="I1808" s="490"/>
      <c r="J1808" s="490"/>
      <c r="K1808" s="490"/>
      <c r="L1808" s="491"/>
      <c r="M1808" s="492"/>
      <c r="N1808" s="492"/>
      <c r="O1808" s="492"/>
      <c r="P1808" s="492"/>
      <c r="Q1808" s="492"/>
      <c r="R1808" s="493"/>
      <c r="S1808" s="493"/>
      <c r="T1808" s="493"/>
      <c r="U1808" s="493"/>
      <c r="V1808" s="493"/>
      <c r="W1808" s="403"/>
      <c r="X1808" s="1"/>
      <c r="Y1808" s="2"/>
      <c r="Z1808" s="400" t="str">
        <f>IFERROR(VLOOKUP(Y1808, 【参考】数式用!$A$2:$B$48, 2, FALSE), "")</f>
        <v/>
      </c>
    </row>
    <row r="1809" spans="2:26" ht="20.100000000000001" customHeight="1">
      <c r="B1809" s="402">
        <f t="shared" si="24"/>
        <v>1771</v>
      </c>
      <c r="C1809" s="489"/>
      <c r="D1809" s="490"/>
      <c r="E1809" s="490"/>
      <c r="F1809" s="490"/>
      <c r="G1809" s="490"/>
      <c r="H1809" s="490"/>
      <c r="I1809" s="490"/>
      <c r="J1809" s="490"/>
      <c r="K1809" s="490"/>
      <c r="L1809" s="491"/>
      <c r="M1809" s="492"/>
      <c r="N1809" s="492"/>
      <c r="O1809" s="492"/>
      <c r="P1809" s="492"/>
      <c r="Q1809" s="492"/>
      <c r="R1809" s="493"/>
      <c r="S1809" s="493"/>
      <c r="T1809" s="493"/>
      <c r="U1809" s="493"/>
      <c r="V1809" s="493"/>
      <c r="W1809" s="403"/>
      <c r="X1809" s="1"/>
      <c r="Y1809" s="2"/>
      <c r="Z1809" s="400" t="str">
        <f>IFERROR(VLOOKUP(Y1809, 【参考】数式用!$A$2:$B$48, 2, FALSE), "")</f>
        <v/>
      </c>
    </row>
    <row r="1810" spans="2:26" ht="20.100000000000001" customHeight="1">
      <c r="B1810" s="402">
        <f t="shared" si="24"/>
        <v>1772</v>
      </c>
      <c r="C1810" s="489"/>
      <c r="D1810" s="490"/>
      <c r="E1810" s="490"/>
      <c r="F1810" s="490"/>
      <c r="G1810" s="490"/>
      <c r="H1810" s="490"/>
      <c r="I1810" s="490"/>
      <c r="J1810" s="490"/>
      <c r="K1810" s="490"/>
      <c r="L1810" s="491"/>
      <c r="M1810" s="492"/>
      <c r="N1810" s="492"/>
      <c r="O1810" s="492"/>
      <c r="P1810" s="492"/>
      <c r="Q1810" s="492"/>
      <c r="R1810" s="493"/>
      <c r="S1810" s="493"/>
      <c r="T1810" s="493"/>
      <c r="U1810" s="493"/>
      <c r="V1810" s="493"/>
      <c r="W1810" s="403"/>
      <c r="X1810" s="1"/>
      <c r="Y1810" s="2"/>
      <c r="Z1810" s="400" t="str">
        <f>IFERROR(VLOOKUP(Y1810, 【参考】数式用!$A$2:$B$48, 2, FALSE), "")</f>
        <v/>
      </c>
    </row>
    <row r="1811" spans="2:26" ht="20.100000000000001" customHeight="1">
      <c r="B1811" s="402">
        <f t="shared" si="24"/>
        <v>1773</v>
      </c>
      <c r="C1811" s="489"/>
      <c r="D1811" s="490"/>
      <c r="E1811" s="490"/>
      <c r="F1811" s="490"/>
      <c r="G1811" s="490"/>
      <c r="H1811" s="490"/>
      <c r="I1811" s="490"/>
      <c r="J1811" s="490"/>
      <c r="K1811" s="490"/>
      <c r="L1811" s="491"/>
      <c r="M1811" s="492"/>
      <c r="N1811" s="492"/>
      <c r="O1811" s="492"/>
      <c r="P1811" s="492"/>
      <c r="Q1811" s="492"/>
      <c r="R1811" s="493"/>
      <c r="S1811" s="493"/>
      <c r="T1811" s="493"/>
      <c r="U1811" s="493"/>
      <c r="V1811" s="493"/>
      <c r="W1811" s="403"/>
      <c r="X1811" s="1"/>
      <c r="Y1811" s="2"/>
      <c r="Z1811" s="400" t="str">
        <f>IFERROR(VLOOKUP(Y1811, 【参考】数式用!$A$2:$B$48, 2, FALSE), "")</f>
        <v/>
      </c>
    </row>
    <row r="1812" spans="2:26" ht="20.100000000000001" customHeight="1">
      <c r="B1812" s="402">
        <f t="shared" si="24"/>
        <v>1774</v>
      </c>
      <c r="C1812" s="489"/>
      <c r="D1812" s="490"/>
      <c r="E1812" s="490"/>
      <c r="F1812" s="490"/>
      <c r="G1812" s="490"/>
      <c r="H1812" s="490"/>
      <c r="I1812" s="490"/>
      <c r="J1812" s="490"/>
      <c r="K1812" s="490"/>
      <c r="L1812" s="491"/>
      <c r="M1812" s="492"/>
      <c r="N1812" s="492"/>
      <c r="O1812" s="492"/>
      <c r="P1812" s="492"/>
      <c r="Q1812" s="492"/>
      <c r="R1812" s="493"/>
      <c r="S1812" s="493"/>
      <c r="T1812" s="493"/>
      <c r="U1812" s="493"/>
      <c r="V1812" s="493"/>
      <c r="W1812" s="403"/>
      <c r="X1812" s="1"/>
      <c r="Y1812" s="2"/>
      <c r="Z1812" s="400" t="str">
        <f>IFERROR(VLOOKUP(Y1812, 【参考】数式用!$A$2:$B$48, 2, FALSE), "")</f>
        <v/>
      </c>
    </row>
    <row r="1813" spans="2:26" ht="20.100000000000001" customHeight="1">
      <c r="B1813" s="402">
        <f t="shared" si="24"/>
        <v>1775</v>
      </c>
      <c r="C1813" s="489"/>
      <c r="D1813" s="490"/>
      <c r="E1813" s="490"/>
      <c r="F1813" s="490"/>
      <c r="G1813" s="490"/>
      <c r="H1813" s="490"/>
      <c r="I1813" s="490"/>
      <c r="J1813" s="490"/>
      <c r="K1813" s="490"/>
      <c r="L1813" s="491"/>
      <c r="M1813" s="492"/>
      <c r="N1813" s="492"/>
      <c r="O1813" s="492"/>
      <c r="P1813" s="492"/>
      <c r="Q1813" s="492"/>
      <c r="R1813" s="493"/>
      <c r="S1813" s="493"/>
      <c r="T1813" s="493"/>
      <c r="U1813" s="493"/>
      <c r="V1813" s="493"/>
      <c r="W1813" s="403"/>
      <c r="X1813" s="1"/>
      <c r="Y1813" s="2"/>
      <c r="Z1813" s="400" t="str">
        <f>IFERROR(VLOOKUP(Y1813, 【参考】数式用!$A$2:$B$48, 2, FALSE), "")</f>
        <v/>
      </c>
    </row>
    <row r="1814" spans="2:26" ht="20.100000000000001" customHeight="1">
      <c r="B1814" s="402">
        <f t="shared" si="24"/>
        <v>1776</v>
      </c>
      <c r="C1814" s="489"/>
      <c r="D1814" s="490"/>
      <c r="E1814" s="490"/>
      <c r="F1814" s="490"/>
      <c r="G1814" s="490"/>
      <c r="H1814" s="490"/>
      <c r="I1814" s="490"/>
      <c r="J1814" s="490"/>
      <c r="K1814" s="490"/>
      <c r="L1814" s="491"/>
      <c r="M1814" s="492"/>
      <c r="N1814" s="492"/>
      <c r="O1814" s="492"/>
      <c r="P1814" s="492"/>
      <c r="Q1814" s="492"/>
      <c r="R1814" s="493"/>
      <c r="S1814" s="493"/>
      <c r="T1814" s="493"/>
      <c r="U1814" s="493"/>
      <c r="V1814" s="493"/>
      <c r="W1814" s="403"/>
      <c r="X1814" s="1"/>
      <c r="Y1814" s="2"/>
      <c r="Z1814" s="400" t="str">
        <f>IFERROR(VLOOKUP(Y1814, 【参考】数式用!$A$2:$B$48, 2, FALSE), "")</f>
        <v/>
      </c>
    </row>
    <row r="1815" spans="2:26" ht="20.100000000000001" customHeight="1">
      <c r="B1815" s="402">
        <f t="shared" si="24"/>
        <v>1777</v>
      </c>
      <c r="C1815" s="489"/>
      <c r="D1815" s="490"/>
      <c r="E1815" s="490"/>
      <c r="F1815" s="490"/>
      <c r="G1815" s="490"/>
      <c r="H1815" s="490"/>
      <c r="I1815" s="490"/>
      <c r="J1815" s="490"/>
      <c r="K1815" s="490"/>
      <c r="L1815" s="491"/>
      <c r="M1815" s="492"/>
      <c r="N1815" s="492"/>
      <c r="O1815" s="492"/>
      <c r="P1815" s="492"/>
      <c r="Q1815" s="492"/>
      <c r="R1815" s="493"/>
      <c r="S1815" s="493"/>
      <c r="T1815" s="493"/>
      <c r="U1815" s="493"/>
      <c r="V1815" s="493"/>
      <c r="W1815" s="403"/>
      <c r="X1815" s="1"/>
      <c r="Y1815" s="2"/>
      <c r="Z1815" s="400" t="str">
        <f>IFERROR(VLOOKUP(Y1815, 【参考】数式用!$A$2:$B$48, 2, FALSE), "")</f>
        <v/>
      </c>
    </row>
    <row r="1816" spans="2:26" ht="20.100000000000001" customHeight="1">
      <c r="B1816" s="402">
        <f t="shared" si="24"/>
        <v>1778</v>
      </c>
      <c r="C1816" s="489"/>
      <c r="D1816" s="490"/>
      <c r="E1816" s="490"/>
      <c r="F1816" s="490"/>
      <c r="G1816" s="490"/>
      <c r="H1816" s="490"/>
      <c r="I1816" s="490"/>
      <c r="J1816" s="490"/>
      <c r="K1816" s="490"/>
      <c r="L1816" s="491"/>
      <c r="M1816" s="492"/>
      <c r="N1816" s="492"/>
      <c r="O1816" s="492"/>
      <c r="P1816" s="492"/>
      <c r="Q1816" s="492"/>
      <c r="R1816" s="493"/>
      <c r="S1816" s="493"/>
      <c r="T1816" s="493"/>
      <c r="U1816" s="493"/>
      <c r="V1816" s="493"/>
      <c r="W1816" s="403"/>
      <c r="X1816" s="1"/>
      <c r="Y1816" s="2"/>
      <c r="Z1816" s="400" t="str">
        <f>IFERROR(VLOOKUP(Y1816, 【参考】数式用!$A$2:$B$48, 2, FALSE), "")</f>
        <v/>
      </c>
    </row>
    <row r="1817" spans="2:26" ht="20.100000000000001" customHeight="1">
      <c r="B1817" s="402">
        <f t="shared" si="24"/>
        <v>1779</v>
      </c>
      <c r="C1817" s="489"/>
      <c r="D1817" s="490"/>
      <c r="E1817" s="490"/>
      <c r="F1817" s="490"/>
      <c r="G1817" s="490"/>
      <c r="H1817" s="490"/>
      <c r="I1817" s="490"/>
      <c r="J1817" s="490"/>
      <c r="K1817" s="490"/>
      <c r="L1817" s="491"/>
      <c r="M1817" s="492"/>
      <c r="N1817" s="492"/>
      <c r="O1817" s="492"/>
      <c r="P1817" s="492"/>
      <c r="Q1817" s="492"/>
      <c r="R1817" s="493"/>
      <c r="S1817" s="493"/>
      <c r="T1817" s="493"/>
      <c r="U1817" s="493"/>
      <c r="V1817" s="493"/>
      <c r="W1817" s="403"/>
      <c r="X1817" s="1"/>
      <c r="Y1817" s="2"/>
      <c r="Z1817" s="400" t="str">
        <f>IFERROR(VLOOKUP(Y1817, 【参考】数式用!$A$2:$B$48, 2, FALSE), "")</f>
        <v/>
      </c>
    </row>
    <row r="1818" spans="2:26" ht="20.100000000000001" customHeight="1">
      <c r="B1818" s="402">
        <f t="shared" si="24"/>
        <v>1780</v>
      </c>
      <c r="C1818" s="489"/>
      <c r="D1818" s="490"/>
      <c r="E1818" s="490"/>
      <c r="F1818" s="490"/>
      <c r="G1818" s="490"/>
      <c r="H1818" s="490"/>
      <c r="I1818" s="490"/>
      <c r="J1818" s="490"/>
      <c r="K1818" s="490"/>
      <c r="L1818" s="491"/>
      <c r="M1818" s="492"/>
      <c r="N1818" s="492"/>
      <c r="O1818" s="492"/>
      <c r="P1818" s="492"/>
      <c r="Q1818" s="492"/>
      <c r="R1818" s="493"/>
      <c r="S1818" s="493"/>
      <c r="T1818" s="493"/>
      <c r="U1818" s="493"/>
      <c r="V1818" s="493"/>
      <c r="W1818" s="403"/>
      <c r="X1818" s="1"/>
      <c r="Y1818" s="2"/>
      <c r="Z1818" s="400" t="str">
        <f>IFERROR(VLOOKUP(Y1818, 【参考】数式用!$A$2:$B$48, 2, FALSE), "")</f>
        <v/>
      </c>
    </row>
    <row r="1819" spans="2:26" ht="20.100000000000001" customHeight="1">
      <c r="B1819" s="402">
        <f t="shared" si="24"/>
        <v>1781</v>
      </c>
      <c r="C1819" s="489"/>
      <c r="D1819" s="490"/>
      <c r="E1819" s="490"/>
      <c r="F1819" s="490"/>
      <c r="G1819" s="490"/>
      <c r="H1819" s="490"/>
      <c r="I1819" s="490"/>
      <c r="J1819" s="490"/>
      <c r="K1819" s="490"/>
      <c r="L1819" s="491"/>
      <c r="M1819" s="492"/>
      <c r="N1819" s="492"/>
      <c r="O1819" s="492"/>
      <c r="P1819" s="492"/>
      <c r="Q1819" s="492"/>
      <c r="R1819" s="493"/>
      <c r="S1819" s="493"/>
      <c r="T1819" s="493"/>
      <c r="U1819" s="493"/>
      <c r="V1819" s="493"/>
      <c r="W1819" s="403"/>
      <c r="X1819" s="1"/>
      <c r="Y1819" s="2"/>
      <c r="Z1819" s="400" t="str">
        <f>IFERROR(VLOOKUP(Y1819, 【参考】数式用!$A$2:$B$48, 2, FALSE), "")</f>
        <v/>
      </c>
    </row>
    <row r="1820" spans="2:26" ht="20.100000000000001" customHeight="1">
      <c r="B1820" s="402">
        <f t="shared" si="24"/>
        <v>1782</v>
      </c>
      <c r="C1820" s="489"/>
      <c r="D1820" s="490"/>
      <c r="E1820" s="490"/>
      <c r="F1820" s="490"/>
      <c r="G1820" s="490"/>
      <c r="H1820" s="490"/>
      <c r="I1820" s="490"/>
      <c r="J1820" s="490"/>
      <c r="K1820" s="490"/>
      <c r="L1820" s="491"/>
      <c r="M1820" s="492"/>
      <c r="N1820" s="492"/>
      <c r="O1820" s="492"/>
      <c r="P1820" s="492"/>
      <c r="Q1820" s="492"/>
      <c r="R1820" s="493"/>
      <c r="S1820" s="493"/>
      <c r="T1820" s="493"/>
      <c r="U1820" s="493"/>
      <c r="V1820" s="493"/>
      <c r="W1820" s="403"/>
      <c r="X1820" s="1"/>
      <c r="Y1820" s="2"/>
      <c r="Z1820" s="400" t="str">
        <f>IFERROR(VLOOKUP(Y1820, 【参考】数式用!$A$2:$B$48, 2, FALSE), "")</f>
        <v/>
      </c>
    </row>
    <row r="1821" spans="2:26" ht="20.100000000000001" customHeight="1">
      <c r="B1821" s="402">
        <f t="shared" si="24"/>
        <v>1783</v>
      </c>
      <c r="C1821" s="489"/>
      <c r="D1821" s="490"/>
      <c r="E1821" s="490"/>
      <c r="F1821" s="490"/>
      <c r="G1821" s="490"/>
      <c r="H1821" s="490"/>
      <c r="I1821" s="490"/>
      <c r="J1821" s="490"/>
      <c r="K1821" s="490"/>
      <c r="L1821" s="491"/>
      <c r="M1821" s="492"/>
      <c r="N1821" s="492"/>
      <c r="O1821" s="492"/>
      <c r="P1821" s="492"/>
      <c r="Q1821" s="492"/>
      <c r="R1821" s="493"/>
      <c r="S1821" s="493"/>
      <c r="T1821" s="493"/>
      <c r="U1821" s="493"/>
      <c r="V1821" s="493"/>
      <c r="W1821" s="403"/>
      <c r="X1821" s="1"/>
      <c r="Y1821" s="2"/>
      <c r="Z1821" s="400" t="str">
        <f>IFERROR(VLOOKUP(Y1821, 【参考】数式用!$A$2:$B$48, 2, FALSE), "")</f>
        <v/>
      </c>
    </row>
    <row r="1822" spans="2:26" ht="20.100000000000001" customHeight="1">
      <c r="B1822" s="402">
        <f t="shared" si="24"/>
        <v>1784</v>
      </c>
      <c r="C1822" s="489"/>
      <c r="D1822" s="490"/>
      <c r="E1822" s="490"/>
      <c r="F1822" s="490"/>
      <c r="G1822" s="490"/>
      <c r="H1822" s="490"/>
      <c r="I1822" s="490"/>
      <c r="J1822" s="490"/>
      <c r="K1822" s="490"/>
      <c r="L1822" s="491"/>
      <c r="M1822" s="492"/>
      <c r="N1822" s="492"/>
      <c r="O1822" s="492"/>
      <c r="P1822" s="492"/>
      <c r="Q1822" s="492"/>
      <c r="R1822" s="493"/>
      <c r="S1822" s="493"/>
      <c r="T1822" s="493"/>
      <c r="U1822" s="493"/>
      <c r="V1822" s="493"/>
      <c r="W1822" s="403"/>
      <c r="X1822" s="1"/>
      <c r="Y1822" s="2"/>
      <c r="Z1822" s="400" t="str">
        <f>IFERROR(VLOOKUP(Y1822, 【参考】数式用!$A$2:$B$48, 2, FALSE), "")</f>
        <v/>
      </c>
    </row>
    <row r="1823" spans="2:26" ht="20.100000000000001" customHeight="1">
      <c r="B1823" s="402">
        <f t="shared" si="24"/>
        <v>1785</v>
      </c>
      <c r="C1823" s="489"/>
      <c r="D1823" s="490"/>
      <c r="E1823" s="490"/>
      <c r="F1823" s="490"/>
      <c r="G1823" s="490"/>
      <c r="H1823" s="490"/>
      <c r="I1823" s="490"/>
      <c r="J1823" s="490"/>
      <c r="K1823" s="490"/>
      <c r="L1823" s="491"/>
      <c r="M1823" s="492"/>
      <c r="N1823" s="492"/>
      <c r="O1823" s="492"/>
      <c r="P1823" s="492"/>
      <c r="Q1823" s="492"/>
      <c r="R1823" s="493"/>
      <c r="S1823" s="493"/>
      <c r="T1823" s="493"/>
      <c r="U1823" s="493"/>
      <c r="V1823" s="493"/>
      <c r="W1823" s="403"/>
      <c r="X1823" s="1"/>
      <c r="Y1823" s="2"/>
      <c r="Z1823" s="400" t="str">
        <f>IFERROR(VLOOKUP(Y1823, 【参考】数式用!$A$2:$B$48, 2, FALSE), "")</f>
        <v/>
      </c>
    </row>
    <row r="1824" spans="2:26" ht="20.100000000000001" customHeight="1">
      <c r="B1824" s="402">
        <f t="shared" si="24"/>
        <v>1786</v>
      </c>
      <c r="C1824" s="489"/>
      <c r="D1824" s="490"/>
      <c r="E1824" s="490"/>
      <c r="F1824" s="490"/>
      <c r="G1824" s="490"/>
      <c r="H1824" s="490"/>
      <c r="I1824" s="490"/>
      <c r="J1824" s="490"/>
      <c r="K1824" s="490"/>
      <c r="L1824" s="491"/>
      <c r="M1824" s="492"/>
      <c r="N1824" s="492"/>
      <c r="O1824" s="492"/>
      <c r="P1824" s="492"/>
      <c r="Q1824" s="492"/>
      <c r="R1824" s="493"/>
      <c r="S1824" s="493"/>
      <c r="T1824" s="493"/>
      <c r="U1824" s="493"/>
      <c r="V1824" s="493"/>
      <c r="W1824" s="403"/>
      <c r="X1824" s="1"/>
      <c r="Y1824" s="2"/>
      <c r="Z1824" s="400" t="str">
        <f>IFERROR(VLOOKUP(Y1824, 【参考】数式用!$A$2:$B$48, 2, FALSE), "")</f>
        <v/>
      </c>
    </row>
    <row r="1825" spans="2:26" ht="20.100000000000001" customHeight="1">
      <c r="B1825" s="402">
        <f t="shared" ref="B1825:B1888" si="25">B1824+1</f>
        <v>1787</v>
      </c>
      <c r="C1825" s="489"/>
      <c r="D1825" s="490"/>
      <c r="E1825" s="490"/>
      <c r="F1825" s="490"/>
      <c r="G1825" s="490"/>
      <c r="H1825" s="490"/>
      <c r="I1825" s="490"/>
      <c r="J1825" s="490"/>
      <c r="K1825" s="490"/>
      <c r="L1825" s="491"/>
      <c r="M1825" s="492"/>
      <c r="N1825" s="492"/>
      <c r="O1825" s="492"/>
      <c r="P1825" s="492"/>
      <c r="Q1825" s="492"/>
      <c r="R1825" s="493"/>
      <c r="S1825" s="493"/>
      <c r="T1825" s="493"/>
      <c r="U1825" s="493"/>
      <c r="V1825" s="493"/>
      <c r="W1825" s="403"/>
      <c r="X1825" s="1"/>
      <c r="Y1825" s="2"/>
      <c r="Z1825" s="400" t="str">
        <f>IFERROR(VLOOKUP(Y1825, 【参考】数式用!$A$2:$B$48, 2, FALSE), "")</f>
        <v/>
      </c>
    </row>
    <row r="1826" spans="2:26" ht="20.100000000000001" customHeight="1">
      <c r="B1826" s="402">
        <f t="shared" si="25"/>
        <v>1788</v>
      </c>
      <c r="C1826" s="489"/>
      <c r="D1826" s="490"/>
      <c r="E1826" s="490"/>
      <c r="F1826" s="490"/>
      <c r="G1826" s="490"/>
      <c r="H1826" s="490"/>
      <c r="I1826" s="490"/>
      <c r="J1826" s="490"/>
      <c r="K1826" s="490"/>
      <c r="L1826" s="491"/>
      <c r="M1826" s="492"/>
      <c r="N1826" s="492"/>
      <c r="O1826" s="492"/>
      <c r="P1826" s="492"/>
      <c r="Q1826" s="492"/>
      <c r="R1826" s="493"/>
      <c r="S1826" s="493"/>
      <c r="T1826" s="493"/>
      <c r="U1826" s="493"/>
      <c r="V1826" s="493"/>
      <c r="W1826" s="403"/>
      <c r="X1826" s="1"/>
      <c r="Y1826" s="2"/>
      <c r="Z1826" s="400" t="str">
        <f>IFERROR(VLOOKUP(Y1826, 【参考】数式用!$A$2:$B$48, 2, FALSE), "")</f>
        <v/>
      </c>
    </row>
    <row r="1827" spans="2:26" ht="20.100000000000001" customHeight="1">
      <c r="B1827" s="402">
        <f t="shared" si="25"/>
        <v>1789</v>
      </c>
      <c r="C1827" s="489"/>
      <c r="D1827" s="490"/>
      <c r="E1827" s="490"/>
      <c r="F1827" s="490"/>
      <c r="G1827" s="490"/>
      <c r="H1827" s="490"/>
      <c r="I1827" s="490"/>
      <c r="J1827" s="490"/>
      <c r="K1827" s="490"/>
      <c r="L1827" s="491"/>
      <c r="M1827" s="492"/>
      <c r="N1827" s="492"/>
      <c r="O1827" s="492"/>
      <c r="P1827" s="492"/>
      <c r="Q1827" s="492"/>
      <c r="R1827" s="493"/>
      <c r="S1827" s="493"/>
      <c r="T1827" s="493"/>
      <c r="U1827" s="493"/>
      <c r="V1827" s="493"/>
      <c r="W1827" s="403"/>
      <c r="X1827" s="1"/>
      <c r="Y1827" s="2"/>
      <c r="Z1827" s="400" t="str">
        <f>IFERROR(VLOOKUP(Y1827, 【参考】数式用!$A$2:$B$48, 2, FALSE), "")</f>
        <v/>
      </c>
    </row>
    <row r="1828" spans="2:26" ht="20.100000000000001" customHeight="1">
      <c r="B1828" s="402">
        <f t="shared" si="25"/>
        <v>1790</v>
      </c>
      <c r="C1828" s="489"/>
      <c r="D1828" s="490"/>
      <c r="E1828" s="490"/>
      <c r="F1828" s="490"/>
      <c r="G1828" s="490"/>
      <c r="H1828" s="490"/>
      <c r="I1828" s="490"/>
      <c r="J1828" s="490"/>
      <c r="K1828" s="490"/>
      <c r="L1828" s="491"/>
      <c r="M1828" s="492"/>
      <c r="N1828" s="492"/>
      <c r="O1828" s="492"/>
      <c r="P1828" s="492"/>
      <c r="Q1828" s="492"/>
      <c r="R1828" s="493"/>
      <c r="S1828" s="493"/>
      <c r="T1828" s="493"/>
      <c r="U1828" s="493"/>
      <c r="V1828" s="493"/>
      <c r="W1828" s="403"/>
      <c r="X1828" s="1"/>
      <c r="Y1828" s="2"/>
      <c r="Z1828" s="400" t="str">
        <f>IFERROR(VLOOKUP(Y1828, 【参考】数式用!$A$2:$B$48, 2, FALSE), "")</f>
        <v/>
      </c>
    </row>
    <row r="1829" spans="2:26" ht="20.100000000000001" customHeight="1">
      <c r="B1829" s="402">
        <f t="shared" si="25"/>
        <v>1791</v>
      </c>
      <c r="C1829" s="489"/>
      <c r="D1829" s="490"/>
      <c r="E1829" s="490"/>
      <c r="F1829" s="490"/>
      <c r="G1829" s="490"/>
      <c r="H1829" s="490"/>
      <c r="I1829" s="490"/>
      <c r="J1829" s="490"/>
      <c r="K1829" s="490"/>
      <c r="L1829" s="491"/>
      <c r="M1829" s="492"/>
      <c r="N1829" s="492"/>
      <c r="O1829" s="492"/>
      <c r="P1829" s="492"/>
      <c r="Q1829" s="492"/>
      <c r="R1829" s="493"/>
      <c r="S1829" s="493"/>
      <c r="T1829" s="493"/>
      <c r="U1829" s="493"/>
      <c r="V1829" s="493"/>
      <c r="W1829" s="403"/>
      <c r="X1829" s="1"/>
      <c r="Y1829" s="2"/>
      <c r="Z1829" s="400" t="str">
        <f>IFERROR(VLOOKUP(Y1829, 【参考】数式用!$A$2:$B$48, 2, FALSE), "")</f>
        <v/>
      </c>
    </row>
    <row r="1830" spans="2:26" ht="20.100000000000001" customHeight="1">
      <c r="B1830" s="402">
        <f t="shared" si="25"/>
        <v>1792</v>
      </c>
      <c r="C1830" s="489"/>
      <c r="D1830" s="490"/>
      <c r="E1830" s="490"/>
      <c r="F1830" s="490"/>
      <c r="G1830" s="490"/>
      <c r="H1830" s="490"/>
      <c r="I1830" s="490"/>
      <c r="J1830" s="490"/>
      <c r="K1830" s="490"/>
      <c r="L1830" s="491"/>
      <c r="M1830" s="492"/>
      <c r="N1830" s="492"/>
      <c r="O1830" s="492"/>
      <c r="P1830" s="492"/>
      <c r="Q1830" s="492"/>
      <c r="R1830" s="493"/>
      <c r="S1830" s="493"/>
      <c r="T1830" s="493"/>
      <c r="U1830" s="493"/>
      <c r="V1830" s="493"/>
      <c r="W1830" s="403"/>
      <c r="X1830" s="1"/>
      <c r="Y1830" s="2"/>
      <c r="Z1830" s="400" t="str">
        <f>IFERROR(VLOOKUP(Y1830, 【参考】数式用!$A$2:$B$48, 2, FALSE), "")</f>
        <v/>
      </c>
    </row>
    <row r="1831" spans="2:26" ht="20.100000000000001" customHeight="1">
      <c r="B1831" s="402">
        <f t="shared" si="25"/>
        <v>1793</v>
      </c>
      <c r="C1831" s="489"/>
      <c r="D1831" s="490"/>
      <c r="E1831" s="490"/>
      <c r="F1831" s="490"/>
      <c r="G1831" s="490"/>
      <c r="H1831" s="490"/>
      <c r="I1831" s="490"/>
      <c r="J1831" s="490"/>
      <c r="K1831" s="490"/>
      <c r="L1831" s="491"/>
      <c r="M1831" s="492"/>
      <c r="N1831" s="492"/>
      <c r="O1831" s="492"/>
      <c r="P1831" s="492"/>
      <c r="Q1831" s="492"/>
      <c r="R1831" s="493"/>
      <c r="S1831" s="493"/>
      <c r="T1831" s="493"/>
      <c r="U1831" s="493"/>
      <c r="V1831" s="493"/>
      <c r="W1831" s="403"/>
      <c r="X1831" s="1"/>
      <c r="Y1831" s="2"/>
      <c r="Z1831" s="400" t="str">
        <f>IFERROR(VLOOKUP(Y1831, 【参考】数式用!$A$2:$B$48, 2, FALSE), "")</f>
        <v/>
      </c>
    </row>
    <row r="1832" spans="2:26" ht="20.100000000000001" customHeight="1">
      <c r="B1832" s="402">
        <f t="shared" si="25"/>
        <v>1794</v>
      </c>
      <c r="C1832" s="489"/>
      <c r="D1832" s="490"/>
      <c r="E1832" s="490"/>
      <c r="F1832" s="490"/>
      <c r="G1832" s="490"/>
      <c r="H1832" s="490"/>
      <c r="I1832" s="490"/>
      <c r="J1832" s="490"/>
      <c r="K1832" s="490"/>
      <c r="L1832" s="491"/>
      <c r="M1832" s="492"/>
      <c r="N1832" s="492"/>
      <c r="O1832" s="492"/>
      <c r="P1832" s="492"/>
      <c r="Q1832" s="492"/>
      <c r="R1832" s="493"/>
      <c r="S1832" s="493"/>
      <c r="T1832" s="493"/>
      <c r="U1832" s="493"/>
      <c r="V1832" s="493"/>
      <c r="W1832" s="403"/>
      <c r="X1832" s="1"/>
      <c r="Y1832" s="2"/>
      <c r="Z1832" s="400" t="str">
        <f>IFERROR(VLOOKUP(Y1832, 【参考】数式用!$A$2:$B$48, 2, FALSE), "")</f>
        <v/>
      </c>
    </row>
    <row r="1833" spans="2:26" ht="20.100000000000001" customHeight="1">
      <c r="B1833" s="402">
        <f t="shared" si="25"/>
        <v>1795</v>
      </c>
      <c r="C1833" s="489"/>
      <c r="D1833" s="490"/>
      <c r="E1833" s="490"/>
      <c r="F1833" s="490"/>
      <c r="G1833" s="490"/>
      <c r="H1833" s="490"/>
      <c r="I1833" s="490"/>
      <c r="J1833" s="490"/>
      <c r="K1833" s="490"/>
      <c r="L1833" s="491"/>
      <c r="M1833" s="492"/>
      <c r="N1833" s="492"/>
      <c r="O1833" s="492"/>
      <c r="P1833" s="492"/>
      <c r="Q1833" s="492"/>
      <c r="R1833" s="493"/>
      <c r="S1833" s="493"/>
      <c r="T1833" s="493"/>
      <c r="U1833" s="493"/>
      <c r="V1833" s="493"/>
      <c r="W1833" s="403"/>
      <c r="X1833" s="1"/>
      <c r="Y1833" s="2"/>
      <c r="Z1833" s="400" t="str">
        <f>IFERROR(VLOOKUP(Y1833, 【参考】数式用!$A$2:$B$48, 2, FALSE), "")</f>
        <v/>
      </c>
    </row>
    <row r="1834" spans="2:26" ht="20.100000000000001" customHeight="1">
      <c r="B1834" s="402">
        <f t="shared" si="25"/>
        <v>1796</v>
      </c>
      <c r="C1834" s="489"/>
      <c r="D1834" s="490"/>
      <c r="E1834" s="490"/>
      <c r="F1834" s="490"/>
      <c r="G1834" s="490"/>
      <c r="H1834" s="490"/>
      <c r="I1834" s="490"/>
      <c r="J1834" s="490"/>
      <c r="K1834" s="490"/>
      <c r="L1834" s="491"/>
      <c r="M1834" s="492"/>
      <c r="N1834" s="492"/>
      <c r="O1834" s="492"/>
      <c r="P1834" s="492"/>
      <c r="Q1834" s="492"/>
      <c r="R1834" s="493"/>
      <c r="S1834" s="493"/>
      <c r="T1834" s="493"/>
      <c r="U1834" s="493"/>
      <c r="V1834" s="493"/>
      <c r="W1834" s="403"/>
      <c r="X1834" s="1"/>
      <c r="Y1834" s="2"/>
      <c r="Z1834" s="400" t="str">
        <f>IFERROR(VLOOKUP(Y1834, 【参考】数式用!$A$2:$B$48, 2, FALSE), "")</f>
        <v/>
      </c>
    </row>
    <row r="1835" spans="2:26" ht="20.100000000000001" customHeight="1">
      <c r="B1835" s="402">
        <f t="shared" si="25"/>
        <v>1797</v>
      </c>
      <c r="C1835" s="489"/>
      <c r="D1835" s="490"/>
      <c r="E1835" s="490"/>
      <c r="F1835" s="490"/>
      <c r="G1835" s="490"/>
      <c r="H1835" s="490"/>
      <c r="I1835" s="490"/>
      <c r="J1835" s="490"/>
      <c r="K1835" s="490"/>
      <c r="L1835" s="491"/>
      <c r="M1835" s="492"/>
      <c r="N1835" s="492"/>
      <c r="O1835" s="492"/>
      <c r="P1835" s="492"/>
      <c r="Q1835" s="492"/>
      <c r="R1835" s="493"/>
      <c r="S1835" s="493"/>
      <c r="T1835" s="493"/>
      <c r="U1835" s="493"/>
      <c r="V1835" s="493"/>
      <c r="W1835" s="403"/>
      <c r="X1835" s="1"/>
      <c r="Y1835" s="2"/>
      <c r="Z1835" s="400" t="str">
        <f>IFERROR(VLOOKUP(Y1835, 【参考】数式用!$A$2:$B$48, 2, FALSE), "")</f>
        <v/>
      </c>
    </row>
    <row r="1836" spans="2:26" ht="20.100000000000001" customHeight="1">
      <c r="B1836" s="402">
        <f t="shared" si="25"/>
        <v>1798</v>
      </c>
      <c r="C1836" s="489"/>
      <c r="D1836" s="490"/>
      <c r="E1836" s="490"/>
      <c r="F1836" s="490"/>
      <c r="G1836" s="490"/>
      <c r="H1836" s="490"/>
      <c r="I1836" s="490"/>
      <c r="J1836" s="490"/>
      <c r="K1836" s="490"/>
      <c r="L1836" s="491"/>
      <c r="M1836" s="492"/>
      <c r="N1836" s="492"/>
      <c r="O1836" s="492"/>
      <c r="P1836" s="492"/>
      <c r="Q1836" s="492"/>
      <c r="R1836" s="493"/>
      <c r="S1836" s="493"/>
      <c r="T1836" s="493"/>
      <c r="U1836" s="493"/>
      <c r="V1836" s="493"/>
      <c r="W1836" s="403"/>
      <c r="X1836" s="1"/>
      <c r="Y1836" s="2"/>
      <c r="Z1836" s="400" t="str">
        <f>IFERROR(VLOOKUP(Y1836, 【参考】数式用!$A$2:$B$48, 2, FALSE), "")</f>
        <v/>
      </c>
    </row>
    <row r="1837" spans="2:26" ht="20.100000000000001" customHeight="1">
      <c r="B1837" s="402">
        <f t="shared" si="25"/>
        <v>1799</v>
      </c>
      <c r="C1837" s="489"/>
      <c r="D1837" s="490"/>
      <c r="E1837" s="490"/>
      <c r="F1837" s="490"/>
      <c r="G1837" s="490"/>
      <c r="H1837" s="490"/>
      <c r="I1837" s="490"/>
      <c r="J1837" s="490"/>
      <c r="K1837" s="490"/>
      <c r="L1837" s="491"/>
      <c r="M1837" s="492"/>
      <c r="N1837" s="492"/>
      <c r="O1837" s="492"/>
      <c r="P1837" s="492"/>
      <c r="Q1837" s="492"/>
      <c r="R1837" s="493"/>
      <c r="S1837" s="493"/>
      <c r="T1837" s="493"/>
      <c r="U1837" s="493"/>
      <c r="V1837" s="493"/>
      <c r="W1837" s="403"/>
      <c r="X1837" s="1"/>
      <c r="Y1837" s="2"/>
      <c r="Z1837" s="400" t="str">
        <f>IFERROR(VLOOKUP(Y1837, 【参考】数式用!$A$2:$B$48, 2, FALSE), "")</f>
        <v/>
      </c>
    </row>
    <row r="1838" spans="2:26" ht="20.100000000000001" customHeight="1">
      <c r="B1838" s="402">
        <f t="shared" si="25"/>
        <v>1800</v>
      </c>
      <c r="C1838" s="489"/>
      <c r="D1838" s="490"/>
      <c r="E1838" s="490"/>
      <c r="F1838" s="490"/>
      <c r="G1838" s="490"/>
      <c r="H1838" s="490"/>
      <c r="I1838" s="490"/>
      <c r="J1838" s="490"/>
      <c r="K1838" s="490"/>
      <c r="L1838" s="491"/>
      <c r="M1838" s="492"/>
      <c r="N1838" s="492"/>
      <c r="O1838" s="492"/>
      <c r="P1838" s="492"/>
      <c r="Q1838" s="492"/>
      <c r="R1838" s="493"/>
      <c r="S1838" s="493"/>
      <c r="T1838" s="493"/>
      <c r="U1838" s="493"/>
      <c r="V1838" s="493"/>
      <c r="W1838" s="403"/>
      <c r="X1838" s="1"/>
      <c r="Y1838" s="2"/>
      <c r="Z1838" s="400" t="str">
        <f>IFERROR(VLOOKUP(Y1838, 【参考】数式用!$A$2:$B$48, 2, FALSE), "")</f>
        <v/>
      </c>
    </row>
    <row r="1839" spans="2:26" ht="20.100000000000001" customHeight="1">
      <c r="B1839" s="402">
        <f t="shared" si="25"/>
        <v>1801</v>
      </c>
      <c r="C1839" s="489"/>
      <c r="D1839" s="490"/>
      <c r="E1839" s="490"/>
      <c r="F1839" s="490"/>
      <c r="G1839" s="490"/>
      <c r="H1839" s="490"/>
      <c r="I1839" s="490"/>
      <c r="J1839" s="490"/>
      <c r="K1839" s="490"/>
      <c r="L1839" s="491"/>
      <c r="M1839" s="492"/>
      <c r="N1839" s="492"/>
      <c r="O1839" s="492"/>
      <c r="P1839" s="492"/>
      <c r="Q1839" s="492"/>
      <c r="R1839" s="493"/>
      <c r="S1839" s="493"/>
      <c r="T1839" s="493"/>
      <c r="U1839" s="493"/>
      <c r="V1839" s="493"/>
      <c r="W1839" s="403"/>
      <c r="X1839" s="1"/>
      <c r="Y1839" s="2"/>
      <c r="Z1839" s="400" t="str">
        <f>IFERROR(VLOOKUP(Y1839, 【参考】数式用!$A$2:$B$48, 2, FALSE), "")</f>
        <v/>
      </c>
    </row>
    <row r="1840" spans="2:26" ht="20.100000000000001" customHeight="1">
      <c r="B1840" s="402">
        <f t="shared" si="25"/>
        <v>1802</v>
      </c>
      <c r="C1840" s="489"/>
      <c r="D1840" s="490"/>
      <c r="E1840" s="490"/>
      <c r="F1840" s="490"/>
      <c r="G1840" s="490"/>
      <c r="H1840" s="490"/>
      <c r="I1840" s="490"/>
      <c r="J1840" s="490"/>
      <c r="K1840" s="490"/>
      <c r="L1840" s="491"/>
      <c r="M1840" s="492"/>
      <c r="N1840" s="492"/>
      <c r="O1840" s="492"/>
      <c r="P1840" s="492"/>
      <c r="Q1840" s="492"/>
      <c r="R1840" s="493"/>
      <c r="S1840" s="493"/>
      <c r="T1840" s="493"/>
      <c r="U1840" s="493"/>
      <c r="V1840" s="493"/>
      <c r="W1840" s="403"/>
      <c r="X1840" s="1"/>
      <c r="Y1840" s="2"/>
      <c r="Z1840" s="400" t="str">
        <f>IFERROR(VLOOKUP(Y1840, 【参考】数式用!$A$2:$B$48, 2, FALSE), "")</f>
        <v/>
      </c>
    </row>
    <row r="1841" spans="2:26" ht="20.100000000000001" customHeight="1">
      <c r="B1841" s="402">
        <f t="shared" si="25"/>
        <v>1803</v>
      </c>
      <c r="C1841" s="489"/>
      <c r="D1841" s="490"/>
      <c r="E1841" s="490"/>
      <c r="F1841" s="490"/>
      <c r="G1841" s="490"/>
      <c r="H1841" s="490"/>
      <c r="I1841" s="490"/>
      <c r="J1841" s="490"/>
      <c r="K1841" s="490"/>
      <c r="L1841" s="491"/>
      <c r="M1841" s="492"/>
      <c r="N1841" s="492"/>
      <c r="O1841" s="492"/>
      <c r="P1841" s="492"/>
      <c r="Q1841" s="492"/>
      <c r="R1841" s="493"/>
      <c r="S1841" s="493"/>
      <c r="T1841" s="493"/>
      <c r="U1841" s="493"/>
      <c r="V1841" s="493"/>
      <c r="W1841" s="403"/>
      <c r="X1841" s="1"/>
      <c r="Y1841" s="2"/>
      <c r="Z1841" s="400" t="str">
        <f>IFERROR(VLOOKUP(Y1841, 【参考】数式用!$A$2:$B$48, 2, FALSE), "")</f>
        <v/>
      </c>
    </row>
    <row r="1842" spans="2:26" ht="20.100000000000001" customHeight="1">
      <c r="B1842" s="402">
        <f t="shared" si="25"/>
        <v>1804</v>
      </c>
      <c r="C1842" s="489"/>
      <c r="D1842" s="490"/>
      <c r="E1842" s="490"/>
      <c r="F1842" s="490"/>
      <c r="G1842" s="490"/>
      <c r="H1842" s="490"/>
      <c r="I1842" s="490"/>
      <c r="J1842" s="490"/>
      <c r="K1842" s="490"/>
      <c r="L1842" s="491"/>
      <c r="M1842" s="492"/>
      <c r="N1842" s="492"/>
      <c r="O1842" s="492"/>
      <c r="P1842" s="492"/>
      <c r="Q1842" s="492"/>
      <c r="R1842" s="493"/>
      <c r="S1842" s="493"/>
      <c r="T1842" s="493"/>
      <c r="U1842" s="493"/>
      <c r="V1842" s="493"/>
      <c r="W1842" s="403"/>
      <c r="X1842" s="1"/>
      <c r="Y1842" s="2"/>
      <c r="Z1842" s="400" t="str">
        <f>IFERROR(VLOOKUP(Y1842, 【参考】数式用!$A$2:$B$48, 2, FALSE), "")</f>
        <v/>
      </c>
    </row>
    <row r="1843" spans="2:26" ht="20.100000000000001" customHeight="1">
      <c r="B1843" s="402">
        <f t="shared" si="25"/>
        <v>1805</v>
      </c>
      <c r="C1843" s="489"/>
      <c r="D1843" s="490"/>
      <c r="E1843" s="490"/>
      <c r="F1843" s="490"/>
      <c r="G1843" s="490"/>
      <c r="H1843" s="490"/>
      <c r="I1843" s="490"/>
      <c r="J1843" s="490"/>
      <c r="K1843" s="490"/>
      <c r="L1843" s="491"/>
      <c r="M1843" s="492"/>
      <c r="N1843" s="492"/>
      <c r="O1843" s="492"/>
      <c r="P1843" s="492"/>
      <c r="Q1843" s="492"/>
      <c r="R1843" s="493"/>
      <c r="S1843" s="493"/>
      <c r="T1843" s="493"/>
      <c r="U1843" s="493"/>
      <c r="V1843" s="493"/>
      <c r="W1843" s="403"/>
      <c r="X1843" s="1"/>
      <c r="Y1843" s="2"/>
      <c r="Z1843" s="400" t="str">
        <f>IFERROR(VLOOKUP(Y1843, 【参考】数式用!$A$2:$B$48, 2, FALSE), "")</f>
        <v/>
      </c>
    </row>
    <row r="1844" spans="2:26" ht="20.100000000000001" customHeight="1">
      <c r="B1844" s="402">
        <f t="shared" si="25"/>
        <v>1806</v>
      </c>
      <c r="C1844" s="489"/>
      <c r="D1844" s="490"/>
      <c r="E1844" s="490"/>
      <c r="F1844" s="490"/>
      <c r="G1844" s="490"/>
      <c r="H1844" s="490"/>
      <c r="I1844" s="490"/>
      <c r="J1844" s="490"/>
      <c r="K1844" s="490"/>
      <c r="L1844" s="491"/>
      <c r="M1844" s="492"/>
      <c r="N1844" s="492"/>
      <c r="O1844" s="492"/>
      <c r="P1844" s="492"/>
      <c r="Q1844" s="492"/>
      <c r="R1844" s="493"/>
      <c r="S1844" s="493"/>
      <c r="T1844" s="493"/>
      <c r="U1844" s="493"/>
      <c r="V1844" s="493"/>
      <c r="W1844" s="403"/>
      <c r="X1844" s="1"/>
      <c r="Y1844" s="2"/>
      <c r="Z1844" s="400" t="str">
        <f>IFERROR(VLOOKUP(Y1844, 【参考】数式用!$A$2:$B$48, 2, FALSE), "")</f>
        <v/>
      </c>
    </row>
    <row r="1845" spans="2:26" ht="20.100000000000001" customHeight="1">
      <c r="B1845" s="402">
        <f t="shared" si="25"/>
        <v>1807</v>
      </c>
      <c r="C1845" s="489"/>
      <c r="D1845" s="490"/>
      <c r="E1845" s="490"/>
      <c r="F1845" s="490"/>
      <c r="G1845" s="490"/>
      <c r="H1845" s="490"/>
      <c r="I1845" s="490"/>
      <c r="J1845" s="490"/>
      <c r="K1845" s="490"/>
      <c r="L1845" s="491"/>
      <c r="M1845" s="492"/>
      <c r="N1845" s="492"/>
      <c r="O1845" s="492"/>
      <c r="P1845" s="492"/>
      <c r="Q1845" s="492"/>
      <c r="R1845" s="493"/>
      <c r="S1845" s="493"/>
      <c r="T1845" s="493"/>
      <c r="U1845" s="493"/>
      <c r="V1845" s="493"/>
      <c r="W1845" s="403"/>
      <c r="X1845" s="1"/>
      <c r="Y1845" s="2"/>
      <c r="Z1845" s="400" t="str">
        <f>IFERROR(VLOOKUP(Y1845, 【参考】数式用!$A$2:$B$48, 2, FALSE), "")</f>
        <v/>
      </c>
    </row>
    <row r="1846" spans="2:26" ht="20.100000000000001" customHeight="1">
      <c r="B1846" s="402">
        <f t="shared" si="25"/>
        <v>1808</v>
      </c>
      <c r="C1846" s="489"/>
      <c r="D1846" s="490"/>
      <c r="E1846" s="490"/>
      <c r="F1846" s="490"/>
      <c r="G1846" s="490"/>
      <c r="H1846" s="490"/>
      <c r="I1846" s="490"/>
      <c r="J1846" s="490"/>
      <c r="K1846" s="490"/>
      <c r="L1846" s="491"/>
      <c r="M1846" s="492"/>
      <c r="N1846" s="492"/>
      <c r="O1846" s="492"/>
      <c r="P1846" s="492"/>
      <c r="Q1846" s="492"/>
      <c r="R1846" s="493"/>
      <c r="S1846" s="493"/>
      <c r="T1846" s="493"/>
      <c r="U1846" s="493"/>
      <c r="V1846" s="493"/>
      <c r="W1846" s="403"/>
      <c r="X1846" s="1"/>
      <c r="Y1846" s="2"/>
      <c r="Z1846" s="400" t="str">
        <f>IFERROR(VLOOKUP(Y1846, 【参考】数式用!$A$2:$B$48, 2, FALSE), "")</f>
        <v/>
      </c>
    </row>
    <row r="1847" spans="2:26" ht="20.100000000000001" customHeight="1">
      <c r="B1847" s="402">
        <f t="shared" si="25"/>
        <v>1809</v>
      </c>
      <c r="C1847" s="489"/>
      <c r="D1847" s="490"/>
      <c r="E1847" s="490"/>
      <c r="F1847" s="490"/>
      <c r="G1847" s="490"/>
      <c r="H1847" s="490"/>
      <c r="I1847" s="490"/>
      <c r="J1847" s="490"/>
      <c r="K1847" s="490"/>
      <c r="L1847" s="491"/>
      <c r="M1847" s="492"/>
      <c r="N1847" s="492"/>
      <c r="O1847" s="492"/>
      <c r="P1847" s="492"/>
      <c r="Q1847" s="492"/>
      <c r="R1847" s="493"/>
      <c r="S1847" s="493"/>
      <c r="T1847" s="493"/>
      <c r="U1847" s="493"/>
      <c r="V1847" s="493"/>
      <c r="W1847" s="403"/>
      <c r="X1847" s="1"/>
      <c r="Y1847" s="2"/>
      <c r="Z1847" s="400" t="str">
        <f>IFERROR(VLOOKUP(Y1847, 【参考】数式用!$A$2:$B$48, 2, FALSE), "")</f>
        <v/>
      </c>
    </row>
    <row r="1848" spans="2:26" ht="20.100000000000001" customHeight="1">
      <c r="B1848" s="402">
        <f t="shared" si="25"/>
        <v>1810</v>
      </c>
      <c r="C1848" s="489"/>
      <c r="D1848" s="490"/>
      <c r="E1848" s="490"/>
      <c r="F1848" s="490"/>
      <c r="G1848" s="490"/>
      <c r="H1848" s="490"/>
      <c r="I1848" s="490"/>
      <c r="J1848" s="490"/>
      <c r="K1848" s="490"/>
      <c r="L1848" s="491"/>
      <c r="M1848" s="492"/>
      <c r="N1848" s="492"/>
      <c r="O1848" s="492"/>
      <c r="P1848" s="492"/>
      <c r="Q1848" s="492"/>
      <c r="R1848" s="493"/>
      <c r="S1848" s="493"/>
      <c r="T1848" s="493"/>
      <c r="U1848" s="493"/>
      <c r="V1848" s="493"/>
      <c r="W1848" s="403"/>
      <c r="X1848" s="1"/>
      <c r="Y1848" s="2"/>
      <c r="Z1848" s="400" t="str">
        <f>IFERROR(VLOOKUP(Y1848, 【参考】数式用!$A$2:$B$48, 2, FALSE), "")</f>
        <v/>
      </c>
    </row>
    <row r="1849" spans="2:26" ht="20.100000000000001" customHeight="1">
      <c r="B1849" s="402">
        <f t="shared" si="25"/>
        <v>1811</v>
      </c>
      <c r="C1849" s="489"/>
      <c r="D1849" s="490"/>
      <c r="E1849" s="490"/>
      <c r="F1849" s="490"/>
      <c r="G1849" s="490"/>
      <c r="H1849" s="490"/>
      <c r="I1849" s="490"/>
      <c r="J1849" s="490"/>
      <c r="K1849" s="490"/>
      <c r="L1849" s="491"/>
      <c r="M1849" s="492"/>
      <c r="N1849" s="492"/>
      <c r="O1849" s="492"/>
      <c r="P1849" s="492"/>
      <c r="Q1849" s="492"/>
      <c r="R1849" s="493"/>
      <c r="S1849" s="493"/>
      <c r="T1849" s="493"/>
      <c r="U1849" s="493"/>
      <c r="V1849" s="493"/>
      <c r="W1849" s="403"/>
      <c r="X1849" s="1"/>
      <c r="Y1849" s="2"/>
      <c r="Z1849" s="400" t="str">
        <f>IFERROR(VLOOKUP(Y1849, 【参考】数式用!$A$2:$B$48, 2, FALSE), "")</f>
        <v/>
      </c>
    </row>
    <row r="1850" spans="2:26" ht="20.100000000000001" customHeight="1">
      <c r="B1850" s="402">
        <f t="shared" si="25"/>
        <v>1812</v>
      </c>
      <c r="C1850" s="489"/>
      <c r="D1850" s="490"/>
      <c r="E1850" s="490"/>
      <c r="F1850" s="490"/>
      <c r="G1850" s="490"/>
      <c r="H1850" s="490"/>
      <c r="I1850" s="490"/>
      <c r="J1850" s="490"/>
      <c r="K1850" s="490"/>
      <c r="L1850" s="491"/>
      <c r="M1850" s="492"/>
      <c r="N1850" s="492"/>
      <c r="O1850" s="492"/>
      <c r="P1850" s="492"/>
      <c r="Q1850" s="492"/>
      <c r="R1850" s="493"/>
      <c r="S1850" s="493"/>
      <c r="T1850" s="493"/>
      <c r="U1850" s="493"/>
      <c r="V1850" s="493"/>
      <c r="W1850" s="403"/>
      <c r="X1850" s="1"/>
      <c r="Y1850" s="2"/>
      <c r="Z1850" s="400" t="str">
        <f>IFERROR(VLOOKUP(Y1850, 【参考】数式用!$A$2:$B$48, 2, FALSE), "")</f>
        <v/>
      </c>
    </row>
    <row r="1851" spans="2:26" ht="20.100000000000001" customHeight="1">
      <c r="B1851" s="402">
        <f t="shared" si="25"/>
        <v>1813</v>
      </c>
      <c r="C1851" s="489"/>
      <c r="D1851" s="490"/>
      <c r="E1851" s="490"/>
      <c r="F1851" s="490"/>
      <c r="G1851" s="490"/>
      <c r="H1851" s="490"/>
      <c r="I1851" s="490"/>
      <c r="J1851" s="490"/>
      <c r="K1851" s="490"/>
      <c r="L1851" s="491"/>
      <c r="M1851" s="492"/>
      <c r="N1851" s="492"/>
      <c r="O1851" s="492"/>
      <c r="P1851" s="492"/>
      <c r="Q1851" s="492"/>
      <c r="R1851" s="493"/>
      <c r="S1851" s="493"/>
      <c r="T1851" s="493"/>
      <c r="U1851" s="493"/>
      <c r="V1851" s="493"/>
      <c r="W1851" s="403"/>
      <c r="X1851" s="1"/>
      <c r="Y1851" s="2"/>
      <c r="Z1851" s="400" t="str">
        <f>IFERROR(VLOOKUP(Y1851, 【参考】数式用!$A$2:$B$48, 2, FALSE), "")</f>
        <v/>
      </c>
    </row>
    <row r="1852" spans="2:26" ht="20.100000000000001" customHeight="1">
      <c r="B1852" s="402">
        <f t="shared" si="25"/>
        <v>1814</v>
      </c>
      <c r="C1852" s="489"/>
      <c r="D1852" s="490"/>
      <c r="E1852" s="490"/>
      <c r="F1852" s="490"/>
      <c r="G1852" s="490"/>
      <c r="H1852" s="490"/>
      <c r="I1852" s="490"/>
      <c r="J1852" s="490"/>
      <c r="K1852" s="490"/>
      <c r="L1852" s="491"/>
      <c r="M1852" s="492"/>
      <c r="N1852" s="492"/>
      <c r="O1852" s="492"/>
      <c r="P1852" s="492"/>
      <c r="Q1852" s="492"/>
      <c r="R1852" s="493"/>
      <c r="S1852" s="493"/>
      <c r="T1852" s="493"/>
      <c r="U1852" s="493"/>
      <c r="V1852" s="493"/>
      <c r="W1852" s="403"/>
      <c r="X1852" s="1"/>
      <c r="Y1852" s="2"/>
      <c r="Z1852" s="400" t="str">
        <f>IFERROR(VLOOKUP(Y1852, 【参考】数式用!$A$2:$B$48, 2, FALSE), "")</f>
        <v/>
      </c>
    </row>
    <row r="1853" spans="2:26" ht="20.100000000000001" customHeight="1">
      <c r="B1853" s="402">
        <f t="shared" si="25"/>
        <v>1815</v>
      </c>
      <c r="C1853" s="489"/>
      <c r="D1853" s="490"/>
      <c r="E1853" s="490"/>
      <c r="F1853" s="490"/>
      <c r="G1853" s="490"/>
      <c r="H1853" s="490"/>
      <c r="I1853" s="490"/>
      <c r="J1853" s="490"/>
      <c r="K1853" s="490"/>
      <c r="L1853" s="491"/>
      <c r="M1853" s="492"/>
      <c r="N1853" s="492"/>
      <c r="O1853" s="492"/>
      <c r="P1853" s="492"/>
      <c r="Q1853" s="492"/>
      <c r="R1853" s="493"/>
      <c r="S1853" s="493"/>
      <c r="T1853" s="493"/>
      <c r="U1853" s="493"/>
      <c r="V1853" s="493"/>
      <c r="W1853" s="403"/>
      <c r="X1853" s="1"/>
      <c r="Y1853" s="2"/>
      <c r="Z1853" s="400" t="str">
        <f>IFERROR(VLOOKUP(Y1853, 【参考】数式用!$A$2:$B$48, 2, FALSE), "")</f>
        <v/>
      </c>
    </row>
    <row r="1854" spans="2:26" ht="20.100000000000001" customHeight="1">
      <c r="B1854" s="402">
        <f t="shared" si="25"/>
        <v>1816</v>
      </c>
      <c r="C1854" s="489"/>
      <c r="D1854" s="490"/>
      <c r="E1854" s="490"/>
      <c r="F1854" s="490"/>
      <c r="G1854" s="490"/>
      <c r="H1854" s="490"/>
      <c r="I1854" s="490"/>
      <c r="J1854" s="490"/>
      <c r="K1854" s="490"/>
      <c r="L1854" s="491"/>
      <c r="M1854" s="492"/>
      <c r="N1854" s="492"/>
      <c r="O1854" s="492"/>
      <c r="P1854" s="492"/>
      <c r="Q1854" s="492"/>
      <c r="R1854" s="493"/>
      <c r="S1854" s="493"/>
      <c r="T1854" s="493"/>
      <c r="U1854" s="493"/>
      <c r="V1854" s="493"/>
      <c r="W1854" s="403"/>
      <c r="X1854" s="1"/>
      <c r="Y1854" s="2"/>
      <c r="Z1854" s="400" t="str">
        <f>IFERROR(VLOOKUP(Y1854, 【参考】数式用!$A$2:$B$48, 2, FALSE), "")</f>
        <v/>
      </c>
    </row>
    <row r="1855" spans="2:26" ht="20.100000000000001" customHeight="1">
      <c r="B1855" s="402">
        <f t="shared" si="25"/>
        <v>1817</v>
      </c>
      <c r="C1855" s="489"/>
      <c r="D1855" s="490"/>
      <c r="E1855" s="490"/>
      <c r="F1855" s="490"/>
      <c r="G1855" s="490"/>
      <c r="H1855" s="490"/>
      <c r="I1855" s="490"/>
      <c r="J1855" s="490"/>
      <c r="K1855" s="490"/>
      <c r="L1855" s="491"/>
      <c r="M1855" s="492"/>
      <c r="N1855" s="492"/>
      <c r="O1855" s="492"/>
      <c r="P1855" s="492"/>
      <c r="Q1855" s="492"/>
      <c r="R1855" s="493"/>
      <c r="S1855" s="493"/>
      <c r="T1855" s="493"/>
      <c r="U1855" s="493"/>
      <c r="V1855" s="493"/>
      <c r="W1855" s="403"/>
      <c r="X1855" s="1"/>
      <c r="Y1855" s="2"/>
      <c r="Z1855" s="400" t="str">
        <f>IFERROR(VLOOKUP(Y1855, 【参考】数式用!$A$2:$B$48, 2, FALSE), "")</f>
        <v/>
      </c>
    </row>
    <row r="1856" spans="2:26" ht="20.100000000000001" customHeight="1">
      <c r="B1856" s="402">
        <f t="shared" si="25"/>
        <v>1818</v>
      </c>
      <c r="C1856" s="489"/>
      <c r="D1856" s="490"/>
      <c r="E1856" s="490"/>
      <c r="F1856" s="490"/>
      <c r="G1856" s="490"/>
      <c r="H1856" s="490"/>
      <c r="I1856" s="490"/>
      <c r="J1856" s="490"/>
      <c r="K1856" s="490"/>
      <c r="L1856" s="491"/>
      <c r="M1856" s="492"/>
      <c r="N1856" s="492"/>
      <c r="O1856" s="492"/>
      <c r="P1856" s="492"/>
      <c r="Q1856" s="492"/>
      <c r="R1856" s="493"/>
      <c r="S1856" s="493"/>
      <c r="T1856" s="493"/>
      <c r="U1856" s="493"/>
      <c r="V1856" s="493"/>
      <c r="W1856" s="403"/>
      <c r="X1856" s="1"/>
      <c r="Y1856" s="2"/>
      <c r="Z1856" s="400" t="str">
        <f>IFERROR(VLOOKUP(Y1856, 【参考】数式用!$A$2:$B$48, 2, FALSE), "")</f>
        <v/>
      </c>
    </row>
    <row r="1857" spans="2:26" ht="20.100000000000001" customHeight="1">
      <c r="B1857" s="402">
        <f t="shared" si="25"/>
        <v>1819</v>
      </c>
      <c r="C1857" s="489"/>
      <c r="D1857" s="490"/>
      <c r="E1857" s="490"/>
      <c r="F1857" s="490"/>
      <c r="G1857" s="490"/>
      <c r="H1857" s="490"/>
      <c r="I1857" s="490"/>
      <c r="J1857" s="490"/>
      <c r="K1857" s="490"/>
      <c r="L1857" s="491"/>
      <c r="M1857" s="492"/>
      <c r="N1857" s="492"/>
      <c r="O1857" s="492"/>
      <c r="P1857" s="492"/>
      <c r="Q1857" s="492"/>
      <c r="R1857" s="493"/>
      <c r="S1857" s="493"/>
      <c r="T1857" s="493"/>
      <c r="U1857" s="493"/>
      <c r="V1857" s="493"/>
      <c r="W1857" s="403"/>
      <c r="X1857" s="1"/>
      <c r="Y1857" s="2"/>
      <c r="Z1857" s="400" t="str">
        <f>IFERROR(VLOOKUP(Y1857, 【参考】数式用!$A$2:$B$48, 2, FALSE), "")</f>
        <v/>
      </c>
    </row>
    <row r="1858" spans="2:26" ht="20.100000000000001" customHeight="1">
      <c r="B1858" s="402">
        <f t="shared" si="25"/>
        <v>1820</v>
      </c>
      <c r="C1858" s="489"/>
      <c r="D1858" s="490"/>
      <c r="E1858" s="490"/>
      <c r="F1858" s="490"/>
      <c r="G1858" s="490"/>
      <c r="H1858" s="490"/>
      <c r="I1858" s="490"/>
      <c r="J1858" s="490"/>
      <c r="K1858" s="490"/>
      <c r="L1858" s="491"/>
      <c r="M1858" s="492"/>
      <c r="N1858" s="492"/>
      <c r="O1858" s="492"/>
      <c r="P1858" s="492"/>
      <c r="Q1858" s="492"/>
      <c r="R1858" s="493"/>
      <c r="S1858" s="493"/>
      <c r="T1858" s="493"/>
      <c r="U1858" s="493"/>
      <c r="V1858" s="493"/>
      <c r="W1858" s="403"/>
      <c r="X1858" s="1"/>
      <c r="Y1858" s="2"/>
      <c r="Z1858" s="400" t="str">
        <f>IFERROR(VLOOKUP(Y1858, 【参考】数式用!$A$2:$B$48, 2, FALSE), "")</f>
        <v/>
      </c>
    </row>
    <row r="1859" spans="2:26" ht="20.100000000000001" customHeight="1">
      <c r="B1859" s="402">
        <f t="shared" si="25"/>
        <v>1821</v>
      </c>
      <c r="C1859" s="489"/>
      <c r="D1859" s="490"/>
      <c r="E1859" s="490"/>
      <c r="F1859" s="490"/>
      <c r="G1859" s="490"/>
      <c r="H1859" s="490"/>
      <c r="I1859" s="490"/>
      <c r="J1859" s="490"/>
      <c r="K1859" s="490"/>
      <c r="L1859" s="491"/>
      <c r="M1859" s="492"/>
      <c r="N1859" s="492"/>
      <c r="O1859" s="492"/>
      <c r="P1859" s="492"/>
      <c r="Q1859" s="492"/>
      <c r="R1859" s="493"/>
      <c r="S1859" s="493"/>
      <c r="T1859" s="493"/>
      <c r="U1859" s="493"/>
      <c r="V1859" s="493"/>
      <c r="W1859" s="403"/>
      <c r="X1859" s="1"/>
      <c r="Y1859" s="2"/>
      <c r="Z1859" s="400" t="str">
        <f>IFERROR(VLOOKUP(Y1859, 【参考】数式用!$A$2:$B$48, 2, FALSE), "")</f>
        <v/>
      </c>
    </row>
    <row r="1860" spans="2:26" ht="20.100000000000001" customHeight="1">
      <c r="B1860" s="402">
        <f t="shared" si="25"/>
        <v>1822</v>
      </c>
      <c r="C1860" s="489"/>
      <c r="D1860" s="490"/>
      <c r="E1860" s="490"/>
      <c r="F1860" s="490"/>
      <c r="G1860" s="490"/>
      <c r="H1860" s="490"/>
      <c r="I1860" s="490"/>
      <c r="J1860" s="490"/>
      <c r="K1860" s="490"/>
      <c r="L1860" s="491"/>
      <c r="M1860" s="492"/>
      <c r="N1860" s="492"/>
      <c r="O1860" s="492"/>
      <c r="P1860" s="492"/>
      <c r="Q1860" s="492"/>
      <c r="R1860" s="493"/>
      <c r="S1860" s="493"/>
      <c r="T1860" s="493"/>
      <c r="U1860" s="493"/>
      <c r="V1860" s="493"/>
      <c r="W1860" s="403"/>
      <c r="X1860" s="1"/>
      <c r="Y1860" s="2"/>
      <c r="Z1860" s="400" t="str">
        <f>IFERROR(VLOOKUP(Y1860, 【参考】数式用!$A$2:$B$48, 2, FALSE), "")</f>
        <v/>
      </c>
    </row>
    <row r="1861" spans="2:26" ht="20.100000000000001" customHeight="1">
      <c r="B1861" s="402">
        <f t="shared" si="25"/>
        <v>1823</v>
      </c>
      <c r="C1861" s="489"/>
      <c r="D1861" s="490"/>
      <c r="E1861" s="490"/>
      <c r="F1861" s="490"/>
      <c r="G1861" s="490"/>
      <c r="H1861" s="490"/>
      <c r="I1861" s="490"/>
      <c r="J1861" s="490"/>
      <c r="K1861" s="490"/>
      <c r="L1861" s="491"/>
      <c r="M1861" s="492"/>
      <c r="N1861" s="492"/>
      <c r="O1861" s="492"/>
      <c r="P1861" s="492"/>
      <c r="Q1861" s="492"/>
      <c r="R1861" s="493"/>
      <c r="S1861" s="493"/>
      <c r="T1861" s="493"/>
      <c r="U1861" s="493"/>
      <c r="V1861" s="493"/>
      <c r="W1861" s="403"/>
      <c r="X1861" s="1"/>
      <c r="Y1861" s="2"/>
      <c r="Z1861" s="400" t="str">
        <f>IFERROR(VLOOKUP(Y1861, 【参考】数式用!$A$2:$B$48, 2, FALSE), "")</f>
        <v/>
      </c>
    </row>
    <row r="1862" spans="2:26" ht="20.100000000000001" customHeight="1">
      <c r="B1862" s="402">
        <f t="shared" si="25"/>
        <v>1824</v>
      </c>
      <c r="C1862" s="489"/>
      <c r="D1862" s="490"/>
      <c r="E1862" s="490"/>
      <c r="F1862" s="490"/>
      <c r="G1862" s="490"/>
      <c r="H1862" s="490"/>
      <c r="I1862" s="490"/>
      <c r="J1862" s="490"/>
      <c r="K1862" s="490"/>
      <c r="L1862" s="491"/>
      <c r="M1862" s="492"/>
      <c r="N1862" s="492"/>
      <c r="O1862" s="492"/>
      <c r="P1862" s="492"/>
      <c r="Q1862" s="492"/>
      <c r="R1862" s="493"/>
      <c r="S1862" s="493"/>
      <c r="T1862" s="493"/>
      <c r="U1862" s="493"/>
      <c r="V1862" s="493"/>
      <c r="W1862" s="403"/>
      <c r="X1862" s="1"/>
      <c r="Y1862" s="2"/>
      <c r="Z1862" s="400" t="str">
        <f>IFERROR(VLOOKUP(Y1862, 【参考】数式用!$A$2:$B$48, 2, FALSE), "")</f>
        <v/>
      </c>
    </row>
    <row r="1863" spans="2:26" ht="20.100000000000001" customHeight="1">
      <c r="B1863" s="402">
        <f t="shared" si="25"/>
        <v>1825</v>
      </c>
      <c r="C1863" s="489"/>
      <c r="D1863" s="490"/>
      <c r="E1863" s="490"/>
      <c r="F1863" s="490"/>
      <c r="G1863" s="490"/>
      <c r="H1863" s="490"/>
      <c r="I1863" s="490"/>
      <c r="J1863" s="490"/>
      <c r="K1863" s="490"/>
      <c r="L1863" s="491"/>
      <c r="M1863" s="492"/>
      <c r="N1863" s="492"/>
      <c r="O1863" s="492"/>
      <c r="P1863" s="492"/>
      <c r="Q1863" s="492"/>
      <c r="R1863" s="493"/>
      <c r="S1863" s="493"/>
      <c r="T1863" s="493"/>
      <c r="U1863" s="493"/>
      <c r="V1863" s="493"/>
      <c r="W1863" s="403"/>
      <c r="X1863" s="1"/>
      <c r="Y1863" s="2"/>
      <c r="Z1863" s="400" t="str">
        <f>IFERROR(VLOOKUP(Y1863, 【参考】数式用!$A$2:$B$48, 2, FALSE), "")</f>
        <v/>
      </c>
    </row>
    <row r="1864" spans="2:26" ht="20.100000000000001" customHeight="1">
      <c r="B1864" s="402">
        <f t="shared" si="25"/>
        <v>1826</v>
      </c>
      <c r="C1864" s="489"/>
      <c r="D1864" s="490"/>
      <c r="E1864" s="490"/>
      <c r="F1864" s="490"/>
      <c r="G1864" s="490"/>
      <c r="H1864" s="490"/>
      <c r="I1864" s="490"/>
      <c r="J1864" s="490"/>
      <c r="K1864" s="490"/>
      <c r="L1864" s="491"/>
      <c r="M1864" s="492"/>
      <c r="N1864" s="492"/>
      <c r="O1864" s="492"/>
      <c r="P1864" s="492"/>
      <c r="Q1864" s="492"/>
      <c r="R1864" s="493"/>
      <c r="S1864" s="493"/>
      <c r="T1864" s="493"/>
      <c r="U1864" s="493"/>
      <c r="V1864" s="493"/>
      <c r="W1864" s="403"/>
      <c r="X1864" s="1"/>
      <c r="Y1864" s="2"/>
      <c r="Z1864" s="400" t="str">
        <f>IFERROR(VLOOKUP(Y1864, 【参考】数式用!$A$2:$B$48, 2, FALSE), "")</f>
        <v/>
      </c>
    </row>
    <row r="1865" spans="2:26" ht="20.100000000000001" customHeight="1">
      <c r="B1865" s="402">
        <f t="shared" si="25"/>
        <v>1827</v>
      </c>
      <c r="C1865" s="489"/>
      <c r="D1865" s="490"/>
      <c r="E1865" s="490"/>
      <c r="F1865" s="490"/>
      <c r="G1865" s="490"/>
      <c r="H1865" s="490"/>
      <c r="I1865" s="490"/>
      <c r="J1865" s="490"/>
      <c r="K1865" s="490"/>
      <c r="L1865" s="491"/>
      <c r="M1865" s="492"/>
      <c r="N1865" s="492"/>
      <c r="O1865" s="492"/>
      <c r="P1865" s="492"/>
      <c r="Q1865" s="492"/>
      <c r="R1865" s="493"/>
      <c r="S1865" s="493"/>
      <c r="T1865" s="493"/>
      <c r="U1865" s="493"/>
      <c r="V1865" s="493"/>
      <c r="W1865" s="403"/>
      <c r="X1865" s="1"/>
      <c r="Y1865" s="2"/>
      <c r="Z1865" s="400" t="str">
        <f>IFERROR(VLOOKUP(Y1865, 【参考】数式用!$A$2:$B$48, 2, FALSE), "")</f>
        <v/>
      </c>
    </row>
    <row r="1866" spans="2:26" ht="20.100000000000001" customHeight="1">
      <c r="B1866" s="402">
        <f t="shared" si="25"/>
        <v>1828</v>
      </c>
      <c r="C1866" s="489"/>
      <c r="D1866" s="490"/>
      <c r="E1866" s="490"/>
      <c r="F1866" s="490"/>
      <c r="G1866" s="490"/>
      <c r="H1866" s="490"/>
      <c r="I1866" s="490"/>
      <c r="J1866" s="490"/>
      <c r="K1866" s="490"/>
      <c r="L1866" s="491"/>
      <c r="M1866" s="492"/>
      <c r="N1866" s="492"/>
      <c r="O1866" s="492"/>
      <c r="P1866" s="492"/>
      <c r="Q1866" s="492"/>
      <c r="R1866" s="493"/>
      <c r="S1866" s="493"/>
      <c r="T1866" s="493"/>
      <c r="U1866" s="493"/>
      <c r="V1866" s="493"/>
      <c r="W1866" s="403"/>
      <c r="X1866" s="1"/>
      <c r="Y1866" s="2"/>
      <c r="Z1866" s="400" t="str">
        <f>IFERROR(VLOOKUP(Y1866, 【参考】数式用!$A$2:$B$48, 2, FALSE), "")</f>
        <v/>
      </c>
    </row>
    <row r="1867" spans="2:26" ht="20.100000000000001" customHeight="1">
      <c r="B1867" s="402">
        <f t="shared" si="25"/>
        <v>1829</v>
      </c>
      <c r="C1867" s="489"/>
      <c r="D1867" s="490"/>
      <c r="E1867" s="490"/>
      <c r="F1867" s="490"/>
      <c r="G1867" s="490"/>
      <c r="H1867" s="490"/>
      <c r="I1867" s="490"/>
      <c r="J1867" s="490"/>
      <c r="K1867" s="490"/>
      <c r="L1867" s="491"/>
      <c r="M1867" s="492"/>
      <c r="N1867" s="492"/>
      <c r="O1867" s="492"/>
      <c r="P1867" s="492"/>
      <c r="Q1867" s="492"/>
      <c r="R1867" s="493"/>
      <c r="S1867" s="493"/>
      <c r="T1867" s="493"/>
      <c r="U1867" s="493"/>
      <c r="V1867" s="493"/>
      <c r="W1867" s="403"/>
      <c r="X1867" s="1"/>
      <c r="Y1867" s="2"/>
      <c r="Z1867" s="400" t="str">
        <f>IFERROR(VLOOKUP(Y1867, 【参考】数式用!$A$2:$B$48, 2, FALSE), "")</f>
        <v/>
      </c>
    </row>
    <row r="1868" spans="2:26" ht="20.100000000000001" customHeight="1">
      <c r="B1868" s="402">
        <f t="shared" si="25"/>
        <v>1830</v>
      </c>
      <c r="C1868" s="489"/>
      <c r="D1868" s="490"/>
      <c r="E1868" s="490"/>
      <c r="F1868" s="490"/>
      <c r="G1868" s="490"/>
      <c r="H1868" s="490"/>
      <c r="I1868" s="490"/>
      <c r="J1868" s="490"/>
      <c r="K1868" s="490"/>
      <c r="L1868" s="491"/>
      <c r="M1868" s="492"/>
      <c r="N1868" s="492"/>
      <c r="O1868" s="492"/>
      <c r="P1868" s="492"/>
      <c r="Q1868" s="492"/>
      <c r="R1868" s="493"/>
      <c r="S1868" s="493"/>
      <c r="T1868" s="493"/>
      <c r="U1868" s="493"/>
      <c r="V1868" s="493"/>
      <c r="W1868" s="403"/>
      <c r="X1868" s="1"/>
      <c r="Y1868" s="2"/>
      <c r="Z1868" s="400" t="str">
        <f>IFERROR(VLOOKUP(Y1868, 【参考】数式用!$A$2:$B$48, 2, FALSE), "")</f>
        <v/>
      </c>
    </row>
    <row r="1869" spans="2:26" ht="20.100000000000001" customHeight="1">
      <c r="B1869" s="402">
        <f t="shared" si="25"/>
        <v>1831</v>
      </c>
      <c r="C1869" s="489"/>
      <c r="D1869" s="490"/>
      <c r="E1869" s="490"/>
      <c r="F1869" s="490"/>
      <c r="G1869" s="490"/>
      <c r="H1869" s="490"/>
      <c r="I1869" s="490"/>
      <c r="J1869" s="490"/>
      <c r="K1869" s="490"/>
      <c r="L1869" s="491"/>
      <c r="M1869" s="492"/>
      <c r="N1869" s="492"/>
      <c r="O1869" s="492"/>
      <c r="P1869" s="492"/>
      <c r="Q1869" s="492"/>
      <c r="R1869" s="493"/>
      <c r="S1869" s="493"/>
      <c r="T1869" s="493"/>
      <c r="U1869" s="493"/>
      <c r="V1869" s="493"/>
      <c r="W1869" s="403"/>
      <c r="X1869" s="1"/>
      <c r="Y1869" s="2"/>
      <c r="Z1869" s="400" t="str">
        <f>IFERROR(VLOOKUP(Y1869, 【参考】数式用!$A$2:$B$48, 2, FALSE), "")</f>
        <v/>
      </c>
    </row>
    <row r="1870" spans="2:26" ht="20.100000000000001" customHeight="1">
      <c r="B1870" s="402">
        <f t="shared" si="25"/>
        <v>1832</v>
      </c>
      <c r="C1870" s="489"/>
      <c r="D1870" s="490"/>
      <c r="E1870" s="490"/>
      <c r="F1870" s="490"/>
      <c r="G1870" s="490"/>
      <c r="H1870" s="490"/>
      <c r="I1870" s="490"/>
      <c r="J1870" s="490"/>
      <c r="K1870" s="490"/>
      <c r="L1870" s="491"/>
      <c r="M1870" s="492"/>
      <c r="N1870" s="492"/>
      <c r="O1870" s="492"/>
      <c r="P1870" s="492"/>
      <c r="Q1870" s="492"/>
      <c r="R1870" s="493"/>
      <c r="S1870" s="493"/>
      <c r="T1870" s="493"/>
      <c r="U1870" s="493"/>
      <c r="V1870" s="493"/>
      <c r="W1870" s="403"/>
      <c r="X1870" s="1"/>
      <c r="Y1870" s="2"/>
      <c r="Z1870" s="400" t="str">
        <f>IFERROR(VLOOKUP(Y1870, 【参考】数式用!$A$2:$B$48, 2, FALSE), "")</f>
        <v/>
      </c>
    </row>
    <row r="1871" spans="2:26" ht="20.100000000000001" customHeight="1">
      <c r="B1871" s="402">
        <f t="shared" si="25"/>
        <v>1833</v>
      </c>
      <c r="C1871" s="489"/>
      <c r="D1871" s="490"/>
      <c r="E1871" s="490"/>
      <c r="F1871" s="490"/>
      <c r="G1871" s="490"/>
      <c r="H1871" s="490"/>
      <c r="I1871" s="490"/>
      <c r="J1871" s="490"/>
      <c r="K1871" s="490"/>
      <c r="L1871" s="491"/>
      <c r="M1871" s="492"/>
      <c r="N1871" s="492"/>
      <c r="O1871" s="492"/>
      <c r="P1871" s="492"/>
      <c r="Q1871" s="492"/>
      <c r="R1871" s="493"/>
      <c r="S1871" s="493"/>
      <c r="T1871" s="493"/>
      <c r="U1871" s="493"/>
      <c r="V1871" s="493"/>
      <c r="W1871" s="403"/>
      <c r="X1871" s="1"/>
      <c r="Y1871" s="2"/>
      <c r="Z1871" s="400" t="str">
        <f>IFERROR(VLOOKUP(Y1871, 【参考】数式用!$A$2:$B$48, 2, FALSE), "")</f>
        <v/>
      </c>
    </row>
    <row r="1872" spans="2:26" ht="20.100000000000001" customHeight="1">
      <c r="B1872" s="402">
        <f t="shared" si="25"/>
        <v>1834</v>
      </c>
      <c r="C1872" s="489"/>
      <c r="D1872" s="490"/>
      <c r="E1872" s="490"/>
      <c r="F1872" s="490"/>
      <c r="G1872" s="490"/>
      <c r="H1872" s="490"/>
      <c r="I1872" s="490"/>
      <c r="J1872" s="490"/>
      <c r="K1872" s="490"/>
      <c r="L1872" s="491"/>
      <c r="M1872" s="492"/>
      <c r="N1872" s="492"/>
      <c r="O1872" s="492"/>
      <c r="P1872" s="492"/>
      <c r="Q1872" s="492"/>
      <c r="R1872" s="493"/>
      <c r="S1872" s="493"/>
      <c r="T1872" s="493"/>
      <c r="U1872" s="493"/>
      <c r="V1872" s="493"/>
      <c r="W1872" s="403"/>
      <c r="X1872" s="1"/>
      <c r="Y1872" s="2"/>
      <c r="Z1872" s="400" t="str">
        <f>IFERROR(VLOOKUP(Y1872, 【参考】数式用!$A$2:$B$48, 2, FALSE), "")</f>
        <v/>
      </c>
    </row>
    <row r="1873" spans="2:26" ht="20.100000000000001" customHeight="1">
      <c r="B1873" s="402">
        <f t="shared" si="25"/>
        <v>1835</v>
      </c>
      <c r="C1873" s="489"/>
      <c r="D1873" s="490"/>
      <c r="E1873" s="490"/>
      <c r="F1873" s="490"/>
      <c r="G1873" s="490"/>
      <c r="H1873" s="490"/>
      <c r="I1873" s="490"/>
      <c r="J1873" s="490"/>
      <c r="K1873" s="490"/>
      <c r="L1873" s="491"/>
      <c r="M1873" s="492"/>
      <c r="N1873" s="492"/>
      <c r="O1873" s="492"/>
      <c r="P1873" s="492"/>
      <c r="Q1873" s="492"/>
      <c r="R1873" s="493"/>
      <c r="S1873" s="493"/>
      <c r="T1873" s="493"/>
      <c r="U1873" s="493"/>
      <c r="V1873" s="493"/>
      <c r="W1873" s="403"/>
      <c r="X1873" s="1"/>
      <c r="Y1873" s="2"/>
      <c r="Z1873" s="400" t="str">
        <f>IFERROR(VLOOKUP(Y1873, 【参考】数式用!$A$2:$B$48, 2, FALSE), "")</f>
        <v/>
      </c>
    </row>
    <row r="1874" spans="2:26" ht="20.100000000000001" customHeight="1">
      <c r="B1874" s="402">
        <f t="shared" si="25"/>
        <v>1836</v>
      </c>
      <c r="C1874" s="489"/>
      <c r="D1874" s="490"/>
      <c r="E1874" s="490"/>
      <c r="F1874" s="490"/>
      <c r="G1874" s="490"/>
      <c r="H1874" s="490"/>
      <c r="I1874" s="490"/>
      <c r="J1874" s="490"/>
      <c r="K1874" s="490"/>
      <c r="L1874" s="491"/>
      <c r="M1874" s="492"/>
      <c r="N1874" s="492"/>
      <c r="O1874" s="492"/>
      <c r="P1874" s="492"/>
      <c r="Q1874" s="492"/>
      <c r="R1874" s="493"/>
      <c r="S1874" s="493"/>
      <c r="T1874" s="493"/>
      <c r="U1874" s="493"/>
      <c r="V1874" s="493"/>
      <c r="W1874" s="403"/>
      <c r="X1874" s="1"/>
      <c r="Y1874" s="2"/>
      <c r="Z1874" s="400" t="str">
        <f>IFERROR(VLOOKUP(Y1874, 【参考】数式用!$A$2:$B$48, 2, FALSE), "")</f>
        <v/>
      </c>
    </row>
    <row r="1875" spans="2:26" ht="20.100000000000001" customHeight="1">
      <c r="B1875" s="402">
        <f t="shared" si="25"/>
        <v>1837</v>
      </c>
      <c r="C1875" s="489"/>
      <c r="D1875" s="490"/>
      <c r="E1875" s="490"/>
      <c r="F1875" s="490"/>
      <c r="G1875" s="490"/>
      <c r="H1875" s="490"/>
      <c r="I1875" s="490"/>
      <c r="J1875" s="490"/>
      <c r="K1875" s="490"/>
      <c r="L1875" s="491"/>
      <c r="M1875" s="492"/>
      <c r="N1875" s="492"/>
      <c r="O1875" s="492"/>
      <c r="P1875" s="492"/>
      <c r="Q1875" s="492"/>
      <c r="R1875" s="493"/>
      <c r="S1875" s="493"/>
      <c r="T1875" s="493"/>
      <c r="U1875" s="493"/>
      <c r="V1875" s="493"/>
      <c r="W1875" s="403"/>
      <c r="X1875" s="1"/>
      <c r="Y1875" s="2"/>
      <c r="Z1875" s="400" t="str">
        <f>IFERROR(VLOOKUP(Y1875, 【参考】数式用!$A$2:$B$48, 2, FALSE), "")</f>
        <v/>
      </c>
    </row>
    <row r="1876" spans="2:26" ht="20.100000000000001" customHeight="1">
      <c r="B1876" s="402">
        <f t="shared" si="25"/>
        <v>1838</v>
      </c>
      <c r="C1876" s="489"/>
      <c r="D1876" s="490"/>
      <c r="E1876" s="490"/>
      <c r="F1876" s="490"/>
      <c r="G1876" s="490"/>
      <c r="H1876" s="490"/>
      <c r="I1876" s="490"/>
      <c r="J1876" s="490"/>
      <c r="K1876" s="490"/>
      <c r="L1876" s="491"/>
      <c r="M1876" s="492"/>
      <c r="N1876" s="492"/>
      <c r="O1876" s="492"/>
      <c r="P1876" s="492"/>
      <c r="Q1876" s="492"/>
      <c r="R1876" s="493"/>
      <c r="S1876" s="493"/>
      <c r="T1876" s="493"/>
      <c r="U1876" s="493"/>
      <c r="V1876" s="493"/>
      <c r="W1876" s="403"/>
      <c r="X1876" s="1"/>
      <c r="Y1876" s="2"/>
      <c r="Z1876" s="400" t="str">
        <f>IFERROR(VLOOKUP(Y1876, 【参考】数式用!$A$2:$B$48, 2, FALSE), "")</f>
        <v/>
      </c>
    </row>
    <row r="1877" spans="2:26" ht="20.100000000000001" customHeight="1">
      <c r="B1877" s="402">
        <f t="shared" si="25"/>
        <v>1839</v>
      </c>
      <c r="C1877" s="489"/>
      <c r="D1877" s="490"/>
      <c r="E1877" s="490"/>
      <c r="F1877" s="490"/>
      <c r="G1877" s="490"/>
      <c r="H1877" s="490"/>
      <c r="I1877" s="490"/>
      <c r="J1877" s="490"/>
      <c r="K1877" s="490"/>
      <c r="L1877" s="491"/>
      <c r="M1877" s="492"/>
      <c r="N1877" s="492"/>
      <c r="O1877" s="492"/>
      <c r="P1877" s="492"/>
      <c r="Q1877" s="492"/>
      <c r="R1877" s="493"/>
      <c r="S1877" s="493"/>
      <c r="T1877" s="493"/>
      <c r="U1877" s="493"/>
      <c r="V1877" s="493"/>
      <c r="W1877" s="403"/>
      <c r="X1877" s="1"/>
      <c r="Y1877" s="2"/>
      <c r="Z1877" s="400" t="str">
        <f>IFERROR(VLOOKUP(Y1877, 【参考】数式用!$A$2:$B$48, 2, FALSE), "")</f>
        <v/>
      </c>
    </row>
    <row r="1878" spans="2:26" ht="20.100000000000001" customHeight="1">
      <c r="B1878" s="402">
        <f t="shared" si="25"/>
        <v>1840</v>
      </c>
      <c r="C1878" s="489"/>
      <c r="D1878" s="490"/>
      <c r="E1878" s="490"/>
      <c r="F1878" s="490"/>
      <c r="G1878" s="490"/>
      <c r="H1878" s="490"/>
      <c r="I1878" s="490"/>
      <c r="J1878" s="490"/>
      <c r="K1878" s="490"/>
      <c r="L1878" s="491"/>
      <c r="M1878" s="492"/>
      <c r="N1878" s="492"/>
      <c r="O1878" s="492"/>
      <c r="P1878" s="492"/>
      <c r="Q1878" s="492"/>
      <c r="R1878" s="493"/>
      <c r="S1878" s="493"/>
      <c r="T1878" s="493"/>
      <c r="U1878" s="493"/>
      <c r="V1878" s="493"/>
      <c r="W1878" s="403"/>
      <c r="X1878" s="1"/>
      <c r="Y1878" s="2"/>
      <c r="Z1878" s="400" t="str">
        <f>IFERROR(VLOOKUP(Y1878, 【参考】数式用!$A$2:$B$48, 2, FALSE), "")</f>
        <v/>
      </c>
    </row>
    <row r="1879" spans="2:26" ht="20.100000000000001" customHeight="1">
      <c r="B1879" s="402">
        <f t="shared" si="25"/>
        <v>1841</v>
      </c>
      <c r="C1879" s="489"/>
      <c r="D1879" s="490"/>
      <c r="E1879" s="490"/>
      <c r="F1879" s="490"/>
      <c r="G1879" s="490"/>
      <c r="H1879" s="490"/>
      <c r="I1879" s="490"/>
      <c r="J1879" s="490"/>
      <c r="K1879" s="490"/>
      <c r="L1879" s="491"/>
      <c r="M1879" s="492"/>
      <c r="N1879" s="492"/>
      <c r="O1879" s="492"/>
      <c r="P1879" s="492"/>
      <c r="Q1879" s="492"/>
      <c r="R1879" s="493"/>
      <c r="S1879" s="493"/>
      <c r="T1879" s="493"/>
      <c r="U1879" s="493"/>
      <c r="V1879" s="493"/>
      <c r="W1879" s="403"/>
      <c r="X1879" s="1"/>
      <c r="Y1879" s="2"/>
      <c r="Z1879" s="400" t="str">
        <f>IFERROR(VLOOKUP(Y1879, 【参考】数式用!$A$2:$B$48, 2, FALSE), "")</f>
        <v/>
      </c>
    </row>
    <row r="1880" spans="2:26" ht="20.100000000000001" customHeight="1">
      <c r="B1880" s="402">
        <f t="shared" si="25"/>
        <v>1842</v>
      </c>
      <c r="C1880" s="489"/>
      <c r="D1880" s="490"/>
      <c r="E1880" s="490"/>
      <c r="F1880" s="490"/>
      <c r="G1880" s="490"/>
      <c r="H1880" s="490"/>
      <c r="I1880" s="490"/>
      <c r="J1880" s="490"/>
      <c r="K1880" s="490"/>
      <c r="L1880" s="491"/>
      <c r="M1880" s="492"/>
      <c r="N1880" s="492"/>
      <c r="O1880" s="492"/>
      <c r="P1880" s="492"/>
      <c r="Q1880" s="492"/>
      <c r="R1880" s="493"/>
      <c r="S1880" s="493"/>
      <c r="T1880" s="493"/>
      <c r="U1880" s="493"/>
      <c r="V1880" s="493"/>
      <c r="W1880" s="403"/>
      <c r="X1880" s="1"/>
      <c r="Y1880" s="2"/>
      <c r="Z1880" s="400" t="str">
        <f>IFERROR(VLOOKUP(Y1880, 【参考】数式用!$A$2:$B$48, 2, FALSE), "")</f>
        <v/>
      </c>
    </row>
    <row r="1881" spans="2:26" ht="20.100000000000001" customHeight="1">
      <c r="B1881" s="402">
        <f t="shared" si="25"/>
        <v>1843</v>
      </c>
      <c r="C1881" s="489"/>
      <c r="D1881" s="490"/>
      <c r="E1881" s="490"/>
      <c r="F1881" s="490"/>
      <c r="G1881" s="490"/>
      <c r="H1881" s="490"/>
      <c r="I1881" s="490"/>
      <c r="J1881" s="490"/>
      <c r="K1881" s="490"/>
      <c r="L1881" s="491"/>
      <c r="M1881" s="492"/>
      <c r="N1881" s="492"/>
      <c r="O1881" s="492"/>
      <c r="P1881" s="492"/>
      <c r="Q1881" s="492"/>
      <c r="R1881" s="493"/>
      <c r="S1881" s="493"/>
      <c r="T1881" s="493"/>
      <c r="U1881" s="493"/>
      <c r="V1881" s="493"/>
      <c r="W1881" s="403"/>
      <c r="X1881" s="1"/>
      <c r="Y1881" s="2"/>
      <c r="Z1881" s="400" t="str">
        <f>IFERROR(VLOOKUP(Y1881, 【参考】数式用!$A$2:$B$48, 2, FALSE), "")</f>
        <v/>
      </c>
    </row>
    <row r="1882" spans="2:26" ht="20.100000000000001" customHeight="1">
      <c r="B1882" s="402">
        <f t="shared" si="25"/>
        <v>1844</v>
      </c>
      <c r="C1882" s="489"/>
      <c r="D1882" s="490"/>
      <c r="E1882" s="490"/>
      <c r="F1882" s="490"/>
      <c r="G1882" s="490"/>
      <c r="H1882" s="490"/>
      <c r="I1882" s="490"/>
      <c r="J1882" s="490"/>
      <c r="K1882" s="490"/>
      <c r="L1882" s="491"/>
      <c r="M1882" s="492"/>
      <c r="N1882" s="492"/>
      <c r="O1882" s="492"/>
      <c r="P1882" s="492"/>
      <c r="Q1882" s="492"/>
      <c r="R1882" s="493"/>
      <c r="S1882" s="493"/>
      <c r="T1882" s="493"/>
      <c r="U1882" s="493"/>
      <c r="V1882" s="493"/>
      <c r="W1882" s="403"/>
      <c r="X1882" s="1"/>
      <c r="Y1882" s="2"/>
      <c r="Z1882" s="400" t="str">
        <f>IFERROR(VLOOKUP(Y1882, 【参考】数式用!$A$2:$B$48, 2, FALSE), "")</f>
        <v/>
      </c>
    </row>
    <row r="1883" spans="2:26" ht="20.100000000000001" customHeight="1">
      <c r="B1883" s="402">
        <f t="shared" si="25"/>
        <v>1845</v>
      </c>
      <c r="C1883" s="489"/>
      <c r="D1883" s="490"/>
      <c r="E1883" s="490"/>
      <c r="F1883" s="490"/>
      <c r="G1883" s="490"/>
      <c r="H1883" s="490"/>
      <c r="I1883" s="490"/>
      <c r="J1883" s="490"/>
      <c r="K1883" s="490"/>
      <c r="L1883" s="491"/>
      <c r="M1883" s="492"/>
      <c r="N1883" s="492"/>
      <c r="O1883" s="492"/>
      <c r="P1883" s="492"/>
      <c r="Q1883" s="492"/>
      <c r="R1883" s="493"/>
      <c r="S1883" s="493"/>
      <c r="T1883" s="493"/>
      <c r="U1883" s="493"/>
      <c r="V1883" s="493"/>
      <c r="W1883" s="403"/>
      <c r="X1883" s="1"/>
      <c r="Y1883" s="2"/>
      <c r="Z1883" s="400" t="str">
        <f>IFERROR(VLOOKUP(Y1883, 【参考】数式用!$A$2:$B$48, 2, FALSE), "")</f>
        <v/>
      </c>
    </row>
    <row r="1884" spans="2:26" ht="20.100000000000001" customHeight="1">
      <c r="B1884" s="402">
        <f t="shared" si="25"/>
        <v>1846</v>
      </c>
      <c r="C1884" s="489"/>
      <c r="D1884" s="490"/>
      <c r="E1884" s="490"/>
      <c r="F1884" s="490"/>
      <c r="G1884" s="490"/>
      <c r="H1884" s="490"/>
      <c r="I1884" s="490"/>
      <c r="J1884" s="490"/>
      <c r="K1884" s="490"/>
      <c r="L1884" s="491"/>
      <c r="M1884" s="492"/>
      <c r="N1884" s="492"/>
      <c r="O1884" s="492"/>
      <c r="P1884" s="492"/>
      <c r="Q1884" s="492"/>
      <c r="R1884" s="493"/>
      <c r="S1884" s="493"/>
      <c r="T1884" s="493"/>
      <c r="U1884" s="493"/>
      <c r="V1884" s="493"/>
      <c r="W1884" s="403"/>
      <c r="X1884" s="1"/>
      <c r="Y1884" s="2"/>
      <c r="Z1884" s="400" t="str">
        <f>IFERROR(VLOOKUP(Y1884, 【参考】数式用!$A$2:$B$48, 2, FALSE), "")</f>
        <v/>
      </c>
    </row>
    <row r="1885" spans="2:26" ht="20.100000000000001" customHeight="1">
      <c r="B1885" s="402">
        <f t="shared" si="25"/>
        <v>1847</v>
      </c>
      <c r="C1885" s="489"/>
      <c r="D1885" s="490"/>
      <c r="E1885" s="490"/>
      <c r="F1885" s="490"/>
      <c r="G1885" s="490"/>
      <c r="H1885" s="490"/>
      <c r="I1885" s="490"/>
      <c r="J1885" s="490"/>
      <c r="K1885" s="490"/>
      <c r="L1885" s="491"/>
      <c r="M1885" s="492"/>
      <c r="N1885" s="492"/>
      <c r="O1885" s="492"/>
      <c r="P1885" s="492"/>
      <c r="Q1885" s="492"/>
      <c r="R1885" s="493"/>
      <c r="S1885" s="493"/>
      <c r="T1885" s="493"/>
      <c r="U1885" s="493"/>
      <c r="V1885" s="493"/>
      <c r="W1885" s="403"/>
      <c r="X1885" s="1"/>
      <c r="Y1885" s="2"/>
      <c r="Z1885" s="400" t="str">
        <f>IFERROR(VLOOKUP(Y1885, 【参考】数式用!$A$2:$B$48, 2, FALSE), "")</f>
        <v/>
      </c>
    </row>
    <row r="1886" spans="2:26" ht="20.100000000000001" customHeight="1">
      <c r="B1886" s="402">
        <f t="shared" si="25"/>
        <v>1848</v>
      </c>
      <c r="C1886" s="489"/>
      <c r="D1886" s="490"/>
      <c r="E1886" s="490"/>
      <c r="F1886" s="490"/>
      <c r="G1886" s="490"/>
      <c r="H1886" s="490"/>
      <c r="I1886" s="490"/>
      <c r="J1886" s="490"/>
      <c r="K1886" s="490"/>
      <c r="L1886" s="491"/>
      <c r="M1886" s="492"/>
      <c r="N1886" s="492"/>
      <c r="O1886" s="492"/>
      <c r="P1886" s="492"/>
      <c r="Q1886" s="492"/>
      <c r="R1886" s="493"/>
      <c r="S1886" s="493"/>
      <c r="T1886" s="493"/>
      <c r="U1886" s="493"/>
      <c r="V1886" s="493"/>
      <c r="W1886" s="403"/>
      <c r="X1886" s="1"/>
      <c r="Y1886" s="2"/>
      <c r="Z1886" s="400" t="str">
        <f>IFERROR(VLOOKUP(Y1886, 【参考】数式用!$A$2:$B$48, 2, FALSE), "")</f>
        <v/>
      </c>
    </row>
    <row r="1887" spans="2:26" ht="20.100000000000001" customHeight="1">
      <c r="B1887" s="402">
        <f t="shared" si="25"/>
        <v>1849</v>
      </c>
      <c r="C1887" s="489"/>
      <c r="D1887" s="490"/>
      <c r="E1887" s="490"/>
      <c r="F1887" s="490"/>
      <c r="G1887" s="490"/>
      <c r="H1887" s="490"/>
      <c r="I1887" s="490"/>
      <c r="J1887" s="490"/>
      <c r="K1887" s="490"/>
      <c r="L1887" s="491"/>
      <c r="M1887" s="492"/>
      <c r="N1887" s="492"/>
      <c r="O1887" s="492"/>
      <c r="P1887" s="492"/>
      <c r="Q1887" s="492"/>
      <c r="R1887" s="493"/>
      <c r="S1887" s="493"/>
      <c r="T1887" s="493"/>
      <c r="U1887" s="493"/>
      <c r="V1887" s="493"/>
      <c r="W1887" s="403"/>
      <c r="X1887" s="1"/>
      <c r="Y1887" s="2"/>
      <c r="Z1887" s="400" t="str">
        <f>IFERROR(VLOOKUP(Y1887, 【参考】数式用!$A$2:$B$48, 2, FALSE), "")</f>
        <v/>
      </c>
    </row>
    <row r="1888" spans="2:26" ht="20.100000000000001" customHeight="1">
      <c r="B1888" s="402">
        <f t="shared" si="25"/>
        <v>1850</v>
      </c>
      <c r="C1888" s="489"/>
      <c r="D1888" s="490"/>
      <c r="E1888" s="490"/>
      <c r="F1888" s="490"/>
      <c r="G1888" s="490"/>
      <c r="H1888" s="490"/>
      <c r="I1888" s="490"/>
      <c r="J1888" s="490"/>
      <c r="K1888" s="490"/>
      <c r="L1888" s="491"/>
      <c r="M1888" s="492"/>
      <c r="N1888" s="492"/>
      <c r="O1888" s="492"/>
      <c r="P1888" s="492"/>
      <c r="Q1888" s="492"/>
      <c r="R1888" s="493"/>
      <c r="S1888" s="493"/>
      <c r="T1888" s="493"/>
      <c r="U1888" s="493"/>
      <c r="V1888" s="493"/>
      <c r="W1888" s="403"/>
      <c r="X1888" s="1"/>
      <c r="Y1888" s="2"/>
      <c r="Z1888" s="400" t="str">
        <f>IFERROR(VLOOKUP(Y1888, 【参考】数式用!$A$2:$B$48, 2, FALSE), "")</f>
        <v/>
      </c>
    </row>
    <row r="1889" spans="2:26" ht="20.100000000000001" customHeight="1">
      <c r="B1889" s="402">
        <f t="shared" ref="B1889:B1952" si="26">B1888+1</f>
        <v>1851</v>
      </c>
      <c r="C1889" s="489"/>
      <c r="D1889" s="490"/>
      <c r="E1889" s="490"/>
      <c r="F1889" s="490"/>
      <c r="G1889" s="490"/>
      <c r="H1889" s="490"/>
      <c r="I1889" s="490"/>
      <c r="J1889" s="490"/>
      <c r="K1889" s="490"/>
      <c r="L1889" s="491"/>
      <c r="M1889" s="492"/>
      <c r="N1889" s="492"/>
      <c r="O1889" s="492"/>
      <c r="P1889" s="492"/>
      <c r="Q1889" s="492"/>
      <c r="R1889" s="493"/>
      <c r="S1889" s="493"/>
      <c r="T1889" s="493"/>
      <c r="U1889" s="493"/>
      <c r="V1889" s="493"/>
      <c r="W1889" s="403"/>
      <c r="X1889" s="1"/>
      <c r="Y1889" s="2"/>
      <c r="Z1889" s="400" t="str">
        <f>IFERROR(VLOOKUP(Y1889, 【参考】数式用!$A$2:$B$48, 2, FALSE), "")</f>
        <v/>
      </c>
    </row>
    <row r="1890" spans="2:26" ht="20.100000000000001" customHeight="1">
      <c r="B1890" s="402">
        <f t="shared" si="26"/>
        <v>1852</v>
      </c>
      <c r="C1890" s="489"/>
      <c r="D1890" s="490"/>
      <c r="E1890" s="490"/>
      <c r="F1890" s="490"/>
      <c r="G1890" s="490"/>
      <c r="H1890" s="490"/>
      <c r="I1890" s="490"/>
      <c r="J1890" s="490"/>
      <c r="K1890" s="490"/>
      <c r="L1890" s="491"/>
      <c r="M1890" s="492"/>
      <c r="N1890" s="492"/>
      <c r="O1890" s="492"/>
      <c r="P1890" s="492"/>
      <c r="Q1890" s="492"/>
      <c r="R1890" s="493"/>
      <c r="S1890" s="493"/>
      <c r="T1890" s="493"/>
      <c r="U1890" s="493"/>
      <c r="V1890" s="493"/>
      <c r="W1890" s="403"/>
      <c r="X1890" s="1"/>
      <c r="Y1890" s="2"/>
      <c r="Z1890" s="400" t="str">
        <f>IFERROR(VLOOKUP(Y1890, 【参考】数式用!$A$2:$B$48, 2, FALSE), "")</f>
        <v/>
      </c>
    </row>
    <row r="1891" spans="2:26" ht="20.100000000000001" customHeight="1">
      <c r="B1891" s="402">
        <f t="shared" si="26"/>
        <v>1853</v>
      </c>
      <c r="C1891" s="489"/>
      <c r="D1891" s="490"/>
      <c r="E1891" s="490"/>
      <c r="F1891" s="490"/>
      <c r="G1891" s="490"/>
      <c r="H1891" s="490"/>
      <c r="I1891" s="490"/>
      <c r="J1891" s="490"/>
      <c r="K1891" s="490"/>
      <c r="L1891" s="491"/>
      <c r="M1891" s="492"/>
      <c r="N1891" s="492"/>
      <c r="O1891" s="492"/>
      <c r="P1891" s="492"/>
      <c r="Q1891" s="492"/>
      <c r="R1891" s="493"/>
      <c r="S1891" s="493"/>
      <c r="T1891" s="493"/>
      <c r="U1891" s="493"/>
      <c r="V1891" s="493"/>
      <c r="W1891" s="403"/>
      <c r="X1891" s="1"/>
      <c r="Y1891" s="2"/>
      <c r="Z1891" s="400" t="str">
        <f>IFERROR(VLOOKUP(Y1891, 【参考】数式用!$A$2:$B$48, 2, FALSE), "")</f>
        <v/>
      </c>
    </row>
    <row r="1892" spans="2:26" ht="20.100000000000001" customHeight="1">
      <c r="B1892" s="402">
        <f t="shared" si="26"/>
        <v>1854</v>
      </c>
      <c r="C1892" s="489"/>
      <c r="D1892" s="490"/>
      <c r="E1892" s="490"/>
      <c r="F1892" s="490"/>
      <c r="G1892" s="490"/>
      <c r="H1892" s="490"/>
      <c r="I1892" s="490"/>
      <c r="J1892" s="490"/>
      <c r="K1892" s="490"/>
      <c r="L1892" s="491"/>
      <c r="M1892" s="492"/>
      <c r="N1892" s="492"/>
      <c r="O1892" s="492"/>
      <c r="P1892" s="492"/>
      <c r="Q1892" s="492"/>
      <c r="R1892" s="493"/>
      <c r="S1892" s="493"/>
      <c r="T1892" s="493"/>
      <c r="U1892" s="493"/>
      <c r="V1892" s="493"/>
      <c r="W1892" s="403"/>
      <c r="X1892" s="1"/>
      <c r="Y1892" s="2"/>
      <c r="Z1892" s="400" t="str">
        <f>IFERROR(VLOOKUP(Y1892, 【参考】数式用!$A$2:$B$48, 2, FALSE), "")</f>
        <v/>
      </c>
    </row>
    <row r="1893" spans="2:26" ht="20.100000000000001" customHeight="1">
      <c r="B1893" s="402">
        <f t="shared" si="26"/>
        <v>1855</v>
      </c>
      <c r="C1893" s="489"/>
      <c r="D1893" s="490"/>
      <c r="E1893" s="490"/>
      <c r="F1893" s="490"/>
      <c r="G1893" s="490"/>
      <c r="H1893" s="490"/>
      <c r="I1893" s="490"/>
      <c r="J1893" s="490"/>
      <c r="K1893" s="490"/>
      <c r="L1893" s="491"/>
      <c r="M1893" s="492"/>
      <c r="N1893" s="492"/>
      <c r="O1893" s="492"/>
      <c r="P1893" s="492"/>
      <c r="Q1893" s="492"/>
      <c r="R1893" s="493"/>
      <c r="S1893" s="493"/>
      <c r="T1893" s="493"/>
      <c r="U1893" s="493"/>
      <c r="V1893" s="493"/>
      <c r="W1893" s="403"/>
      <c r="X1893" s="1"/>
      <c r="Y1893" s="2"/>
      <c r="Z1893" s="400" t="str">
        <f>IFERROR(VLOOKUP(Y1893, 【参考】数式用!$A$2:$B$48, 2, FALSE), "")</f>
        <v/>
      </c>
    </row>
    <row r="1894" spans="2:26" ht="20.100000000000001" customHeight="1">
      <c r="B1894" s="402">
        <f t="shared" si="26"/>
        <v>1856</v>
      </c>
      <c r="C1894" s="489"/>
      <c r="D1894" s="490"/>
      <c r="E1894" s="490"/>
      <c r="F1894" s="490"/>
      <c r="G1894" s="490"/>
      <c r="H1894" s="490"/>
      <c r="I1894" s="490"/>
      <c r="J1894" s="490"/>
      <c r="K1894" s="490"/>
      <c r="L1894" s="491"/>
      <c r="M1894" s="492"/>
      <c r="N1894" s="492"/>
      <c r="O1894" s="492"/>
      <c r="P1894" s="492"/>
      <c r="Q1894" s="492"/>
      <c r="R1894" s="493"/>
      <c r="S1894" s="493"/>
      <c r="T1894" s="493"/>
      <c r="U1894" s="493"/>
      <c r="V1894" s="493"/>
      <c r="W1894" s="403"/>
      <c r="X1894" s="1"/>
      <c r="Y1894" s="2"/>
      <c r="Z1894" s="400" t="str">
        <f>IFERROR(VLOOKUP(Y1894, 【参考】数式用!$A$2:$B$48, 2, FALSE), "")</f>
        <v/>
      </c>
    </row>
    <row r="1895" spans="2:26" ht="20.100000000000001" customHeight="1">
      <c r="B1895" s="402">
        <f t="shared" si="26"/>
        <v>1857</v>
      </c>
      <c r="C1895" s="489"/>
      <c r="D1895" s="490"/>
      <c r="E1895" s="490"/>
      <c r="F1895" s="490"/>
      <c r="G1895" s="490"/>
      <c r="H1895" s="490"/>
      <c r="I1895" s="490"/>
      <c r="J1895" s="490"/>
      <c r="K1895" s="490"/>
      <c r="L1895" s="491"/>
      <c r="M1895" s="492"/>
      <c r="N1895" s="492"/>
      <c r="O1895" s="492"/>
      <c r="P1895" s="492"/>
      <c r="Q1895" s="492"/>
      <c r="R1895" s="493"/>
      <c r="S1895" s="493"/>
      <c r="T1895" s="493"/>
      <c r="U1895" s="493"/>
      <c r="V1895" s="493"/>
      <c r="W1895" s="403"/>
      <c r="X1895" s="1"/>
      <c r="Y1895" s="2"/>
      <c r="Z1895" s="400" t="str">
        <f>IFERROR(VLOOKUP(Y1895, 【参考】数式用!$A$2:$B$48, 2, FALSE), "")</f>
        <v/>
      </c>
    </row>
    <row r="1896" spans="2:26" ht="20.100000000000001" customHeight="1">
      <c r="B1896" s="402">
        <f t="shared" si="26"/>
        <v>1858</v>
      </c>
      <c r="C1896" s="489"/>
      <c r="D1896" s="490"/>
      <c r="E1896" s="490"/>
      <c r="F1896" s="490"/>
      <c r="G1896" s="490"/>
      <c r="H1896" s="490"/>
      <c r="I1896" s="490"/>
      <c r="J1896" s="490"/>
      <c r="K1896" s="490"/>
      <c r="L1896" s="491"/>
      <c r="M1896" s="492"/>
      <c r="N1896" s="492"/>
      <c r="O1896" s="492"/>
      <c r="P1896" s="492"/>
      <c r="Q1896" s="492"/>
      <c r="R1896" s="493"/>
      <c r="S1896" s="493"/>
      <c r="T1896" s="493"/>
      <c r="U1896" s="493"/>
      <c r="V1896" s="493"/>
      <c r="W1896" s="403"/>
      <c r="X1896" s="1"/>
      <c r="Y1896" s="2"/>
      <c r="Z1896" s="400" t="str">
        <f>IFERROR(VLOOKUP(Y1896, 【参考】数式用!$A$2:$B$48, 2, FALSE), "")</f>
        <v/>
      </c>
    </row>
    <row r="1897" spans="2:26" ht="20.100000000000001" customHeight="1">
      <c r="B1897" s="402">
        <f t="shared" si="26"/>
        <v>1859</v>
      </c>
      <c r="C1897" s="489"/>
      <c r="D1897" s="490"/>
      <c r="E1897" s="490"/>
      <c r="F1897" s="490"/>
      <c r="G1897" s="490"/>
      <c r="H1897" s="490"/>
      <c r="I1897" s="490"/>
      <c r="J1897" s="490"/>
      <c r="K1897" s="490"/>
      <c r="L1897" s="491"/>
      <c r="M1897" s="492"/>
      <c r="N1897" s="492"/>
      <c r="O1897" s="492"/>
      <c r="P1897" s="492"/>
      <c r="Q1897" s="492"/>
      <c r="R1897" s="493"/>
      <c r="S1897" s="493"/>
      <c r="T1897" s="493"/>
      <c r="U1897" s="493"/>
      <c r="V1897" s="493"/>
      <c r="W1897" s="403"/>
      <c r="X1897" s="1"/>
      <c r="Y1897" s="2"/>
      <c r="Z1897" s="400" t="str">
        <f>IFERROR(VLOOKUP(Y1897, 【参考】数式用!$A$2:$B$48, 2, FALSE), "")</f>
        <v/>
      </c>
    </row>
    <row r="1898" spans="2:26" ht="20.100000000000001" customHeight="1">
      <c r="B1898" s="402">
        <f t="shared" si="26"/>
        <v>1860</v>
      </c>
      <c r="C1898" s="489"/>
      <c r="D1898" s="490"/>
      <c r="E1898" s="490"/>
      <c r="F1898" s="490"/>
      <c r="G1898" s="490"/>
      <c r="H1898" s="490"/>
      <c r="I1898" s="490"/>
      <c r="J1898" s="490"/>
      <c r="K1898" s="490"/>
      <c r="L1898" s="491"/>
      <c r="M1898" s="492"/>
      <c r="N1898" s="492"/>
      <c r="O1898" s="492"/>
      <c r="P1898" s="492"/>
      <c r="Q1898" s="492"/>
      <c r="R1898" s="493"/>
      <c r="S1898" s="493"/>
      <c r="T1898" s="493"/>
      <c r="U1898" s="493"/>
      <c r="V1898" s="493"/>
      <c r="W1898" s="403"/>
      <c r="X1898" s="1"/>
      <c r="Y1898" s="2"/>
      <c r="Z1898" s="400" t="str">
        <f>IFERROR(VLOOKUP(Y1898, 【参考】数式用!$A$2:$B$48, 2, FALSE), "")</f>
        <v/>
      </c>
    </row>
    <row r="1899" spans="2:26" ht="20.100000000000001" customHeight="1">
      <c r="B1899" s="402">
        <f t="shared" si="26"/>
        <v>1861</v>
      </c>
      <c r="C1899" s="489"/>
      <c r="D1899" s="490"/>
      <c r="E1899" s="490"/>
      <c r="F1899" s="490"/>
      <c r="G1899" s="490"/>
      <c r="H1899" s="490"/>
      <c r="I1899" s="490"/>
      <c r="J1899" s="490"/>
      <c r="K1899" s="490"/>
      <c r="L1899" s="491"/>
      <c r="M1899" s="492"/>
      <c r="N1899" s="492"/>
      <c r="O1899" s="492"/>
      <c r="P1899" s="492"/>
      <c r="Q1899" s="492"/>
      <c r="R1899" s="493"/>
      <c r="S1899" s="493"/>
      <c r="T1899" s="493"/>
      <c r="U1899" s="493"/>
      <c r="V1899" s="493"/>
      <c r="W1899" s="403"/>
      <c r="X1899" s="1"/>
      <c r="Y1899" s="2"/>
      <c r="Z1899" s="400" t="str">
        <f>IFERROR(VLOOKUP(Y1899, 【参考】数式用!$A$2:$B$48, 2, FALSE), "")</f>
        <v/>
      </c>
    </row>
    <row r="1900" spans="2:26" ht="20.100000000000001" customHeight="1">
      <c r="B1900" s="402">
        <f t="shared" si="26"/>
        <v>1862</v>
      </c>
      <c r="C1900" s="489"/>
      <c r="D1900" s="490"/>
      <c r="E1900" s="490"/>
      <c r="F1900" s="490"/>
      <c r="G1900" s="490"/>
      <c r="H1900" s="490"/>
      <c r="I1900" s="490"/>
      <c r="J1900" s="490"/>
      <c r="K1900" s="490"/>
      <c r="L1900" s="491"/>
      <c r="M1900" s="492"/>
      <c r="N1900" s="492"/>
      <c r="O1900" s="492"/>
      <c r="P1900" s="492"/>
      <c r="Q1900" s="492"/>
      <c r="R1900" s="493"/>
      <c r="S1900" s="493"/>
      <c r="T1900" s="493"/>
      <c r="U1900" s="493"/>
      <c r="V1900" s="493"/>
      <c r="W1900" s="403"/>
      <c r="X1900" s="1"/>
      <c r="Y1900" s="2"/>
      <c r="Z1900" s="400" t="str">
        <f>IFERROR(VLOOKUP(Y1900, 【参考】数式用!$A$2:$B$48, 2, FALSE), "")</f>
        <v/>
      </c>
    </row>
    <row r="1901" spans="2:26" ht="20.100000000000001" customHeight="1">
      <c r="B1901" s="402">
        <f t="shared" si="26"/>
        <v>1863</v>
      </c>
      <c r="C1901" s="489"/>
      <c r="D1901" s="490"/>
      <c r="E1901" s="490"/>
      <c r="F1901" s="490"/>
      <c r="G1901" s="490"/>
      <c r="H1901" s="490"/>
      <c r="I1901" s="490"/>
      <c r="J1901" s="490"/>
      <c r="K1901" s="490"/>
      <c r="L1901" s="491"/>
      <c r="M1901" s="492"/>
      <c r="N1901" s="492"/>
      <c r="O1901" s="492"/>
      <c r="P1901" s="492"/>
      <c r="Q1901" s="492"/>
      <c r="R1901" s="493"/>
      <c r="S1901" s="493"/>
      <c r="T1901" s="493"/>
      <c r="U1901" s="493"/>
      <c r="V1901" s="493"/>
      <c r="W1901" s="403"/>
      <c r="X1901" s="1"/>
      <c r="Y1901" s="2"/>
      <c r="Z1901" s="400" t="str">
        <f>IFERROR(VLOOKUP(Y1901, 【参考】数式用!$A$2:$B$48, 2, FALSE), "")</f>
        <v/>
      </c>
    </row>
    <row r="1902" spans="2:26" ht="20.100000000000001" customHeight="1">
      <c r="B1902" s="402">
        <f t="shared" si="26"/>
        <v>1864</v>
      </c>
      <c r="C1902" s="489"/>
      <c r="D1902" s="490"/>
      <c r="E1902" s="490"/>
      <c r="F1902" s="490"/>
      <c r="G1902" s="490"/>
      <c r="H1902" s="490"/>
      <c r="I1902" s="490"/>
      <c r="J1902" s="490"/>
      <c r="K1902" s="490"/>
      <c r="L1902" s="491"/>
      <c r="M1902" s="492"/>
      <c r="N1902" s="492"/>
      <c r="O1902" s="492"/>
      <c r="P1902" s="492"/>
      <c r="Q1902" s="492"/>
      <c r="R1902" s="493"/>
      <c r="S1902" s="493"/>
      <c r="T1902" s="493"/>
      <c r="U1902" s="493"/>
      <c r="V1902" s="493"/>
      <c r="W1902" s="403"/>
      <c r="X1902" s="1"/>
      <c r="Y1902" s="2"/>
      <c r="Z1902" s="400" t="str">
        <f>IFERROR(VLOOKUP(Y1902, 【参考】数式用!$A$2:$B$48, 2, FALSE), "")</f>
        <v/>
      </c>
    </row>
    <row r="1903" spans="2:26" ht="20.100000000000001" customHeight="1">
      <c r="B1903" s="402">
        <f t="shared" si="26"/>
        <v>1865</v>
      </c>
      <c r="C1903" s="489"/>
      <c r="D1903" s="490"/>
      <c r="E1903" s="490"/>
      <c r="F1903" s="490"/>
      <c r="G1903" s="490"/>
      <c r="H1903" s="490"/>
      <c r="I1903" s="490"/>
      <c r="J1903" s="490"/>
      <c r="K1903" s="490"/>
      <c r="L1903" s="491"/>
      <c r="M1903" s="492"/>
      <c r="N1903" s="492"/>
      <c r="O1903" s="492"/>
      <c r="P1903" s="492"/>
      <c r="Q1903" s="492"/>
      <c r="R1903" s="493"/>
      <c r="S1903" s="493"/>
      <c r="T1903" s="493"/>
      <c r="U1903" s="493"/>
      <c r="V1903" s="493"/>
      <c r="W1903" s="403"/>
      <c r="X1903" s="1"/>
      <c r="Y1903" s="2"/>
      <c r="Z1903" s="400" t="str">
        <f>IFERROR(VLOOKUP(Y1903, 【参考】数式用!$A$2:$B$48, 2, FALSE), "")</f>
        <v/>
      </c>
    </row>
    <row r="1904" spans="2:26" ht="20.100000000000001" customHeight="1">
      <c r="B1904" s="402">
        <f t="shared" si="26"/>
        <v>1866</v>
      </c>
      <c r="C1904" s="489"/>
      <c r="D1904" s="490"/>
      <c r="E1904" s="490"/>
      <c r="F1904" s="490"/>
      <c r="G1904" s="490"/>
      <c r="H1904" s="490"/>
      <c r="I1904" s="490"/>
      <c r="J1904" s="490"/>
      <c r="K1904" s="490"/>
      <c r="L1904" s="491"/>
      <c r="M1904" s="492"/>
      <c r="N1904" s="492"/>
      <c r="O1904" s="492"/>
      <c r="P1904" s="492"/>
      <c r="Q1904" s="492"/>
      <c r="R1904" s="493"/>
      <c r="S1904" s="493"/>
      <c r="T1904" s="493"/>
      <c r="U1904" s="493"/>
      <c r="V1904" s="493"/>
      <c r="W1904" s="403"/>
      <c r="X1904" s="1"/>
      <c r="Y1904" s="2"/>
      <c r="Z1904" s="400" t="str">
        <f>IFERROR(VLOOKUP(Y1904, 【参考】数式用!$A$2:$B$48, 2, FALSE), "")</f>
        <v/>
      </c>
    </row>
    <row r="1905" spans="2:26" ht="20.100000000000001" customHeight="1">
      <c r="B1905" s="402">
        <f t="shared" si="26"/>
        <v>1867</v>
      </c>
      <c r="C1905" s="489"/>
      <c r="D1905" s="490"/>
      <c r="E1905" s="490"/>
      <c r="F1905" s="490"/>
      <c r="G1905" s="490"/>
      <c r="H1905" s="490"/>
      <c r="I1905" s="490"/>
      <c r="J1905" s="490"/>
      <c r="K1905" s="490"/>
      <c r="L1905" s="491"/>
      <c r="M1905" s="492"/>
      <c r="N1905" s="492"/>
      <c r="O1905" s="492"/>
      <c r="P1905" s="492"/>
      <c r="Q1905" s="492"/>
      <c r="R1905" s="493"/>
      <c r="S1905" s="493"/>
      <c r="T1905" s="493"/>
      <c r="U1905" s="493"/>
      <c r="V1905" s="493"/>
      <c r="W1905" s="403"/>
      <c r="X1905" s="1"/>
      <c r="Y1905" s="2"/>
      <c r="Z1905" s="400" t="str">
        <f>IFERROR(VLOOKUP(Y1905, 【参考】数式用!$A$2:$B$48, 2, FALSE), "")</f>
        <v/>
      </c>
    </row>
    <row r="1906" spans="2:26" ht="20.100000000000001" customHeight="1">
      <c r="B1906" s="402">
        <f t="shared" si="26"/>
        <v>1868</v>
      </c>
      <c r="C1906" s="489"/>
      <c r="D1906" s="490"/>
      <c r="E1906" s="490"/>
      <c r="F1906" s="490"/>
      <c r="G1906" s="490"/>
      <c r="H1906" s="490"/>
      <c r="I1906" s="490"/>
      <c r="J1906" s="490"/>
      <c r="K1906" s="490"/>
      <c r="L1906" s="491"/>
      <c r="M1906" s="492"/>
      <c r="N1906" s="492"/>
      <c r="O1906" s="492"/>
      <c r="P1906" s="492"/>
      <c r="Q1906" s="492"/>
      <c r="R1906" s="493"/>
      <c r="S1906" s="493"/>
      <c r="T1906" s="493"/>
      <c r="U1906" s="493"/>
      <c r="V1906" s="493"/>
      <c r="W1906" s="403"/>
      <c r="X1906" s="1"/>
      <c r="Y1906" s="2"/>
      <c r="Z1906" s="400" t="str">
        <f>IFERROR(VLOOKUP(Y1906, 【参考】数式用!$A$2:$B$48, 2, FALSE), "")</f>
        <v/>
      </c>
    </row>
    <row r="1907" spans="2:26" ht="20.100000000000001" customHeight="1">
      <c r="B1907" s="402">
        <f t="shared" si="26"/>
        <v>1869</v>
      </c>
      <c r="C1907" s="489"/>
      <c r="D1907" s="490"/>
      <c r="E1907" s="490"/>
      <c r="F1907" s="490"/>
      <c r="G1907" s="490"/>
      <c r="H1907" s="490"/>
      <c r="I1907" s="490"/>
      <c r="J1907" s="490"/>
      <c r="K1907" s="490"/>
      <c r="L1907" s="491"/>
      <c r="M1907" s="492"/>
      <c r="N1907" s="492"/>
      <c r="O1907" s="492"/>
      <c r="P1907" s="492"/>
      <c r="Q1907" s="492"/>
      <c r="R1907" s="493"/>
      <c r="S1907" s="493"/>
      <c r="T1907" s="493"/>
      <c r="U1907" s="493"/>
      <c r="V1907" s="493"/>
      <c r="W1907" s="403"/>
      <c r="X1907" s="1"/>
      <c r="Y1907" s="2"/>
      <c r="Z1907" s="400" t="str">
        <f>IFERROR(VLOOKUP(Y1907, 【参考】数式用!$A$2:$B$48, 2, FALSE), "")</f>
        <v/>
      </c>
    </row>
    <row r="1908" spans="2:26" ht="20.100000000000001" customHeight="1">
      <c r="B1908" s="402">
        <f t="shared" si="26"/>
        <v>1870</v>
      </c>
      <c r="C1908" s="489"/>
      <c r="D1908" s="490"/>
      <c r="E1908" s="490"/>
      <c r="F1908" s="490"/>
      <c r="G1908" s="490"/>
      <c r="H1908" s="490"/>
      <c r="I1908" s="490"/>
      <c r="J1908" s="490"/>
      <c r="K1908" s="490"/>
      <c r="L1908" s="491"/>
      <c r="M1908" s="492"/>
      <c r="N1908" s="492"/>
      <c r="O1908" s="492"/>
      <c r="P1908" s="492"/>
      <c r="Q1908" s="492"/>
      <c r="R1908" s="493"/>
      <c r="S1908" s="493"/>
      <c r="T1908" s="493"/>
      <c r="U1908" s="493"/>
      <c r="V1908" s="493"/>
      <c r="W1908" s="403"/>
      <c r="X1908" s="1"/>
      <c r="Y1908" s="2"/>
      <c r="Z1908" s="400" t="str">
        <f>IFERROR(VLOOKUP(Y1908, 【参考】数式用!$A$2:$B$48, 2, FALSE), "")</f>
        <v/>
      </c>
    </row>
    <row r="1909" spans="2:26" ht="20.100000000000001" customHeight="1">
      <c r="B1909" s="402">
        <f t="shared" si="26"/>
        <v>1871</v>
      </c>
      <c r="C1909" s="489"/>
      <c r="D1909" s="490"/>
      <c r="E1909" s="490"/>
      <c r="F1909" s="490"/>
      <c r="G1909" s="490"/>
      <c r="H1909" s="490"/>
      <c r="I1909" s="490"/>
      <c r="J1909" s="490"/>
      <c r="K1909" s="490"/>
      <c r="L1909" s="491"/>
      <c r="M1909" s="492"/>
      <c r="N1909" s="492"/>
      <c r="O1909" s="492"/>
      <c r="P1909" s="492"/>
      <c r="Q1909" s="492"/>
      <c r="R1909" s="493"/>
      <c r="S1909" s="493"/>
      <c r="T1909" s="493"/>
      <c r="U1909" s="493"/>
      <c r="V1909" s="493"/>
      <c r="W1909" s="403"/>
      <c r="X1909" s="1"/>
      <c r="Y1909" s="2"/>
      <c r="Z1909" s="400" t="str">
        <f>IFERROR(VLOOKUP(Y1909, 【参考】数式用!$A$2:$B$48, 2, FALSE), "")</f>
        <v/>
      </c>
    </row>
    <row r="1910" spans="2:26" ht="20.100000000000001" customHeight="1">
      <c r="B1910" s="402">
        <f t="shared" si="26"/>
        <v>1872</v>
      </c>
      <c r="C1910" s="489"/>
      <c r="D1910" s="490"/>
      <c r="E1910" s="490"/>
      <c r="F1910" s="490"/>
      <c r="G1910" s="490"/>
      <c r="H1910" s="490"/>
      <c r="I1910" s="490"/>
      <c r="J1910" s="490"/>
      <c r="K1910" s="490"/>
      <c r="L1910" s="491"/>
      <c r="M1910" s="492"/>
      <c r="N1910" s="492"/>
      <c r="O1910" s="492"/>
      <c r="P1910" s="492"/>
      <c r="Q1910" s="492"/>
      <c r="R1910" s="493"/>
      <c r="S1910" s="493"/>
      <c r="T1910" s="493"/>
      <c r="U1910" s="493"/>
      <c r="V1910" s="493"/>
      <c r="W1910" s="403"/>
      <c r="X1910" s="1"/>
      <c r="Y1910" s="2"/>
      <c r="Z1910" s="400" t="str">
        <f>IFERROR(VLOOKUP(Y1910, 【参考】数式用!$A$2:$B$48, 2, FALSE), "")</f>
        <v/>
      </c>
    </row>
    <row r="1911" spans="2:26" ht="20.100000000000001" customHeight="1">
      <c r="B1911" s="402">
        <f t="shared" si="26"/>
        <v>1873</v>
      </c>
      <c r="C1911" s="489"/>
      <c r="D1911" s="490"/>
      <c r="E1911" s="490"/>
      <c r="F1911" s="490"/>
      <c r="G1911" s="490"/>
      <c r="H1911" s="490"/>
      <c r="I1911" s="490"/>
      <c r="J1911" s="490"/>
      <c r="K1911" s="490"/>
      <c r="L1911" s="491"/>
      <c r="M1911" s="492"/>
      <c r="N1911" s="492"/>
      <c r="O1911" s="492"/>
      <c r="P1911" s="492"/>
      <c r="Q1911" s="492"/>
      <c r="R1911" s="493"/>
      <c r="S1911" s="493"/>
      <c r="T1911" s="493"/>
      <c r="U1911" s="493"/>
      <c r="V1911" s="493"/>
      <c r="W1911" s="403"/>
      <c r="X1911" s="1"/>
      <c r="Y1911" s="2"/>
      <c r="Z1911" s="400" t="str">
        <f>IFERROR(VLOOKUP(Y1911, 【参考】数式用!$A$2:$B$48, 2, FALSE), "")</f>
        <v/>
      </c>
    </row>
    <row r="1912" spans="2:26" ht="20.100000000000001" customHeight="1">
      <c r="B1912" s="402">
        <f t="shared" si="26"/>
        <v>1874</v>
      </c>
      <c r="C1912" s="489"/>
      <c r="D1912" s="490"/>
      <c r="E1912" s="490"/>
      <c r="F1912" s="490"/>
      <c r="G1912" s="490"/>
      <c r="H1912" s="490"/>
      <c r="I1912" s="490"/>
      <c r="J1912" s="490"/>
      <c r="K1912" s="490"/>
      <c r="L1912" s="491"/>
      <c r="M1912" s="492"/>
      <c r="N1912" s="492"/>
      <c r="O1912" s="492"/>
      <c r="P1912" s="492"/>
      <c r="Q1912" s="492"/>
      <c r="R1912" s="493"/>
      <c r="S1912" s="493"/>
      <c r="T1912" s="493"/>
      <c r="U1912" s="493"/>
      <c r="V1912" s="493"/>
      <c r="W1912" s="403"/>
      <c r="X1912" s="1"/>
      <c r="Y1912" s="2"/>
      <c r="Z1912" s="400" t="str">
        <f>IFERROR(VLOOKUP(Y1912, 【参考】数式用!$A$2:$B$48, 2, FALSE), "")</f>
        <v/>
      </c>
    </row>
    <row r="1913" spans="2:26" ht="20.100000000000001" customHeight="1">
      <c r="B1913" s="402">
        <f t="shared" si="26"/>
        <v>1875</v>
      </c>
      <c r="C1913" s="489"/>
      <c r="D1913" s="490"/>
      <c r="E1913" s="490"/>
      <c r="F1913" s="490"/>
      <c r="G1913" s="490"/>
      <c r="H1913" s="490"/>
      <c r="I1913" s="490"/>
      <c r="J1913" s="490"/>
      <c r="K1913" s="490"/>
      <c r="L1913" s="491"/>
      <c r="M1913" s="492"/>
      <c r="N1913" s="492"/>
      <c r="O1913" s="492"/>
      <c r="P1913" s="492"/>
      <c r="Q1913" s="492"/>
      <c r="R1913" s="493"/>
      <c r="S1913" s="493"/>
      <c r="T1913" s="493"/>
      <c r="U1913" s="493"/>
      <c r="V1913" s="493"/>
      <c r="W1913" s="403"/>
      <c r="X1913" s="1"/>
      <c r="Y1913" s="2"/>
      <c r="Z1913" s="400" t="str">
        <f>IFERROR(VLOOKUP(Y1913, 【参考】数式用!$A$2:$B$48, 2, FALSE), "")</f>
        <v/>
      </c>
    </row>
    <row r="1914" spans="2:26" ht="20.100000000000001" customHeight="1">
      <c r="B1914" s="402">
        <f t="shared" si="26"/>
        <v>1876</v>
      </c>
      <c r="C1914" s="489"/>
      <c r="D1914" s="490"/>
      <c r="E1914" s="490"/>
      <c r="F1914" s="490"/>
      <c r="G1914" s="490"/>
      <c r="H1914" s="490"/>
      <c r="I1914" s="490"/>
      <c r="J1914" s="490"/>
      <c r="K1914" s="490"/>
      <c r="L1914" s="491"/>
      <c r="M1914" s="492"/>
      <c r="N1914" s="492"/>
      <c r="O1914" s="492"/>
      <c r="P1914" s="492"/>
      <c r="Q1914" s="492"/>
      <c r="R1914" s="493"/>
      <c r="S1914" s="493"/>
      <c r="T1914" s="493"/>
      <c r="U1914" s="493"/>
      <c r="V1914" s="493"/>
      <c r="W1914" s="403"/>
      <c r="X1914" s="1"/>
      <c r="Y1914" s="2"/>
      <c r="Z1914" s="400" t="str">
        <f>IFERROR(VLOOKUP(Y1914, 【参考】数式用!$A$2:$B$48, 2, FALSE), "")</f>
        <v/>
      </c>
    </row>
    <row r="1915" spans="2:26" ht="20.100000000000001" customHeight="1">
      <c r="B1915" s="402">
        <f t="shared" si="26"/>
        <v>1877</v>
      </c>
      <c r="C1915" s="489"/>
      <c r="D1915" s="490"/>
      <c r="E1915" s="490"/>
      <c r="F1915" s="490"/>
      <c r="G1915" s="490"/>
      <c r="H1915" s="490"/>
      <c r="I1915" s="490"/>
      <c r="J1915" s="490"/>
      <c r="K1915" s="490"/>
      <c r="L1915" s="491"/>
      <c r="M1915" s="492"/>
      <c r="N1915" s="492"/>
      <c r="O1915" s="492"/>
      <c r="P1915" s="492"/>
      <c r="Q1915" s="492"/>
      <c r="R1915" s="493"/>
      <c r="S1915" s="493"/>
      <c r="T1915" s="493"/>
      <c r="U1915" s="493"/>
      <c r="V1915" s="493"/>
      <c r="W1915" s="403"/>
      <c r="X1915" s="1"/>
      <c r="Y1915" s="2"/>
      <c r="Z1915" s="400" t="str">
        <f>IFERROR(VLOOKUP(Y1915, 【参考】数式用!$A$2:$B$48, 2, FALSE), "")</f>
        <v/>
      </c>
    </row>
    <row r="1916" spans="2:26" ht="20.100000000000001" customHeight="1">
      <c r="B1916" s="402">
        <f t="shared" si="26"/>
        <v>1878</v>
      </c>
      <c r="C1916" s="489"/>
      <c r="D1916" s="490"/>
      <c r="E1916" s="490"/>
      <c r="F1916" s="490"/>
      <c r="G1916" s="490"/>
      <c r="H1916" s="490"/>
      <c r="I1916" s="490"/>
      <c r="J1916" s="490"/>
      <c r="K1916" s="490"/>
      <c r="L1916" s="491"/>
      <c r="M1916" s="492"/>
      <c r="N1916" s="492"/>
      <c r="O1916" s="492"/>
      <c r="P1916" s="492"/>
      <c r="Q1916" s="492"/>
      <c r="R1916" s="493"/>
      <c r="S1916" s="493"/>
      <c r="T1916" s="493"/>
      <c r="U1916" s="493"/>
      <c r="V1916" s="493"/>
      <c r="W1916" s="403"/>
      <c r="X1916" s="1"/>
      <c r="Y1916" s="2"/>
      <c r="Z1916" s="400" t="str">
        <f>IFERROR(VLOOKUP(Y1916, 【参考】数式用!$A$2:$B$48, 2, FALSE), "")</f>
        <v/>
      </c>
    </row>
    <row r="1917" spans="2:26" ht="20.100000000000001" customHeight="1">
      <c r="B1917" s="402">
        <f t="shared" si="26"/>
        <v>1879</v>
      </c>
      <c r="C1917" s="489"/>
      <c r="D1917" s="490"/>
      <c r="E1917" s="490"/>
      <c r="F1917" s="490"/>
      <c r="G1917" s="490"/>
      <c r="H1917" s="490"/>
      <c r="I1917" s="490"/>
      <c r="J1917" s="490"/>
      <c r="K1917" s="490"/>
      <c r="L1917" s="491"/>
      <c r="M1917" s="492"/>
      <c r="N1917" s="492"/>
      <c r="O1917" s="492"/>
      <c r="P1917" s="492"/>
      <c r="Q1917" s="492"/>
      <c r="R1917" s="493"/>
      <c r="S1917" s="493"/>
      <c r="T1917" s="493"/>
      <c r="U1917" s="493"/>
      <c r="V1917" s="493"/>
      <c r="W1917" s="403"/>
      <c r="X1917" s="1"/>
      <c r="Y1917" s="2"/>
      <c r="Z1917" s="400" t="str">
        <f>IFERROR(VLOOKUP(Y1917, 【参考】数式用!$A$2:$B$48, 2, FALSE), "")</f>
        <v/>
      </c>
    </row>
    <row r="1918" spans="2:26" ht="20.100000000000001" customHeight="1">
      <c r="B1918" s="402">
        <f t="shared" si="26"/>
        <v>1880</v>
      </c>
      <c r="C1918" s="489"/>
      <c r="D1918" s="490"/>
      <c r="E1918" s="490"/>
      <c r="F1918" s="490"/>
      <c r="G1918" s="490"/>
      <c r="H1918" s="490"/>
      <c r="I1918" s="490"/>
      <c r="J1918" s="490"/>
      <c r="K1918" s="490"/>
      <c r="L1918" s="491"/>
      <c r="M1918" s="492"/>
      <c r="N1918" s="492"/>
      <c r="O1918" s="492"/>
      <c r="P1918" s="492"/>
      <c r="Q1918" s="492"/>
      <c r="R1918" s="493"/>
      <c r="S1918" s="493"/>
      <c r="T1918" s="493"/>
      <c r="U1918" s="493"/>
      <c r="V1918" s="493"/>
      <c r="W1918" s="403"/>
      <c r="X1918" s="1"/>
      <c r="Y1918" s="2"/>
      <c r="Z1918" s="400" t="str">
        <f>IFERROR(VLOOKUP(Y1918, 【参考】数式用!$A$2:$B$48, 2, FALSE), "")</f>
        <v/>
      </c>
    </row>
    <row r="1919" spans="2:26" ht="20.100000000000001" customHeight="1">
      <c r="B1919" s="402">
        <f t="shared" si="26"/>
        <v>1881</v>
      </c>
      <c r="C1919" s="489"/>
      <c r="D1919" s="490"/>
      <c r="E1919" s="490"/>
      <c r="F1919" s="490"/>
      <c r="G1919" s="490"/>
      <c r="H1919" s="490"/>
      <c r="I1919" s="490"/>
      <c r="J1919" s="490"/>
      <c r="K1919" s="490"/>
      <c r="L1919" s="491"/>
      <c r="M1919" s="492"/>
      <c r="N1919" s="492"/>
      <c r="O1919" s="492"/>
      <c r="P1919" s="492"/>
      <c r="Q1919" s="492"/>
      <c r="R1919" s="493"/>
      <c r="S1919" s="493"/>
      <c r="T1919" s="493"/>
      <c r="U1919" s="493"/>
      <c r="V1919" s="493"/>
      <c r="W1919" s="403"/>
      <c r="X1919" s="1"/>
      <c r="Y1919" s="2"/>
      <c r="Z1919" s="400" t="str">
        <f>IFERROR(VLOOKUP(Y1919, 【参考】数式用!$A$2:$B$48, 2, FALSE), "")</f>
        <v/>
      </c>
    </row>
    <row r="1920" spans="2:26" ht="20.100000000000001" customHeight="1">
      <c r="B1920" s="402">
        <f t="shared" si="26"/>
        <v>1882</v>
      </c>
      <c r="C1920" s="489"/>
      <c r="D1920" s="490"/>
      <c r="E1920" s="490"/>
      <c r="F1920" s="490"/>
      <c r="G1920" s="490"/>
      <c r="H1920" s="490"/>
      <c r="I1920" s="490"/>
      <c r="J1920" s="490"/>
      <c r="K1920" s="490"/>
      <c r="L1920" s="491"/>
      <c r="M1920" s="492"/>
      <c r="N1920" s="492"/>
      <c r="O1920" s="492"/>
      <c r="P1920" s="492"/>
      <c r="Q1920" s="492"/>
      <c r="R1920" s="493"/>
      <c r="S1920" s="493"/>
      <c r="T1920" s="493"/>
      <c r="U1920" s="493"/>
      <c r="V1920" s="493"/>
      <c r="W1920" s="403"/>
      <c r="X1920" s="1"/>
      <c r="Y1920" s="2"/>
      <c r="Z1920" s="400" t="str">
        <f>IFERROR(VLOOKUP(Y1920, 【参考】数式用!$A$2:$B$48, 2, FALSE), "")</f>
        <v/>
      </c>
    </row>
    <row r="1921" spans="2:26" ht="20.100000000000001" customHeight="1">
      <c r="B1921" s="402">
        <f t="shared" si="26"/>
        <v>1883</v>
      </c>
      <c r="C1921" s="489"/>
      <c r="D1921" s="490"/>
      <c r="E1921" s="490"/>
      <c r="F1921" s="490"/>
      <c r="G1921" s="490"/>
      <c r="H1921" s="490"/>
      <c r="I1921" s="490"/>
      <c r="J1921" s="490"/>
      <c r="K1921" s="490"/>
      <c r="L1921" s="491"/>
      <c r="M1921" s="492"/>
      <c r="N1921" s="492"/>
      <c r="O1921" s="492"/>
      <c r="P1921" s="492"/>
      <c r="Q1921" s="492"/>
      <c r="R1921" s="493"/>
      <c r="S1921" s="493"/>
      <c r="T1921" s="493"/>
      <c r="U1921" s="493"/>
      <c r="V1921" s="493"/>
      <c r="W1921" s="403"/>
      <c r="X1921" s="1"/>
      <c r="Y1921" s="2"/>
      <c r="Z1921" s="400" t="str">
        <f>IFERROR(VLOOKUP(Y1921, 【参考】数式用!$A$2:$B$48, 2, FALSE), "")</f>
        <v/>
      </c>
    </row>
    <row r="1922" spans="2:26" ht="20.100000000000001" customHeight="1">
      <c r="B1922" s="402">
        <f t="shared" si="26"/>
        <v>1884</v>
      </c>
      <c r="C1922" s="489"/>
      <c r="D1922" s="490"/>
      <c r="E1922" s="490"/>
      <c r="F1922" s="490"/>
      <c r="G1922" s="490"/>
      <c r="H1922" s="490"/>
      <c r="I1922" s="490"/>
      <c r="J1922" s="490"/>
      <c r="K1922" s="490"/>
      <c r="L1922" s="491"/>
      <c r="M1922" s="492"/>
      <c r="N1922" s="492"/>
      <c r="O1922" s="492"/>
      <c r="P1922" s="492"/>
      <c r="Q1922" s="492"/>
      <c r="R1922" s="493"/>
      <c r="S1922" s="493"/>
      <c r="T1922" s="493"/>
      <c r="U1922" s="493"/>
      <c r="V1922" s="493"/>
      <c r="W1922" s="403"/>
      <c r="X1922" s="1"/>
      <c r="Y1922" s="2"/>
      <c r="Z1922" s="400" t="str">
        <f>IFERROR(VLOOKUP(Y1922, 【参考】数式用!$A$2:$B$48, 2, FALSE), "")</f>
        <v/>
      </c>
    </row>
    <row r="1923" spans="2:26" ht="20.100000000000001" customHeight="1">
      <c r="B1923" s="402">
        <f t="shared" si="26"/>
        <v>1885</v>
      </c>
      <c r="C1923" s="489"/>
      <c r="D1923" s="490"/>
      <c r="E1923" s="490"/>
      <c r="F1923" s="490"/>
      <c r="G1923" s="490"/>
      <c r="H1923" s="490"/>
      <c r="I1923" s="490"/>
      <c r="J1923" s="490"/>
      <c r="K1923" s="490"/>
      <c r="L1923" s="491"/>
      <c r="M1923" s="492"/>
      <c r="N1923" s="492"/>
      <c r="O1923" s="492"/>
      <c r="P1923" s="492"/>
      <c r="Q1923" s="492"/>
      <c r="R1923" s="493"/>
      <c r="S1923" s="493"/>
      <c r="T1923" s="493"/>
      <c r="U1923" s="493"/>
      <c r="V1923" s="493"/>
      <c r="W1923" s="403"/>
      <c r="X1923" s="1"/>
      <c r="Y1923" s="2"/>
      <c r="Z1923" s="400" t="str">
        <f>IFERROR(VLOOKUP(Y1923, 【参考】数式用!$A$2:$B$48, 2, FALSE), "")</f>
        <v/>
      </c>
    </row>
    <row r="1924" spans="2:26" ht="20.100000000000001" customHeight="1">
      <c r="B1924" s="402">
        <f t="shared" si="26"/>
        <v>1886</v>
      </c>
      <c r="C1924" s="489"/>
      <c r="D1924" s="490"/>
      <c r="E1924" s="490"/>
      <c r="F1924" s="490"/>
      <c r="G1924" s="490"/>
      <c r="H1924" s="490"/>
      <c r="I1924" s="490"/>
      <c r="J1924" s="490"/>
      <c r="K1924" s="490"/>
      <c r="L1924" s="491"/>
      <c r="M1924" s="492"/>
      <c r="N1924" s="492"/>
      <c r="O1924" s="492"/>
      <c r="P1924" s="492"/>
      <c r="Q1924" s="492"/>
      <c r="R1924" s="493"/>
      <c r="S1924" s="493"/>
      <c r="T1924" s="493"/>
      <c r="U1924" s="493"/>
      <c r="V1924" s="493"/>
      <c r="W1924" s="403"/>
      <c r="X1924" s="1"/>
      <c r="Y1924" s="2"/>
      <c r="Z1924" s="400" t="str">
        <f>IFERROR(VLOOKUP(Y1924, 【参考】数式用!$A$2:$B$48, 2, FALSE), "")</f>
        <v/>
      </c>
    </row>
    <row r="1925" spans="2:26" ht="20.100000000000001" customHeight="1">
      <c r="B1925" s="402">
        <f t="shared" si="26"/>
        <v>1887</v>
      </c>
      <c r="C1925" s="489"/>
      <c r="D1925" s="490"/>
      <c r="E1925" s="490"/>
      <c r="F1925" s="490"/>
      <c r="G1925" s="490"/>
      <c r="H1925" s="490"/>
      <c r="I1925" s="490"/>
      <c r="J1925" s="490"/>
      <c r="K1925" s="490"/>
      <c r="L1925" s="491"/>
      <c r="M1925" s="492"/>
      <c r="N1925" s="492"/>
      <c r="O1925" s="492"/>
      <c r="P1925" s="492"/>
      <c r="Q1925" s="492"/>
      <c r="R1925" s="493"/>
      <c r="S1925" s="493"/>
      <c r="T1925" s="493"/>
      <c r="U1925" s="493"/>
      <c r="V1925" s="493"/>
      <c r="W1925" s="403"/>
      <c r="X1925" s="1"/>
      <c r="Y1925" s="2"/>
      <c r="Z1925" s="400" t="str">
        <f>IFERROR(VLOOKUP(Y1925, 【参考】数式用!$A$2:$B$48, 2, FALSE), "")</f>
        <v/>
      </c>
    </row>
    <row r="1926" spans="2:26" ht="20.100000000000001" customHeight="1">
      <c r="B1926" s="402">
        <f t="shared" si="26"/>
        <v>1888</v>
      </c>
      <c r="C1926" s="489"/>
      <c r="D1926" s="490"/>
      <c r="E1926" s="490"/>
      <c r="F1926" s="490"/>
      <c r="G1926" s="490"/>
      <c r="H1926" s="490"/>
      <c r="I1926" s="490"/>
      <c r="J1926" s="490"/>
      <c r="K1926" s="490"/>
      <c r="L1926" s="491"/>
      <c r="M1926" s="492"/>
      <c r="N1926" s="492"/>
      <c r="O1926" s="492"/>
      <c r="P1926" s="492"/>
      <c r="Q1926" s="492"/>
      <c r="R1926" s="493"/>
      <c r="S1926" s="493"/>
      <c r="T1926" s="493"/>
      <c r="U1926" s="493"/>
      <c r="V1926" s="493"/>
      <c r="W1926" s="403"/>
      <c r="X1926" s="1"/>
      <c r="Y1926" s="2"/>
      <c r="Z1926" s="400" t="str">
        <f>IFERROR(VLOOKUP(Y1926, 【参考】数式用!$A$2:$B$48, 2, FALSE), "")</f>
        <v/>
      </c>
    </row>
    <row r="1927" spans="2:26" ht="20.100000000000001" customHeight="1">
      <c r="B1927" s="402">
        <f t="shared" si="26"/>
        <v>1889</v>
      </c>
      <c r="C1927" s="489"/>
      <c r="D1927" s="490"/>
      <c r="E1927" s="490"/>
      <c r="F1927" s="490"/>
      <c r="G1927" s="490"/>
      <c r="H1927" s="490"/>
      <c r="I1927" s="490"/>
      <c r="J1927" s="490"/>
      <c r="K1927" s="490"/>
      <c r="L1927" s="491"/>
      <c r="M1927" s="492"/>
      <c r="N1927" s="492"/>
      <c r="O1927" s="492"/>
      <c r="P1927" s="492"/>
      <c r="Q1927" s="492"/>
      <c r="R1927" s="493"/>
      <c r="S1927" s="493"/>
      <c r="T1927" s="493"/>
      <c r="U1927" s="493"/>
      <c r="V1927" s="493"/>
      <c r="W1927" s="403"/>
      <c r="X1927" s="1"/>
      <c r="Y1927" s="2"/>
      <c r="Z1927" s="400" t="str">
        <f>IFERROR(VLOOKUP(Y1927, 【参考】数式用!$A$2:$B$48, 2, FALSE), "")</f>
        <v/>
      </c>
    </row>
    <row r="1928" spans="2:26" ht="20.100000000000001" customHeight="1">
      <c r="B1928" s="402">
        <f t="shared" si="26"/>
        <v>1890</v>
      </c>
      <c r="C1928" s="489"/>
      <c r="D1928" s="490"/>
      <c r="E1928" s="490"/>
      <c r="F1928" s="490"/>
      <c r="G1928" s="490"/>
      <c r="H1928" s="490"/>
      <c r="I1928" s="490"/>
      <c r="J1928" s="490"/>
      <c r="K1928" s="490"/>
      <c r="L1928" s="491"/>
      <c r="M1928" s="492"/>
      <c r="N1928" s="492"/>
      <c r="O1928" s="492"/>
      <c r="P1928" s="492"/>
      <c r="Q1928" s="492"/>
      <c r="R1928" s="493"/>
      <c r="S1928" s="493"/>
      <c r="T1928" s="493"/>
      <c r="U1928" s="493"/>
      <c r="V1928" s="493"/>
      <c r="W1928" s="403"/>
      <c r="X1928" s="1"/>
      <c r="Y1928" s="2"/>
      <c r="Z1928" s="400" t="str">
        <f>IFERROR(VLOOKUP(Y1928, 【参考】数式用!$A$2:$B$48, 2, FALSE), "")</f>
        <v/>
      </c>
    </row>
    <row r="1929" spans="2:26" ht="20.100000000000001" customHeight="1">
      <c r="B1929" s="402">
        <f t="shared" si="26"/>
        <v>1891</v>
      </c>
      <c r="C1929" s="489"/>
      <c r="D1929" s="490"/>
      <c r="E1929" s="490"/>
      <c r="F1929" s="490"/>
      <c r="G1929" s="490"/>
      <c r="H1929" s="490"/>
      <c r="I1929" s="490"/>
      <c r="J1929" s="490"/>
      <c r="K1929" s="490"/>
      <c r="L1929" s="491"/>
      <c r="M1929" s="492"/>
      <c r="N1929" s="492"/>
      <c r="O1929" s="492"/>
      <c r="P1929" s="492"/>
      <c r="Q1929" s="492"/>
      <c r="R1929" s="493"/>
      <c r="S1929" s="493"/>
      <c r="T1929" s="493"/>
      <c r="U1929" s="493"/>
      <c r="V1929" s="493"/>
      <c r="W1929" s="403"/>
      <c r="X1929" s="1"/>
      <c r="Y1929" s="2"/>
      <c r="Z1929" s="400" t="str">
        <f>IFERROR(VLOOKUP(Y1929, 【参考】数式用!$A$2:$B$48, 2, FALSE), "")</f>
        <v/>
      </c>
    </row>
    <row r="1930" spans="2:26" ht="20.100000000000001" customHeight="1">
      <c r="B1930" s="402">
        <f t="shared" si="26"/>
        <v>1892</v>
      </c>
      <c r="C1930" s="489"/>
      <c r="D1930" s="490"/>
      <c r="E1930" s="490"/>
      <c r="F1930" s="490"/>
      <c r="G1930" s="490"/>
      <c r="H1930" s="490"/>
      <c r="I1930" s="490"/>
      <c r="J1930" s="490"/>
      <c r="K1930" s="490"/>
      <c r="L1930" s="491"/>
      <c r="M1930" s="492"/>
      <c r="N1930" s="492"/>
      <c r="O1930" s="492"/>
      <c r="P1930" s="492"/>
      <c r="Q1930" s="492"/>
      <c r="R1930" s="493"/>
      <c r="S1930" s="493"/>
      <c r="T1930" s="493"/>
      <c r="U1930" s="493"/>
      <c r="V1930" s="493"/>
      <c r="W1930" s="403"/>
      <c r="X1930" s="1"/>
      <c r="Y1930" s="2"/>
      <c r="Z1930" s="400" t="str">
        <f>IFERROR(VLOOKUP(Y1930, 【参考】数式用!$A$2:$B$48, 2, FALSE), "")</f>
        <v/>
      </c>
    </row>
    <row r="1931" spans="2:26" ht="20.100000000000001" customHeight="1">
      <c r="B1931" s="402">
        <f t="shared" si="26"/>
        <v>1893</v>
      </c>
      <c r="C1931" s="489"/>
      <c r="D1931" s="490"/>
      <c r="E1931" s="490"/>
      <c r="F1931" s="490"/>
      <c r="G1931" s="490"/>
      <c r="H1931" s="490"/>
      <c r="I1931" s="490"/>
      <c r="J1931" s="490"/>
      <c r="K1931" s="490"/>
      <c r="L1931" s="491"/>
      <c r="M1931" s="492"/>
      <c r="N1931" s="492"/>
      <c r="O1931" s="492"/>
      <c r="P1931" s="492"/>
      <c r="Q1931" s="492"/>
      <c r="R1931" s="493"/>
      <c r="S1931" s="493"/>
      <c r="T1931" s="493"/>
      <c r="U1931" s="493"/>
      <c r="V1931" s="493"/>
      <c r="W1931" s="403"/>
      <c r="X1931" s="1"/>
      <c r="Y1931" s="2"/>
      <c r="Z1931" s="400" t="str">
        <f>IFERROR(VLOOKUP(Y1931, 【参考】数式用!$A$2:$B$48, 2, FALSE), "")</f>
        <v/>
      </c>
    </row>
    <row r="1932" spans="2:26" ht="20.100000000000001" customHeight="1">
      <c r="B1932" s="402">
        <f t="shared" si="26"/>
        <v>1894</v>
      </c>
      <c r="C1932" s="489"/>
      <c r="D1932" s="490"/>
      <c r="E1932" s="490"/>
      <c r="F1932" s="490"/>
      <c r="G1932" s="490"/>
      <c r="H1932" s="490"/>
      <c r="I1932" s="490"/>
      <c r="J1932" s="490"/>
      <c r="K1932" s="490"/>
      <c r="L1932" s="491"/>
      <c r="M1932" s="492"/>
      <c r="N1932" s="492"/>
      <c r="O1932" s="492"/>
      <c r="P1932" s="492"/>
      <c r="Q1932" s="492"/>
      <c r="R1932" s="493"/>
      <c r="S1932" s="493"/>
      <c r="T1932" s="493"/>
      <c r="U1932" s="493"/>
      <c r="V1932" s="493"/>
      <c r="W1932" s="403"/>
      <c r="X1932" s="1"/>
      <c r="Y1932" s="2"/>
      <c r="Z1932" s="400" t="str">
        <f>IFERROR(VLOOKUP(Y1932, 【参考】数式用!$A$2:$B$48, 2, FALSE), "")</f>
        <v/>
      </c>
    </row>
    <row r="1933" spans="2:26" ht="20.100000000000001" customHeight="1">
      <c r="B1933" s="402">
        <f t="shared" si="26"/>
        <v>1895</v>
      </c>
      <c r="C1933" s="489"/>
      <c r="D1933" s="490"/>
      <c r="E1933" s="490"/>
      <c r="F1933" s="490"/>
      <c r="G1933" s="490"/>
      <c r="H1933" s="490"/>
      <c r="I1933" s="490"/>
      <c r="J1933" s="490"/>
      <c r="K1933" s="490"/>
      <c r="L1933" s="491"/>
      <c r="M1933" s="492"/>
      <c r="N1933" s="492"/>
      <c r="O1933" s="492"/>
      <c r="P1933" s="492"/>
      <c r="Q1933" s="492"/>
      <c r="R1933" s="493"/>
      <c r="S1933" s="493"/>
      <c r="T1933" s="493"/>
      <c r="U1933" s="493"/>
      <c r="V1933" s="493"/>
      <c r="W1933" s="403"/>
      <c r="X1933" s="1"/>
      <c r="Y1933" s="2"/>
      <c r="Z1933" s="400" t="str">
        <f>IFERROR(VLOOKUP(Y1933, 【参考】数式用!$A$2:$B$48, 2, FALSE), "")</f>
        <v/>
      </c>
    </row>
    <row r="1934" spans="2:26" ht="20.100000000000001" customHeight="1">
      <c r="B1934" s="402">
        <f t="shared" si="26"/>
        <v>1896</v>
      </c>
      <c r="C1934" s="489"/>
      <c r="D1934" s="490"/>
      <c r="E1934" s="490"/>
      <c r="F1934" s="490"/>
      <c r="G1934" s="490"/>
      <c r="H1934" s="490"/>
      <c r="I1934" s="490"/>
      <c r="J1934" s="490"/>
      <c r="K1934" s="490"/>
      <c r="L1934" s="491"/>
      <c r="M1934" s="492"/>
      <c r="N1934" s="492"/>
      <c r="O1934" s="492"/>
      <c r="P1934" s="492"/>
      <c r="Q1934" s="492"/>
      <c r="R1934" s="493"/>
      <c r="S1934" s="493"/>
      <c r="T1934" s="493"/>
      <c r="U1934" s="493"/>
      <c r="V1934" s="493"/>
      <c r="W1934" s="403"/>
      <c r="X1934" s="1"/>
      <c r="Y1934" s="2"/>
      <c r="Z1934" s="400" t="str">
        <f>IFERROR(VLOOKUP(Y1934, 【参考】数式用!$A$2:$B$48, 2, FALSE), "")</f>
        <v/>
      </c>
    </row>
    <row r="1935" spans="2:26" ht="20.100000000000001" customHeight="1">
      <c r="B1935" s="402">
        <f t="shared" si="26"/>
        <v>1897</v>
      </c>
      <c r="C1935" s="489"/>
      <c r="D1935" s="490"/>
      <c r="E1935" s="490"/>
      <c r="F1935" s="490"/>
      <c r="G1935" s="490"/>
      <c r="H1935" s="490"/>
      <c r="I1935" s="490"/>
      <c r="J1935" s="490"/>
      <c r="K1935" s="490"/>
      <c r="L1935" s="491"/>
      <c r="M1935" s="492"/>
      <c r="N1935" s="492"/>
      <c r="O1935" s="492"/>
      <c r="P1935" s="492"/>
      <c r="Q1935" s="492"/>
      <c r="R1935" s="493"/>
      <c r="S1935" s="493"/>
      <c r="T1935" s="493"/>
      <c r="U1935" s="493"/>
      <c r="V1935" s="493"/>
      <c r="W1935" s="403"/>
      <c r="X1935" s="1"/>
      <c r="Y1935" s="2"/>
      <c r="Z1935" s="400" t="str">
        <f>IFERROR(VLOOKUP(Y1935, 【参考】数式用!$A$2:$B$48, 2, FALSE), "")</f>
        <v/>
      </c>
    </row>
    <row r="1936" spans="2:26" ht="20.100000000000001" customHeight="1">
      <c r="B1936" s="402">
        <f t="shared" si="26"/>
        <v>1898</v>
      </c>
      <c r="C1936" s="489"/>
      <c r="D1936" s="490"/>
      <c r="E1936" s="490"/>
      <c r="F1936" s="490"/>
      <c r="G1936" s="490"/>
      <c r="H1936" s="490"/>
      <c r="I1936" s="490"/>
      <c r="J1936" s="490"/>
      <c r="K1936" s="490"/>
      <c r="L1936" s="491"/>
      <c r="M1936" s="492"/>
      <c r="N1936" s="492"/>
      <c r="O1936" s="492"/>
      <c r="P1936" s="492"/>
      <c r="Q1936" s="492"/>
      <c r="R1936" s="493"/>
      <c r="S1936" s="493"/>
      <c r="T1936" s="493"/>
      <c r="U1936" s="493"/>
      <c r="V1936" s="493"/>
      <c r="W1936" s="403"/>
      <c r="X1936" s="1"/>
      <c r="Y1936" s="2"/>
      <c r="Z1936" s="400" t="str">
        <f>IFERROR(VLOOKUP(Y1936, 【参考】数式用!$A$2:$B$48, 2, FALSE), "")</f>
        <v/>
      </c>
    </row>
    <row r="1937" spans="2:26" ht="20.100000000000001" customHeight="1">
      <c r="B1937" s="402">
        <f t="shared" si="26"/>
        <v>1899</v>
      </c>
      <c r="C1937" s="489"/>
      <c r="D1937" s="490"/>
      <c r="E1937" s="490"/>
      <c r="F1937" s="490"/>
      <c r="G1937" s="490"/>
      <c r="H1937" s="490"/>
      <c r="I1937" s="490"/>
      <c r="J1937" s="490"/>
      <c r="K1937" s="490"/>
      <c r="L1937" s="491"/>
      <c r="M1937" s="492"/>
      <c r="N1937" s="492"/>
      <c r="O1937" s="492"/>
      <c r="P1937" s="492"/>
      <c r="Q1937" s="492"/>
      <c r="R1937" s="493"/>
      <c r="S1937" s="493"/>
      <c r="T1937" s="493"/>
      <c r="U1937" s="493"/>
      <c r="V1937" s="493"/>
      <c r="W1937" s="403"/>
      <c r="X1937" s="1"/>
      <c r="Y1937" s="2"/>
      <c r="Z1937" s="400" t="str">
        <f>IFERROR(VLOOKUP(Y1937, 【参考】数式用!$A$2:$B$48, 2, FALSE), "")</f>
        <v/>
      </c>
    </row>
    <row r="1938" spans="2:26" ht="20.100000000000001" customHeight="1">
      <c r="B1938" s="402">
        <f t="shared" si="26"/>
        <v>1900</v>
      </c>
      <c r="C1938" s="489"/>
      <c r="D1938" s="490"/>
      <c r="E1938" s="490"/>
      <c r="F1938" s="490"/>
      <c r="G1938" s="490"/>
      <c r="H1938" s="490"/>
      <c r="I1938" s="490"/>
      <c r="J1938" s="490"/>
      <c r="K1938" s="490"/>
      <c r="L1938" s="491"/>
      <c r="M1938" s="492"/>
      <c r="N1938" s="492"/>
      <c r="O1938" s="492"/>
      <c r="P1938" s="492"/>
      <c r="Q1938" s="492"/>
      <c r="R1938" s="493"/>
      <c r="S1938" s="493"/>
      <c r="T1938" s="493"/>
      <c r="U1938" s="493"/>
      <c r="V1938" s="493"/>
      <c r="W1938" s="403"/>
      <c r="X1938" s="1"/>
      <c r="Y1938" s="2"/>
      <c r="Z1938" s="400" t="str">
        <f>IFERROR(VLOOKUP(Y1938, 【参考】数式用!$A$2:$B$48, 2, FALSE), "")</f>
        <v/>
      </c>
    </row>
    <row r="1939" spans="2:26" ht="20.100000000000001" customHeight="1">
      <c r="B1939" s="402">
        <f t="shared" si="26"/>
        <v>1901</v>
      </c>
      <c r="C1939" s="489"/>
      <c r="D1939" s="490"/>
      <c r="E1939" s="490"/>
      <c r="F1939" s="490"/>
      <c r="G1939" s="490"/>
      <c r="H1939" s="490"/>
      <c r="I1939" s="490"/>
      <c r="J1939" s="490"/>
      <c r="K1939" s="490"/>
      <c r="L1939" s="491"/>
      <c r="M1939" s="492"/>
      <c r="N1939" s="492"/>
      <c r="O1939" s="492"/>
      <c r="P1939" s="492"/>
      <c r="Q1939" s="492"/>
      <c r="R1939" s="493"/>
      <c r="S1939" s="493"/>
      <c r="T1939" s="493"/>
      <c r="U1939" s="493"/>
      <c r="V1939" s="493"/>
      <c r="W1939" s="403"/>
      <c r="X1939" s="1"/>
      <c r="Y1939" s="2"/>
      <c r="Z1939" s="400" t="str">
        <f>IFERROR(VLOOKUP(Y1939, 【参考】数式用!$A$2:$B$48, 2, FALSE), "")</f>
        <v/>
      </c>
    </row>
    <row r="1940" spans="2:26" ht="20.100000000000001" customHeight="1">
      <c r="B1940" s="402">
        <f t="shared" si="26"/>
        <v>1902</v>
      </c>
      <c r="C1940" s="489"/>
      <c r="D1940" s="490"/>
      <c r="E1940" s="490"/>
      <c r="F1940" s="490"/>
      <c r="G1940" s="490"/>
      <c r="H1940" s="490"/>
      <c r="I1940" s="490"/>
      <c r="J1940" s="490"/>
      <c r="K1940" s="490"/>
      <c r="L1940" s="491"/>
      <c r="M1940" s="492"/>
      <c r="N1940" s="492"/>
      <c r="O1940" s="492"/>
      <c r="P1940" s="492"/>
      <c r="Q1940" s="492"/>
      <c r="R1940" s="493"/>
      <c r="S1940" s="493"/>
      <c r="T1940" s="493"/>
      <c r="U1940" s="493"/>
      <c r="V1940" s="493"/>
      <c r="W1940" s="403"/>
      <c r="X1940" s="1"/>
      <c r="Y1940" s="2"/>
      <c r="Z1940" s="400" t="str">
        <f>IFERROR(VLOOKUP(Y1940, 【参考】数式用!$A$2:$B$48, 2, FALSE), "")</f>
        <v/>
      </c>
    </row>
    <row r="1941" spans="2:26" ht="20.100000000000001" customHeight="1">
      <c r="B1941" s="402">
        <f t="shared" si="26"/>
        <v>1903</v>
      </c>
      <c r="C1941" s="489"/>
      <c r="D1941" s="490"/>
      <c r="E1941" s="490"/>
      <c r="F1941" s="490"/>
      <c r="G1941" s="490"/>
      <c r="H1941" s="490"/>
      <c r="I1941" s="490"/>
      <c r="J1941" s="490"/>
      <c r="K1941" s="490"/>
      <c r="L1941" s="491"/>
      <c r="M1941" s="492"/>
      <c r="N1941" s="492"/>
      <c r="O1941" s="492"/>
      <c r="P1941" s="492"/>
      <c r="Q1941" s="492"/>
      <c r="R1941" s="493"/>
      <c r="S1941" s="493"/>
      <c r="T1941" s="493"/>
      <c r="U1941" s="493"/>
      <c r="V1941" s="493"/>
      <c r="W1941" s="403"/>
      <c r="X1941" s="1"/>
      <c r="Y1941" s="2"/>
      <c r="Z1941" s="400" t="str">
        <f>IFERROR(VLOOKUP(Y1941, 【参考】数式用!$A$2:$B$48, 2, FALSE), "")</f>
        <v/>
      </c>
    </row>
    <row r="1942" spans="2:26" ht="20.100000000000001" customHeight="1">
      <c r="B1942" s="402">
        <f t="shared" si="26"/>
        <v>1904</v>
      </c>
      <c r="C1942" s="489"/>
      <c r="D1942" s="490"/>
      <c r="E1942" s="490"/>
      <c r="F1942" s="490"/>
      <c r="G1942" s="490"/>
      <c r="H1942" s="490"/>
      <c r="I1942" s="490"/>
      <c r="J1942" s="490"/>
      <c r="K1942" s="490"/>
      <c r="L1942" s="491"/>
      <c r="M1942" s="492"/>
      <c r="N1942" s="492"/>
      <c r="O1942" s="492"/>
      <c r="P1942" s="492"/>
      <c r="Q1942" s="492"/>
      <c r="R1942" s="493"/>
      <c r="S1942" s="493"/>
      <c r="T1942" s="493"/>
      <c r="U1942" s="493"/>
      <c r="V1942" s="493"/>
      <c r="W1942" s="403"/>
      <c r="X1942" s="1"/>
      <c r="Y1942" s="2"/>
      <c r="Z1942" s="400" t="str">
        <f>IFERROR(VLOOKUP(Y1942, 【参考】数式用!$A$2:$B$48, 2, FALSE), "")</f>
        <v/>
      </c>
    </row>
    <row r="1943" spans="2:26" ht="20.100000000000001" customHeight="1">
      <c r="B1943" s="402">
        <f t="shared" si="26"/>
        <v>1905</v>
      </c>
      <c r="C1943" s="489"/>
      <c r="D1943" s="490"/>
      <c r="E1943" s="490"/>
      <c r="F1943" s="490"/>
      <c r="G1943" s="490"/>
      <c r="H1943" s="490"/>
      <c r="I1943" s="490"/>
      <c r="J1943" s="490"/>
      <c r="K1943" s="490"/>
      <c r="L1943" s="491"/>
      <c r="M1943" s="492"/>
      <c r="N1943" s="492"/>
      <c r="O1943" s="492"/>
      <c r="P1943" s="492"/>
      <c r="Q1943" s="492"/>
      <c r="R1943" s="493"/>
      <c r="S1943" s="493"/>
      <c r="T1943" s="493"/>
      <c r="U1943" s="493"/>
      <c r="V1943" s="493"/>
      <c r="W1943" s="403"/>
      <c r="X1943" s="1"/>
      <c r="Y1943" s="2"/>
      <c r="Z1943" s="400" t="str">
        <f>IFERROR(VLOOKUP(Y1943, 【参考】数式用!$A$2:$B$48, 2, FALSE), "")</f>
        <v/>
      </c>
    </row>
    <row r="1944" spans="2:26" ht="20.100000000000001" customHeight="1">
      <c r="B1944" s="402">
        <f t="shared" si="26"/>
        <v>1906</v>
      </c>
      <c r="C1944" s="489"/>
      <c r="D1944" s="490"/>
      <c r="E1944" s="490"/>
      <c r="F1944" s="490"/>
      <c r="G1944" s="490"/>
      <c r="H1944" s="490"/>
      <c r="I1944" s="490"/>
      <c r="J1944" s="490"/>
      <c r="K1944" s="490"/>
      <c r="L1944" s="491"/>
      <c r="M1944" s="492"/>
      <c r="N1944" s="492"/>
      <c r="O1944" s="492"/>
      <c r="P1944" s="492"/>
      <c r="Q1944" s="492"/>
      <c r="R1944" s="493"/>
      <c r="S1944" s="493"/>
      <c r="T1944" s="493"/>
      <c r="U1944" s="493"/>
      <c r="V1944" s="493"/>
      <c r="W1944" s="403"/>
      <c r="X1944" s="1"/>
      <c r="Y1944" s="2"/>
      <c r="Z1944" s="400" t="str">
        <f>IFERROR(VLOOKUP(Y1944, 【参考】数式用!$A$2:$B$48, 2, FALSE), "")</f>
        <v/>
      </c>
    </row>
    <row r="1945" spans="2:26" ht="20.100000000000001" customHeight="1">
      <c r="B1945" s="402">
        <f t="shared" si="26"/>
        <v>1907</v>
      </c>
      <c r="C1945" s="489"/>
      <c r="D1945" s="490"/>
      <c r="E1945" s="490"/>
      <c r="F1945" s="490"/>
      <c r="G1945" s="490"/>
      <c r="H1945" s="490"/>
      <c r="I1945" s="490"/>
      <c r="J1945" s="490"/>
      <c r="K1945" s="490"/>
      <c r="L1945" s="491"/>
      <c r="M1945" s="492"/>
      <c r="N1945" s="492"/>
      <c r="O1945" s="492"/>
      <c r="P1945" s="492"/>
      <c r="Q1945" s="492"/>
      <c r="R1945" s="493"/>
      <c r="S1945" s="493"/>
      <c r="T1945" s="493"/>
      <c r="U1945" s="493"/>
      <c r="V1945" s="493"/>
      <c r="W1945" s="403"/>
      <c r="X1945" s="1"/>
      <c r="Y1945" s="2"/>
      <c r="Z1945" s="400" t="str">
        <f>IFERROR(VLOOKUP(Y1945, 【参考】数式用!$A$2:$B$48, 2, FALSE), "")</f>
        <v/>
      </c>
    </row>
    <row r="1946" spans="2:26" ht="20.100000000000001" customHeight="1">
      <c r="B1946" s="402">
        <f t="shared" si="26"/>
        <v>1908</v>
      </c>
      <c r="C1946" s="489"/>
      <c r="D1946" s="490"/>
      <c r="E1946" s="490"/>
      <c r="F1946" s="490"/>
      <c r="G1946" s="490"/>
      <c r="H1946" s="490"/>
      <c r="I1946" s="490"/>
      <c r="J1946" s="490"/>
      <c r="K1946" s="490"/>
      <c r="L1946" s="491"/>
      <c r="M1946" s="492"/>
      <c r="N1946" s="492"/>
      <c r="O1946" s="492"/>
      <c r="P1946" s="492"/>
      <c r="Q1946" s="492"/>
      <c r="R1946" s="493"/>
      <c r="S1946" s="493"/>
      <c r="T1946" s="493"/>
      <c r="U1946" s="493"/>
      <c r="V1946" s="493"/>
      <c r="W1946" s="403"/>
      <c r="X1946" s="1"/>
      <c r="Y1946" s="2"/>
      <c r="Z1946" s="400" t="str">
        <f>IFERROR(VLOOKUP(Y1946, 【参考】数式用!$A$2:$B$48, 2, FALSE), "")</f>
        <v/>
      </c>
    </row>
    <row r="1947" spans="2:26" ht="20.100000000000001" customHeight="1">
      <c r="B1947" s="402">
        <f t="shared" si="26"/>
        <v>1909</v>
      </c>
      <c r="C1947" s="489"/>
      <c r="D1947" s="490"/>
      <c r="E1947" s="490"/>
      <c r="F1947" s="490"/>
      <c r="G1947" s="490"/>
      <c r="H1947" s="490"/>
      <c r="I1947" s="490"/>
      <c r="J1947" s="490"/>
      <c r="K1947" s="490"/>
      <c r="L1947" s="491"/>
      <c r="M1947" s="492"/>
      <c r="N1947" s="492"/>
      <c r="O1947" s="492"/>
      <c r="P1947" s="492"/>
      <c r="Q1947" s="492"/>
      <c r="R1947" s="493"/>
      <c r="S1947" s="493"/>
      <c r="T1947" s="493"/>
      <c r="U1947" s="493"/>
      <c r="V1947" s="493"/>
      <c r="W1947" s="403"/>
      <c r="X1947" s="1"/>
      <c r="Y1947" s="2"/>
      <c r="Z1947" s="400" t="str">
        <f>IFERROR(VLOOKUP(Y1947, 【参考】数式用!$A$2:$B$48, 2, FALSE), "")</f>
        <v/>
      </c>
    </row>
    <row r="1948" spans="2:26" ht="20.100000000000001" customHeight="1">
      <c r="B1948" s="402">
        <f t="shared" si="26"/>
        <v>1910</v>
      </c>
      <c r="C1948" s="489"/>
      <c r="D1948" s="490"/>
      <c r="E1948" s="490"/>
      <c r="F1948" s="490"/>
      <c r="G1948" s="490"/>
      <c r="H1948" s="490"/>
      <c r="I1948" s="490"/>
      <c r="J1948" s="490"/>
      <c r="K1948" s="490"/>
      <c r="L1948" s="491"/>
      <c r="M1948" s="492"/>
      <c r="N1948" s="492"/>
      <c r="O1948" s="492"/>
      <c r="P1948" s="492"/>
      <c r="Q1948" s="492"/>
      <c r="R1948" s="493"/>
      <c r="S1948" s="493"/>
      <c r="T1948" s="493"/>
      <c r="U1948" s="493"/>
      <c r="V1948" s="493"/>
      <c r="W1948" s="403"/>
      <c r="X1948" s="1"/>
      <c r="Y1948" s="2"/>
      <c r="Z1948" s="400" t="str">
        <f>IFERROR(VLOOKUP(Y1948, 【参考】数式用!$A$2:$B$48, 2, FALSE), "")</f>
        <v/>
      </c>
    </row>
    <row r="1949" spans="2:26" ht="20.100000000000001" customHeight="1">
      <c r="B1949" s="402">
        <f t="shared" si="26"/>
        <v>1911</v>
      </c>
      <c r="C1949" s="489"/>
      <c r="D1949" s="490"/>
      <c r="E1949" s="490"/>
      <c r="F1949" s="490"/>
      <c r="G1949" s="490"/>
      <c r="H1949" s="490"/>
      <c r="I1949" s="490"/>
      <c r="J1949" s="490"/>
      <c r="K1949" s="490"/>
      <c r="L1949" s="491"/>
      <c r="M1949" s="492"/>
      <c r="N1949" s="492"/>
      <c r="O1949" s="492"/>
      <c r="P1949" s="492"/>
      <c r="Q1949" s="492"/>
      <c r="R1949" s="493"/>
      <c r="S1949" s="493"/>
      <c r="T1949" s="493"/>
      <c r="U1949" s="493"/>
      <c r="V1949" s="493"/>
      <c r="W1949" s="403"/>
      <c r="X1949" s="1"/>
      <c r="Y1949" s="2"/>
      <c r="Z1949" s="400" t="str">
        <f>IFERROR(VLOOKUP(Y1949, 【参考】数式用!$A$2:$B$48, 2, FALSE), "")</f>
        <v/>
      </c>
    </row>
    <row r="1950" spans="2:26" ht="20.100000000000001" customHeight="1">
      <c r="B1950" s="402">
        <f t="shared" si="26"/>
        <v>1912</v>
      </c>
      <c r="C1950" s="489"/>
      <c r="D1950" s="490"/>
      <c r="E1950" s="490"/>
      <c r="F1950" s="490"/>
      <c r="G1950" s="490"/>
      <c r="H1950" s="490"/>
      <c r="I1950" s="490"/>
      <c r="J1950" s="490"/>
      <c r="K1950" s="490"/>
      <c r="L1950" s="491"/>
      <c r="M1950" s="492"/>
      <c r="N1950" s="492"/>
      <c r="O1950" s="492"/>
      <c r="P1950" s="492"/>
      <c r="Q1950" s="492"/>
      <c r="R1950" s="493"/>
      <c r="S1950" s="493"/>
      <c r="T1950" s="493"/>
      <c r="U1950" s="493"/>
      <c r="V1950" s="493"/>
      <c r="W1950" s="403"/>
      <c r="X1950" s="1"/>
      <c r="Y1950" s="2"/>
      <c r="Z1950" s="400" t="str">
        <f>IFERROR(VLOOKUP(Y1950, 【参考】数式用!$A$2:$B$48, 2, FALSE), "")</f>
        <v/>
      </c>
    </row>
    <row r="1951" spans="2:26" ht="20.100000000000001" customHeight="1">
      <c r="B1951" s="402">
        <f t="shared" si="26"/>
        <v>1913</v>
      </c>
      <c r="C1951" s="489"/>
      <c r="D1951" s="490"/>
      <c r="E1951" s="490"/>
      <c r="F1951" s="490"/>
      <c r="G1951" s="490"/>
      <c r="H1951" s="490"/>
      <c r="I1951" s="490"/>
      <c r="J1951" s="490"/>
      <c r="K1951" s="490"/>
      <c r="L1951" s="491"/>
      <c r="M1951" s="492"/>
      <c r="N1951" s="492"/>
      <c r="O1951" s="492"/>
      <c r="P1951" s="492"/>
      <c r="Q1951" s="492"/>
      <c r="R1951" s="493"/>
      <c r="S1951" s="493"/>
      <c r="T1951" s="493"/>
      <c r="U1951" s="493"/>
      <c r="V1951" s="493"/>
      <c r="W1951" s="403"/>
      <c r="X1951" s="1"/>
      <c r="Y1951" s="2"/>
      <c r="Z1951" s="400" t="str">
        <f>IFERROR(VLOOKUP(Y1951, 【参考】数式用!$A$2:$B$48, 2, FALSE), "")</f>
        <v/>
      </c>
    </row>
    <row r="1952" spans="2:26" ht="20.100000000000001" customHeight="1">
      <c r="B1952" s="402">
        <f t="shared" si="26"/>
        <v>1914</v>
      </c>
      <c r="C1952" s="489"/>
      <c r="D1952" s="490"/>
      <c r="E1952" s="490"/>
      <c r="F1952" s="490"/>
      <c r="G1952" s="490"/>
      <c r="H1952" s="490"/>
      <c r="I1952" s="490"/>
      <c r="J1952" s="490"/>
      <c r="K1952" s="490"/>
      <c r="L1952" s="491"/>
      <c r="M1952" s="492"/>
      <c r="N1952" s="492"/>
      <c r="O1952" s="492"/>
      <c r="P1952" s="492"/>
      <c r="Q1952" s="492"/>
      <c r="R1952" s="493"/>
      <c r="S1952" s="493"/>
      <c r="T1952" s="493"/>
      <c r="U1952" s="493"/>
      <c r="V1952" s="493"/>
      <c r="W1952" s="403"/>
      <c r="X1952" s="1"/>
      <c r="Y1952" s="2"/>
      <c r="Z1952" s="400" t="str">
        <f>IFERROR(VLOOKUP(Y1952, 【参考】数式用!$A$2:$B$48, 2, FALSE), "")</f>
        <v/>
      </c>
    </row>
    <row r="1953" spans="2:26" ht="20.100000000000001" customHeight="1">
      <c r="B1953" s="402">
        <f t="shared" ref="B1953:B2016" si="27">B1952+1</f>
        <v>1915</v>
      </c>
      <c r="C1953" s="489"/>
      <c r="D1953" s="490"/>
      <c r="E1953" s="490"/>
      <c r="F1953" s="490"/>
      <c r="G1953" s="490"/>
      <c r="H1953" s="490"/>
      <c r="I1953" s="490"/>
      <c r="J1953" s="490"/>
      <c r="K1953" s="490"/>
      <c r="L1953" s="491"/>
      <c r="M1953" s="492"/>
      <c r="N1953" s="492"/>
      <c r="O1953" s="492"/>
      <c r="P1953" s="492"/>
      <c r="Q1953" s="492"/>
      <c r="R1953" s="493"/>
      <c r="S1953" s="493"/>
      <c r="T1953" s="493"/>
      <c r="U1953" s="493"/>
      <c r="V1953" s="493"/>
      <c r="W1953" s="403"/>
      <c r="X1953" s="1"/>
      <c r="Y1953" s="2"/>
      <c r="Z1953" s="400" t="str">
        <f>IFERROR(VLOOKUP(Y1953, 【参考】数式用!$A$2:$B$48, 2, FALSE), "")</f>
        <v/>
      </c>
    </row>
    <row r="1954" spans="2:26" ht="20.100000000000001" customHeight="1">
      <c r="B1954" s="402">
        <f t="shared" si="27"/>
        <v>1916</v>
      </c>
      <c r="C1954" s="489"/>
      <c r="D1954" s="490"/>
      <c r="E1954" s="490"/>
      <c r="F1954" s="490"/>
      <c r="G1954" s="490"/>
      <c r="H1954" s="490"/>
      <c r="I1954" s="490"/>
      <c r="J1954" s="490"/>
      <c r="K1954" s="490"/>
      <c r="L1954" s="491"/>
      <c r="M1954" s="492"/>
      <c r="N1954" s="492"/>
      <c r="O1954" s="492"/>
      <c r="P1954" s="492"/>
      <c r="Q1954" s="492"/>
      <c r="R1954" s="493"/>
      <c r="S1954" s="493"/>
      <c r="T1954" s="493"/>
      <c r="U1954" s="493"/>
      <c r="V1954" s="493"/>
      <c r="W1954" s="403"/>
      <c r="X1954" s="1"/>
      <c r="Y1954" s="2"/>
      <c r="Z1954" s="400" t="str">
        <f>IFERROR(VLOOKUP(Y1954, 【参考】数式用!$A$2:$B$48, 2, FALSE), "")</f>
        <v/>
      </c>
    </row>
    <row r="1955" spans="2:26" ht="20.100000000000001" customHeight="1">
      <c r="B1955" s="402">
        <f t="shared" si="27"/>
        <v>1917</v>
      </c>
      <c r="C1955" s="489"/>
      <c r="D1955" s="490"/>
      <c r="E1955" s="490"/>
      <c r="F1955" s="490"/>
      <c r="G1955" s="490"/>
      <c r="H1955" s="490"/>
      <c r="I1955" s="490"/>
      <c r="J1955" s="490"/>
      <c r="K1955" s="490"/>
      <c r="L1955" s="491"/>
      <c r="M1955" s="492"/>
      <c r="N1955" s="492"/>
      <c r="O1955" s="492"/>
      <c r="P1955" s="492"/>
      <c r="Q1955" s="492"/>
      <c r="R1955" s="493"/>
      <c r="S1955" s="493"/>
      <c r="T1955" s="493"/>
      <c r="U1955" s="493"/>
      <c r="V1955" s="493"/>
      <c r="W1955" s="403"/>
      <c r="X1955" s="1"/>
      <c r="Y1955" s="2"/>
      <c r="Z1955" s="400" t="str">
        <f>IFERROR(VLOOKUP(Y1955, 【参考】数式用!$A$2:$B$48, 2, FALSE), "")</f>
        <v/>
      </c>
    </row>
    <row r="1956" spans="2:26" ht="20.100000000000001" customHeight="1">
      <c r="B1956" s="402">
        <f t="shared" si="27"/>
        <v>1918</v>
      </c>
      <c r="C1956" s="489"/>
      <c r="D1956" s="490"/>
      <c r="E1956" s="490"/>
      <c r="F1956" s="490"/>
      <c r="G1956" s="490"/>
      <c r="H1956" s="490"/>
      <c r="I1956" s="490"/>
      <c r="J1956" s="490"/>
      <c r="K1956" s="490"/>
      <c r="L1956" s="491"/>
      <c r="M1956" s="492"/>
      <c r="N1956" s="492"/>
      <c r="O1956" s="492"/>
      <c r="P1956" s="492"/>
      <c r="Q1956" s="492"/>
      <c r="R1956" s="493"/>
      <c r="S1956" s="493"/>
      <c r="T1956" s="493"/>
      <c r="U1956" s="493"/>
      <c r="V1956" s="493"/>
      <c r="W1956" s="403"/>
      <c r="X1956" s="1"/>
      <c r="Y1956" s="2"/>
      <c r="Z1956" s="400" t="str">
        <f>IFERROR(VLOOKUP(Y1956, 【参考】数式用!$A$2:$B$48, 2, FALSE), "")</f>
        <v/>
      </c>
    </row>
    <row r="1957" spans="2:26" ht="20.100000000000001" customHeight="1">
      <c r="B1957" s="402">
        <f t="shared" si="27"/>
        <v>1919</v>
      </c>
      <c r="C1957" s="489"/>
      <c r="D1957" s="490"/>
      <c r="E1957" s="490"/>
      <c r="F1957" s="490"/>
      <c r="G1957" s="490"/>
      <c r="H1957" s="490"/>
      <c r="I1957" s="490"/>
      <c r="J1957" s="490"/>
      <c r="K1957" s="490"/>
      <c r="L1957" s="491"/>
      <c r="M1957" s="492"/>
      <c r="N1957" s="492"/>
      <c r="O1957" s="492"/>
      <c r="P1957" s="492"/>
      <c r="Q1957" s="492"/>
      <c r="R1957" s="493"/>
      <c r="S1957" s="493"/>
      <c r="T1957" s="493"/>
      <c r="U1957" s="493"/>
      <c r="V1957" s="493"/>
      <c r="W1957" s="403"/>
      <c r="X1957" s="1"/>
      <c r="Y1957" s="2"/>
      <c r="Z1957" s="400" t="str">
        <f>IFERROR(VLOOKUP(Y1957, 【参考】数式用!$A$2:$B$48, 2, FALSE), "")</f>
        <v/>
      </c>
    </row>
    <row r="1958" spans="2:26" ht="20.100000000000001" customHeight="1">
      <c r="B1958" s="402">
        <f t="shared" si="27"/>
        <v>1920</v>
      </c>
      <c r="C1958" s="489"/>
      <c r="D1958" s="490"/>
      <c r="E1958" s="490"/>
      <c r="F1958" s="490"/>
      <c r="G1958" s="490"/>
      <c r="H1958" s="490"/>
      <c r="I1958" s="490"/>
      <c r="J1958" s="490"/>
      <c r="K1958" s="490"/>
      <c r="L1958" s="491"/>
      <c r="M1958" s="492"/>
      <c r="N1958" s="492"/>
      <c r="O1958" s="492"/>
      <c r="P1958" s="492"/>
      <c r="Q1958" s="492"/>
      <c r="R1958" s="493"/>
      <c r="S1958" s="493"/>
      <c r="T1958" s="493"/>
      <c r="U1958" s="493"/>
      <c r="V1958" s="493"/>
      <c r="W1958" s="403"/>
      <c r="X1958" s="1"/>
      <c r="Y1958" s="2"/>
      <c r="Z1958" s="400" t="str">
        <f>IFERROR(VLOOKUP(Y1958, 【参考】数式用!$A$2:$B$48, 2, FALSE), "")</f>
        <v/>
      </c>
    </row>
    <row r="1959" spans="2:26" ht="20.100000000000001" customHeight="1">
      <c r="B1959" s="402">
        <f t="shared" si="27"/>
        <v>1921</v>
      </c>
      <c r="C1959" s="489"/>
      <c r="D1959" s="490"/>
      <c r="E1959" s="490"/>
      <c r="F1959" s="490"/>
      <c r="G1959" s="490"/>
      <c r="H1959" s="490"/>
      <c r="I1959" s="490"/>
      <c r="J1959" s="490"/>
      <c r="K1959" s="490"/>
      <c r="L1959" s="491"/>
      <c r="M1959" s="492"/>
      <c r="N1959" s="492"/>
      <c r="O1959" s="492"/>
      <c r="P1959" s="492"/>
      <c r="Q1959" s="492"/>
      <c r="R1959" s="493"/>
      <c r="S1959" s="493"/>
      <c r="T1959" s="493"/>
      <c r="U1959" s="493"/>
      <c r="V1959" s="493"/>
      <c r="W1959" s="403"/>
      <c r="X1959" s="1"/>
      <c r="Y1959" s="2"/>
      <c r="Z1959" s="400" t="str">
        <f>IFERROR(VLOOKUP(Y1959, 【参考】数式用!$A$2:$B$48, 2, FALSE), "")</f>
        <v/>
      </c>
    </row>
    <row r="1960" spans="2:26" ht="20.100000000000001" customHeight="1">
      <c r="B1960" s="402">
        <f t="shared" si="27"/>
        <v>1922</v>
      </c>
      <c r="C1960" s="489"/>
      <c r="D1960" s="490"/>
      <c r="E1960" s="490"/>
      <c r="F1960" s="490"/>
      <c r="G1960" s="490"/>
      <c r="H1960" s="490"/>
      <c r="I1960" s="490"/>
      <c r="J1960" s="490"/>
      <c r="K1960" s="490"/>
      <c r="L1960" s="491"/>
      <c r="M1960" s="492"/>
      <c r="N1960" s="492"/>
      <c r="O1960" s="492"/>
      <c r="P1960" s="492"/>
      <c r="Q1960" s="492"/>
      <c r="R1960" s="493"/>
      <c r="S1960" s="493"/>
      <c r="T1960" s="493"/>
      <c r="U1960" s="493"/>
      <c r="V1960" s="493"/>
      <c r="W1960" s="403"/>
      <c r="X1960" s="1"/>
      <c r="Y1960" s="2"/>
      <c r="Z1960" s="400" t="str">
        <f>IFERROR(VLOOKUP(Y1960, 【参考】数式用!$A$2:$B$48, 2, FALSE), "")</f>
        <v/>
      </c>
    </row>
    <row r="1961" spans="2:26" ht="20.100000000000001" customHeight="1">
      <c r="B1961" s="402">
        <f t="shared" si="27"/>
        <v>1923</v>
      </c>
      <c r="C1961" s="489"/>
      <c r="D1961" s="490"/>
      <c r="E1961" s="490"/>
      <c r="F1961" s="490"/>
      <c r="G1961" s="490"/>
      <c r="H1961" s="490"/>
      <c r="I1961" s="490"/>
      <c r="J1961" s="490"/>
      <c r="K1961" s="490"/>
      <c r="L1961" s="491"/>
      <c r="M1961" s="492"/>
      <c r="N1961" s="492"/>
      <c r="O1961" s="492"/>
      <c r="P1961" s="492"/>
      <c r="Q1961" s="492"/>
      <c r="R1961" s="493"/>
      <c r="S1961" s="493"/>
      <c r="T1961" s="493"/>
      <c r="U1961" s="493"/>
      <c r="V1961" s="493"/>
      <c r="W1961" s="403"/>
      <c r="X1961" s="1"/>
      <c r="Y1961" s="2"/>
      <c r="Z1961" s="400" t="str">
        <f>IFERROR(VLOOKUP(Y1961, 【参考】数式用!$A$2:$B$48, 2, FALSE), "")</f>
        <v/>
      </c>
    </row>
    <row r="1962" spans="2:26" ht="20.100000000000001" customHeight="1">
      <c r="B1962" s="402">
        <f t="shared" si="27"/>
        <v>1924</v>
      </c>
      <c r="C1962" s="489"/>
      <c r="D1962" s="490"/>
      <c r="E1962" s="490"/>
      <c r="F1962" s="490"/>
      <c r="G1962" s="490"/>
      <c r="H1962" s="490"/>
      <c r="I1962" s="490"/>
      <c r="J1962" s="490"/>
      <c r="K1962" s="490"/>
      <c r="L1962" s="491"/>
      <c r="M1962" s="492"/>
      <c r="N1962" s="492"/>
      <c r="O1962" s="492"/>
      <c r="P1962" s="492"/>
      <c r="Q1962" s="492"/>
      <c r="R1962" s="493"/>
      <c r="S1962" s="493"/>
      <c r="T1962" s="493"/>
      <c r="U1962" s="493"/>
      <c r="V1962" s="493"/>
      <c r="W1962" s="403"/>
      <c r="X1962" s="1"/>
      <c r="Y1962" s="2"/>
      <c r="Z1962" s="400" t="str">
        <f>IFERROR(VLOOKUP(Y1962, 【参考】数式用!$A$2:$B$48, 2, FALSE), "")</f>
        <v/>
      </c>
    </row>
    <row r="1963" spans="2:26" ht="20.100000000000001" customHeight="1">
      <c r="B1963" s="402">
        <f t="shared" si="27"/>
        <v>1925</v>
      </c>
      <c r="C1963" s="489"/>
      <c r="D1963" s="490"/>
      <c r="E1963" s="490"/>
      <c r="F1963" s="490"/>
      <c r="G1963" s="490"/>
      <c r="H1963" s="490"/>
      <c r="I1963" s="490"/>
      <c r="J1963" s="490"/>
      <c r="K1963" s="490"/>
      <c r="L1963" s="491"/>
      <c r="M1963" s="492"/>
      <c r="N1963" s="492"/>
      <c r="O1963" s="492"/>
      <c r="P1963" s="492"/>
      <c r="Q1963" s="492"/>
      <c r="R1963" s="493"/>
      <c r="S1963" s="493"/>
      <c r="T1963" s="493"/>
      <c r="U1963" s="493"/>
      <c r="V1963" s="493"/>
      <c r="W1963" s="403"/>
      <c r="X1963" s="1"/>
      <c r="Y1963" s="2"/>
      <c r="Z1963" s="400" t="str">
        <f>IFERROR(VLOOKUP(Y1963, 【参考】数式用!$A$2:$B$48, 2, FALSE), "")</f>
        <v/>
      </c>
    </row>
    <row r="1964" spans="2:26" ht="20.100000000000001" customHeight="1">
      <c r="B1964" s="402">
        <f t="shared" si="27"/>
        <v>1926</v>
      </c>
      <c r="C1964" s="489"/>
      <c r="D1964" s="490"/>
      <c r="E1964" s="490"/>
      <c r="F1964" s="490"/>
      <c r="G1964" s="490"/>
      <c r="H1964" s="490"/>
      <c r="I1964" s="490"/>
      <c r="J1964" s="490"/>
      <c r="K1964" s="490"/>
      <c r="L1964" s="491"/>
      <c r="M1964" s="492"/>
      <c r="N1964" s="492"/>
      <c r="O1964" s="492"/>
      <c r="P1964" s="492"/>
      <c r="Q1964" s="492"/>
      <c r="R1964" s="493"/>
      <c r="S1964" s="493"/>
      <c r="T1964" s="493"/>
      <c r="U1964" s="493"/>
      <c r="V1964" s="493"/>
      <c r="W1964" s="403"/>
      <c r="X1964" s="1"/>
      <c r="Y1964" s="2"/>
      <c r="Z1964" s="400" t="str">
        <f>IFERROR(VLOOKUP(Y1964, 【参考】数式用!$A$2:$B$48, 2, FALSE), "")</f>
        <v/>
      </c>
    </row>
    <row r="1965" spans="2:26" ht="20.100000000000001" customHeight="1">
      <c r="B1965" s="402">
        <f t="shared" si="27"/>
        <v>1927</v>
      </c>
      <c r="C1965" s="489"/>
      <c r="D1965" s="490"/>
      <c r="E1965" s="490"/>
      <c r="F1965" s="490"/>
      <c r="G1965" s="490"/>
      <c r="H1965" s="490"/>
      <c r="I1965" s="490"/>
      <c r="J1965" s="490"/>
      <c r="K1965" s="490"/>
      <c r="L1965" s="491"/>
      <c r="M1965" s="492"/>
      <c r="N1965" s="492"/>
      <c r="O1965" s="492"/>
      <c r="P1965" s="492"/>
      <c r="Q1965" s="492"/>
      <c r="R1965" s="493"/>
      <c r="S1965" s="493"/>
      <c r="T1965" s="493"/>
      <c r="U1965" s="493"/>
      <c r="V1965" s="493"/>
      <c r="W1965" s="403"/>
      <c r="X1965" s="1"/>
      <c r="Y1965" s="2"/>
      <c r="Z1965" s="400" t="str">
        <f>IFERROR(VLOOKUP(Y1965, 【参考】数式用!$A$2:$B$48, 2, FALSE), "")</f>
        <v/>
      </c>
    </row>
    <row r="1966" spans="2:26" ht="20.100000000000001" customHeight="1">
      <c r="B1966" s="402">
        <f t="shared" si="27"/>
        <v>1928</v>
      </c>
      <c r="C1966" s="489"/>
      <c r="D1966" s="490"/>
      <c r="E1966" s="490"/>
      <c r="F1966" s="490"/>
      <c r="G1966" s="490"/>
      <c r="H1966" s="490"/>
      <c r="I1966" s="490"/>
      <c r="J1966" s="490"/>
      <c r="K1966" s="490"/>
      <c r="L1966" s="491"/>
      <c r="M1966" s="492"/>
      <c r="N1966" s="492"/>
      <c r="O1966" s="492"/>
      <c r="P1966" s="492"/>
      <c r="Q1966" s="492"/>
      <c r="R1966" s="493"/>
      <c r="S1966" s="493"/>
      <c r="T1966" s="493"/>
      <c r="U1966" s="493"/>
      <c r="V1966" s="493"/>
      <c r="W1966" s="403"/>
      <c r="X1966" s="1"/>
      <c r="Y1966" s="2"/>
      <c r="Z1966" s="400" t="str">
        <f>IFERROR(VLOOKUP(Y1966, 【参考】数式用!$A$2:$B$48, 2, FALSE), "")</f>
        <v/>
      </c>
    </row>
    <row r="1967" spans="2:26" ht="20.100000000000001" customHeight="1">
      <c r="B1967" s="402">
        <f t="shared" si="27"/>
        <v>1929</v>
      </c>
      <c r="C1967" s="489"/>
      <c r="D1967" s="490"/>
      <c r="E1967" s="490"/>
      <c r="F1967" s="490"/>
      <c r="G1967" s="490"/>
      <c r="H1967" s="490"/>
      <c r="I1967" s="490"/>
      <c r="J1967" s="490"/>
      <c r="K1967" s="490"/>
      <c r="L1967" s="491"/>
      <c r="M1967" s="492"/>
      <c r="N1967" s="492"/>
      <c r="O1967" s="492"/>
      <c r="P1967" s="492"/>
      <c r="Q1967" s="492"/>
      <c r="R1967" s="493"/>
      <c r="S1967" s="493"/>
      <c r="T1967" s="493"/>
      <c r="U1967" s="493"/>
      <c r="V1967" s="493"/>
      <c r="W1967" s="403"/>
      <c r="X1967" s="1"/>
      <c r="Y1967" s="2"/>
      <c r="Z1967" s="400" t="str">
        <f>IFERROR(VLOOKUP(Y1967, 【参考】数式用!$A$2:$B$48, 2, FALSE), "")</f>
        <v/>
      </c>
    </row>
    <row r="1968" spans="2:26" ht="20.100000000000001" customHeight="1">
      <c r="B1968" s="402">
        <f t="shared" si="27"/>
        <v>1930</v>
      </c>
      <c r="C1968" s="489"/>
      <c r="D1968" s="490"/>
      <c r="E1968" s="490"/>
      <c r="F1968" s="490"/>
      <c r="G1968" s="490"/>
      <c r="H1968" s="490"/>
      <c r="I1968" s="490"/>
      <c r="J1968" s="490"/>
      <c r="K1968" s="490"/>
      <c r="L1968" s="491"/>
      <c r="M1968" s="492"/>
      <c r="N1968" s="492"/>
      <c r="O1968" s="492"/>
      <c r="P1968" s="492"/>
      <c r="Q1968" s="492"/>
      <c r="R1968" s="493"/>
      <c r="S1968" s="493"/>
      <c r="T1968" s="493"/>
      <c r="U1968" s="493"/>
      <c r="V1968" s="493"/>
      <c r="W1968" s="403"/>
      <c r="X1968" s="1"/>
      <c r="Y1968" s="2"/>
      <c r="Z1968" s="400" t="str">
        <f>IFERROR(VLOOKUP(Y1968, 【参考】数式用!$A$2:$B$48, 2, FALSE), "")</f>
        <v/>
      </c>
    </row>
    <row r="1969" spans="2:26" ht="20.100000000000001" customHeight="1">
      <c r="B1969" s="402">
        <f t="shared" si="27"/>
        <v>1931</v>
      </c>
      <c r="C1969" s="489"/>
      <c r="D1969" s="490"/>
      <c r="E1969" s="490"/>
      <c r="F1969" s="490"/>
      <c r="G1969" s="490"/>
      <c r="H1969" s="490"/>
      <c r="I1969" s="490"/>
      <c r="J1969" s="490"/>
      <c r="K1969" s="490"/>
      <c r="L1969" s="491"/>
      <c r="M1969" s="492"/>
      <c r="N1969" s="492"/>
      <c r="O1969" s="492"/>
      <c r="P1969" s="492"/>
      <c r="Q1969" s="492"/>
      <c r="R1969" s="493"/>
      <c r="S1969" s="493"/>
      <c r="T1969" s="493"/>
      <c r="U1969" s="493"/>
      <c r="V1969" s="493"/>
      <c r="W1969" s="403"/>
      <c r="X1969" s="1"/>
      <c r="Y1969" s="2"/>
      <c r="Z1969" s="400" t="str">
        <f>IFERROR(VLOOKUP(Y1969, 【参考】数式用!$A$2:$B$48, 2, FALSE), "")</f>
        <v/>
      </c>
    </row>
    <row r="1970" spans="2:26" ht="20.100000000000001" customHeight="1">
      <c r="B1970" s="402">
        <f t="shared" si="27"/>
        <v>1932</v>
      </c>
      <c r="C1970" s="489"/>
      <c r="D1970" s="490"/>
      <c r="E1970" s="490"/>
      <c r="F1970" s="490"/>
      <c r="G1970" s="490"/>
      <c r="H1970" s="490"/>
      <c r="I1970" s="490"/>
      <c r="J1970" s="490"/>
      <c r="K1970" s="490"/>
      <c r="L1970" s="491"/>
      <c r="M1970" s="492"/>
      <c r="N1970" s="492"/>
      <c r="O1970" s="492"/>
      <c r="P1970" s="492"/>
      <c r="Q1970" s="492"/>
      <c r="R1970" s="493"/>
      <c r="S1970" s="493"/>
      <c r="T1970" s="493"/>
      <c r="U1970" s="493"/>
      <c r="V1970" s="493"/>
      <c r="W1970" s="403"/>
      <c r="X1970" s="1"/>
      <c r="Y1970" s="2"/>
      <c r="Z1970" s="400" t="str">
        <f>IFERROR(VLOOKUP(Y1970, 【参考】数式用!$A$2:$B$48, 2, FALSE), "")</f>
        <v/>
      </c>
    </row>
    <row r="1971" spans="2:26" ht="20.100000000000001" customHeight="1">
      <c r="B1971" s="402">
        <f t="shared" si="27"/>
        <v>1933</v>
      </c>
      <c r="C1971" s="489"/>
      <c r="D1971" s="490"/>
      <c r="E1971" s="490"/>
      <c r="F1971" s="490"/>
      <c r="G1971" s="490"/>
      <c r="H1971" s="490"/>
      <c r="I1971" s="490"/>
      <c r="J1971" s="490"/>
      <c r="K1971" s="490"/>
      <c r="L1971" s="491"/>
      <c r="M1971" s="492"/>
      <c r="N1971" s="492"/>
      <c r="O1971" s="492"/>
      <c r="P1971" s="492"/>
      <c r="Q1971" s="492"/>
      <c r="R1971" s="493"/>
      <c r="S1971" s="493"/>
      <c r="T1971" s="493"/>
      <c r="U1971" s="493"/>
      <c r="V1971" s="493"/>
      <c r="W1971" s="403"/>
      <c r="X1971" s="1"/>
      <c r="Y1971" s="2"/>
      <c r="Z1971" s="400" t="str">
        <f>IFERROR(VLOOKUP(Y1971, 【参考】数式用!$A$2:$B$48, 2, FALSE), "")</f>
        <v/>
      </c>
    </row>
    <row r="1972" spans="2:26" ht="20.100000000000001" customHeight="1">
      <c r="B1972" s="402">
        <f t="shared" si="27"/>
        <v>1934</v>
      </c>
      <c r="C1972" s="489"/>
      <c r="D1972" s="490"/>
      <c r="E1972" s="490"/>
      <c r="F1972" s="490"/>
      <c r="G1972" s="490"/>
      <c r="H1972" s="490"/>
      <c r="I1972" s="490"/>
      <c r="J1972" s="490"/>
      <c r="K1972" s="490"/>
      <c r="L1972" s="491"/>
      <c r="M1972" s="492"/>
      <c r="N1972" s="492"/>
      <c r="O1972" s="492"/>
      <c r="P1972" s="492"/>
      <c r="Q1972" s="492"/>
      <c r="R1972" s="493"/>
      <c r="S1972" s="493"/>
      <c r="T1972" s="493"/>
      <c r="U1972" s="493"/>
      <c r="V1972" s="493"/>
      <c r="W1972" s="403"/>
      <c r="X1972" s="1"/>
      <c r="Y1972" s="2"/>
      <c r="Z1972" s="400" t="str">
        <f>IFERROR(VLOOKUP(Y1972, 【参考】数式用!$A$2:$B$48, 2, FALSE), "")</f>
        <v/>
      </c>
    </row>
    <row r="1973" spans="2:26" ht="20.100000000000001" customHeight="1">
      <c r="B1973" s="402">
        <f t="shared" si="27"/>
        <v>1935</v>
      </c>
      <c r="C1973" s="489"/>
      <c r="D1973" s="490"/>
      <c r="E1973" s="490"/>
      <c r="F1973" s="490"/>
      <c r="G1973" s="490"/>
      <c r="H1973" s="490"/>
      <c r="I1973" s="490"/>
      <c r="J1973" s="490"/>
      <c r="K1973" s="490"/>
      <c r="L1973" s="491"/>
      <c r="M1973" s="492"/>
      <c r="N1973" s="492"/>
      <c r="O1973" s="492"/>
      <c r="P1973" s="492"/>
      <c r="Q1973" s="492"/>
      <c r="R1973" s="493"/>
      <c r="S1973" s="493"/>
      <c r="T1973" s="493"/>
      <c r="U1973" s="493"/>
      <c r="V1973" s="493"/>
      <c r="W1973" s="403"/>
      <c r="X1973" s="1"/>
      <c r="Y1973" s="2"/>
      <c r="Z1973" s="400" t="str">
        <f>IFERROR(VLOOKUP(Y1973, 【参考】数式用!$A$2:$B$48, 2, FALSE), "")</f>
        <v/>
      </c>
    </row>
    <row r="1974" spans="2:26" ht="20.100000000000001" customHeight="1">
      <c r="B1974" s="402">
        <f t="shared" si="27"/>
        <v>1936</v>
      </c>
      <c r="C1974" s="489"/>
      <c r="D1974" s="490"/>
      <c r="E1974" s="490"/>
      <c r="F1974" s="490"/>
      <c r="G1974" s="490"/>
      <c r="H1974" s="490"/>
      <c r="I1974" s="490"/>
      <c r="J1974" s="490"/>
      <c r="K1974" s="490"/>
      <c r="L1974" s="491"/>
      <c r="M1974" s="492"/>
      <c r="N1974" s="492"/>
      <c r="O1974" s="492"/>
      <c r="P1974" s="492"/>
      <c r="Q1974" s="492"/>
      <c r="R1974" s="493"/>
      <c r="S1974" s="493"/>
      <c r="T1974" s="493"/>
      <c r="U1974" s="493"/>
      <c r="V1974" s="493"/>
      <c r="W1974" s="403"/>
      <c r="X1974" s="1"/>
      <c r="Y1974" s="2"/>
      <c r="Z1974" s="400" t="str">
        <f>IFERROR(VLOOKUP(Y1974, 【参考】数式用!$A$2:$B$48, 2, FALSE), "")</f>
        <v/>
      </c>
    </row>
    <row r="1975" spans="2:26" ht="20.100000000000001" customHeight="1">
      <c r="B1975" s="402">
        <f t="shared" si="27"/>
        <v>1937</v>
      </c>
      <c r="C1975" s="489"/>
      <c r="D1975" s="490"/>
      <c r="E1975" s="490"/>
      <c r="F1975" s="490"/>
      <c r="G1975" s="490"/>
      <c r="H1975" s="490"/>
      <c r="I1975" s="490"/>
      <c r="J1975" s="490"/>
      <c r="K1975" s="490"/>
      <c r="L1975" s="491"/>
      <c r="M1975" s="492"/>
      <c r="N1975" s="492"/>
      <c r="O1975" s="492"/>
      <c r="P1975" s="492"/>
      <c r="Q1975" s="492"/>
      <c r="R1975" s="493"/>
      <c r="S1975" s="493"/>
      <c r="T1975" s="493"/>
      <c r="U1975" s="493"/>
      <c r="V1975" s="493"/>
      <c r="W1975" s="403"/>
      <c r="X1975" s="1"/>
      <c r="Y1975" s="2"/>
      <c r="Z1975" s="400" t="str">
        <f>IFERROR(VLOOKUP(Y1975, 【参考】数式用!$A$2:$B$48, 2, FALSE), "")</f>
        <v/>
      </c>
    </row>
    <row r="1976" spans="2:26" ht="20.100000000000001" customHeight="1">
      <c r="B1976" s="402">
        <f t="shared" si="27"/>
        <v>1938</v>
      </c>
      <c r="C1976" s="489"/>
      <c r="D1976" s="490"/>
      <c r="E1976" s="490"/>
      <c r="F1976" s="490"/>
      <c r="G1976" s="490"/>
      <c r="H1976" s="490"/>
      <c r="I1976" s="490"/>
      <c r="J1976" s="490"/>
      <c r="K1976" s="490"/>
      <c r="L1976" s="491"/>
      <c r="M1976" s="492"/>
      <c r="N1976" s="492"/>
      <c r="O1976" s="492"/>
      <c r="P1976" s="492"/>
      <c r="Q1976" s="492"/>
      <c r="R1976" s="493"/>
      <c r="S1976" s="493"/>
      <c r="T1976" s="493"/>
      <c r="U1976" s="493"/>
      <c r="V1976" s="493"/>
      <c r="W1976" s="403"/>
      <c r="X1976" s="1"/>
      <c r="Y1976" s="2"/>
      <c r="Z1976" s="400" t="str">
        <f>IFERROR(VLOOKUP(Y1976, 【参考】数式用!$A$2:$B$48, 2, FALSE), "")</f>
        <v/>
      </c>
    </row>
    <row r="1977" spans="2:26" ht="20.100000000000001" customHeight="1">
      <c r="B1977" s="402">
        <f t="shared" si="27"/>
        <v>1939</v>
      </c>
      <c r="C1977" s="489"/>
      <c r="D1977" s="490"/>
      <c r="E1977" s="490"/>
      <c r="F1977" s="490"/>
      <c r="G1977" s="490"/>
      <c r="H1977" s="490"/>
      <c r="I1977" s="490"/>
      <c r="J1977" s="490"/>
      <c r="K1977" s="490"/>
      <c r="L1977" s="491"/>
      <c r="M1977" s="492"/>
      <c r="N1977" s="492"/>
      <c r="O1977" s="492"/>
      <c r="P1977" s="492"/>
      <c r="Q1977" s="492"/>
      <c r="R1977" s="493"/>
      <c r="S1977" s="493"/>
      <c r="T1977" s="493"/>
      <c r="U1977" s="493"/>
      <c r="V1977" s="493"/>
      <c r="W1977" s="403"/>
      <c r="X1977" s="1"/>
      <c r="Y1977" s="2"/>
      <c r="Z1977" s="400" t="str">
        <f>IFERROR(VLOOKUP(Y1977, 【参考】数式用!$A$2:$B$48, 2, FALSE), "")</f>
        <v/>
      </c>
    </row>
    <row r="1978" spans="2:26" ht="20.100000000000001" customHeight="1">
      <c r="B1978" s="402">
        <f t="shared" si="27"/>
        <v>1940</v>
      </c>
      <c r="C1978" s="489"/>
      <c r="D1978" s="490"/>
      <c r="E1978" s="490"/>
      <c r="F1978" s="490"/>
      <c r="G1978" s="490"/>
      <c r="H1978" s="490"/>
      <c r="I1978" s="490"/>
      <c r="J1978" s="490"/>
      <c r="K1978" s="490"/>
      <c r="L1978" s="491"/>
      <c r="M1978" s="492"/>
      <c r="N1978" s="492"/>
      <c r="O1978" s="492"/>
      <c r="P1978" s="492"/>
      <c r="Q1978" s="492"/>
      <c r="R1978" s="493"/>
      <c r="S1978" s="493"/>
      <c r="T1978" s="493"/>
      <c r="U1978" s="493"/>
      <c r="V1978" s="493"/>
      <c r="W1978" s="403"/>
      <c r="X1978" s="1"/>
      <c r="Y1978" s="2"/>
      <c r="Z1978" s="400" t="str">
        <f>IFERROR(VLOOKUP(Y1978, 【参考】数式用!$A$2:$B$48, 2, FALSE), "")</f>
        <v/>
      </c>
    </row>
    <row r="1979" spans="2:26" ht="20.100000000000001" customHeight="1">
      <c r="B1979" s="402">
        <f t="shared" si="27"/>
        <v>1941</v>
      </c>
      <c r="C1979" s="489"/>
      <c r="D1979" s="490"/>
      <c r="E1979" s="490"/>
      <c r="F1979" s="490"/>
      <c r="G1979" s="490"/>
      <c r="H1979" s="490"/>
      <c r="I1979" s="490"/>
      <c r="J1979" s="490"/>
      <c r="K1979" s="490"/>
      <c r="L1979" s="491"/>
      <c r="M1979" s="492"/>
      <c r="N1979" s="492"/>
      <c r="O1979" s="492"/>
      <c r="P1979" s="492"/>
      <c r="Q1979" s="492"/>
      <c r="R1979" s="493"/>
      <c r="S1979" s="493"/>
      <c r="T1979" s="493"/>
      <c r="U1979" s="493"/>
      <c r="V1979" s="493"/>
      <c r="W1979" s="403"/>
      <c r="X1979" s="1"/>
      <c r="Y1979" s="2"/>
      <c r="Z1979" s="400" t="str">
        <f>IFERROR(VLOOKUP(Y1979, 【参考】数式用!$A$2:$B$48, 2, FALSE), "")</f>
        <v/>
      </c>
    </row>
    <row r="1980" spans="2:26" ht="20.100000000000001" customHeight="1">
      <c r="B1980" s="402">
        <f t="shared" si="27"/>
        <v>1942</v>
      </c>
      <c r="C1980" s="489"/>
      <c r="D1980" s="490"/>
      <c r="E1980" s="490"/>
      <c r="F1980" s="490"/>
      <c r="G1980" s="490"/>
      <c r="H1980" s="490"/>
      <c r="I1980" s="490"/>
      <c r="J1980" s="490"/>
      <c r="K1980" s="490"/>
      <c r="L1980" s="491"/>
      <c r="M1980" s="492"/>
      <c r="N1980" s="492"/>
      <c r="O1980" s="492"/>
      <c r="P1980" s="492"/>
      <c r="Q1980" s="492"/>
      <c r="R1980" s="493"/>
      <c r="S1980" s="493"/>
      <c r="T1980" s="493"/>
      <c r="U1980" s="493"/>
      <c r="V1980" s="493"/>
      <c r="W1980" s="403"/>
      <c r="X1980" s="1"/>
      <c r="Y1980" s="2"/>
      <c r="Z1980" s="400" t="str">
        <f>IFERROR(VLOOKUP(Y1980, 【参考】数式用!$A$2:$B$48, 2, FALSE), "")</f>
        <v/>
      </c>
    </row>
    <row r="1981" spans="2:26" ht="20.100000000000001" customHeight="1">
      <c r="B1981" s="402">
        <f t="shared" si="27"/>
        <v>1943</v>
      </c>
      <c r="C1981" s="489"/>
      <c r="D1981" s="490"/>
      <c r="E1981" s="490"/>
      <c r="F1981" s="490"/>
      <c r="G1981" s="490"/>
      <c r="H1981" s="490"/>
      <c r="I1981" s="490"/>
      <c r="J1981" s="490"/>
      <c r="K1981" s="490"/>
      <c r="L1981" s="491"/>
      <c r="M1981" s="492"/>
      <c r="N1981" s="492"/>
      <c r="O1981" s="492"/>
      <c r="P1981" s="492"/>
      <c r="Q1981" s="492"/>
      <c r="R1981" s="493"/>
      <c r="S1981" s="493"/>
      <c r="T1981" s="493"/>
      <c r="U1981" s="493"/>
      <c r="V1981" s="493"/>
      <c r="W1981" s="403"/>
      <c r="X1981" s="1"/>
      <c r="Y1981" s="2"/>
      <c r="Z1981" s="400" t="str">
        <f>IFERROR(VLOOKUP(Y1981, 【参考】数式用!$A$2:$B$48, 2, FALSE), "")</f>
        <v/>
      </c>
    </row>
    <row r="1982" spans="2:26" ht="20.100000000000001" customHeight="1">
      <c r="B1982" s="402">
        <f t="shared" si="27"/>
        <v>1944</v>
      </c>
      <c r="C1982" s="489"/>
      <c r="D1982" s="490"/>
      <c r="E1982" s="490"/>
      <c r="F1982" s="490"/>
      <c r="G1982" s="490"/>
      <c r="H1982" s="490"/>
      <c r="I1982" s="490"/>
      <c r="J1982" s="490"/>
      <c r="K1982" s="490"/>
      <c r="L1982" s="491"/>
      <c r="M1982" s="492"/>
      <c r="N1982" s="492"/>
      <c r="O1982" s="492"/>
      <c r="P1982" s="492"/>
      <c r="Q1982" s="492"/>
      <c r="R1982" s="493"/>
      <c r="S1982" s="493"/>
      <c r="T1982" s="493"/>
      <c r="U1982" s="493"/>
      <c r="V1982" s="493"/>
      <c r="W1982" s="403"/>
      <c r="X1982" s="1"/>
      <c r="Y1982" s="2"/>
      <c r="Z1982" s="400" t="str">
        <f>IFERROR(VLOOKUP(Y1982, 【参考】数式用!$A$2:$B$48, 2, FALSE), "")</f>
        <v/>
      </c>
    </row>
    <row r="1983" spans="2:26" ht="20.100000000000001" customHeight="1">
      <c r="B1983" s="402">
        <f t="shared" si="27"/>
        <v>1945</v>
      </c>
      <c r="C1983" s="489"/>
      <c r="D1983" s="490"/>
      <c r="E1983" s="490"/>
      <c r="F1983" s="490"/>
      <c r="G1983" s="490"/>
      <c r="H1983" s="490"/>
      <c r="I1983" s="490"/>
      <c r="J1983" s="490"/>
      <c r="K1983" s="490"/>
      <c r="L1983" s="491"/>
      <c r="M1983" s="492"/>
      <c r="N1983" s="492"/>
      <c r="O1983" s="492"/>
      <c r="P1983" s="492"/>
      <c r="Q1983" s="492"/>
      <c r="R1983" s="493"/>
      <c r="S1983" s="493"/>
      <c r="T1983" s="493"/>
      <c r="U1983" s="493"/>
      <c r="V1983" s="493"/>
      <c r="W1983" s="403"/>
      <c r="X1983" s="1"/>
      <c r="Y1983" s="2"/>
      <c r="Z1983" s="400" t="str">
        <f>IFERROR(VLOOKUP(Y1983, 【参考】数式用!$A$2:$B$48, 2, FALSE), "")</f>
        <v/>
      </c>
    </row>
    <row r="1984" spans="2:26" ht="20.100000000000001" customHeight="1">
      <c r="B1984" s="402">
        <f t="shared" si="27"/>
        <v>1946</v>
      </c>
      <c r="C1984" s="489"/>
      <c r="D1984" s="490"/>
      <c r="E1984" s="490"/>
      <c r="F1984" s="490"/>
      <c r="G1984" s="490"/>
      <c r="H1984" s="490"/>
      <c r="I1984" s="490"/>
      <c r="J1984" s="490"/>
      <c r="K1984" s="490"/>
      <c r="L1984" s="491"/>
      <c r="M1984" s="492"/>
      <c r="N1984" s="492"/>
      <c r="O1984" s="492"/>
      <c r="P1984" s="492"/>
      <c r="Q1984" s="492"/>
      <c r="R1984" s="493"/>
      <c r="S1984" s="493"/>
      <c r="T1984" s="493"/>
      <c r="U1984" s="493"/>
      <c r="V1984" s="493"/>
      <c r="W1984" s="403"/>
      <c r="X1984" s="1"/>
      <c r="Y1984" s="2"/>
      <c r="Z1984" s="400" t="str">
        <f>IFERROR(VLOOKUP(Y1984, 【参考】数式用!$A$2:$B$48, 2, FALSE), "")</f>
        <v/>
      </c>
    </row>
    <row r="1985" spans="2:26" ht="20.100000000000001" customHeight="1">
      <c r="B1985" s="402">
        <f t="shared" si="27"/>
        <v>1947</v>
      </c>
      <c r="C1985" s="489"/>
      <c r="D1985" s="490"/>
      <c r="E1985" s="490"/>
      <c r="F1985" s="490"/>
      <c r="G1985" s="490"/>
      <c r="H1985" s="490"/>
      <c r="I1985" s="490"/>
      <c r="J1985" s="490"/>
      <c r="K1985" s="490"/>
      <c r="L1985" s="491"/>
      <c r="M1985" s="492"/>
      <c r="N1985" s="492"/>
      <c r="O1985" s="492"/>
      <c r="P1985" s="492"/>
      <c r="Q1985" s="492"/>
      <c r="R1985" s="493"/>
      <c r="S1985" s="493"/>
      <c r="T1985" s="493"/>
      <c r="U1985" s="493"/>
      <c r="V1985" s="493"/>
      <c r="W1985" s="403"/>
      <c r="X1985" s="1"/>
      <c r="Y1985" s="2"/>
      <c r="Z1985" s="400" t="str">
        <f>IFERROR(VLOOKUP(Y1985, 【参考】数式用!$A$2:$B$48, 2, FALSE), "")</f>
        <v/>
      </c>
    </row>
    <row r="1986" spans="2:26" ht="20.100000000000001" customHeight="1">
      <c r="B1986" s="402">
        <f t="shared" si="27"/>
        <v>1948</v>
      </c>
      <c r="C1986" s="489"/>
      <c r="D1986" s="490"/>
      <c r="E1986" s="490"/>
      <c r="F1986" s="490"/>
      <c r="G1986" s="490"/>
      <c r="H1986" s="490"/>
      <c r="I1986" s="490"/>
      <c r="J1986" s="490"/>
      <c r="K1986" s="490"/>
      <c r="L1986" s="491"/>
      <c r="M1986" s="492"/>
      <c r="N1986" s="492"/>
      <c r="O1986" s="492"/>
      <c r="P1986" s="492"/>
      <c r="Q1986" s="492"/>
      <c r="R1986" s="493"/>
      <c r="S1986" s="493"/>
      <c r="T1986" s="493"/>
      <c r="U1986" s="493"/>
      <c r="V1986" s="493"/>
      <c r="W1986" s="403"/>
      <c r="X1986" s="1"/>
      <c r="Y1986" s="2"/>
      <c r="Z1986" s="400" t="str">
        <f>IFERROR(VLOOKUP(Y1986, 【参考】数式用!$A$2:$B$48, 2, FALSE), "")</f>
        <v/>
      </c>
    </row>
    <row r="1987" spans="2:26" ht="20.100000000000001" customHeight="1">
      <c r="B1987" s="402">
        <f t="shared" si="27"/>
        <v>1949</v>
      </c>
      <c r="C1987" s="489"/>
      <c r="D1987" s="490"/>
      <c r="E1987" s="490"/>
      <c r="F1987" s="490"/>
      <c r="G1987" s="490"/>
      <c r="H1987" s="490"/>
      <c r="I1987" s="490"/>
      <c r="J1987" s="490"/>
      <c r="K1987" s="490"/>
      <c r="L1987" s="491"/>
      <c r="M1987" s="492"/>
      <c r="N1987" s="492"/>
      <c r="O1987" s="492"/>
      <c r="P1987" s="492"/>
      <c r="Q1987" s="492"/>
      <c r="R1987" s="493"/>
      <c r="S1987" s="493"/>
      <c r="T1987" s="493"/>
      <c r="U1987" s="493"/>
      <c r="V1987" s="493"/>
      <c r="W1987" s="403"/>
      <c r="X1987" s="1"/>
      <c r="Y1987" s="2"/>
      <c r="Z1987" s="400" t="str">
        <f>IFERROR(VLOOKUP(Y1987, 【参考】数式用!$A$2:$B$48, 2, FALSE), "")</f>
        <v/>
      </c>
    </row>
    <row r="1988" spans="2:26" ht="20.100000000000001" customHeight="1">
      <c r="B1988" s="402">
        <f t="shared" si="27"/>
        <v>1950</v>
      </c>
      <c r="C1988" s="489"/>
      <c r="D1988" s="490"/>
      <c r="E1988" s="490"/>
      <c r="F1988" s="490"/>
      <c r="G1988" s="490"/>
      <c r="H1988" s="490"/>
      <c r="I1988" s="490"/>
      <c r="J1988" s="490"/>
      <c r="K1988" s="490"/>
      <c r="L1988" s="491"/>
      <c r="M1988" s="492"/>
      <c r="N1988" s="492"/>
      <c r="O1988" s="492"/>
      <c r="P1988" s="492"/>
      <c r="Q1988" s="492"/>
      <c r="R1988" s="493"/>
      <c r="S1988" s="493"/>
      <c r="T1988" s="493"/>
      <c r="U1988" s="493"/>
      <c r="V1988" s="493"/>
      <c r="W1988" s="403"/>
      <c r="X1988" s="1"/>
      <c r="Y1988" s="2"/>
      <c r="Z1988" s="400" t="str">
        <f>IFERROR(VLOOKUP(Y1988, 【参考】数式用!$A$2:$B$48, 2, FALSE), "")</f>
        <v/>
      </c>
    </row>
    <row r="1989" spans="2:26" ht="20.100000000000001" customHeight="1">
      <c r="B1989" s="402">
        <f t="shared" si="27"/>
        <v>1951</v>
      </c>
      <c r="C1989" s="489"/>
      <c r="D1989" s="490"/>
      <c r="E1989" s="490"/>
      <c r="F1989" s="490"/>
      <c r="G1989" s="490"/>
      <c r="H1989" s="490"/>
      <c r="I1989" s="490"/>
      <c r="J1989" s="490"/>
      <c r="K1989" s="490"/>
      <c r="L1989" s="491"/>
      <c r="M1989" s="492"/>
      <c r="N1989" s="492"/>
      <c r="O1989" s="492"/>
      <c r="P1989" s="492"/>
      <c r="Q1989" s="492"/>
      <c r="R1989" s="493"/>
      <c r="S1989" s="493"/>
      <c r="T1989" s="493"/>
      <c r="U1989" s="493"/>
      <c r="V1989" s="493"/>
      <c r="W1989" s="403"/>
      <c r="X1989" s="1"/>
      <c r="Y1989" s="2"/>
      <c r="Z1989" s="400" t="str">
        <f>IFERROR(VLOOKUP(Y1989, 【参考】数式用!$A$2:$B$48, 2, FALSE), "")</f>
        <v/>
      </c>
    </row>
    <row r="1990" spans="2:26" ht="20.100000000000001" customHeight="1">
      <c r="B1990" s="402">
        <f t="shared" si="27"/>
        <v>1952</v>
      </c>
      <c r="C1990" s="489"/>
      <c r="D1990" s="490"/>
      <c r="E1990" s="490"/>
      <c r="F1990" s="490"/>
      <c r="G1990" s="490"/>
      <c r="H1990" s="490"/>
      <c r="I1990" s="490"/>
      <c r="J1990" s="490"/>
      <c r="K1990" s="490"/>
      <c r="L1990" s="491"/>
      <c r="M1990" s="492"/>
      <c r="N1990" s="492"/>
      <c r="O1990" s="492"/>
      <c r="P1990" s="492"/>
      <c r="Q1990" s="492"/>
      <c r="R1990" s="493"/>
      <c r="S1990" s="493"/>
      <c r="T1990" s="493"/>
      <c r="U1990" s="493"/>
      <c r="V1990" s="493"/>
      <c r="W1990" s="403"/>
      <c r="X1990" s="1"/>
      <c r="Y1990" s="2"/>
      <c r="Z1990" s="400" t="str">
        <f>IFERROR(VLOOKUP(Y1990, 【参考】数式用!$A$2:$B$48, 2, FALSE), "")</f>
        <v/>
      </c>
    </row>
    <row r="1991" spans="2:26" ht="20.100000000000001" customHeight="1">
      <c r="B1991" s="402">
        <f t="shared" si="27"/>
        <v>1953</v>
      </c>
      <c r="C1991" s="489"/>
      <c r="D1991" s="490"/>
      <c r="E1991" s="490"/>
      <c r="F1991" s="490"/>
      <c r="G1991" s="490"/>
      <c r="H1991" s="490"/>
      <c r="I1991" s="490"/>
      <c r="J1991" s="490"/>
      <c r="K1991" s="490"/>
      <c r="L1991" s="491"/>
      <c r="M1991" s="492"/>
      <c r="N1991" s="492"/>
      <c r="O1991" s="492"/>
      <c r="P1991" s="492"/>
      <c r="Q1991" s="492"/>
      <c r="R1991" s="493"/>
      <c r="S1991" s="493"/>
      <c r="T1991" s="493"/>
      <c r="U1991" s="493"/>
      <c r="V1991" s="493"/>
      <c r="W1991" s="403"/>
      <c r="X1991" s="1"/>
      <c r="Y1991" s="2"/>
      <c r="Z1991" s="400" t="str">
        <f>IFERROR(VLOOKUP(Y1991, 【参考】数式用!$A$2:$B$48, 2, FALSE), "")</f>
        <v/>
      </c>
    </row>
    <row r="1992" spans="2:26" ht="20.100000000000001" customHeight="1">
      <c r="B1992" s="402">
        <f t="shared" si="27"/>
        <v>1954</v>
      </c>
      <c r="C1992" s="489"/>
      <c r="D1992" s="490"/>
      <c r="E1992" s="490"/>
      <c r="F1992" s="490"/>
      <c r="G1992" s="490"/>
      <c r="H1992" s="490"/>
      <c r="I1992" s="490"/>
      <c r="J1992" s="490"/>
      <c r="K1992" s="490"/>
      <c r="L1992" s="491"/>
      <c r="M1992" s="492"/>
      <c r="N1992" s="492"/>
      <c r="O1992" s="492"/>
      <c r="P1992" s="492"/>
      <c r="Q1992" s="492"/>
      <c r="R1992" s="493"/>
      <c r="S1992" s="493"/>
      <c r="T1992" s="493"/>
      <c r="U1992" s="493"/>
      <c r="V1992" s="493"/>
      <c r="W1992" s="403"/>
      <c r="X1992" s="1"/>
      <c r="Y1992" s="2"/>
      <c r="Z1992" s="400" t="str">
        <f>IFERROR(VLOOKUP(Y1992, 【参考】数式用!$A$2:$B$48, 2, FALSE), "")</f>
        <v/>
      </c>
    </row>
    <row r="1993" spans="2:26" ht="20.100000000000001" customHeight="1">
      <c r="B1993" s="402">
        <f t="shared" si="27"/>
        <v>1955</v>
      </c>
      <c r="C1993" s="489"/>
      <c r="D1993" s="490"/>
      <c r="E1993" s="490"/>
      <c r="F1993" s="490"/>
      <c r="G1993" s="490"/>
      <c r="H1993" s="490"/>
      <c r="I1993" s="490"/>
      <c r="J1993" s="490"/>
      <c r="K1993" s="490"/>
      <c r="L1993" s="491"/>
      <c r="M1993" s="492"/>
      <c r="N1993" s="492"/>
      <c r="O1993" s="492"/>
      <c r="P1993" s="492"/>
      <c r="Q1993" s="492"/>
      <c r="R1993" s="493"/>
      <c r="S1993" s="493"/>
      <c r="T1993" s="493"/>
      <c r="U1993" s="493"/>
      <c r="V1993" s="493"/>
      <c r="W1993" s="403"/>
      <c r="X1993" s="1"/>
      <c r="Y1993" s="2"/>
      <c r="Z1993" s="400" t="str">
        <f>IFERROR(VLOOKUP(Y1993, 【参考】数式用!$A$2:$B$48, 2, FALSE), "")</f>
        <v/>
      </c>
    </row>
    <row r="1994" spans="2:26" ht="20.100000000000001" customHeight="1">
      <c r="B1994" s="402">
        <f t="shared" si="27"/>
        <v>1956</v>
      </c>
      <c r="C1994" s="489"/>
      <c r="D1994" s="490"/>
      <c r="E1994" s="490"/>
      <c r="F1994" s="490"/>
      <c r="G1994" s="490"/>
      <c r="H1994" s="490"/>
      <c r="I1994" s="490"/>
      <c r="J1994" s="490"/>
      <c r="K1994" s="490"/>
      <c r="L1994" s="491"/>
      <c r="M1994" s="492"/>
      <c r="N1994" s="492"/>
      <c r="O1994" s="492"/>
      <c r="P1994" s="492"/>
      <c r="Q1994" s="492"/>
      <c r="R1994" s="493"/>
      <c r="S1994" s="493"/>
      <c r="T1994" s="493"/>
      <c r="U1994" s="493"/>
      <c r="V1994" s="493"/>
      <c r="W1994" s="403"/>
      <c r="X1994" s="1"/>
      <c r="Y1994" s="2"/>
      <c r="Z1994" s="400" t="str">
        <f>IFERROR(VLOOKUP(Y1994, 【参考】数式用!$A$2:$B$48, 2, FALSE), "")</f>
        <v/>
      </c>
    </row>
    <row r="1995" spans="2:26" ht="20.100000000000001" customHeight="1">
      <c r="B1995" s="402">
        <f t="shared" si="27"/>
        <v>1957</v>
      </c>
      <c r="C1995" s="489"/>
      <c r="D1995" s="490"/>
      <c r="E1995" s="490"/>
      <c r="F1995" s="490"/>
      <c r="G1995" s="490"/>
      <c r="H1995" s="490"/>
      <c r="I1995" s="490"/>
      <c r="J1995" s="490"/>
      <c r="K1995" s="490"/>
      <c r="L1995" s="491"/>
      <c r="M1995" s="492"/>
      <c r="N1995" s="492"/>
      <c r="O1995" s="492"/>
      <c r="P1995" s="492"/>
      <c r="Q1995" s="492"/>
      <c r="R1995" s="493"/>
      <c r="S1995" s="493"/>
      <c r="T1995" s="493"/>
      <c r="U1995" s="493"/>
      <c r="V1995" s="493"/>
      <c r="W1995" s="403"/>
      <c r="X1995" s="1"/>
      <c r="Y1995" s="2"/>
      <c r="Z1995" s="400" t="str">
        <f>IFERROR(VLOOKUP(Y1995, 【参考】数式用!$A$2:$B$48, 2, FALSE), "")</f>
        <v/>
      </c>
    </row>
    <row r="1996" spans="2:26" ht="20.100000000000001" customHeight="1">
      <c r="B1996" s="402">
        <f t="shared" si="27"/>
        <v>1958</v>
      </c>
      <c r="C1996" s="489"/>
      <c r="D1996" s="490"/>
      <c r="E1996" s="490"/>
      <c r="F1996" s="490"/>
      <c r="G1996" s="490"/>
      <c r="H1996" s="490"/>
      <c r="I1996" s="490"/>
      <c r="J1996" s="490"/>
      <c r="K1996" s="490"/>
      <c r="L1996" s="491"/>
      <c r="M1996" s="492"/>
      <c r="N1996" s="492"/>
      <c r="O1996" s="492"/>
      <c r="P1996" s="492"/>
      <c r="Q1996" s="492"/>
      <c r="R1996" s="493"/>
      <c r="S1996" s="493"/>
      <c r="T1996" s="493"/>
      <c r="U1996" s="493"/>
      <c r="V1996" s="493"/>
      <c r="W1996" s="403"/>
      <c r="X1996" s="1"/>
      <c r="Y1996" s="2"/>
      <c r="Z1996" s="400" t="str">
        <f>IFERROR(VLOOKUP(Y1996, 【参考】数式用!$A$2:$B$48, 2, FALSE), "")</f>
        <v/>
      </c>
    </row>
    <row r="1997" spans="2:26" ht="20.100000000000001" customHeight="1">
      <c r="B1997" s="402">
        <f t="shared" si="27"/>
        <v>1959</v>
      </c>
      <c r="C1997" s="489"/>
      <c r="D1997" s="490"/>
      <c r="E1997" s="490"/>
      <c r="F1997" s="490"/>
      <c r="G1997" s="490"/>
      <c r="H1997" s="490"/>
      <c r="I1997" s="490"/>
      <c r="J1997" s="490"/>
      <c r="K1997" s="490"/>
      <c r="L1997" s="491"/>
      <c r="M1997" s="492"/>
      <c r="N1997" s="492"/>
      <c r="O1997" s="492"/>
      <c r="P1997" s="492"/>
      <c r="Q1997" s="492"/>
      <c r="R1997" s="493"/>
      <c r="S1997" s="493"/>
      <c r="T1997" s="493"/>
      <c r="U1997" s="493"/>
      <c r="V1997" s="493"/>
      <c r="W1997" s="403"/>
      <c r="X1997" s="1"/>
      <c r="Y1997" s="2"/>
      <c r="Z1997" s="400" t="str">
        <f>IFERROR(VLOOKUP(Y1997, 【参考】数式用!$A$2:$B$48, 2, FALSE), "")</f>
        <v/>
      </c>
    </row>
    <row r="1998" spans="2:26" ht="20.100000000000001" customHeight="1">
      <c r="B1998" s="402">
        <f t="shared" si="27"/>
        <v>1960</v>
      </c>
      <c r="C1998" s="489"/>
      <c r="D1998" s="490"/>
      <c r="E1998" s="490"/>
      <c r="F1998" s="490"/>
      <c r="G1998" s="490"/>
      <c r="H1998" s="490"/>
      <c r="I1998" s="490"/>
      <c r="J1998" s="490"/>
      <c r="K1998" s="490"/>
      <c r="L1998" s="491"/>
      <c r="M1998" s="492"/>
      <c r="N1998" s="492"/>
      <c r="O1998" s="492"/>
      <c r="P1998" s="492"/>
      <c r="Q1998" s="492"/>
      <c r="R1998" s="493"/>
      <c r="S1998" s="493"/>
      <c r="T1998" s="493"/>
      <c r="U1998" s="493"/>
      <c r="V1998" s="493"/>
      <c r="W1998" s="403"/>
      <c r="X1998" s="1"/>
      <c r="Y1998" s="2"/>
      <c r="Z1998" s="400" t="str">
        <f>IFERROR(VLOOKUP(Y1998, 【参考】数式用!$A$2:$B$48, 2, FALSE), "")</f>
        <v/>
      </c>
    </row>
    <row r="1999" spans="2:26" ht="20.100000000000001" customHeight="1">
      <c r="B1999" s="402">
        <f t="shared" si="27"/>
        <v>1961</v>
      </c>
      <c r="C1999" s="489"/>
      <c r="D1999" s="490"/>
      <c r="E1999" s="490"/>
      <c r="F1999" s="490"/>
      <c r="G1999" s="490"/>
      <c r="H1999" s="490"/>
      <c r="I1999" s="490"/>
      <c r="J1999" s="490"/>
      <c r="K1999" s="490"/>
      <c r="L1999" s="491"/>
      <c r="M1999" s="492"/>
      <c r="N1999" s="492"/>
      <c r="O1999" s="492"/>
      <c r="P1999" s="492"/>
      <c r="Q1999" s="492"/>
      <c r="R1999" s="493"/>
      <c r="S1999" s="493"/>
      <c r="T1999" s="493"/>
      <c r="U1999" s="493"/>
      <c r="V1999" s="493"/>
      <c r="W1999" s="403"/>
      <c r="X1999" s="1"/>
      <c r="Y1999" s="2"/>
      <c r="Z1999" s="400" t="str">
        <f>IFERROR(VLOOKUP(Y1999, 【参考】数式用!$A$2:$B$48, 2, FALSE), "")</f>
        <v/>
      </c>
    </row>
    <row r="2000" spans="2:26" ht="20.100000000000001" customHeight="1">
      <c r="B2000" s="402">
        <f t="shared" si="27"/>
        <v>1962</v>
      </c>
      <c r="C2000" s="489"/>
      <c r="D2000" s="490"/>
      <c r="E2000" s="490"/>
      <c r="F2000" s="490"/>
      <c r="G2000" s="490"/>
      <c r="H2000" s="490"/>
      <c r="I2000" s="490"/>
      <c r="J2000" s="490"/>
      <c r="K2000" s="490"/>
      <c r="L2000" s="491"/>
      <c r="M2000" s="492"/>
      <c r="N2000" s="492"/>
      <c r="O2000" s="492"/>
      <c r="P2000" s="492"/>
      <c r="Q2000" s="492"/>
      <c r="R2000" s="493"/>
      <c r="S2000" s="493"/>
      <c r="T2000" s="493"/>
      <c r="U2000" s="493"/>
      <c r="V2000" s="493"/>
      <c r="W2000" s="403"/>
      <c r="X2000" s="1"/>
      <c r="Y2000" s="2"/>
      <c r="Z2000" s="400" t="str">
        <f>IFERROR(VLOOKUP(Y2000, 【参考】数式用!$A$2:$B$48, 2, FALSE), "")</f>
        <v/>
      </c>
    </row>
    <row r="2001" spans="2:26" ht="20.100000000000001" customHeight="1">
      <c r="B2001" s="402">
        <f t="shared" si="27"/>
        <v>1963</v>
      </c>
      <c r="C2001" s="489"/>
      <c r="D2001" s="490"/>
      <c r="E2001" s="490"/>
      <c r="F2001" s="490"/>
      <c r="G2001" s="490"/>
      <c r="H2001" s="490"/>
      <c r="I2001" s="490"/>
      <c r="J2001" s="490"/>
      <c r="K2001" s="490"/>
      <c r="L2001" s="491"/>
      <c r="M2001" s="492"/>
      <c r="N2001" s="492"/>
      <c r="O2001" s="492"/>
      <c r="P2001" s="492"/>
      <c r="Q2001" s="492"/>
      <c r="R2001" s="493"/>
      <c r="S2001" s="493"/>
      <c r="T2001" s="493"/>
      <c r="U2001" s="493"/>
      <c r="V2001" s="493"/>
      <c r="W2001" s="403"/>
      <c r="X2001" s="1"/>
      <c r="Y2001" s="2"/>
      <c r="Z2001" s="400" t="str">
        <f>IFERROR(VLOOKUP(Y2001, 【参考】数式用!$A$2:$B$48, 2, FALSE), "")</f>
        <v/>
      </c>
    </row>
    <row r="2002" spans="2:26" ht="20.100000000000001" customHeight="1">
      <c r="B2002" s="402">
        <f t="shared" si="27"/>
        <v>1964</v>
      </c>
      <c r="C2002" s="489"/>
      <c r="D2002" s="490"/>
      <c r="E2002" s="490"/>
      <c r="F2002" s="490"/>
      <c r="G2002" s="490"/>
      <c r="H2002" s="490"/>
      <c r="I2002" s="490"/>
      <c r="J2002" s="490"/>
      <c r="K2002" s="490"/>
      <c r="L2002" s="491"/>
      <c r="M2002" s="492"/>
      <c r="N2002" s="492"/>
      <c r="O2002" s="492"/>
      <c r="P2002" s="492"/>
      <c r="Q2002" s="492"/>
      <c r="R2002" s="493"/>
      <c r="S2002" s="493"/>
      <c r="T2002" s="493"/>
      <c r="U2002" s="493"/>
      <c r="V2002" s="493"/>
      <c r="W2002" s="403"/>
      <c r="X2002" s="1"/>
      <c r="Y2002" s="2"/>
      <c r="Z2002" s="400" t="str">
        <f>IFERROR(VLOOKUP(Y2002, 【参考】数式用!$A$2:$B$48, 2, FALSE), "")</f>
        <v/>
      </c>
    </row>
    <row r="2003" spans="2:26" ht="20.100000000000001" customHeight="1">
      <c r="B2003" s="402">
        <f t="shared" si="27"/>
        <v>1965</v>
      </c>
      <c r="C2003" s="489"/>
      <c r="D2003" s="490"/>
      <c r="E2003" s="490"/>
      <c r="F2003" s="490"/>
      <c r="G2003" s="490"/>
      <c r="H2003" s="490"/>
      <c r="I2003" s="490"/>
      <c r="J2003" s="490"/>
      <c r="K2003" s="490"/>
      <c r="L2003" s="491"/>
      <c r="M2003" s="492"/>
      <c r="N2003" s="492"/>
      <c r="O2003" s="492"/>
      <c r="P2003" s="492"/>
      <c r="Q2003" s="492"/>
      <c r="R2003" s="493"/>
      <c r="S2003" s="493"/>
      <c r="T2003" s="493"/>
      <c r="U2003" s="493"/>
      <c r="V2003" s="493"/>
      <c r="W2003" s="403"/>
      <c r="X2003" s="1"/>
      <c r="Y2003" s="2"/>
      <c r="Z2003" s="400" t="str">
        <f>IFERROR(VLOOKUP(Y2003, 【参考】数式用!$A$2:$B$48, 2, FALSE), "")</f>
        <v/>
      </c>
    </row>
    <row r="2004" spans="2:26" ht="20.100000000000001" customHeight="1">
      <c r="B2004" s="402">
        <f t="shared" si="27"/>
        <v>1966</v>
      </c>
      <c r="C2004" s="489"/>
      <c r="D2004" s="490"/>
      <c r="E2004" s="490"/>
      <c r="F2004" s="490"/>
      <c r="G2004" s="490"/>
      <c r="H2004" s="490"/>
      <c r="I2004" s="490"/>
      <c r="J2004" s="490"/>
      <c r="K2004" s="490"/>
      <c r="L2004" s="491"/>
      <c r="M2004" s="492"/>
      <c r="N2004" s="492"/>
      <c r="O2004" s="492"/>
      <c r="P2004" s="492"/>
      <c r="Q2004" s="492"/>
      <c r="R2004" s="493"/>
      <c r="S2004" s="493"/>
      <c r="T2004" s="493"/>
      <c r="U2004" s="493"/>
      <c r="V2004" s="493"/>
      <c r="W2004" s="403"/>
      <c r="X2004" s="1"/>
      <c r="Y2004" s="2"/>
      <c r="Z2004" s="400" t="str">
        <f>IFERROR(VLOOKUP(Y2004, 【参考】数式用!$A$2:$B$48, 2, FALSE), "")</f>
        <v/>
      </c>
    </row>
    <row r="2005" spans="2:26" ht="20.100000000000001" customHeight="1">
      <c r="B2005" s="402">
        <f t="shared" si="27"/>
        <v>1967</v>
      </c>
      <c r="C2005" s="489"/>
      <c r="D2005" s="490"/>
      <c r="E2005" s="490"/>
      <c r="F2005" s="490"/>
      <c r="G2005" s="490"/>
      <c r="H2005" s="490"/>
      <c r="I2005" s="490"/>
      <c r="J2005" s="490"/>
      <c r="K2005" s="490"/>
      <c r="L2005" s="491"/>
      <c r="M2005" s="492"/>
      <c r="N2005" s="492"/>
      <c r="O2005" s="492"/>
      <c r="P2005" s="492"/>
      <c r="Q2005" s="492"/>
      <c r="R2005" s="493"/>
      <c r="S2005" s="493"/>
      <c r="T2005" s="493"/>
      <c r="U2005" s="493"/>
      <c r="V2005" s="493"/>
      <c r="W2005" s="403"/>
      <c r="X2005" s="1"/>
      <c r="Y2005" s="2"/>
      <c r="Z2005" s="400" t="str">
        <f>IFERROR(VLOOKUP(Y2005, 【参考】数式用!$A$2:$B$48, 2, FALSE), "")</f>
        <v/>
      </c>
    </row>
    <row r="2006" spans="2:26" ht="20.100000000000001" customHeight="1">
      <c r="B2006" s="402">
        <f t="shared" si="27"/>
        <v>1968</v>
      </c>
      <c r="C2006" s="489"/>
      <c r="D2006" s="490"/>
      <c r="E2006" s="490"/>
      <c r="F2006" s="490"/>
      <c r="G2006" s="490"/>
      <c r="H2006" s="490"/>
      <c r="I2006" s="490"/>
      <c r="J2006" s="490"/>
      <c r="K2006" s="490"/>
      <c r="L2006" s="491"/>
      <c r="M2006" s="492"/>
      <c r="N2006" s="492"/>
      <c r="O2006" s="492"/>
      <c r="P2006" s="492"/>
      <c r="Q2006" s="492"/>
      <c r="R2006" s="493"/>
      <c r="S2006" s="493"/>
      <c r="T2006" s="493"/>
      <c r="U2006" s="493"/>
      <c r="V2006" s="493"/>
      <c r="W2006" s="403"/>
      <c r="X2006" s="1"/>
      <c r="Y2006" s="2"/>
      <c r="Z2006" s="400" t="str">
        <f>IFERROR(VLOOKUP(Y2006, 【参考】数式用!$A$2:$B$48, 2, FALSE), "")</f>
        <v/>
      </c>
    </row>
    <row r="2007" spans="2:26" ht="20.100000000000001" customHeight="1">
      <c r="B2007" s="402">
        <f t="shared" si="27"/>
        <v>1969</v>
      </c>
      <c r="C2007" s="489"/>
      <c r="D2007" s="490"/>
      <c r="E2007" s="490"/>
      <c r="F2007" s="490"/>
      <c r="G2007" s="490"/>
      <c r="H2007" s="490"/>
      <c r="I2007" s="490"/>
      <c r="J2007" s="490"/>
      <c r="K2007" s="490"/>
      <c r="L2007" s="491"/>
      <c r="M2007" s="492"/>
      <c r="N2007" s="492"/>
      <c r="O2007" s="492"/>
      <c r="P2007" s="492"/>
      <c r="Q2007" s="492"/>
      <c r="R2007" s="493"/>
      <c r="S2007" s="493"/>
      <c r="T2007" s="493"/>
      <c r="U2007" s="493"/>
      <c r="V2007" s="493"/>
      <c r="W2007" s="403"/>
      <c r="X2007" s="1"/>
      <c r="Y2007" s="2"/>
      <c r="Z2007" s="400" t="str">
        <f>IFERROR(VLOOKUP(Y2007, 【参考】数式用!$A$2:$B$48, 2, FALSE), "")</f>
        <v/>
      </c>
    </row>
    <row r="2008" spans="2:26" ht="20.100000000000001" customHeight="1">
      <c r="B2008" s="402">
        <f t="shared" si="27"/>
        <v>1970</v>
      </c>
      <c r="C2008" s="489"/>
      <c r="D2008" s="490"/>
      <c r="E2008" s="490"/>
      <c r="F2008" s="490"/>
      <c r="G2008" s="490"/>
      <c r="H2008" s="490"/>
      <c r="I2008" s="490"/>
      <c r="J2008" s="490"/>
      <c r="K2008" s="490"/>
      <c r="L2008" s="491"/>
      <c r="M2008" s="492"/>
      <c r="N2008" s="492"/>
      <c r="O2008" s="492"/>
      <c r="P2008" s="492"/>
      <c r="Q2008" s="492"/>
      <c r="R2008" s="493"/>
      <c r="S2008" s="493"/>
      <c r="T2008" s="493"/>
      <c r="U2008" s="493"/>
      <c r="V2008" s="493"/>
      <c r="W2008" s="403"/>
      <c r="X2008" s="1"/>
      <c r="Y2008" s="2"/>
      <c r="Z2008" s="400" t="str">
        <f>IFERROR(VLOOKUP(Y2008, 【参考】数式用!$A$2:$B$48, 2, FALSE), "")</f>
        <v/>
      </c>
    </row>
    <row r="2009" spans="2:26" ht="20.100000000000001" customHeight="1">
      <c r="B2009" s="402">
        <f t="shared" si="27"/>
        <v>1971</v>
      </c>
      <c r="C2009" s="489"/>
      <c r="D2009" s="490"/>
      <c r="E2009" s="490"/>
      <c r="F2009" s="490"/>
      <c r="G2009" s="490"/>
      <c r="H2009" s="490"/>
      <c r="I2009" s="490"/>
      <c r="J2009" s="490"/>
      <c r="K2009" s="490"/>
      <c r="L2009" s="491"/>
      <c r="M2009" s="492"/>
      <c r="N2009" s="492"/>
      <c r="O2009" s="492"/>
      <c r="P2009" s="492"/>
      <c r="Q2009" s="492"/>
      <c r="R2009" s="493"/>
      <c r="S2009" s="493"/>
      <c r="T2009" s="493"/>
      <c r="U2009" s="493"/>
      <c r="V2009" s="493"/>
      <c r="W2009" s="403"/>
      <c r="X2009" s="1"/>
      <c r="Y2009" s="2"/>
      <c r="Z2009" s="400" t="str">
        <f>IFERROR(VLOOKUP(Y2009, 【参考】数式用!$A$2:$B$48, 2, FALSE), "")</f>
        <v/>
      </c>
    </row>
    <row r="2010" spans="2:26" ht="20.100000000000001" customHeight="1">
      <c r="B2010" s="402">
        <f t="shared" si="27"/>
        <v>1972</v>
      </c>
      <c r="C2010" s="489"/>
      <c r="D2010" s="490"/>
      <c r="E2010" s="490"/>
      <c r="F2010" s="490"/>
      <c r="G2010" s="490"/>
      <c r="H2010" s="490"/>
      <c r="I2010" s="490"/>
      <c r="J2010" s="490"/>
      <c r="K2010" s="490"/>
      <c r="L2010" s="491"/>
      <c r="M2010" s="492"/>
      <c r="N2010" s="492"/>
      <c r="O2010" s="492"/>
      <c r="P2010" s="492"/>
      <c r="Q2010" s="492"/>
      <c r="R2010" s="493"/>
      <c r="S2010" s="493"/>
      <c r="T2010" s="493"/>
      <c r="U2010" s="493"/>
      <c r="V2010" s="493"/>
      <c r="W2010" s="403"/>
      <c r="X2010" s="1"/>
      <c r="Y2010" s="2"/>
      <c r="Z2010" s="400" t="str">
        <f>IFERROR(VLOOKUP(Y2010, 【参考】数式用!$A$2:$B$48, 2, FALSE), "")</f>
        <v/>
      </c>
    </row>
    <row r="2011" spans="2:26" ht="20.100000000000001" customHeight="1">
      <c r="B2011" s="402">
        <f t="shared" si="27"/>
        <v>1973</v>
      </c>
      <c r="C2011" s="489"/>
      <c r="D2011" s="490"/>
      <c r="E2011" s="490"/>
      <c r="F2011" s="490"/>
      <c r="G2011" s="490"/>
      <c r="H2011" s="490"/>
      <c r="I2011" s="490"/>
      <c r="J2011" s="490"/>
      <c r="K2011" s="490"/>
      <c r="L2011" s="491"/>
      <c r="M2011" s="492"/>
      <c r="N2011" s="492"/>
      <c r="O2011" s="492"/>
      <c r="P2011" s="492"/>
      <c r="Q2011" s="492"/>
      <c r="R2011" s="493"/>
      <c r="S2011" s="493"/>
      <c r="T2011" s="493"/>
      <c r="U2011" s="493"/>
      <c r="V2011" s="493"/>
      <c r="W2011" s="403"/>
      <c r="X2011" s="1"/>
      <c r="Y2011" s="2"/>
      <c r="Z2011" s="400" t="str">
        <f>IFERROR(VLOOKUP(Y2011, 【参考】数式用!$A$2:$B$48, 2, FALSE), "")</f>
        <v/>
      </c>
    </row>
    <row r="2012" spans="2:26" ht="20.100000000000001" customHeight="1">
      <c r="B2012" s="402">
        <f t="shared" si="27"/>
        <v>1974</v>
      </c>
      <c r="C2012" s="489"/>
      <c r="D2012" s="490"/>
      <c r="E2012" s="490"/>
      <c r="F2012" s="490"/>
      <c r="G2012" s="490"/>
      <c r="H2012" s="490"/>
      <c r="I2012" s="490"/>
      <c r="J2012" s="490"/>
      <c r="K2012" s="490"/>
      <c r="L2012" s="491"/>
      <c r="M2012" s="492"/>
      <c r="N2012" s="492"/>
      <c r="O2012" s="492"/>
      <c r="P2012" s="492"/>
      <c r="Q2012" s="492"/>
      <c r="R2012" s="493"/>
      <c r="S2012" s="493"/>
      <c r="T2012" s="493"/>
      <c r="U2012" s="493"/>
      <c r="V2012" s="493"/>
      <c r="W2012" s="403"/>
      <c r="X2012" s="1"/>
      <c r="Y2012" s="2"/>
      <c r="Z2012" s="400" t="str">
        <f>IFERROR(VLOOKUP(Y2012, 【参考】数式用!$A$2:$B$48, 2, FALSE), "")</f>
        <v/>
      </c>
    </row>
    <row r="2013" spans="2:26" ht="20.100000000000001" customHeight="1">
      <c r="B2013" s="402">
        <f t="shared" si="27"/>
        <v>1975</v>
      </c>
      <c r="C2013" s="489"/>
      <c r="D2013" s="490"/>
      <c r="E2013" s="490"/>
      <c r="F2013" s="490"/>
      <c r="G2013" s="490"/>
      <c r="H2013" s="490"/>
      <c r="I2013" s="490"/>
      <c r="J2013" s="490"/>
      <c r="K2013" s="490"/>
      <c r="L2013" s="491"/>
      <c r="M2013" s="492"/>
      <c r="N2013" s="492"/>
      <c r="O2013" s="492"/>
      <c r="P2013" s="492"/>
      <c r="Q2013" s="492"/>
      <c r="R2013" s="493"/>
      <c r="S2013" s="493"/>
      <c r="T2013" s="493"/>
      <c r="U2013" s="493"/>
      <c r="V2013" s="493"/>
      <c r="W2013" s="403"/>
      <c r="X2013" s="1"/>
      <c r="Y2013" s="2"/>
      <c r="Z2013" s="400" t="str">
        <f>IFERROR(VLOOKUP(Y2013, 【参考】数式用!$A$2:$B$48, 2, FALSE), "")</f>
        <v/>
      </c>
    </row>
    <row r="2014" spans="2:26" ht="20.100000000000001" customHeight="1">
      <c r="B2014" s="402">
        <f t="shared" si="27"/>
        <v>1976</v>
      </c>
      <c r="C2014" s="489"/>
      <c r="D2014" s="490"/>
      <c r="E2014" s="490"/>
      <c r="F2014" s="490"/>
      <c r="G2014" s="490"/>
      <c r="H2014" s="490"/>
      <c r="I2014" s="490"/>
      <c r="J2014" s="490"/>
      <c r="K2014" s="490"/>
      <c r="L2014" s="491"/>
      <c r="M2014" s="492"/>
      <c r="N2014" s="492"/>
      <c r="O2014" s="492"/>
      <c r="P2014" s="492"/>
      <c r="Q2014" s="492"/>
      <c r="R2014" s="493"/>
      <c r="S2014" s="493"/>
      <c r="T2014" s="493"/>
      <c r="U2014" s="493"/>
      <c r="V2014" s="493"/>
      <c r="W2014" s="403"/>
      <c r="X2014" s="1"/>
      <c r="Y2014" s="2"/>
      <c r="Z2014" s="400" t="str">
        <f>IFERROR(VLOOKUP(Y2014, 【参考】数式用!$A$2:$B$48, 2, FALSE), "")</f>
        <v/>
      </c>
    </row>
    <row r="2015" spans="2:26" ht="20.100000000000001" customHeight="1">
      <c r="B2015" s="402">
        <f t="shared" si="27"/>
        <v>1977</v>
      </c>
      <c r="C2015" s="489"/>
      <c r="D2015" s="490"/>
      <c r="E2015" s="490"/>
      <c r="F2015" s="490"/>
      <c r="G2015" s="490"/>
      <c r="H2015" s="490"/>
      <c r="I2015" s="490"/>
      <c r="J2015" s="490"/>
      <c r="K2015" s="490"/>
      <c r="L2015" s="491"/>
      <c r="M2015" s="492"/>
      <c r="N2015" s="492"/>
      <c r="O2015" s="492"/>
      <c r="P2015" s="492"/>
      <c r="Q2015" s="492"/>
      <c r="R2015" s="493"/>
      <c r="S2015" s="493"/>
      <c r="T2015" s="493"/>
      <c r="U2015" s="493"/>
      <c r="V2015" s="493"/>
      <c r="W2015" s="403"/>
      <c r="X2015" s="1"/>
      <c r="Y2015" s="2"/>
      <c r="Z2015" s="400" t="str">
        <f>IFERROR(VLOOKUP(Y2015, 【参考】数式用!$A$2:$B$48, 2, FALSE), "")</f>
        <v/>
      </c>
    </row>
    <row r="2016" spans="2:26" ht="20.100000000000001" customHeight="1">
      <c r="B2016" s="402">
        <f t="shared" si="27"/>
        <v>1978</v>
      </c>
      <c r="C2016" s="489"/>
      <c r="D2016" s="490"/>
      <c r="E2016" s="490"/>
      <c r="F2016" s="490"/>
      <c r="G2016" s="490"/>
      <c r="H2016" s="490"/>
      <c r="I2016" s="490"/>
      <c r="J2016" s="490"/>
      <c r="K2016" s="490"/>
      <c r="L2016" s="491"/>
      <c r="M2016" s="492"/>
      <c r="N2016" s="492"/>
      <c r="O2016" s="492"/>
      <c r="P2016" s="492"/>
      <c r="Q2016" s="492"/>
      <c r="R2016" s="493"/>
      <c r="S2016" s="493"/>
      <c r="T2016" s="493"/>
      <c r="U2016" s="493"/>
      <c r="V2016" s="493"/>
      <c r="W2016" s="403"/>
      <c r="X2016" s="1"/>
      <c r="Y2016" s="2"/>
      <c r="Z2016" s="400" t="str">
        <f>IFERROR(VLOOKUP(Y2016, 【参考】数式用!$A$2:$B$48, 2, FALSE), "")</f>
        <v/>
      </c>
    </row>
    <row r="2017" spans="2:26" ht="20.100000000000001" customHeight="1">
      <c r="B2017" s="402">
        <f t="shared" ref="B2017:B2038" si="28">B2016+1</f>
        <v>1979</v>
      </c>
      <c r="C2017" s="489"/>
      <c r="D2017" s="490"/>
      <c r="E2017" s="490"/>
      <c r="F2017" s="490"/>
      <c r="G2017" s="490"/>
      <c r="H2017" s="490"/>
      <c r="I2017" s="490"/>
      <c r="J2017" s="490"/>
      <c r="K2017" s="490"/>
      <c r="L2017" s="491"/>
      <c r="M2017" s="492"/>
      <c r="N2017" s="492"/>
      <c r="O2017" s="492"/>
      <c r="P2017" s="492"/>
      <c r="Q2017" s="492"/>
      <c r="R2017" s="493"/>
      <c r="S2017" s="493"/>
      <c r="T2017" s="493"/>
      <c r="U2017" s="493"/>
      <c r="V2017" s="493"/>
      <c r="W2017" s="403"/>
      <c r="X2017" s="1"/>
      <c r="Y2017" s="2"/>
      <c r="Z2017" s="400" t="str">
        <f>IFERROR(VLOOKUP(Y2017, 【参考】数式用!$A$2:$B$48, 2, FALSE), "")</f>
        <v/>
      </c>
    </row>
    <row r="2018" spans="2:26" ht="20.100000000000001" customHeight="1">
      <c r="B2018" s="402">
        <f t="shared" si="28"/>
        <v>1980</v>
      </c>
      <c r="C2018" s="489"/>
      <c r="D2018" s="490"/>
      <c r="E2018" s="490"/>
      <c r="F2018" s="490"/>
      <c r="G2018" s="490"/>
      <c r="H2018" s="490"/>
      <c r="I2018" s="490"/>
      <c r="J2018" s="490"/>
      <c r="K2018" s="490"/>
      <c r="L2018" s="491"/>
      <c r="M2018" s="492"/>
      <c r="N2018" s="492"/>
      <c r="O2018" s="492"/>
      <c r="P2018" s="492"/>
      <c r="Q2018" s="492"/>
      <c r="R2018" s="493"/>
      <c r="S2018" s="493"/>
      <c r="T2018" s="493"/>
      <c r="U2018" s="493"/>
      <c r="V2018" s="493"/>
      <c r="W2018" s="403"/>
      <c r="X2018" s="1"/>
      <c r="Y2018" s="2"/>
      <c r="Z2018" s="400" t="str">
        <f>IFERROR(VLOOKUP(Y2018, 【参考】数式用!$A$2:$B$48, 2, FALSE), "")</f>
        <v/>
      </c>
    </row>
    <row r="2019" spans="2:26" ht="20.100000000000001" customHeight="1">
      <c r="B2019" s="402">
        <f t="shared" si="28"/>
        <v>1981</v>
      </c>
      <c r="C2019" s="489"/>
      <c r="D2019" s="490"/>
      <c r="E2019" s="490"/>
      <c r="F2019" s="490"/>
      <c r="G2019" s="490"/>
      <c r="H2019" s="490"/>
      <c r="I2019" s="490"/>
      <c r="J2019" s="490"/>
      <c r="K2019" s="490"/>
      <c r="L2019" s="491"/>
      <c r="M2019" s="492"/>
      <c r="N2019" s="492"/>
      <c r="O2019" s="492"/>
      <c r="P2019" s="492"/>
      <c r="Q2019" s="492"/>
      <c r="R2019" s="493"/>
      <c r="S2019" s="493"/>
      <c r="T2019" s="493"/>
      <c r="U2019" s="493"/>
      <c r="V2019" s="493"/>
      <c r="W2019" s="403"/>
      <c r="X2019" s="1"/>
      <c r="Y2019" s="2"/>
      <c r="Z2019" s="400" t="str">
        <f>IFERROR(VLOOKUP(Y2019, 【参考】数式用!$A$2:$B$48, 2, FALSE), "")</f>
        <v/>
      </c>
    </row>
    <row r="2020" spans="2:26" ht="20.100000000000001" customHeight="1">
      <c r="B2020" s="402">
        <f t="shared" si="28"/>
        <v>1982</v>
      </c>
      <c r="C2020" s="489"/>
      <c r="D2020" s="490"/>
      <c r="E2020" s="490"/>
      <c r="F2020" s="490"/>
      <c r="G2020" s="490"/>
      <c r="H2020" s="490"/>
      <c r="I2020" s="490"/>
      <c r="J2020" s="490"/>
      <c r="K2020" s="490"/>
      <c r="L2020" s="491"/>
      <c r="M2020" s="492"/>
      <c r="N2020" s="492"/>
      <c r="O2020" s="492"/>
      <c r="P2020" s="492"/>
      <c r="Q2020" s="492"/>
      <c r="R2020" s="493"/>
      <c r="S2020" s="493"/>
      <c r="T2020" s="493"/>
      <c r="U2020" s="493"/>
      <c r="V2020" s="493"/>
      <c r="W2020" s="403"/>
      <c r="X2020" s="1"/>
      <c r="Y2020" s="2"/>
      <c r="Z2020" s="400" t="str">
        <f>IFERROR(VLOOKUP(Y2020, 【参考】数式用!$A$2:$B$48, 2, FALSE), "")</f>
        <v/>
      </c>
    </row>
    <row r="2021" spans="2:26" ht="20.100000000000001" customHeight="1">
      <c r="B2021" s="402">
        <f t="shared" si="28"/>
        <v>1983</v>
      </c>
      <c r="C2021" s="489"/>
      <c r="D2021" s="490"/>
      <c r="E2021" s="490"/>
      <c r="F2021" s="490"/>
      <c r="G2021" s="490"/>
      <c r="H2021" s="490"/>
      <c r="I2021" s="490"/>
      <c r="J2021" s="490"/>
      <c r="K2021" s="490"/>
      <c r="L2021" s="491"/>
      <c r="M2021" s="492"/>
      <c r="N2021" s="492"/>
      <c r="O2021" s="492"/>
      <c r="P2021" s="492"/>
      <c r="Q2021" s="492"/>
      <c r="R2021" s="493"/>
      <c r="S2021" s="493"/>
      <c r="T2021" s="493"/>
      <c r="U2021" s="493"/>
      <c r="V2021" s="493"/>
      <c r="W2021" s="403"/>
      <c r="X2021" s="1"/>
      <c r="Y2021" s="2"/>
      <c r="Z2021" s="400" t="str">
        <f>IFERROR(VLOOKUP(Y2021, 【参考】数式用!$A$2:$B$48, 2, FALSE), "")</f>
        <v/>
      </c>
    </row>
    <row r="2022" spans="2:26" ht="20.100000000000001" customHeight="1">
      <c r="B2022" s="402">
        <f t="shared" si="28"/>
        <v>1984</v>
      </c>
      <c r="C2022" s="489"/>
      <c r="D2022" s="490"/>
      <c r="E2022" s="490"/>
      <c r="F2022" s="490"/>
      <c r="G2022" s="490"/>
      <c r="H2022" s="490"/>
      <c r="I2022" s="490"/>
      <c r="J2022" s="490"/>
      <c r="K2022" s="490"/>
      <c r="L2022" s="491"/>
      <c r="M2022" s="492"/>
      <c r="N2022" s="492"/>
      <c r="O2022" s="492"/>
      <c r="P2022" s="492"/>
      <c r="Q2022" s="492"/>
      <c r="R2022" s="493"/>
      <c r="S2022" s="493"/>
      <c r="T2022" s="493"/>
      <c r="U2022" s="493"/>
      <c r="V2022" s="493"/>
      <c r="W2022" s="403"/>
      <c r="X2022" s="1"/>
      <c r="Y2022" s="2"/>
      <c r="Z2022" s="400" t="str">
        <f>IFERROR(VLOOKUP(Y2022, 【参考】数式用!$A$2:$B$48, 2, FALSE), "")</f>
        <v/>
      </c>
    </row>
    <row r="2023" spans="2:26" ht="20.100000000000001" customHeight="1">
      <c r="B2023" s="402">
        <f t="shared" si="28"/>
        <v>1985</v>
      </c>
      <c r="C2023" s="489"/>
      <c r="D2023" s="490"/>
      <c r="E2023" s="490"/>
      <c r="F2023" s="490"/>
      <c r="G2023" s="490"/>
      <c r="H2023" s="490"/>
      <c r="I2023" s="490"/>
      <c r="J2023" s="490"/>
      <c r="K2023" s="490"/>
      <c r="L2023" s="491"/>
      <c r="M2023" s="492"/>
      <c r="N2023" s="492"/>
      <c r="O2023" s="492"/>
      <c r="P2023" s="492"/>
      <c r="Q2023" s="492"/>
      <c r="R2023" s="493"/>
      <c r="S2023" s="493"/>
      <c r="T2023" s="493"/>
      <c r="U2023" s="493"/>
      <c r="V2023" s="493"/>
      <c r="W2023" s="403"/>
      <c r="X2023" s="1"/>
      <c r="Y2023" s="2"/>
      <c r="Z2023" s="400" t="str">
        <f>IFERROR(VLOOKUP(Y2023, 【参考】数式用!$A$2:$B$48, 2, FALSE), "")</f>
        <v/>
      </c>
    </row>
    <row r="2024" spans="2:26" ht="20.100000000000001" customHeight="1">
      <c r="B2024" s="402">
        <f t="shared" si="28"/>
        <v>1986</v>
      </c>
      <c r="C2024" s="489"/>
      <c r="D2024" s="490"/>
      <c r="E2024" s="490"/>
      <c r="F2024" s="490"/>
      <c r="G2024" s="490"/>
      <c r="H2024" s="490"/>
      <c r="I2024" s="490"/>
      <c r="J2024" s="490"/>
      <c r="K2024" s="490"/>
      <c r="L2024" s="491"/>
      <c r="M2024" s="492"/>
      <c r="N2024" s="492"/>
      <c r="O2024" s="492"/>
      <c r="P2024" s="492"/>
      <c r="Q2024" s="492"/>
      <c r="R2024" s="493"/>
      <c r="S2024" s="493"/>
      <c r="T2024" s="493"/>
      <c r="U2024" s="493"/>
      <c r="V2024" s="493"/>
      <c r="W2024" s="403"/>
      <c r="X2024" s="1"/>
      <c r="Y2024" s="2"/>
      <c r="Z2024" s="400" t="str">
        <f>IFERROR(VLOOKUP(Y2024, 【参考】数式用!$A$2:$B$48, 2, FALSE), "")</f>
        <v/>
      </c>
    </row>
    <row r="2025" spans="2:26" ht="20.100000000000001" customHeight="1">
      <c r="B2025" s="402">
        <f t="shared" si="28"/>
        <v>1987</v>
      </c>
      <c r="C2025" s="489"/>
      <c r="D2025" s="490"/>
      <c r="E2025" s="490"/>
      <c r="F2025" s="490"/>
      <c r="G2025" s="490"/>
      <c r="H2025" s="490"/>
      <c r="I2025" s="490"/>
      <c r="J2025" s="490"/>
      <c r="K2025" s="490"/>
      <c r="L2025" s="491"/>
      <c r="M2025" s="492"/>
      <c r="N2025" s="492"/>
      <c r="O2025" s="492"/>
      <c r="P2025" s="492"/>
      <c r="Q2025" s="492"/>
      <c r="R2025" s="493"/>
      <c r="S2025" s="493"/>
      <c r="T2025" s="493"/>
      <c r="U2025" s="493"/>
      <c r="V2025" s="493"/>
      <c r="W2025" s="403"/>
      <c r="X2025" s="1"/>
      <c r="Y2025" s="2"/>
      <c r="Z2025" s="400" t="str">
        <f>IFERROR(VLOOKUP(Y2025, 【参考】数式用!$A$2:$B$48, 2, FALSE), "")</f>
        <v/>
      </c>
    </row>
    <row r="2026" spans="2:26" ht="20.100000000000001" customHeight="1">
      <c r="B2026" s="402">
        <f t="shared" si="28"/>
        <v>1988</v>
      </c>
      <c r="C2026" s="489"/>
      <c r="D2026" s="490"/>
      <c r="E2026" s="490"/>
      <c r="F2026" s="490"/>
      <c r="G2026" s="490"/>
      <c r="H2026" s="490"/>
      <c r="I2026" s="490"/>
      <c r="J2026" s="490"/>
      <c r="K2026" s="490"/>
      <c r="L2026" s="491"/>
      <c r="M2026" s="492"/>
      <c r="N2026" s="492"/>
      <c r="O2026" s="492"/>
      <c r="P2026" s="492"/>
      <c r="Q2026" s="492"/>
      <c r="R2026" s="493"/>
      <c r="S2026" s="493"/>
      <c r="T2026" s="493"/>
      <c r="U2026" s="493"/>
      <c r="V2026" s="493"/>
      <c r="W2026" s="403"/>
      <c r="X2026" s="1"/>
      <c r="Y2026" s="2"/>
      <c r="Z2026" s="400" t="str">
        <f>IFERROR(VLOOKUP(Y2026, 【参考】数式用!$A$2:$B$48, 2, FALSE), "")</f>
        <v/>
      </c>
    </row>
    <row r="2027" spans="2:26" ht="20.100000000000001" customHeight="1">
      <c r="B2027" s="402">
        <f t="shared" si="28"/>
        <v>1989</v>
      </c>
      <c r="C2027" s="489"/>
      <c r="D2027" s="490"/>
      <c r="E2027" s="490"/>
      <c r="F2027" s="490"/>
      <c r="G2027" s="490"/>
      <c r="H2027" s="490"/>
      <c r="I2027" s="490"/>
      <c r="J2027" s="490"/>
      <c r="K2027" s="490"/>
      <c r="L2027" s="491"/>
      <c r="M2027" s="492"/>
      <c r="N2027" s="492"/>
      <c r="O2027" s="492"/>
      <c r="P2027" s="492"/>
      <c r="Q2027" s="492"/>
      <c r="R2027" s="493"/>
      <c r="S2027" s="493"/>
      <c r="T2027" s="493"/>
      <c r="U2027" s="493"/>
      <c r="V2027" s="493"/>
      <c r="W2027" s="403"/>
      <c r="X2027" s="1"/>
      <c r="Y2027" s="2"/>
      <c r="Z2027" s="400" t="str">
        <f>IFERROR(VLOOKUP(Y2027, 【参考】数式用!$A$2:$B$48, 2, FALSE), "")</f>
        <v/>
      </c>
    </row>
    <row r="2028" spans="2:26" ht="20.100000000000001" customHeight="1">
      <c r="B2028" s="402">
        <f t="shared" si="28"/>
        <v>1990</v>
      </c>
      <c r="C2028" s="489"/>
      <c r="D2028" s="490"/>
      <c r="E2028" s="490"/>
      <c r="F2028" s="490"/>
      <c r="G2028" s="490"/>
      <c r="H2028" s="490"/>
      <c r="I2028" s="490"/>
      <c r="J2028" s="490"/>
      <c r="K2028" s="490"/>
      <c r="L2028" s="491"/>
      <c r="M2028" s="492"/>
      <c r="N2028" s="492"/>
      <c r="O2028" s="492"/>
      <c r="P2028" s="492"/>
      <c r="Q2028" s="492"/>
      <c r="R2028" s="493"/>
      <c r="S2028" s="493"/>
      <c r="T2028" s="493"/>
      <c r="U2028" s="493"/>
      <c r="V2028" s="493"/>
      <c r="W2028" s="403"/>
      <c r="X2028" s="1"/>
      <c r="Y2028" s="2"/>
      <c r="Z2028" s="400" t="str">
        <f>IFERROR(VLOOKUP(Y2028, 【参考】数式用!$A$2:$B$48, 2, FALSE), "")</f>
        <v/>
      </c>
    </row>
    <row r="2029" spans="2:26" ht="20.100000000000001" customHeight="1">
      <c r="B2029" s="402">
        <f t="shared" si="28"/>
        <v>1991</v>
      </c>
      <c r="C2029" s="489"/>
      <c r="D2029" s="490"/>
      <c r="E2029" s="490"/>
      <c r="F2029" s="490"/>
      <c r="G2029" s="490"/>
      <c r="H2029" s="490"/>
      <c r="I2029" s="490"/>
      <c r="J2029" s="490"/>
      <c r="K2029" s="490"/>
      <c r="L2029" s="491"/>
      <c r="M2029" s="492"/>
      <c r="N2029" s="492"/>
      <c r="O2029" s="492"/>
      <c r="P2029" s="492"/>
      <c r="Q2029" s="492"/>
      <c r="R2029" s="493"/>
      <c r="S2029" s="493"/>
      <c r="T2029" s="493"/>
      <c r="U2029" s="493"/>
      <c r="V2029" s="493"/>
      <c r="W2029" s="403"/>
      <c r="X2029" s="1"/>
      <c r="Y2029" s="2"/>
      <c r="Z2029" s="400" t="str">
        <f>IFERROR(VLOOKUP(Y2029, 【参考】数式用!$A$2:$B$48, 2, FALSE), "")</f>
        <v/>
      </c>
    </row>
    <row r="2030" spans="2:26" ht="20.100000000000001" customHeight="1">
      <c r="B2030" s="402">
        <f t="shared" si="28"/>
        <v>1992</v>
      </c>
      <c r="C2030" s="489"/>
      <c r="D2030" s="490"/>
      <c r="E2030" s="490"/>
      <c r="F2030" s="490"/>
      <c r="G2030" s="490"/>
      <c r="H2030" s="490"/>
      <c r="I2030" s="490"/>
      <c r="J2030" s="490"/>
      <c r="K2030" s="490"/>
      <c r="L2030" s="491"/>
      <c r="M2030" s="492"/>
      <c r="N2030" s="492"/>
      <c r="O2030" s="492"/>
      <c r="P2030" s="492"/>
      <c r="Q2030" s="492"/>
      <c r="R2030" s="493"/>
      <c r="S2030" s="493"/>
      <c r="T2030" s="493"/>
      <c r="U2030" s="493"/>
      <c r="V2030" s="493"/>
      <c r="W2030" s="403"/>
      <c r="X2030" s="1"/>
      <c r="Y2030" s="2"/>
      <c r="Z2030" s="400" t="str">
        <f>IFERROR(VLOOKUP(Y2030, 【参考】数式用!$A$2:$B$48, 2, FALSE), "")</f>
        <v/>
      </c>
    </row>
    <row r="2031" spans="2:26" ht="20.100000000000001" customHeight="1">
      <c r="B2031" s="402">
        <f t="shared" si="28"/>
        <v>1993</v>
      </c>
      <c r="C2031" s="489"/>
      <c r="D2031" s="490"/>
      <c r="E2031" s="490"/>
      <c r="F2031" s="490"/>
      <c r="G2031" s="490"/>
      <c r="H2031" s="490"/>
      <c r="I2031" s="490"/>
      <c r="J2031" s="490"/>
      <c r="K2031" s="490"/>
      <c r="L2031" s="491"/>
      <c r="M2031" s="492"/>
      <c r="N2031" s="492"/>
      <c r="O2031" s="492"/>
      <c r="P2031" s="492"/>
      <c r="Q2031" s="492"/>
      <c r="R2031" s="493"/>
      <c r="S2031" s="493"/>
      <c r="T2031" s="493"/>
      <c r="U2031" s="493"/>
      <c r="V2031" s="493"/>
      <c r="W2031" s="403"/>
      <c r="X2031" s="1"/>
      <c r="Y2031" s="2"/>
      <c r="Z2031" s="400" t="str">
        <f>IFERROR(VLOOKUP(Y2031, 【参考】数式用!$A$2:$B$48, 2, FALSE), "")</f>
        <v/>
      </c>
    </row>
    <row r="2032" spans="2:26" ht="20.100000000000001" customHeight="1">
      <c r="B2032" s="402">
        <f t="shared" si="28"/>
        <v>1994</v>
      </c>
      <c r="C2032" s="489"/>
      <c r="D2032" s="490"/>
      <c r="E2032" s="490"/>
      <c r="F2032" s="490"/>
      <c r="G2032" s="490"/>
      <c r="H2032" s="490"/>
      <c r="I2032" s="490"/>
      <c r="J2032" s="490"/>
      <c r="K2032" s="490"/>
      <c r="L2032" s="491"/>
      <c r="M2032" s="492"/>
      <c r="N2032" s="492"/>
      <c r="O2032" s="492"/>
      <c r="P2032" s="492"/>
      <c r="Q2032" s="492"/>
      <c r="R2032" s="493"/>
      <c r="S2032" s="493"/>
      <c r="T2032" s="493"/>
      <c r="U2032" s="493"/>
      <c r="V2032" s="493"/>
      <c r="W2032" s="403"/>
      <c r="X2032" s="1"/>
      <c r="Y2032" s="2"/>
      <c r="Z2032" s="400" t="str">
        <f>IFERROR(VLOOKUP(Y2032, 【参考】数式用!$A$2:$B$48, 2, FALSE), "")</f>
        <v/>
      </c>
    </row>
    <row r="2033" spans="2:26" ht="20.100000000000001" customHeight="1">
      <c r="B2033" s="402">
        <f t="shared" si="28"/>
        <v>1995</v>
      </c>
      <c r="C2033" s="489"/>
      <c r="D2033" s="490"/>
      <c r="E2033" s="490"/>
      <c r="F2033" s="490"/>
      <c r="G2033" s="490"/>
      <c r="H2033" s="490"/>
      <c r="I2033" s="490"/>
      <c r="J2033" s="490"/>
      <c r="K2033" s="490"/>
      <c r="L2033" s="491"/>
      <c r="M2033" s="492"/>
      <c r="N2033" s="492"/>
      <c r="O2033" s="492"/>
      <c r="P2033" s="492"/>
      <c r="Q2033" s="492"/>
      <c r="R2033" s="493"/>
      <c r="S2033" s="493"/>
      <c r="T2033" s="493"/>
      <c r="U2033" s="493"/>
      <c r="V2033" s="493"/>
      <c r="W2033" s="403"/>
      <c r="X2033" s="1"/>
      <c r="Y2033" s="2"/>
      <c r="Z2033" s="400" t="str">
        <f>IFERROR(VLOOKUP(Y2033, 【参考】数式用!$A$2:$B$48, 2, FALSE), "")</f>
        <v/>
      </c>
    </row>
    <row r="2034" spans="2:26" ht="20.100000000000001" customHeight="1">
      <c r="B2034" s="402">
        <f t="shared" si="28"/>
        <v>1996</v>
      </c>
      <c r="C2034" s="489"/>
      <c r="D2034" s="490"/>
      <c r="E2034" s="490"/>
      <c r="F2034" s="490"/>
      <c r="G2034" s="490"/>
      <c r="H2034" s="490"/>
      <c r="I2034" s="490"/>
      <c r="J2034" s="490"/>
      <c r="K2034" s="490"/>
      <c r="L2034" s="491"/>
      <c r="M2034" s="492"/>
      <c r="N2034" s="492"/>
      <c r="O2034" s="492"/>
      <c r="P2034" s="492"/>
      <c r="Q2034" s="492"/>
      <c r="R2034" s="493"/>
      <c r="S2034" s="493"/>
      <c r="T2034" s="493"/>
      <c r="U2034" s="493"/>
      <c r="V2034" s="493"/>
      <c r="W2034" s="403"/>
      <c r="X2034" s="1"/>
      <c r="Y2034" s="2"/>
      <c r="Z2034" s="400" t="str">
        <f>IFERROR(VLOOKUP(Y2034, 【参考】数式用!$A$2:$B$48, 2, FALSE), "")</f>
        <v/>
      </c>
    </row>
    <row r="2035" spans="2:26" ht="20.100000000000001" customHeight="1">
      <c r="B2035" s="402">
        <f t="shared" si="28"/>
        <v>1997</v>
      </c>
      <c r="C2035" s="489"/>
      <c r="D2035" s="490"/>
      <c r="E2035" s="490"/>
      <c r="F2035" s="490"/>
      <c r="G2035" s="490"/>
      <c r="H2035" s="490"/>
      <c r="I2035" s="490"/>
      <c r="J2035" s="490"/>
      <c r="K2035" s="490"/>
      <c r="L2035" s="491"/>
      <c r="M2035" s="492"/>
      <c r="N2035" s="492"/>
      <c r="O2035" s="492"/>
      <c r="P2035" s="492"/>
      <c r="Q2035" s="492"/>
      <c r="R2035" s="493"/>
      <c r="S2035" s="493"/>
      <c r="T2035" s="493"/>
      <c r="U2035" s="493"/>
      <c r="V2035" s="493"/>
      <c r="W2035" s="403"/>
      <c r="X2035" s="1"/>
      <c r="Y2035" s="2"/>
      <c r="Z2035" s="400" t="str">
        <f>IFERROR(VLOOKUP(Y2035, 【参考】数式用!$A$2:$B$48, 2, FALSE), "")</f>
        <v/>
      </c>
    </row>
    <row r="2036" spans="2:26" ht="20.100000000000001" customHeight="1">
      <c r="B2036" s="402">
        <f t="shared" si="28"/>
        <v>1998</v>
      </c>
      <c r="C2036" s="489"/>
      <c r="D2036" s="490"/>
      <c r="E2036" s="490"/>
      <c r="F2036" s="490"/>
      <c r="G2036" s="490"/>
      <c r="H2036" s="490"/>
      <c r="I2036" s="490"/>
      <c r="J2036" s="490"/>
      <c r="K2036" s="490"/>
      <c r="L2036" s="491"/>
      <c r="M2036" s="492"/>
      <c r="N2036" s="492"/>
      <c r="O2036" s="492"/>
      <c r="P2036" s="492"/>
      <c r="Q2036" s="492"/>
      <c r="R2036" s="493"/>
      <c r="S2036" s="493"/>
      <c r="T2036" s="493"/>
      <c r="U2036" s="493"/>
      <c r="V2036" s="493"/>
      <c r="W2036" s="403"/>
      <c r="X2036" s="1"/>
      <c r="Y2036" s="2"/>
      <c r="Z2036" s="400" t="str">
        <f>IFERROR(VLOOKUP(Y2036, 【参考】数式用!$A$2:$B$48, 2, FALSE), "")</f>
        <v/>
      </c>
    </row>
    <row r="2037" spans="2:26" ht="20.100000000000001" customHeight="1">
      <c r="B2037" s="402">
        <f t="shared" si="28"/>
        <v>1999</v>
      </c>
      <c r="C2037" s="489"/>
      <c r="D2037" s="490"/>
      <c r="E2037" s="490"/>
      <c r="F2037" s="490"/>
      <c r="G2037" s="490"/>
      <c r="H2037" s="490"/>
      <c r="I2037" s="490"/>
      <c r="J2037" s="490"/>
      <c r="K2037" s="490"/>
      <c r="L2037" s="491"/>
      <c r="M2037" s="492"/>
      <c r="N2037" s="492"/>
      <c r="O2037" s="492"/>
      <c r="P2037" s="492"/>
      <c r="Q2037" s="492"/>
      <c r="R2037" s="493"/>
      <c r="S2037" s="493"/>
      <c r="T2037" s="493"/>
      <c r="U2037" s="493"/>
      <c r="V2037" s="493"/>
      <c r="W2037" s="403"/>
      <c r="X2037" s="1"/>
      <c r="Y2037" s="2"/>
      <c r="Z2037" s="400" t="str">
        <f>IFERROR(VLOOKUP(Y2037, 【参考】数式用!$A$2:$B$48, 2, FALSE), "")</f>
        <v/>
      </c>
    </row>
    <row r="2038" spans="2:26" ht="20.100000000000001" customHeight="1" thickBot="1">
      <c r="B2038" s="402">
        <f t="shared" si="28"/>
        <v>2000</v>
      </c>
      <c r="C2038" s="494"/>
      <c r="D2038" s="495"/>
      <c r="E2038" s="495"/>
      <c r="F2038" s="495"/>
      <c r="G2038" s="495"/>
      <c r="H2038" s="495"/>
      <c r="I2038" s="495"/>
      <c r="J2038" s="495"/>
      <c r="K2038" s="495"/>
      <c r="L2038" s="496"/>
      <c r="M2038" s="497"/>
      <c r="N2038" s="497"/>
      <c r="O2038" s="497"/>
      <c r="P2038" s="497"/>
      <c r="Q2038" s="497"/>
      <c r="R2038" s="497"/>
      <c r="S2038" s="497"/>
      <c r="T2038" s="497"/>
      <c r="U2038" s="497"/>
      <c r="V2038" s="497"/>
      <c r="W2038" s="37"/>
      <c r="X2038" s="37"/>
      <c r="Y2038" s="38"/>
      <c r="Z2038" s="400" t="str">
        <f>IFERROR(VLOOKUP(Y2038, 【参考】数式用!$A$2:$B$48, 2, FALSE), "")</f>
        <v/>
      </c>
    </row>
  </sheetData>
  <sheetProtection algorithmName="SHA-512" hashValue="BB0AUthJlCrCbyyq7NMw5IEaHItyG6gAX7c+3qecdswj5m6YVaWVlyuT/16JnTnQOM8kDhgsgSLoH9sBargFbw==" saltValue="1+y5gK5B931ShDXv2ayZkQ==" spinCount="100000" sheet="1" formatCells="0" formatColumns="0" formatRows="0" sort="0" autoFilter="0"/>
  <mergeCells count="6039">
    <mergeCell ref="C22:L22"/>
    <mergeCell ref="M22:X22"/>
    <mergeCell ref="C36:AA36"/>
    <mergeCell ref="Z37:Z38"/>
    <mergeCell ref="B18:F18"/>
    <mergeCell ref="C25:L25"/>
    <mergeCell ref="M25:X25"/>
    <mergeCell ref="C26:L26"/>
    <mergeCell ref="C23:L23"/>
    <mergeCell ref="M23:X23"/>
    <mergeCell ref="M24:O24"/>
    <mergeCell ref="R37:W37"/>
    <mergeCell ref="C39:L39"/>
    <mergeCell ref="C40:L40"/>
    <mergeCell ref="C41:L41"/>
    <mergeCell ref="C42:L42"/>
    <mergeCell ref="M41:Q41"/>
    <mergeCell ref="R41:V41"/>
    <mergeCell ref="R38:V38"/>
    <mergeCell ref="M39:Q39"/>
    <mergeCell ref="R39:V39"/>
    <mergeCell ref="M43:Q43"/>
    <mergeCell ref="A6:Z6"/>
    <mergeCell ref="Q24:T24"/>
    <mergeCell ref="C43:L43"/>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4:L24"/>
    <mergeCell ref="C37:L38"/>
    <mergeCell ref="M37:Q38"/>
    <mergeCell ref="M40:Q40"/>
    <mergeCell ref="R40:V40"/>
    <mergeCell ref="M42:Q42"/>
    <mergeCell ref="R42:V42"/>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M52:Q52"/>
    <mergeCell ref="C48:L48"/>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R52:V52"/>
    <mergeCell ref="M58:Q58"/>
    <mergeCell ref="R58:V58"/>
    <mergeCell ref="C49:L49"/>
    <mergeCell ref="C50:L50"/>
    <mergeCell ref="C51:L51"/>
    <mergeCell ref="C52:L52"/>
    <mergeCell ref="C53:L53"/>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M76:Q76"/>
    <mergeCell ref="R76:V76"/>
    <mergeCell ref="M77:Q77"/>
    <mergeCell ref="R77:V77"/>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92:Q92"/>
    <mergeCell ref="R92:V92"/>
    <mergeCell ref="M93:Q93"/>
    <mergeCell ref="R93:V93"/>
    <mergeCell ref="R124:V124"/>
    <mergeCell ref="M104:Q104"/>
    <mergeCell ref="R104:V104"/>
    <mergeCell ref="M105:Q105"/>
    <mergeCell ref="R105:V105"/>
    <mergeCell ref="M106:Q106"/>
    <mergeCell ref="R106:V106"/>
    <mergeCell ref="M107:Q107"/>
    <mergeCell ref="R107:V107"/>
    <mergeCell ref="R113:V113"/>
    <mergeCell ref="M84:Q84"/>
    <mergeCell ref="R84:V84"/>
    <mergeCell ref="M85:Q85"/>
    <mergeCell ref="R85:V85"/>
    <mergeCell ref="M86:Q86"/>
    <mergeCell ref="R86:V86"/>
    <mergeCell ref="M87:Q87"/>
    <mergeCell ref="R87:V87"/>
    <mergeCell ref="M88:Q88"/>
    <mergeCell ref="R88:V88"/>
    <mergeCell ref="M114:Q114"/>
    <mergeCell ref="M99:Q99"/>
    <mergeCell ref="R99:V99"/>
    <mergeCell ref="M100:Q100"/>
    <mergeCell ref="R100:V100"/>
    <mergeCell ref="M101:Q101"/>
    <mergeCell ref="R101:V101"/>
    <mergeCell ref="M102:Q102"/>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C76:L76"/>
    <mergeCell ref="C77:L77"/>
    <mergeCell ref="C78:L78"/>
    <mergeCell ref="C79:L79"/>
    <mergeCell ref="M96:Q96"/>
    <mergeCell ref="R96:V96"/>
    <mergeCell ref="M97:Q97"/>
    <mergeCell ref="R97:V97"/>
    <mergeCell ref="M98:Q98"/>
    <mergeCell ref="R98:V98"/>
    <mergeCell ref="M89:Q89"/>
    <mergeCell ref="R89:V89"/>
    <mergeCell ref="M90:Q90"/>
    <mergeCell ref="R90:V90"/>
    <mergeCell ref="M91:Q91"/>
    <mergeCell ref="R91:V91"/>
    <mergeCell ref="C112:L112"/>
    <mergeCell ref="C113:L113"/>
    <mergeCell ref="C114:L114"/>
    <mergeCell ref="C115:L115"/>
    <mergeCell ref="C116:L116"/>
    <mergeCell ref="M108:Q108"/>
    <mergeCell ref="R108:V108"/>
    <mergeCell ref="M109:Q109"/>
    <mergeCell ref="R109:V109"/>
    <mergeCell ref="M110:Q110"/>
    <mergeCell ref="R110:V110"/>
    <mergeCell ref="M111:Q111"/>
    <mergeCell ref="R111:V111"/>
    <mergeCell ref="M112:Q112"/>
    <mergeCell ref="R112:V112"/>
    <mergeCell ref="M124:Q124"/>
    <mergeCell ref="M113:Q113"/>
    <mergeCell ref="M118:Q118"/>
    <mergeCell ref="M119:Q119"/>
    <mergeCell ref="M120:Q120"/>
    <mergeCell ref="C120:L120"/>
    <mergeCell ref="R102:V102"/>
    <mergeCell ref="M103:Q103"/>
    <mergeCell ref="R103:V103"/>
    <mergeCell ref="M94:Q94"/>
    <mergeCell ref="R94:V94"/>
    <mergeCell ref="M95:Q95"/>
    <mergeCell ref="R95:V95"/>
    <mergeCell ref="C109:L109"/>
    <mergeCell ref="C110:L110"/>
    <mergeCell ref="C111:L111"/>
    <mergeCell ref="C103:L103"/>
    <mergeCell ref="C104:L104"/>
    <mergeCell ref="C105:L105"/>
    <mergeCell ref="C106:L106"/>
    <mergeCell ref="C107:L107"/>
    <mergeCell ref="C108:L108"/>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39:L139"/>
    <mergeCell ref="C143:L143"/>
    <mergeCell ref="C147:L147"/>
    <mergeCell ref="C151:L151"/>
    <mergeCell ref="C155:L155"/>
    <mergeCell ref="C159:L159"/>
    <mergeCell ref="C163:L163"/>
    <mergeCell ref="C167:L167"/>
    <mergeCell ref="C121:L121"/>
    <mergeCell ref="C122:L122"/>
    <mergeCell ref="C123:L123"/>
    <mergeCell ref="C137:L137"/>
    <mergeCell ref="C138:L138"/>
    <mergeCell ref="C144:L144"/>
    <mergeCell ref="C145:L145"/>
    <mergeCell ref="C146:L146"/>
    <mergeCell ref="C140:L140"/>
    <mergeCell ref="C124:L124"/>
    <mergeCell ref="C125:L125"/>
    <mergeCell ref="C126:L126"/>
    <mergeCell ref="C127:L127"/>
    <mergeCell ref="C128:L128"/>
    <mergeCell ref="C117:L117"/>
    <mergeCell ref="C118:L118"/>
    <mergeCell ref="C119:L119"/>
    <mergeCell ref="M139:Q139"/>
    <mergeCell ref="M143:Q143"/>
    <mergeCell ref="M147:Q147"/>
    <mergeCell ref="M151:Q151"/>
    <mergeCell ref="M155:Q155"/>
    <mergeCell ref="R125:V125"/>
    <mergeCell ref="R126:V126"/>
    <mergeCell ref="R127:V127"/>
    <mergeCell ref="R118:V118"/>
    <mergeCell ref="R119:V119"/>
    <mergeCell ref="R120:V120"/>
    <mergeCell ref="R121:V121"/>
    <mergeCell ref="M122:Q122"/>
    <mergeCell ref="R122:V122"/>
    <mergeCell ref="M123:Q123"/>
    <mergeCell ref="R123:V123"/>
    <mergeCell ref="M137:Q137"/>
    <mergeCell ref="R137:V137"/>
    <mergeCell ref="M138:Q138"/>
    <mergeCell ref="R138:V138"/>
    <mergeCell ref="R143:V143"/>
    <mergeCell ref="M144:Q144"/>
    <mergeCell ref="R144:V144"/>
    <mergeCell ref="M145:Q145"/>
    <mergeCell ref="R145:V145"/>
    <mergeCell ref="M146:Q146"/>
    <mergeCell ref="R146:V146"/>
    <mergeCell ref="R139:V139"/>
    <mergeCell ref="M140:Q140"/>
    <mergeCell ref="M129:Q129"/>
    <mergeCell ref="R129:V129"/>
    <mergeCell ref="M130:Q130"/>
    <mergeCell ref="R135:V135"/>
    <mergeCell ref="C136:L136"/>
    <mergeCell ref="M136:Q136"/>
    <mergeCell ref="R136:V136"/>
    <mergeCell ref="R131:V131"/>
    <mergeCell ref="C132:L132"/>
    <mergeCell ref="M132:Q132"/>
    <mergeCell ref="R132:V132"/>
    <mergeCell ref="C133:L133"/>
    <mergeCell ref="M133:Q133"/>
    <mergeCell ref="R133:V133"/>
    <mergeCell ref="C134:L134"/>
    <mergeCell ref="M134:Q134"/>
    <mergeCell ref="R134:V134"/>
    <mergeCell ref="M121:Q121"/>
    <mergeCell ref="M131:Q131"/>
    <mergeCell ref="M135:Q135"/>
    <mergeCell ref="R130:V130"/>
    <mergeCell ref="C129:L129"/>
    <mergeCell ref="C130:L130"/>
    <mergeCell ref="C131:L131"/>
    <mergeCell ref="C135:L135"/>
    <mergeCell ref="M128:Q128"/>
    <mergeCell ref="R128:V128"/>
    <mergeCell ref="M125:Q125"/>
    <mergeCell ref="M126:Q126"/>
    <mergeCell ref="M127:Q127"/>
    <mergeCell ref="R140:V140"/>
    <mergeCell ref="C141:L141"/>
    <mergeCell ref="M141:Q141"/>
    <mergeCell ref="R141:V141"/>
    <mergeCell ref="C142:L142"/>
    <mergeCell ref="M142:Q142"/>
    <mergeCell ref="R142:V142"/>
    <mergeCell ref="R151:V151"/>
    <mergeCell ref="C152:L152"/>
    <mergeCell ref="M152:Q152"/>
    <mergeCell ref="R152:V152"/>
    <mergeCell ref="C153:L153"/>
    <mergeCell ref="M153:Q153"/>
    <mergeCell ref="R153:V153"/>
    <mergeCell ref="C154:L154"/>
    <mergeCell ref="M154:Q154"/>
    <mergeCell ref="R154:V154"/>
    <mergeCell ref="R147:V147"/>
    <mergeCell ref="C148:L148"/>
    <mergeCell ref="M148:Q148"/>
    <mergeCell ref="R148:V148"/>
    <mergeCell ref="C149:L149"/>
    <mergeCell ref="M149:Q149"/>
    <mergeCell ref="R149:V149"/>
    <mergeCell ref="C150:L150"/>
    <mergeCell ref="M150:Q150"/>
    <mergeCell ref="R150:V150"/>
    <mergeCell ref="R159:V159"/>
    <mergeCell ref="C160:L160"/>
    <mergeCell ref="M160:Q160"/>
    <mergeCell ref="R160:V160"/>
    <mergeCell ref="C161:L161"/>
    <mergeCell ref="M161:Q161"/>
    <mergeCell ref="R161:V161"/>
    <mergeCell ref="C162:L162"/>
    <mergeCell ref="M162:Q162"/>
    <mergeCell ref="R162:V162"/>
    <mergeCell ref="R155:V155"/>
    <mergeCell ref="C156:L156"/>
    <mergeCell ref="M156:Q156"/>
    <mergeCell ref="R156:V156"/>
    <mergeCell ref="C157:L157"/>
    <mergeCell ref="M157:Q157"/>
    <mergeCell ref="R157:V157"/>
    <mergeCell ref="C158:L158"/>
    <mergeCell ref="M158:Q158"/>
    <mergeCell ref="R158:V158"/>
    <mergeCell ref="M159:Q159"/>
    <mergeCell ref="R167:V167"/>
    <mergeCell ref="C168:L168"/>
    <mergeCell ref="M168:Q168"/>
    <mergeCell ref="R168:V168"/>
    <mergeCell ref="C169:L169"/>
    <mergeCell ref="M169:Q169"/>
    <mergeCell ref="R169:V169"/>
    <mergeCell ref="C170:L170"/>
    <mergeCell ref="M170:Q170"/>
    <mergeCell ref="R170:V170"/>
    <mergeCell ref="R163:V163"/>
    <mergeCell ref="C164:L164"/>
    <mergeCell ref="M164:Q164"/>
    <mergeCell ref="R164:V164"/>
    <mergeCell ref="C165:L165"/>
    <mergeCell ref="M165:Q165"/>
    <mergeCell ref="R165:V165"/>
    <mergeCell ref="C166:L166"/>
    <mergeCell ref="M166:Q166"/>
    <mergeCell ref="R166:V166"/>
    <mergeCell ref="M163:Q163"/>
    <mergeCell ref="M167:Q167"/>
    <mergeCell ref="C174:L174"/>
    <mergeCell ref="M174:Q174"/>
    <mergeCell ref="R174:V174"/>
    <mergeCell ref="C175:L175"/>
    <mergeCell ref="M175:Q175"/>
    <mergeCell ref="R175:V175"/>
    <mergeCell ref="C176:L176"/>
    <mergeCell ref="M176:Q176"/>
    <mergeCell ref="R176:V176"/>
    <mergeCell ref="C171:L171"/>
    <mergeCell ref="M171:Q171"/>
    <mergeCell ref="R171:V171"/>
    <mergeCell ref="C172:L172"/>
    <mergeCell ref="M172:Q172"/>
    <mergeCell ref="R172:V172"/>
    <mergeCell ref="C173:L173"/>
    <mergeCell ref="M173:Q173"/>
    <mergeCell ref="R173:V173"/>
    <mergeCell ref="C180:L180"/>
    <mergeCell ref="M180:Q180"/>
    <mergeCell ref="R180:V180"/>
    <mergeCell ref="C181:L181"/>
    <mergeCell ref="M181:Q181"/>
    <mergeCell ref="R181:V181"/>
    <mergeCell ref="C182:L182"/>
    <mergeCell ref="M182:Q182"/>
    <mergeCell ref="R182:V182"/>
    <mergeCell ref="C177:L177"/>
    <mergeCell ref="M177:Q177"/>
    <mergeCell ref="R177:V177"/>
    <mergeCell ref="C178:L178"/>
    <mergeCell ref="M178:Q178"/>
    <mergeCell ref="R178:V178"/>
    <mergeCell ref="C179:L179"/>
    <mergeCell ref="M179:Q179"/>
    <mergeCell ref="R179:V179"/>
    <mergeCell ref="C186:L186"/>
    <mergeCell ref="M186:Q186"/>
    <mergeCell ref="R186:V186"/>
    <mergeCell ref="C187:L187"/>
    <mergeCell ref="M187:Q187"/>
    <mergeCell ref="R187:V187"/>
    <mergeCell ref="C188:L188"/>
    <mergeCell ref="M188:Q188"/>
    <mergeCell ref="R188:V188"/>
    <mergeCell ref="C183:L183"/>
    <mergeCell ref="M183:Q183"/>
    <mergeCell ref="R183:V183"/>
    <mergeCell ref="C184:L184"/>
    <mergeCell ref="M184:Q184"/>
    <mergeCell ref="R184:V184"/>
    <mergeCell ref="C185:L185"/>
    <mergeCell ref="M185:Q185"/>
    <mergeCell ref="R185:V185"/>
    <mergeCell ref="C192:L192"/>
    <mergeCell ref="M192:Q192"/>
    <mergeCell ref="R192:V192"/>
    <mergeCell ref="C193:L193"/>
    <mergeCell ref="M193:Q193"/>
    <mergeCell ref="R193:V193"/>
    <mergeCell ref="C194:L194"/>
    <mergeCell ref="M194:Q194"/>
    <mergeCell ref="R194:V194"/>
    <mergeCell ref="C189:L189"/>
    <mergeCell ref="M189:Q189"/>
    <mergeCell ref="R189:V189"/>
    <mergeCell ref="C190:L190"/>
    <mergeCell ref="M190:Q190"/>
    <mergeCell ref="R190:V190"/>
    <mergeCell ref="C191:L191"/>
    <mergeCell ref="M191:Q191"/>
    <mergeCell ref="R191:V191"/>
    <mergeCell ref="C198:L198"/>
    <mergeCell ref="M198:Q198"/>
    <mergeCell ref="R198:V198"/>
    <mergeCell ref="C199:L199"/>
    <mergeCell ref="M199:Q199"/>
    <mergeCell ref="R199:V199"/>
    <mergeCell ref="C200:L200"/>
    <mergeCell ref="M200:Q200"/>
    <mergeCell ref="R200:V200"/>
    <mergeCell ref="C195:L195"/>
    <mergeCell ref="M195:Q195"/>
    <mergeCell ref="R195:V195"/>
    <mergeCell ref="C196:L196"/>
    <mergeCell ref="M196:Q196"/>
    <mergeCell ref="R196:V196"/>
    <mergeCell ref="C197:L197"/>
    <mergeCell ref="M197:Q197"/>
    <mergeCell ref="R197:V197"/>
    <mergeCell ref="C204:L204"/>
    <mergeCell ref="M204:Q204"/>
    <mergeCell ref="R204:V204"/>
    <mergeCell ref="C205:L205"/>
    <mergeCell ref="M205:Q205"/>
    <mergeCell ref="R205:V205"/>
    <mergeCell ref="C206:L206"/>
    <mergeCell ref="M206:Q206"/>
    <mergeCell ref="R206:V206"/>
    <mergeCell ref="C201:L201"/>
    <mergeCell ref="M201:Q201"/>
    <mergeCell ref="R201:V201"/>
    <mergeCell ref="C202:L202"/>
    <mergeCell ref="M202:Q202"/>
    <mergeCell ref="R202:V202"/>
    <mergeCell ref="C203:L203"/>
    <mergeCell ref="M203:Q203"/>
    <mergeCell ref="R203:V203"/>
    <mergeCell ref="C210:L210"/>
    <mergeCell ref="M210:Q210"/>
    <mergeCell ref="R210:V210"/>
    <mergeCell ref="C211:L211"/>
    <mergeCell ref="M211:Q211"/>
    <mergeCell ref="R211:V211"/>
    <mergeCell ref="C212:L212"/>
    <mergeCell ref="M212:Q212"/>
    <mergeCell ref="R212:V212"/>
    <mergeCell ref="C207:L207"/>
    <mergeCell ref="M207:Q207"/>
    <mergeCell ref="R207:V207"/>
    <mergeCell ref="C208:L208"/>
    <mergeCell ref="M208:Q208"/>
    <mergeCell ref="R208:V208"/>
    <mergeCell ref="C209:L209"/>
    <mergeCell ref="M209:Q209"/>
    <mergeCell ref="R209:V209"/>
    <mergeCell ref="C216:L216"/>
    <mergeCell ref="M216:Q216"/>
    <mergeCell ref="R216:V216"/>
    <mergeCell ref="C217:L217"/>
    <mergeCell ref="M217:Q217"/>
    <mergeCell ref="R217:V217"/>
    <mergeCell ref="C218:L218"/>
    <mergeCell ref="M218:Q218"/>
    <mergeCell ref="R218:V218"/>
    <mergeCell ref="C213:L213"/>
    <mergeCell ref="M213:Q213"/>
    <mergeCell ref="R213:V213"/>
    <mergeCell ref="C214:L214"/>
    <mergeCell ref="M214:Q214"/>
    <mergeCell ref="R214:V214"/>
    <mergeCell ref="C215:L215"/>
    <mergeCell ref="M215:Q215"/>
    <mergeCell ref="R215:V215"/>
    <mergeCell ref="C222:L222"/>
    <mergeCell ref="M222:Q222"/>
    <mergeCell ref="R222:V222"/>
    <mergeCell ref="C223:L223"/>
    <mergeCell ref="M223:Q223"/>
    <mergeCell ref="R223:V223"/>
    <mergeCell ref="C224:L224"/>
    <mergeCell ref="M224:Q224"/>
    <mergeCell ref="R224:V224"/>
    <mergeCell ref="C219:L219"/>
    <mergeCell ref="M219:Q219"/>
    <mergeCell ref="R219:V219"/>
    <mergeCell ref="C220:L220"/>
    <mergeCell ref="M220:Q220"/>
    <mergeCell ref="R220:V220"/>
    <mergeCell ref="C221:L221"/>
    <mergeCell ref="M221:Q221"/>
    <mergeCell ref="R221:V221"/>
    <mergeCell ref="C228:L228"/>
    <mergeCell ref="M228:Q228"/>
    <mergeCell ref="R228:V228"/>
    <mergeCell ref="C229:L229"/>
    <mergeCell ref="M229:Q229"/>
    <mergeCell ref="R229:V229"/>
    <mergeCell ref="C230:L230"/>
    <mergeCell ref="M230:Q230"/>
    <mergeCell ref="R230:V230"/>
    <mergeCell ref="C225:L225"/>
    <mergeCell ref="M225:Q225"/>
    <mergeCell ref="R225:V225"/>
    <mergeCell ref="C226:L226"/>
    <mergeCell ref="M226:Q226"/>
    <mergeCell ref="R226:V226"/>
    <mergeCell ref="C227:L227"/>
    <mergeCell ref="M227:Q227"/>
    <mergeCell ref="R227:V227"/>
    <mergeCell ref="C234:L234"/>
    <mergeCell ref="M234:Q234"/>
    <mergeCell ref="R234:V234"/>
    <mergeCell ref="C235:L235"/>
    <mergeCell ref="M235:Q235"/>
    <mergeCell ref="R235:V235"/>
    <mergeCell ref="C236:L236"/>
    <mergeCell ref="M236:Q236"/>
    <mergeCell ref="R236:V236"/>
    <mergeCell ref="C231:L231"/>
    <mergeCell ref="M231:Q231"/>
    <mergeCell ref="R231:V231"/>
    <mergeCell ref="C232:L232"/>
    <mergeCell ref="M232:Q232"/>
    <mergeCell ref="R232:V232"/>
    <mergeCell ref="C233:L233"/>
    <mergeCell ref="M233:Q233"/>
    <mergeCell ref="R233:V233"/>
    <mergeCell ref="C240:L240"/>
    <mergeCell ref="M240:Q240"/>
    <mergeCell ref="R240:V240"/>
    <mergeCell ref="C241:L241"/>
    <mergeCell ref="M241:Q241"/>
    <mergeCell ref="R241:V241"/>
    <mergeCell ref="C242:L242"/>
    <mergeCell ref="M242:Q242"/>
    <mergeCell ref="R242:V242"/>
    <mergeCell ref="C237:L237"/>
    <mergeCell ref="M237:Q237"/>
    <mergeCell ref="R237:V237"/>
    <mergeCell ref="C238:L238"/>
    <mergeCell ref="M238:Q238"/>
    <mergeCell ref="R238:V238"/>
    <mergeCell ref="C239:L239"/>
    <mergeCell ref="M239:Q239"/>
    <mergeCell ref="R239:V239"/>
    <mergeCell ref="C246:L246"/>
    <mergeCell ref="M246:Q246"/>
    <mergeCell ref="R246:V246"/>
    <mergeCell ref="C247:L247"/>
    <mergeCell ref="M247:Q247"/>
    <mergeCell ref="R247:V247"/>
    <mergeCell ref="C248:L248"/>
    <mergeCell ref="M248:Q248"/>
    <mergeCell ref="R248:V248"/>
    <mergeCell ref="C243:L243"/>
    <mergeCell ref="M243:Q243"/>
    <mergeCell ref="R243:V243"/>
    <mergeCell ref="C244:L244"/>
    <mergeCell ref="M244:Q244"/>
    <mergeCell ref="R244:V244"/>
    <mergeCell ref="C245:L245"/>
    <mergeCell ref="M245:Q245"/>
    <mergeCell ref="R245:V245"/>
    <mergeCell ref="C252:L252"/>
    <mergeCell ref="M252:Q252"/>
    <mergeCell ref="R252:V252"/>
    <mergeCell ref="C253:L253"/>
    <mergeCell ref="M253:Q253"/>
    <mergeCell ref="R253:V253"/>
    <mergeCell ref="C254:L254"/>
    <mergeCell ref="M254:Q254"/>
    <mergeCell ref="R254:V254"/>
    <mergeCell ref="C249:L249"/>
    <mergeCell ref="M249:Q249"/>
    <mergeCell ref="R249:V249"/>
    <mergeCell ref="C250:L250"/>
    <mergeCell ref="M250:Q250"/>
    <mergeCell ref="R250:V250"/>
    <mergeCell ref="C251:L251"/>
    <mergeCell ref="M251:Q251"/>
    <mergeCell ref="R251:V251"/>
    <mergeCell ref="C258:L258"/>
    <mergeCell ref="M258:Q258"/>
    <mergeCell ref="R258:V258"/>
    <mergeCell ref="C259:L259"/>
    <mergeCell ref="M259:Q259"/>
    <mergeCell ref="R259:V259"/>
    <mergeCell ref="C260:L260"/>
    <mergeCell ref="M260:Q260"/>
    <mergeCell ref="R260:V260"/>
    <mergeCell ref="C255:L255"/>
    <mergeCell ref="M255:Q255"/>
    <mergeCell ref="R255:V255"/>
    <mergeCell ref="C256:L256"/>
    <mergeCell ref="M256:Q256"/>
    <mergeCell ref="R256:V256"/>
    <mergeCell ref="C257:L257"/>
    <mergeCell ref="M257:Q257"/>
    <mergeCell ref="R257:V257"/>
    <mergeCell ref="C264:L264"/>
    <mergeCell ref="M264:Q264"/>
    <mergeCell ref="R264:V264"/>
    <mergeCell ref="C265:L265"/>
    <mergeCell ref="M265:Q265"/>
    <mergeCell ref="R265:V265"/>
    <mergeCell ref="C266:L266"/>
    <mergeCell ref="M266:Q266"/>
    <mergeCell ref="R266:V266"/>
    <mergeCell ref="C261:L261"/>
    <mergeCell ref="M261:Q261"/>
    <mergeCell ref="R261:V261"/>
    <mergeCell ref="C262:L262"/>
    <mergeCell ref="M262:Q262"/>
    <mergeCell ref="R262:V262"/>
    <mergeCell ref="C263:L263"/>
    <mergeCell ref="M263:Q263"/>
    <mergeCell ref="R263:V263"/>
    <mergeCell ref="C270:L270"/>
    <mergeCell ref="M270:Q270"/>
    <mergeCell ref="R270:V270"/>
    <mergeCell ref="C271:L271"/>
    <mergeCell ref="M271:Q271"/>
    <mergeCell ref="R271:V271"/>
    <mergeCell ref="C272:L272"/>
    <mergeCell ref="M272:Q272"/>
    <mergeCell ref="R272:V272"/>
    <mergeCell ref="C267:L267"/>
    <mergeCell ref="M267:Q267"/>
    <mergeCell ref="R267:V267"/>
    <mergeCell ref="C268:L268"/>
    <mergeCell ref="M268:Q268"/>
    <mergeCell ref="R268:V268"/>
    <mergeCell ref="C269:L269"/>
    <mergeCell ref="M269:Q269"/>
    <mergeCell ref="R269:V269"/>
    <mergeCell ref="C276:L276"/>
    <mergeCell ref="M276:Q276"/>
    <mergeCell ref="R276:V276"/>
    <mergeCell ref="C277:L277"/>
    <mergeCell ref="M277:Q277"/>
    <mergeCell ref="R277:V277"/>
    <mergeCell ref="C278:L278"/>
    <mergeCell ref="M278:Q278"/>
    <mergeCell ref="R278:V278"/>
    <mergeCell ref="C273:L273"/>
    <mergeCell ref="M273:Q273"/>
    <mergeCell ref="R273:V273"/>
    <mergeCell ref="C274:L274"/>
    <mergeCell ref="M274:Q274"/>
    <mergeCell ref="R274:V274"/>
    <mergeCell ref="C275:L275"/>
    <mergeCell ref="M275:Q275"/>
    <mergeCell ref="R275:V275"/>
    <mergeCell ref="C282:L282"/>
    <mergeCell ref="M282:Q282"/>
    <mergeCell ref="R282:V282"/>
    <mergeCell ref="C283:L283"/>
    <mergeCell ref="M283:Q283"/>
    <mergeCell ref="R283:V283"/>
    <mergeCell ref="C284:L284"/>
    <mergeCell ref="M284:Q284"/>
    <mergeCell ref="R284:V284"/>
    <mergeCell ref="C279:L279"/>
    <mergeCell ref="M279:Q279"/>
    <mergeCell ref="R279:V279"/>
    <mergeCell ref="C280:L280"/>
    <mergeCell ref="M280:Q280"/>
    <mergeCell ref="R280:V280"/>
    <mergeCell ref="C281:L281"/>
    <mergeCell ref="M281:Q281"/>
    <mergeCell ref="R281:V281"/>
    <mergeCell ref="C288:L288"/>
    <mergeCell ref="M288:Q288"/>
    <mergeCell ref="R288:V288"/>
    <mergeCell ref="C289:L289"/>
    <mergeCell ref="M289:Q289"/>
    <mergeCell ref="R289:V289"/>
    <mergeCell ref="C290:L290"/>
    <mergeCell ref="M290:Q290"/>
    <mergeCell ref="R290:V290"/>
    <mergeCell ref="C285:L285"/>
    <mergeCell ref="M285:Q285"/>
    <mergeCell ref="R285:V285"/>
    <mergeCell ref="C286:L286"/>
    <mergeCell ref="M286:Q286"/>
    <mergeCell ref="R286:V286"/>
    <mergeCell ref="C287:L287"/>
    <mergeCell ref="M287:Q287"/>
    <mergeCell ref="R287:V287"/>
    <mergeCell ref="C294:L294"/>
    <mergeCell ref="M294:Q294"/>
    <mergeCell ref="R294:V294"/>
    <mergeCell ref="C295:L295"/>
    <mergeCell ref="M295:Q295"/>
    <mergeCell ref="R295:V295"/>
    <mergeCell ref="C296:L296"/>
    <mergeCell ref="M296:Q296"/>
    <mergeCell ref="R296:V296"/>
    <mergeCell ref="C291:L291"/>
    <mergeCell ref="M291:Q291"/>
    <mergeCell ref="R291:V291"/>
    <mergeCell ref="C292:L292"/>
    <mergeCell ref="M292:Q292"/>
    <mergeCell ref="R292:V292"/>
    <mergeCell ref="C293:L293"/>
    <mergeCell ref="M293:Q293"/>
    <mergeCell ref="R293:V293"/>
    <mergeCell ref="C300:L300"/>
    <mergeCell ref="M300:Q300"/>
    <mergeCell ref="R300:V300"/>
    <mergeCell ref="C301:L301"/>
    <mergeCell ref="M301:Q301"/>
    <mergeCell ref="R301:V301"/>
    <mergeCell ref="C302:L302"/>
    <mergeCell ref="M302:Q302"/>
    <mergeCell ref="R302:V302"/>
    <mergeCell ref="C297:L297"/>
    <mergeCell ref="M297:Q297"/>
    <mergeCell ref="R297:V297"/>
    <mergeCell ref="C298:L298"/>
    <mergeCell ref="M298:Q298"/>
    <mergeCell ref="R298:V298"/>
    <mergeCell ref="C299:L299"/>
    <mergeCell ref="M299:Q299"/>
    <mergeCell ref="R299:V299"/>
    <mergeCell ref="C306:L306"/>
    <mergeCell ref="M306:Q306"/>
    <mergeCell ref="R306:V306"/>
    <mergeCell ref="C307:L307"/>
    <mergeCell ref="M307:Q307"/>
    <mergeCell ref="R307:V307"/>
    <mergeCell ref="C308:L308"/>
    <mergeCell ref="M308:Q308"/>
    <mergeCell ref="R308:V308"/>
    <mergeCell ref="C303:L303"/>
    <mergeCell ref="M303:Q303"/>
    <mergeCell ref="R303:V303"/>
    <mergeCell ref="C304:L304"/>
    <mergeCell ref="M304:Q304"/>
    <mergeCell ref="R304:V304"/>
    <mergeCell ref="C305:L305"/>
    <mergeCell ref="M305:Q305"/>
    <mergeCell ref="R305:V305"/>
    <mergeCell ref="C312:L312"/>
    <mergeCell ref="M312:Q312"/>
    <mergeCell ref="R312:V312"/>
    <mergeCell ref="C313:L313"/>
    <mergeCell ref="M313:Q313"/>
    <mergeCell ref="R313:V313"/>
    <mergeCell ref="C314:L314"/>
    <mergeCell ref="M314:Q314"/>
    <mergeCell ref="R314:V314"/>
    <mergeCell ref="C309:L309"/>
    <mergeCell ref="M309:Q309"/>
    <mergeCell ref="R309:V309"/>
    <mergeCell ref="C310:L310"/>
    <mergeCell ref="M310:Q310"/>
    <mergeCell ref="R310:V310"/>
    <mergeCell ref="C311:L311"/>
    <mergeCell ref="M311:Q311"/>
    <mergeCell ref="R311:V311"/>
    <mergeCell ref="C318:L318"/>
    <mergeCell ref="M318:Q318"/>
    <mergeCell ref="R318:V318"/>
    <mergeCell ref="C319:L319"/>
    <mergeCell ref="M319:Q319"/>
    <mergeCell ref="R319:V319"/>
    <mergeCell ref="C320:L320"/>
    <mergeCell ref="M320:Q320"/>
    <mergeCell ref="R320:V320"/>
    <mergeCell ref="C315:L315"/>
    <mergeCell ref="M315:Q315"/>
    <mergeCell ref="R315:V315"/>
    <mergeCell ref="C316:L316"/>
    <mergeCell ref="M316:Q316"/>
    <mergeCell ref="R316:V316"/>
    <mergeCell ref="C317:L317"/>
    <mergeCell ref="M317:Q317"/>
    <mergeCell ref="R317:V317"/>
    <mergeCell ref="C324:L324"/>
    <mergeCell ref="M324:Q324"/>
    <mergeCell ref="R324:V324"/>
    <mergeCell ref="C325:L325"/>
    <mergeCell ref="M325:Q325"/>
    <mergeCell ref="R325:V325"/>
    <mergeCell ref="C326:L326"/>
    <mergeCell ref="M326:Q326"/>
    <mergeCell ref="R326:V326"/>
    <mergeCell ref="C321:L321"/>
    <mergeCell ref="M321:Q321"/>
    <mergeCell ref="R321:V321"/>
    <mergeCell ref="C322:L322"/>
    <mergeCell ref="M322:Q322"/>
    <mergeCell ref="R322:V322"/>
    <mergeCell ref="C323:L323"/>
    <mergeCell ref="M323:Q323"/>
    <mergeCell ref="R323:V323"/>
    <mergeCell ref="C330:L330"/>
    <mergeCell ref="M330:Q330"/>
    <mergeCell ref="R330:V330"/>
    <mergeCell ref="C331:L331"/>
    <mergeCell ref="M331:Q331"/>
    <mergeCell ref="R331:V331"/>
    <mergeCell ref="C332:L332"/>
    <mergeCell ref="M332:Q332"/>
    <mergeCell ref="R332:V332"/>
    <mergeCell ref="C327:L327"/>
    <mergeCell ref="M327:Q327"/>
    <mergeCell ref="R327:V327"/>
    <mergeCell ref="C328:L328"/>
    <mergeCell ref="M328:Q328"/>
    <mergeCell ref="R328:V328"/>
    <mergeCell ref="C329:L329"/>
    <mergeCell ref="M329:Q329"/>
    <mergeCell ref="R329:V329"/>
    <mergeCell ref="C336:L336"/>
    <mergeCell ref="M336:Q336"/>
    <mergeCell ref="R336:V336"/>
    <mergeCell ref="C337:L337"/>
    <mergeCell ref="M337:Q337"/>
    <mergeCell ref="R337:V337"/>
    <mergeCell ref="C338:L338"/>
    <mergeCell ref="M338:Q338"/>
    <mergeCell ref="R338:V338"/>
    <mergeCell ref="C333:L333"/>
    <mergeCell ref="M333:Q333"/>
    <mergeCell ref="R333:V333"/>
    <mergeCell ref="C334:L334"/>
    <mergeCell ref="M334:Q334"/>
    <mergeCell ref="R334:V334"/>
    <mergeCell ref="C335:L335"/>
    <mergeCell ref="M335:Q335"/>
    <mergeCell ref="R335:V335"/>
    <mergeCell ref="C342:L342"/>
    <mergeCell ref="M342:Q342"/>
    <mergeCell ref="R342:V342"/>
    <mergeCell ref="C343:L343"/>
    <mergeCell ref="M343:Q343"/>
    <mergeCell ref="R343:V343"/>
    <mergeCell ref="C344:L344"/>
    <mergeCell ref="M344:Q344"/>
    <mergeCell ref="R344:V344"/>
    <mergeCell ref="C339:L339"/>
    <mergeCell ref="M339:Q339"/>
    <mergeCell ref="R339:V339"/>
    <mergeCell ref="C340:L340"/>
    <mergeCell ref="M340:Q340"/>
    <mergeCell ref="R340:V340"/>
    <mergeCell ref="C341:L341"/>
    <mergeCell ref="M341:Q341"/>
    <mergeCell ref="R341:V341"/>
    <mergeCell ref="C348:L348"/>
    <mergeCell ref="M348:Q348"/>
    <mergeCell ref="R348:V348"/>
    <mergeCell ref="C349:L349"/>
    <mergeCell ref="M349:Q349"/>
    <mergeCell ref="R349:V349"/>
    <mergeCell ref="C350:L350"/>
    <mergeCell ref="M350:Q350"/>
    <mergeCell ref="R350:V350"/>
    <mergeCell ref="C345:L345"/>
    <mergeCell ref="M345:Q345"/>
    <mergeCell ref="R345:V345"/>
    <mergeCell ref="C346:L346"/>
    <mergeCell ref="M346:Q346"/>
    <mergeCell ref="R346:V346"/>
    <mergeCell ref="C347:L347"/>
    <mergeCell ref="M347:Q347"/>
    <mergeCell ref="R347:V347"/>
    <mergeCell ref="C354:L354"/>
    <mergeCell ref="M354:Q354"/>
    <mergeCell ref="R354:V354"/>
    <mergeCell ref="C355:L355"/>
    <mergeCell ref="M355:Q355"/>
    <mergeCell ref="R355:V355"/>
    <mergeCell ref="C356:L356"/>
    <mergeCell ref="M356:Q356"/>
    <mergeCell ref="R356:V356"/>
    <mergeCell ref="C351:L351"/>
    <mergeCell ref="M351:Q351"/>
    <mergeCell ref="R351:V351"/>
    <mergeCell ref="C352:L352"/>
    <mergeCell ref="M352:Q352"/>
    <mergeCell ref="R352:V352"/>
    <mergeCell ref="C353:L353"/>
    <mergeCell ref="M353:Q353"/>
    <mergeCell ref="R353:V353"/>
    <mergeCell ref="C360:L360"/>
    <mergeCell ref="M360:Q360"/>
    <mergeCell ref="R360:V360"/>
    <mergeCell ref="C361:L361"/>
    <mergeCell ref="M361:Q361"/>
    <mergeCell ref="R361:V361"/>
    <mergeCell ref="C362:L362"/>
    <mergeCell ref="M362:Q362"/>
    <mergeCell ref="R362:V362"/>
    <mergeCell ref="C357:L357"/>
    <mergeCell ref="M357:Q357"/>
    <mergeCell ref="R357:V357"/>
    <mergeCell ref="C358:L358"/>
    <mergeCell ref="M358:Q358"/>
    <mergeCell ref="R358:V358"/>
    <mergeCell ref="C359:L359"/>
    <mergeCell ref="M359:Q359"/>
    <mergeCell ref="R359:V359"/>
    <mergeCell ref="C366:L366"/>
    <mergeCell ref="M366:Q366"/>
    <mergeCell ref="R366:V366"/>
    <mergeCell ref="C367:L367"/>
    <mergeCell ref="M367:Q367"/>
    <mergeCell ref="R367:V367"/>
    <mergeCell ref="C368:L368"/>
    <mergeCell ref="M368:Q368"/>
    <mergeCell ref="R368:V368"/>
    <mergeCell ref="C363:L363"/>
    <mergeCell ref="M363:Q363"/>
    <mergeCell ref="R363:V363"/>
    <mergeCell ref="C364:L364"/>
    <mergeCell ref="M364:Q364"/>
    <mergeCell ref="R364:V364"/>
    <mergeCell ref="C365:L365"/>
    <mergeCell ref="M365:Q365"/>
    <mergeCell ref="R365:V365"/>
    <mergeCell ref="C372:L372"/>
    <mergeCell ref="M372:Q372"/>
    <mergeCell ref="R372:V372"/>
    <mergeCell ref="C373:L373"/>
    <mergeCell ref="M373:Q373"/>
    <mergeCell ref="R373:V373"/>
    <mergeCell ref="C374:L374"/>
    <mergeCell ref="M374:Q374"/>
    <mergeCell ref="R374:V374"/>
    <mergeCell ref="C369:L369"/>
    <mergeCell ref="M369:Q369"/>
    <mergeCell ref="R369:V369"/>
    <mergeCell ref="C370:L370"/>
    <mergeCell ref="M370:Q370"/>
    <mergeCell ref="R370:V370"/>
    <mergeCell ref="C371:L371"/>
    <mergeCell ref="M371:Q371"/>
    <mergeCell ref="R371:V371"/>
    <mergeCell ref="C378:L378"/>
    <mergeCell ref="M378:Q378"/>
    <mergeCell ref="R378:V378"/>
    <mergeCell ref="C379:L379"/>
    <mergeCell ref="M379:Q379"/>
    <mergeCell ref="R379:V379"/>
    <mergeCell ref="C380:L380"/>
    <mergeCell ref="M380:Q380"/>
    <mergeCell ref="R380:V380"/>
    <mergeCell ref="C375:L375"/>
    <mergeCell ref="M375:Q375"/>
    <mergeCell ref="R375:V375"/>
    <mergeCell ref="C376:L376"/>
    <mergeCell ref="M376:Q376"/>
    <mergeCell ref="R376:V376"/>
    <mergeCell ref="C377:L377"/>
    <mergeCell ref="M377:Q377"/>
    <mergeCell ref="R377:V377"/>
    <mergeCell ref="C384:L384"/>
    <mergeCell ref="M384:Q384"/>
    <mergeCell ref="R384:V384"/>
    <mergeCell ref="C385:L385"/>
    <mergeCell ref="M385:Q385"/>
    <mergeCell ref="R385:V385"/>
    <mergeCell ref="C386:L386"/>
    <mergeCell ref="M386:Q386"/>
    <mergeCell ref="R386:V386"/>
    <mergeCell ref="C381:L381"/>
    <mergeCell ref="M381:Q381"/>
    <mergeCell ref="R381:V381"/>
    <mergeCell ref="C382:L382"/>
    <mergeCell ref="M382:Q382"/>
    <mergeCell ref="R382:V382"/>
    <mergeCell ref="C383:L383"/>
    <mergeCell ref="M383:Q383"/>
    <mergeCell ref="R383:V383"/>
    <mergeCell ref="C390:L390"/>
    <mergeCell ref="M390:Q390"/>
    <mergeCell ref="R390:V390"/>
    <mergeCell ref="C391:L391"/>
    <mergeCell ref="M391:Q391"/>
    <mergeCell ref="R391:V391"/>
    <mergeCell ref="C392:L392"/>
    <mergeCell ref="M392:Q392"/>
    <mergeCell ref="R392:V392"/>
    <mergeCell ref="C387:L387"/>
    <mergeCell ref="M387:Q387"/>
    <mergeCell ref="R387:V387"/>
    <mergeCell ref="C388:L388"/>
    <mergeCell ref="M388:Q388"/>
    <mergeCell ref="R388:V388"/>
    <mergeCell ref="C389:L389"/>
    <mergeCell ref="M389:Q389"/>
    <mergeCell ref="R389:V389"/>
    <mergeCell ref="C396:L396"/>
    <mergeCell ref="M396:Q396"/>
    <mergeCell ref="R396:V396"/>
    <mergeCell ref="C397:L397"/>
    <mergeCell ref="M397:Q397"/>
    <mergeCell ref="R397:V397"/>
    <mergeCell ref="C398:L398"/>
    <mergeCell ref="M398:Q398"/>
    <mergeCell ref="R398:V398"/>
    <mergeCell ref="C393:L393"/>
    <mergeCell ref="M393:Q393"/>
    <mergeCell ref="R393:V393"/>
    <mergeCell ref="C394:L394"/>
    <mergeCell ref="M394:Q394"/>
    <mergeCell ref="R394:V394"/>
    <mergeCell ref="C395:L395"/>
    <mergeCell ref="M395:Q395"/>
    <mergeCell ref="R395:V395"/>
    <mergeCell ref="C402:L402"/>
    <mergeCell ref="M402:Q402"/>
    <mergeCell ref="R402:V402"/>
    <mergeCell ref="C403:L403"/>
    <mergeCell ref="M403:Q403"/>
    <mergeCell ref="R403:V403"/>
    <mergeCell ref="C404:L404"/>
    <mergeCell ref="M404:Q404"/>
    <mergeCell ref="R404:V404"/>
    <mergeCell ref="C399:L399"/>
    <mergeCell ref="M399:Q399"/>
    <mergeCell ref="R399:V399"/>
    <mergeCell ref="C400:L400"/>
    <mergeCell ref="M400:Q400"/>
    <mergeCell ref="R400:V400"/>
    <mergeCell ref="C401:L401"/>
    <mergeCell ref="M401:Q401"/>
    <mergeCell ref="R401:V401"/>
    <mergeCell ref="C408:L408"/>
    <mergeCell ref="M408:Q408"/>
    <mergeCell ref="R408:V408"/>
    <mergeCell ref="C409:L409"/>
    <mergeCell ref="M409:Q409"/>
    <mergeCell ref="R409:V409"/>
    <mergeCell ref="C410:L410"/>
    <mergeCell ref="M410:Q410"/>
    <mergeCell ref="R410:V410"/>
    <mergeCell ref="C405:L405"/>
    <mergeCell ref="M405:Q405"/>
    <mergeCell ref="R405:V405"/>
    <mergeCell ref="C406:L406"/>
    <mergeCell ref="M406:Q406"/>
    <mergeCell ref="R406:V406"/>
    <mergeCell ref="C407:L407"/>
    <mergeCell ref="M407:Q407"/>
    <mergeCell ref="R407:V407"/>
    <mergeCell ref="C414:L414"/>
    <mergeCell ref="M414:Q414"/>
    <mergeCell ref="R414:V414"/>
    <mergeCell ref="C415:L415"/>
    <mergeCell ref="M415:Q415"/>
    <mergeCell ref="R415:V415"/>
    <mergeCell ref="C416:L416"/>
    <mergeCell ref="M416:Q416"/>
    <mergeCell ref="R416:V416"/>
    <mergeCell ref="C411:L411"/>
    <mergeCell ref="M411:Q411"/>
    <mergeCell ref="R411:V411"/>
    <mergeCell ref="C412:L412"/>
    <mergeCell ref="M412:Q412"/>
    <mergeCell ref="R412:V412"/>
    <mergeCell ref="C413:L413"/>
    <mergeCell ref="M413:Q413"/>
    <mergeCell ref="R413:V413"/>
    <mergeCell ref="C420:L420"/>
    <mergeCell ref="M420:Q420"/>
    <mergeCell ref="R420:V420"/>
    <mergeCell ref="C421:L421"/>
    <mergeCell ref="M421:Q421"/>
    <mergeCell ref="R421:V421"/>
    <mergeCell ref="C422:L422"/>
    <mergeCell ref="M422:Q422"/>
    <mergeCell ref="R422:V422"/>
    <mergeCell ref="C417:L417"/>
    <mergeCell ref="M417:Q417"/>
    <mergeCell ref="R417:V417"/>
    <mergeCell ref="C418:L418"/>
    <mergeCell ref="M418:Q418"/>
    <mergeCell ref="R418:V418"/>
    <mergeCell ref="C419:L419"/>
    <mergeCell ref="M419:Q419"/>
    <mergeCell ref="R419:V419"/>
    <mergeCell ref="C426:L426"/>
    <mergeCell ref="M426:Q426"/>
    <mergeCell ref="R426:V426"/>
    <mergeCell ref="C427:L427"/>
    <mergeCell ref="M427:Q427"/>
    <mergeCell ref="R427:V427"/>
    <mergeCell ref="C428:L428"/>
    <mergeCell ref="M428:Q428"/>
    <mergeCell ref="R428:V428"/>
    <mergeCell ref="C423:L423"/>
    <mergeCell ref="M423:Q423"/>
    <mergeCell ref="R423:V423"/>
    <mergeCell ref="C424:L424"/>
    <mergeCell ref="M424:Q424"/>
    <mergeCell ref="R424:V424"/>
    <mergeCell ref="C425:L425"/>
    <mergeCell ref="M425:Q425"/>
    <mergeCell ref="R425:V425"/>
    <mergeCell ref="C432:L432"/>
    <mergeCell ref="M432:Q432"/>
    <mergeCell ref="R432:V432"/>
    <mergeCell ref="C433:L433"/>
    <mergeCell ref="M433:Q433"/>
    <mergeCell ref="R433:V433"/>
    <mergeCell ref="C434:L434"/>
    <mergeCell ref="M434:Q434"/>
    <mergeCell ref="R434:V434"/>
    <mergeCell ref="C429:L429"/>
    <mergeCell ref="M429:Q429"/>
    <mergeCell ref="R429:V429"/>
    <mergeCell ref="C430:L430"/>
    <mergeCell ref="M430:Q430"/>
    <mergeCell ref="R430:V430"/>
    <mergeCell ref="C431:L431"/>
    <mergeCell ref="M431:Q431"/>
    <mergeCell ref="R431:V431"/>
    <mergeCell ref="C438:L438"/>
    <mergeCell ref="M438:Q438"/>
    <mergeCell ref="R438:V438"/>
    <mergeCell ref="C439:L439"/>
    <mergeCell ref="M439:Q439"/>
    <mergeCell ref="R439:V439"/>
    <mergeCell ref="C440:L440"/>
    <mergeCell ref="M440:Q440"/>
    <mergeCell ref="R440:V440"/>
    <mergeCell ref="C435:L435"/>
    <mergeCell ref="M435:Q435"/>
    <mergeCell ref="R435:V435"/>
    <mergeCell ref="C436:L436"/>
    <mergeCell ref="M436:Q436"/>
    <mergeCell ref="R436:V436"/>
    <mergeCell ref="C437:L437"/>
    <mergeCell ref="M437:Q437"/>
    <mergeCell ref="R437:V437"/>
    <mergeCell ref="C444:L444"/>
    <mergeCell ref="M444:Q444"/>
    <mergeCell ref="R444:V444"/>
    <mergeCell ref="C445:L445"/>
    <mergeCell ref="M445:Q445"/>
    <mergeCell ref="R445:V445"/>
    <mergeCell ref="C446:L446"/>
    <mergeCell ref="M446:Q446"/>
    <mergeCell ref="R446:V446"/>
    <mergeCell ref="C441:L441"/>
    <mergeCell ref="M441:Q441"/>
    <mergeCell ref="R441:V441"/>
    <mergeCell ref="C442:L442"/>
    <mergeCell ref="M442:Q442"/>
    <mergeCell ref="R442:V442"/>
    <mergeCell ref="C443:L443"/>
    <mergeCell ref="M443:Q443"/>
    <mergeCell ref="R443:V443"/>
    <mergeCell ref="C450:L450"/>
    <mergeCell ref="M450:Q450"/>
    <mergeCell ref="R450:V450"/>
    <mergeCell ref="C451:L451"/>
    <mergeCell ref="M451:Q451"/>
    <mergeCell ref="R451:V451"/>
    <mergeCell ref="C452:L452"/>
    <mergeCell ref="M452:Q452"/>
    <mergeCell ref="R452:V452"/>
    <mergeCell ref="C447:L447"/>
    <mergeCell ref="M447:Q447"/>
    <mergeCell ref="R447:V447"/>
    <mergeCell ref="C448:L448"/>
    <mergeCell ref="M448:Q448"/>
    <mergeCell ref="R448:V448"/>
    <mergeCell ref="C449:L449"/>
    <mergeCell ref="M449:Q449"/>
    <mergeCell ref="R449:V449"/>
    <mergeCell ref="C456:L456"/>
    <mergeCell ref="M456:Q456"/>
    <mergeCell ref="R456:V456"/>
    <mergeCell ref="C457:L457"/>
    <mergeCell ref="M457:Q457"/>
    <mergeCell ref="R457:V457"/>
    <mergeCell ref="C458:L458"/>
    <mergeCell ref="M458:Q458"/>
    <mergeCell ref="R458:V458"/>
    <mergeCell ref="C453:L453"/>
    <mergeCell ref="M453:Q453"/>
    <mergeCell ref="R453:V453"/>
    <mergeCell ref="C454:L454"/>
    <mergeCell ref="M454:Q454"/>
    <mergeCell ref="R454:V454"/>
    <mergeCell ref="C455:L455"/>
    <mergeCell ref="M455:Q455"/>
    <mergeCell ref="R455:V455"/>
    <mergeCell ref="C462:L462"/>
    <mergeCell ref="M462:Q462"/>
    <mergeCell ref="R462:V462"/>
    <mergeCell ref="C463:L463"/>
    <mergeCell ref="M463:Q463"/>
    <mergeCell ref="R463:V463"/>
    <mergeCell ref="C464:L464"/>
    <mergeCell ref="M464:Q464"/>
    <mergeCell ref="R464:V464"/>
    <mergeCell ref="C459:L459"/>
    <mergeCell ref="M459:Q459"/>
    <mergeCell ref="R459:V459"/>
    <mergeCell ref="C460:L460"/>
    <mergeCell ref="M460:Q460"/>
    <mergeCell ref="R460:V460"/>
    <mergeCell ref="C461:L461"/>
    <mergeCell ref="M461:Q461"/>
    <mergeCell ref="R461:V461"/>
    <mergeCell ref="C468:L468"/>
    <mergeCell ref="M468:Q468"/>
    <mergeCell ref="R468:V468"/>
    <mergeCell ref="C469:L469"/>
    <mergeCell ref="M469:Q469"/>
    <mergeCell ref="R469:V469"/>
    <mergeCell ref="C470:L470"/>
    <mergeCell ref="M470:Q470"/>
    <mergeCell ref="R470:V470"/>
    <mergeCell ref="C465:L465"/>
    <mergeCell ref="M465:Q465"/>
    <mergeCell ref="R465:V465"/>
    <mergeCell ref="C466:L466"/>
    <mergeCell ref="M466:Q466"/>
    <mergeCell ref="R466:V466"/>
    <mergeCell ref="C467:L467"/>
    <mergeCell ref="M467:Q467"/>
    <mergeCell ref="R467:V467"/>
    <mergeCell ref="C474:L474"/>
    <mergeCell ref="M474:Q474"/>
    <mergeCell ref="R474:V474"/>
    <mergeCell ref="C475:L475"/>
    <mergeCell ref="M475:Q475"/>
    <mergeCell ref="R475:V475"/>
    <mergeCell ref="C476:L476"/>
    <mergeCell ref="M476:Q476"/>
    <mergeCell ref="R476:V476"/>
    <mergeCell ref="C471:L471"/>
    <mergeCell ref="M471:Q471"/>
    <mergeCell ref="R471:V471"/>
    <mergeCell ref="C472:L472"/>
    <mergeCell ref="M472:Q472"/>
    <mergeCell ref="R472:V472"/>
    <mergeCell ref="C473:L473"/>
    <mergeCell ref="M473:Q473"/>
    <mergeCell ref="R473:V473"/>
    <mergeCell ref="C480:L480"/>
    <mergeCell ref="M480:Q480"/>
    <mergeCell ref="R480:V480"/>
    <mergeCell ref="C481:L481"/>
    <mergeCell ref="M481:Q481"/>
    <mergeCell ref="R481:V481"/>
    <mergeCell ref="C482:L482"/>
    <mergeCell ref="M482:Q482"/>
    <mergeCell ref="R482:V482"/>
    <mergeCell ref="C477:L477"/>
    <mergeCell ref="M477:Q477"/>
    <mergeCell ref="R477:V477"/>
    <mergeCell ref="C478:L478"/>
    <mergeCell ref="M478:Q478"/>
    <mergeCell ref="R478:V478"/>
    <mergeCell ref="C479:L479"/>
    <mergeCell ref="M479:Q479"/>
    <mergeCell ref="R479:V479"/>
    <mergeCell ref="C486:L486"/>
    <mergeCell ref="M486:Q486"/>
    <mergeCell ref="R486:V486"/>
    <mergeCell ref="C487:L487"/>
    <mergeCell ref="M487:Q487"/>
    <mergeCell ref="R487:V487"/>
    <mergeCell ref="C488:L488"/>
    <mergeCell ref="M488:Q488"/>
    <mergeCell ref="R488:V488"/>
    <mergeCell ref="C483:L483"/>
    <mergeCell ref="M483:Q483"/>
    <mergeCell ref="R483:V483"/>
    <mergeCell ref="C484:L484"/>
    <mergeCell ref="M484:Q484"/>
    <mergeCell ref="R484:V484"/>
    <mergeCell ref="C485:L485"/>
    <mergeCell ref="M485:Q485"/>
    <mergeCell ref="R485:V485"/>
    <mergeCell ref="C492:L492"/>
    <mergeCell ref="M492:Q492"/>
    <mergeCell ref="R492:V492"/>
    <mergeCell ref="C493:L493"/>
    <mergeCell ref="M493:Q493"/>
    <mergeCell ref="R493:V493"/>
    <mergeCell ref="C494:L494"/>
    <mergeCell ref="M494:Q494"/>
    <mergeCell ref="R494:V494"/>
    <mergeCell ref="C489:L489"/>
    <mergeCell ref="M489:Q489"/>
    <mergeCell ref="R489:V489"/>
    <mergeCell ref="C490:L490"/>
    <mergeCell ref="M490:Q490"/>
    <mergeCell ref="R490:V490"/>
    <mergeCell ref="C491:L491"/>
    <mergeCell ref="M491:Q491"/>
    <mergeCell ref="R491:V491"/>
    <mergeCell ref="C498:L498"/>
    <mergeCell ref="M498:Q498"/>
    <mergeCell ref="R498:V498"/>
    <mergeCell ref="C499:L499"/>
    <mergeCell ref="M499:Q499"/>
    <mergeCell ref="R499:V499"/>
    <mergeCell ref="C500:L500"/>
    <mergeCell ref="M500:Q500"/>
    <mergeCell ref="R500:V500"/>
    <mergeCell ref="C495:L495"/>
    <mergeCell ref="M495:Q495"/>
    <mergeCell ref="R495:V495"/>
    <mergeCell ref="C496:L496"/>
    <mergeCell ref="M496:Q496"/>
    <mergeCell ref="R496:V496"/>
    <mergeCell ref="C497:L497"/>
    <mergeCell ref="M497:Q497"/>
    <mergeCell ref="R497:V497"/>
    <mergeCell ref="C504:L504"/>
    <mergeCell ref="M504:Q504"/>
    <mergeCell ref="R504:V504"/>
    <mergeCell ref="C505:L505"/>
    <mergeCell ref="M505:Q505"/>
    <mergeCell ref="R505:V505"/>
    <mergeCell ref="C506:L506"/>
    <mergeCell ref="M506:Q506"/>
    <mergeCell ref="R506:V506"/>
    <mergeCell ref="C501:L501"/>
    <mergeCell ref="M501:Q501"/>
    <mergeCell ref="R501:V501"/>
    <mergeCell ref="C502:L502"/>
    <mergeCell ref="M502:Q502"/>
    <mergeCell ref="R502:V502"/>
    <mergeCell ref="C503:L503"/>
    <mergeCell ref="M503:Q503"/>
    <mergeCell ref="R503:V503"/>
    <mergeCell ref="C510:L510"/>
    <mergeCell ref="M510:Q510"/>
    <mergeCell ref="R510:V510"/>
    <mergeCell ref="C511:L511"/>
    <mergeCell ref="M511:Q511"/>
    <mergeCell ref="R511:V511"/>
    <mergeCell ref="C512:L512"/>
    <mergeCell ref="M512:Q512"/>
    <mergeCell ref="R512:V512"/>
    <mergeCell ref="C507:L507"/>
    <mergeCell ref="M507:Q507"/>
    <mergeCell ref="R507:V507"/>
    <mergeCell ref="C508:L508"/>
    <mergeCell ref="M508:Q508"/>
    <mergeCell ref="R508:V508"/>
    <mergeCell ref="C509:L509"/>
    <mergeCell ref="M509:Q509"/>
    <mergeCell ref="R509:V509"/>
    <mergeCell ref="C516:L516"/>
    <mergeCell ref="M516:Q516"/>
    <mergeCell ref="R516:V516"/>
    <mergeCell ref="C517:L517"/>
    <mergeCell ref="M517:Q517"/>
    <mergeCell ref="R517:V517"/>
    <mergeCell ref="C518:L518"/>
    <mergeCell ref="M518:Q518"/>
    <mergeCell ref="R518:V518"/>
    <mergeCell ref="C513:L513"/>
    <mergeCell ref="M513:Q513"/>
    <mergeCell ref="R513:V513"/>
    <mergeCell ref="C514:L514"/>
    <mergeCell ref="M514:Q514"/>
    <mergeCell ref="R514:V514"/>
    <mergeCell ref="C515:L515"/>
    <mergeCell ref="M515:Q515"/>
    <mergeCell ref="R515:V515"/>
    <mergeCell ref="C522:L522"/>
    <mergeCell ref="M522:Q522"/>
    <mergeCell ref="R522:V522"/>
    <mergeCell ref="C523:L523"/>
    <mergeCell ref="M523:Q523"/>
    <mergeCell ref="R523:V523"/>
    <mergeCell ref="C524:L524"/>
    <mergeCell ref="M524:Q524"/>
    <mergeCell ref="R524:V524"/>
    <mergeCell ref="C519:L519"/>
    <mergeCell ref="M519:Q519"/>
    <mergeCell ref="R519:V519"/>
    <mergeCell ref="C520:L520"/>
    <mergeCell ref="M520:Q520"/>
    <mergeCell ref="R520:V520"/>
    <mergeCell ref="C521:L521"/>
    <mergeCell ref="M521:Q521"/>
    <mergeCell ref="R521:V521"/>
    <mergeCell ref="C528:L528"/>
    <mergeCell ref="M528:Q528"/>
    <mergeCell ref="R528:V528"/>
    <mergeCell ref="C529:L529"/>
    <mergeCell ref="M529:Q529"/>
    <mergeCell ref="R529:V529"/>
    <mergeCell ref="C530:L530"/>
    <mergeCell ref="M530:Q530"/>
    <mergeCell ref="R530:V530"/>
    <mergeCell ref="C525:L525"/>
    <mergeCell ref="M525:Q525"/>
    <mergeCell ref="R525:V525"/>
    <mergeCell ref="C526:L526"/>
    <mergeCell ref="M526:Q526"/>
    <mergeCell ref="R526:V526"/>
    <mergeCell ref="C527:L527"/>
    <mergeCell ref="M527:Q527"/>
    <mergeCell ref="R527:V527"/>
    <mergeCell ref="C534:L534"/>
    <mergeCell ref="M534:Q534"/>
    <mergeCell ref="R534:V534"/>
    <mergeCell ref="C535:L535"/>
    <mergeCell ref="M535:Q535"/>
    <mergeCell ref="R535:V535"/>
    <mergeCell ref="C536:L536"/>
    <mergeCell ref="M536:Q536"/>
    <mergeCell ref="R536:V536"/>
    <mergeCell ref="C531:L531"/>
    <mergeCell ref="M531:Q531"/>
    <mergeCell ref="R531:V531"/>
    <mergeCell ref="C532:L532"/>
    <mergeCell ref="M532:Q532"/>
    <mergeCell ref="R532:V532"/>
    <mergeCell ref="C533:L533"/>
    <mergeCell ref="M533:Q533"/>
    <mergeCell ref="R533:V533"/>
    <mergeCell ref="C540:L540"/>
    <mergeCell ref="M540:Q540"/>
    <mergeCell ref="R540:V540"/>
    <mergeCell ref="C541:L541"/>
    <mergeCell ref="M541:Q541"/>
    <mergeCell ref="R541:V541"/>
    <mergeCell ref="C542:L542"/>
    <mergeCell ref="M542:Q542"/>
    <mergeCell ref="R542:V542"/>
    <mergeCell ref="C537:L537"/>
    <mergeCell ref="M537:Q537"/>
    <mergeCell ref="R537:V537"/>
    <mergeCell ref="C538:L538"/>
    <mergeCell ref="M538:Q538"/>
    <mergeCell ref="R538:V538"/>
    <mergeCell ref="C539:L539"/>
    <mergeCell ref="M539:Q539"/>
    <mergeCell ref="R539:V539"/>
    <mergeCell ref="C546:L546"/>
    <mergeCell ref="M546:Q546"/>
    <mergeCell ref="R546:V546"/>
    <mergeCell ref="C547:L547"/>
    <mergeCell ref="M547:Q547"/>
    <mergeCell ref="R547:V547"/>
    <mergeCell ref="C548:L548"/>
    <mergeCell ref="M548:Q548"/>
    <mergeCell ref="R548:V548"/>
    <mergeCell ref="C543:L543"/>
    <mergeCell ref="M543:Q543"/>
    <mergeCell ref="R543:V543"/>
    <mergeCell ref="C544:L544"/>
    <mergeCell ref="M544:Q544"/>
    <mergeCell ref="R544:V544"/>
    <mergeCell ref="C545:L545"/>
    <mergeCell ref="M545:Q545"/>
    <mergeCell ref="R545:V545"/>
    <mergeCell ref="C552:L552"/>
    <mergeCell ref="M552:Q552"/>
    <mergeCell ref="R552:V552"/>
    <mergeCell ref="C553:L553"/>
    <mergeCell ref="M553:Q553"/>
    <mergeCell ref="R553:V553"/>
    <mergeCell ref="C554:L554"/>
    <mergeCell ref="M554:Q554"/>
    <mergeCell ref="R554:V554"/>
    <mergeCell ref="C549:L549"/>
    <mergeCell ref="M549:Q549"/>
    <mergeCell ref="R549:V549"/>
    <mergeCell ref="C550:L550"/>
    <mergeCell ref="M550:Q550"/>
    <mergeCell ref="R550:V550"/>
    <mergeCell ref="C551:L551"/>
    <mergeCell ref="M551:Q551"/>
    <mergeCell ref="R551:V551"/>
    <mergeCell ref="C558:L558"/>
    <mergeCell ref="M558:Q558"/>
    <mergeCell ref="R558:V558"/>
    <mergeCell ref="C559:L559"/>
    <mergeCell ref="M559:Q559"/>
    <mergeCell ref="R559:V559"/>
    <mergeCell ref="C560:L560"/>
    <mergeCell ref="M560:Q560"/>
    <mergeCell ref="R560:V560"/>
    <mergeCell ref="C555:L555"/>
    <mergeCell ref="M555:Q555"/>
    <mergeCell ref="R555:V555"/>
    <mergeCell ref="C556:L556"/>
    <mergeCell ref="M556:Q556"/>
    <mergeCell ref="R556:V556"/>
    <mergeCell ref="C557:L557"/>
    <mergeCell ref="M557:Q557"/>
    <mergeCell ref="R557:V557"/>
    <mergeCell ref="C564:L564"/>
    <mergeCell ref="M564:Q564"/>
    <mergeCell ref="R564:V564"/>
    <mergeCell ref="C565:L565"/>
    <mergeCell ref="M565:Q565"/>
    <mergeCell ref="R565:V565"/>
    <mergeCell ref="C566:L566"/>
    <mergeCell ref="M566:Q566"/>
    <mergeCell ref="R566:V566"/>
    <mergeCell ref="C561:L561"/>
    <mergeCell ref="M561:Q561"/>
    <mergeCell ref="R561:V561"/>
    <mergeCell ref="C562:L562"/>
    <mergeCell ref="M562:Q562"/>
    <mergeCell ref="R562:V562"/>
    <mergeCell ref="C563:L563"/>
    <mergeCell ref="M563:Q563"/>
    <mergeCell ref="R563:V563"/>
    <mergeCell ref="C570:L570"/>
    <mergeCell ref="M570:Q570"/>
    <mergeCell ref="R570:V570"/>
    <mergeCell ref="C571:L571"/>
    <mergeCell ref="M571:Q571"/>
    <mergeCell ref="R571:V571"/>
    <mergeCell ref="C572:L572"/>
    <mergeCell ref="M572:Q572"/>
    <mergeCell ref="R572:V572"/>
    <mergeCell ref="C567:L567"/>
    <mergeCell ref="M567:Q567"/>
    <mergeCell ref="R567:V567"/>
    <mergeCell ref="C568:L568"/>
    <mergeCell ref="M568:Q568"/>
    <mergeCell ref="R568:V568"/>
    <mergeCell ref="C569:L569"/>
    <mergeCell ref="M569:Q569"/>
    <mergeCell ref="R569:V569"/>
    <mergeCell ref="C576:L576"/>
    <mergeCell ref="M576:Q576"/>
    <mergeCell ref="R576:V576"/>
    <mergeCell ref="C577:L577"/>
    <mergeCell ref="M577:Q577"/>
    <mergeCell ref="R577:V577"/>
    <mergeCell ref="C578:L578"/>
    <mergeCell ref="M578:Q578"/>
    <mergeCell ref="R578:V578"/>
    <mergeCell ref="C573:L573"/>
    <mergeCell ref="M573:Q573"/>
    <mergeCell ref="R573:V573"/>
    <mergeCell ref="C574:L574"/>
    <mergeCell ref="M574:Q574"/>
    <mergeCell ref="R574:V574"/>
    <mergeCell ref="C575:L575"/>
    <mergeCell ref="M575:Q575"/>
    <mergeCell ref="R575:V575"/>
    <mergeCell ref="C582:L582"/>
    <mergeCell ref="M582:Q582"/>
    <mergeCell ref="R582:V582"/>
    <mergeCell ref="C583:L583"/>
    <mergeCell ref="M583:Q583"/>
    <mergeCell ref="R583:V583"/>
    <mergeCell ref="C584:L584"/>
    <mergeCell ref="M584:Q584"/>
    <mergeCell ref="R584:V584"/>
    <mergeCell ref="C579:L579"/>
    <mergeCell ref="M579:Q579"/>
    <mergeCell ref="R579:V579"/>
    <mergeCell ref="C580:L580"/>
    <mergeCell ref="M580:Q580"/>
    <mergeCell ref="R580:V580"/>
    <mergeCell ref="C581:L581"/>
    <mergeCell ref="M581:Q581"/>
    <mergeCell ref="R581:V581"/>
    <mergeCell ref="C588:L588"/>
    <mergeCell ref="M588:Q588"/>
    <mergeCell ref="R588:V588"/>
    <mergeCell ref="C589:L589"/>
    <mergeCell ref="M589:Q589"/>
    <mergeCell ref="R589:V589"/>
    <mergeCell ref="C590:L590"/>
    <mergeCell ref="M590:Q590"/>
    <mergeCell ref="R590:V590"/>
    <mergeCell ref="C585:L585"/>
    <mergeCell ref="M585:Q585"/>
    <mergeCell ref="R585:V585"/>
    <mergeCell ref="C586:L586"/>
    <mergeCell ref="M586:Q586"/>
    <mergeCell ref="R586:V586"/>
    <mergeCell ref="C587:L587"/>
    <mergeCell ref="M587:Q587"/>
    <mergeCell ref="R587:V587"/>
    <mergeCell ref="C594:L594"/>
    <mergeCell ref="M594:Q594"/>
    <mergeCell ref="R594:V594"/>
    <mergeCell ref="C595:L595"/>
    <mergeCell ref="M595:Q595"/>
    <mergeCell ref="R595:V595"/>
    <mergeCell ref="C596:L596"/>
    <mergeCell ref="M596:Q596"/>
    <mergeCell ref="R596:V596"/>
    <mergeCell ref="C591:L591"/>
    <mergeCell ref="M591:Q591"/>
    <mergeCell ref="R591:V591"/>
    <mergeCell ref="C592:L592"/>
    <mergeCell ref="M592:Q592"/>
    <mergeCell ref="R592:V592"/>
    <mergeCell ref="C593:L593"/>
    <mergeCell ref="M593:Q593"/>
    <mergeCell ref="R593:V593"/>
    <mergeCell ref="C600:L600"/>
    <mergeCell ref="M600:Q600"/>
    <mergeCell ref="R600:V600"/>
    <mergeCell ref="C601:L601"/>
    <mergeCell ref="M601:Q601"/>
    <mergeCell ref="R601:V601"/>
    <mergeCell ref="C602:L602"/>
    <mergeCell ref="M602:Q602"/>
    <mergeCell ref="R602:V602"/>
    <mergeCell ref="C597:L597"/>
    <mergeCell ref="M597:Q597"/>
    <mergeCell ref="R597:V597"/>
    <mergeCell ref="C598:L598"/>
    <mergeCell ref="M598:Q598"/>
    <mergeCell ref="R598:V598"/>
    <mergeCell ref="C599:L599"/>
    <mergeCell ref="M599:Q599"/>
    <mergeCell ref="R599:V599"/>
    <mergeCell ref="C606:L606"/>
    <mergeCell ref="M606:Q606"/>
    <mergeCell ref="R606:V606"/>
    <mergeCell ref="C607:L607"/>
    <mergeCell ref="M607:Q607"/>
    <mergeCell ref="R607:V607"/>
    <mergeCell ref="C608:L608"/>
    <mergeCell ref="M608:Q608"/>
    <mergeCell ref="R608:V608"/>
    <mergeCell ref="C603:L603"/>
    <mergeCell ref="M603:Q603"/>
    <mergeCell ref="R603:V603"/>
    <mergeCell ref="C604:L604"/>
    <mergeCell ref="M604:Q604"/>
    <mergeCell ref="R604:V604"/>
    <mergeCell ref="C605:L605"/>
    <mergeCell ref="M605:Q605"/>
    <mergeCell ref="R605:V605"/>
    <mergeCell ref="C612:L612"/>
    <mergeCell ref="M612:Q612"/>
    <mergeCell ref="R612:V612"/>
    <mergeCell ref="C613:L613"/>
    <mergeCell ref="M613:Q613"/>
    <mergeCell ref="R613:V613"/>
    <mergeCell ref="C614:L614"/>
    <mergeCell ref="M614:Q614"/>
    <mergeCell ref="R614:V614"/>
    <mergeCell ref="C609:L609"/>
    <mergeCell ref="M609:Q609"/>
    <mergeCell ref="R609:V609"/>
    <mergeCell ref="C610:L610"/>
    <mergeCell ref="M610:Q610"/>
    <mergeCell ref="R610:V610"/>
    <mergeCell ref="C611:L611"/>
    <mergeCell ref="M611:Q611"/>
    <mergeCell ref="R611:V611"/>
    <mergeCell ref="C618:L618"/>
    <mergeCell ref="M618:Q618"/>
    <mergeCell ref="R618:V618"/>
    <mergeCell ref="C619:L619"/>
    <mergeCell ref="M619:Q619"/>
    <mergeCell ref="R619:V619"/>
    <mergeCell ref="C620:L620"/>
    <mergeCell ref="M620:Q620"/>
    <mergeCell ref="R620:V620"/>
    <mergeCell ref="C615:L615"/>
    <mergeCell ref="M615:Q615"/>
    <mergeCell ref="R615:V615"/>
    <mergeCell ref="C616:L616"/>
    <mergeCell ref="M616:Q616"/>
    <mergeCell ref="R616:V616"/>
    <mergeCell ref="C617:L617"/>
    <mergeCell ref="M617:Q617"/>
    <mergeCell ref="R617:V617"/>
    <mergeCell ref="C624:L624"/>
    <mergeCell ref="M624:Q624"/>
    <mergeCell ref="R624:V624"/>
    <mergeCell ref="C625:L625"/>
    <mergeCell ref="M625:Q625"/>
    <mergeCell ref="R625:V625"/>
    <mergeCell ref="C626:L626"/>
    <mergeCell ref="M626:Q626"/>
    <mergeCell ref="R626:V626"/>
    <mergeCell ref="C621:L621"/>
    <mergeCell ref="M621:Q621"/>
    <mergeCell ref="R621:V621"/>
    <mergeCell ref="C622:L622"/>
    <mergeCell ref="M622:Q622"/>
    <mergeCell ref="R622:V622"/>
    <mergeCell ref="C623:L623"/>
    <mergeCell ref="M623:Q623"/>
    <mergeCell ref="R623:V623"/>
    <mergeCell ref="C630:L630"/>
    <mergeCell ref="M630:Q630"/>
    <mergeCell ref="R630:V630"/>
    <mergeCell ref="C631:L631"/>
    <mergeCell ref="M631:Q631"/>
    <mergeCell ref="R631:V631"/>
    <mergeCell ref="C632:L632"/>
    <mergeCell ref="M632:Q632"/>
    <mergeCell ref="R632:V632"/>
    <mergeCell ref="C627:L627"/>
    <mergeCell ref="M627:Q627"/>
    <mergeCell ref="R627:V627"/>
    <mergeCell ref="C628:L628"/>
    <mergeCell ref="M628:Q628"/>
    <mergeCell ref="R628:V628"/>
    <mergeCell ref="C629:L629"/>
    <mergeCell ref="M629:Q629"/>
    <mergeCell ref="R629:V629"/>
    <mergeCell ref="C636:L636"/>
    <mergeCell ref="M636:Q636"/>
    <mergeCell ref="R636:V636"/>
    <mergeCell ref="C637:L637"/>
    <mergeCell ref="M637:Q637"/>
    <mergeCell ref="R637:V637"/>
    <mergeCell ref="C638:L638"/>
    <mergeCell ref="M638:Q638"/>
    <mergeCell ref="R638:V638"/>
    <mergeCell ref="C633:L633"/>
    <mergeCell ref="M633:Q633"/>
    <mergeCell ref="R633:V633"/>
    <mergeCell ref="C634:L634"/>
    <mergeCell ref="M634:Q634"/>
    <mergeCell ref="R634:V634"/>
    <mergeCell ref="C635:L635"/>
    <mergeCell ref="M635:Q635"/>
    <mergeCell ref="R635:V635"/>
    <mergeCell ref="C642:L642"/>
    <mergeCell ref="M642:Q642"/>
    <mergeCell ref="R642:V642"/>
    <mergeCell ref="C643:L643"/>
    <mergeCell ref="M643:Q643"/>
    <mergeCell ref="R643:V643"/>
    <mergeCell ref="C644:L644"/>
    <mergeCell ref="M644:Q644"/>
    <mergeCell ref="R644:V644"/>
    <mergeCell ref="C639:L639"/>
    <mergeCell ref="M639:Q639"/>
    <mergeCell ref="R639:V639"/>
    <mergeCell ref="C640:L640"/>
    <mergeCell ref="M640:Q640"/>
    <mergeCell ref="R640:V640"/>
    <mergeCell ref="C641:L641"/>
    <mergeCell ref="M641:Q641"/>
    <mergeCell ref="R641:V641"/>
    <mergeCell ref="C648:L648"/>
    <mergeCell ref="M648:Q648"/>
    <mergeCell ref="R648:V648"/>
    <mergeCell ref="C649:L649"/>
    <mergeCell ref="M649:Q649"/>
    <mergeCell ref="R649:V649"/>
    <mergeCell ref="C650:L650"/>
    <mergeCell ref="M650:Q650"/>
    <mergeCell ref="R650:V650"/>
    <mergeCell ref="C645:L645"/>
    <mergeCell ref="M645:Q645"/>
    <mergeCell ref="R645:V645"/>
    <mergeCell ref="C646:L646"/>
    <mergeCell ref="M646:Q646"/>
    <mergeCell ref="R646:V646"/>
    <mergeCell ref="C647:L647"/>
    <mergeCell ref="M647:Q647"/>
    <mergeCell ref="R647:V647"/>
    <mergeCell ref="C654:L654"/>
    <mergeCell ref="M654:Q654"/>
    <mergeCell ref="R654:V654"/>
    <mergeCell ref="C655:L655"/>
    <mergeCell ref="M655:Q655"/>
    <mergeCell ref="R655:V655"/>
    <mergeCell ref="C656:L656"/>
    <mergeCell ref="M656:Q656"/>
    <mergeCell ref="R656:V656"/>
    <mergeCell ref="C651:L651"/>
    <mergeCell ref="M651:Q651"/>
    <mergeCell ref="R651:V651"/>
    <mergeCell ref="C652:L652"/>
    <mergeCell ref="M652:Q652"/>
    <mergeCell ref="R652:V652"/>
    <mergeCell ref="C653:L653"/>
    <mergeCell ref="M653:Q653"/>
    <mergeCell ref="R653:V653"/>
    <mergeCell ref="C660:L660"/>
    <mergeCell ref="M660:Q660"/>
    <mergeCell ref="R660:V660"/>
    <mergeCell ref="C661:L661"/>
    <mergeCell ref="M661:Q661"/>
    <mergeCell ref="R661:V661"/>
    <mergeCell ref="C662:L662"/>
    <mergeCell ref="M662:Q662"/>
    <mergeCell ref="R662:V662"/>
    <mergeCell ref="C657:L657"/>
    <mergeCell ref="M657:Q657"/>
    <mergeCell ref="R657:V657"/>
    <mergeCell ref="C658:L658"/>
    <mergeCell ref="M658:Q658"/>
    <mergeCell ref="R658:V658"/>
    <mergeCell ref="C659:L659"/>
    <mergeCell ref="M659:Q659"/>
    <mergeCell ref="R659:V659"/>
    <mergeCell ref="C666:L666"/>
    <mergeCell ref="M666:Q666"/>
    <mergeCell ref="R666:V666"/>
    <mergeCell ref="C667:L667"/>
    <mergeCell ref="M667:Q667"/>
    <mergeCell ref="R667:V667"/>
    <mergeCell ref="C668:L668"/>
    <mergeCell ref="M668:Q668"/>
    <mergeCell ref="R668:V668"/>
    <mergeCell ref="C663:L663"/>
    <mergeCell ref="M663:Q663"/>
    <mergeCell ref="R663:V663"/>
    <mergeCell ref="C664:L664"/>
    <mergeCell ref="M664:Q664"/>
    <mergeCell ref="R664:V664"/>
    <mergeCell ref="C665:L665"/>
    <mergeCell ref="M665:Q665"/>
    <mergeCell ref="R665:V665"/>
    <mergeCell ref="C672:L672"/>
    <mergeCell ref="M672:Q672"/>
    <mergeCell ref="R672:V672"/>
    <mergeCell ref="C673:L673"/>
    <mergeCell ref="M673:Q673"/>
    <mergeCell ref="R673:V673"/>
    <mergeCell ref="C674:L674"/>
    <mergeCell ref="M674:Q674"/>
    <mergeCell ref="R674:V674"/>
    <mergeCell ref="C669:L669"/>
    <mergeCell ref="M669:Q669"/>
    <mergeCell ref="R669:V669"/>
    <mergeCell ref="C670:L670"/>
    <mergeCell ref="M670:Q670"/>
    <mergeCell ref="R670:V670"/>
    <mergeCell ref="C671:L671"/>
    <mergeCell ref="M671:Q671"/>
    <mergeCell ref="R671:V671"/>
    <mergeCell ref="C678:L678"/>
    <mergeCell ref="M678:Q678"/>
    <mergeCell ref="R678:V678"/>
    <mergeCell ref="C679:L679"/>
    <mergeCell ref="M679:Q679"/>
    <mergeCell ref="R679:V679"/>
    <mergeCell ref="C680:L680"/>
    <mergeCell ref="M680:Q680"/>
    <mergeCell ref="R680:V680"/>
    <mergeCell ref="C675:L675"/>
    <mergeCell ref="M675:Q675"/>
    <mergeCell ref="R675:V675"/>
    <mergeCell ref="C676:L676"/>
    <mergeCell ref="M676:Q676"/>
    <mergeCell ref="R676:V676"/>
    <mergeCell ref="C677:L677"/>
    <mergeCell ref="M677:Q677"/>
    <mergeCell ref="R677:V677"/>
    <mergeCell ref="C684:L684"/>
    <mergeCell ref="M684:Q684"/>
    <mergeCell ref="R684:V684"/>
    <mergeCell ref="C685:L685"/>
    <mergeCell ref="M685:Q685"/>
    <mergeCell ref="R685:V685"/>
    <mergeCell ref="C686:L686"/>
    <mergeCell ref="M686:Q686"/>
    <mergeCell ref="R686:V686"/>
    <mergeCell ref="C681:L681"/>
    <mergeCell ref="M681:Q681"/>
    <mergeCell ref="R681:V681"/>
    <mergeCell ref="C682:L682"/>
    <mergeCell ref="M682:Q682"/>
    <mergeCell ref="R682:V682"/>
    <mergeCell ref="C683:L683"/>
    <mergeCell ref="M683:Q683"/>
    <mergeCell ref="R683:V683"/>
    <mergeCell ref="C690:L690"/>
    <mergeCell ref="M690:Q690"/>
    <mergeCell ref="R690:V690"/>
    <mergeCell ref="C691:L691"/>
    <mergeCell ref="M691:Q691"/>
    <mergeCell ref="R691:V691"/>
    <mergeCell ref="C692:L692"/>
    <mergeCell ref="M692:Q692"/>
    <mergeCell ref="R692:V692"/>
    <mergeCell ref="C687:L687"/>
    <mergeCell ref="M687:Q687"/>
    <mergeCell ref="R687:V687"/>
    <mergeCell ref="C688:L688"/>
    <mergeCell ref="M688:Q688"/>
    <mergeCell ref="R688:V688"/>
    <mergeCell ref="C689:L689"/>
    <mergeCell ref="M689:Q689"/>
    <mergeCell ref="R689:V689"/>
    <mergeCell ref="C696:L696"/>
    <mergeCell ref="M696:Q696"/>
    <mergeCell ref="R696:V696"/>
    <mergeCell ref="C697:L697"/>
    <mergeCell ref="M697:Q697"/>
    <mergeCell ref="R697:V697"/>
    <mergeCell ref="C698:L698"/>
    <mergeCell ref="M698:Q698"/>
    <mergeCell ref="R698:V698"/>
    <mergeCell ref="C693:L693"/>
    <mergeCell ref="M693:Q693"/>
    <mergeCell ref="R693:V693"/>
    <mergeCell ref="C694:L694"/>
    <mergeCell ref="M694:Q694"/>
    <mergeCell ref="R694:V694"/>
    <mergeCell ref="C695:L695"/>
    <mergeCell ref="M695:Q695"/>
    <mergeCell ref="R695:V695"/>
    <mergeCell ref="C702:L702"/>
    <mergeCell ref="M702:Q702"/>
    <mergeCell ref="R702:V702"/>
    <mergeCell ref="C703:L703"/>
    <mergeCell ref="M703:Q703"/>
    <mergeCell ref="R703:V703"/>
    <mergeCell ref="C704:L704"/>
    <mergeCell ref="M704:Q704"/>
    <mergeCell ref="R704:V704"/>
    <mergeCell ref="C699:L699"/>
    <mergeCell ref="M699:Q699"/>
    <mergeCell ref="R699:V699"/>
    <mergeCell ref="C700:L700"/>
    <mergeCell ref="M700:Q700"/>
    <mergeCell ref="R700:V700"/>
    <mergeCell ref="C701:L701"/>
    <mergeCell ref="M701:Q701"/>
    <mergeCell ref="R701:V701"/>
    <mergeCell ref="C708:L708"/>
    <mergeCell ref="M708:Q708"/>
    <mergeCell ref="R708:V708"/>
    <mergeCell ref="C709:L709"/>
    <mergeCell ref="M709:Q709"/>
    <mergeCell ref="R709:V709"/>
    <mergeCell ref="C710:L710"/>
    <mergeCell ref="M710:Q710"/>
    <mergeCell ref="R710:V710"/>
    <mergeCell ref="C705:L705"/>
    <mergeCell ref="M705:Q705"/>
    <mergeCell ref="R705:V705"/>
    <mergeCell ref="C706:L706"/>
    <mergeCell ref="M706:Q706"/>
    <mergeCell ref="R706:V706"/>
    <mergeCell ref="C707:L707"/>
    <mergeCell ref="M707:Q707"/>
    <mergeCell ref="R707:V707"/>
    <mergeCell ref="C714:L714"/>
    <mergeCell ref="M714:Q714"/>
    <mergeCell ref="R714:V714"/>
    <mergeCell ref="C715:L715"/>
    <mergeCell ref="M715:Q715"/>
    <mergeCell ref="R715:V715"/>
    <mergeCell ref="C716:L716"/>
    <mergeCell ref="M716:Q716"/>
    <mergeCell ref="R716:V716"/>
    <mergeCell ref="C711:L711"/>
    <mergeCell ref="M711:Q711"/>
    <mergeCell ref="R711:V711"/>
    <mergeCell ref="C712:L712"/>
    <mergeCell ref="M712:Q712"/>
    <mergeCell ref="R712:V712"/>
    <mergeCell ref="C713:L713"/>
    <mergeCell ref="M713:Q713"/>
    <mergeCell ref="R713:V713"/>
    <mergeCell ref="C720:L720"/>
    <mergeCell ref="M720:Q720"/>
    <mergeCell ref="R720:V720"/>
    <mergeCell ref="C721:L721"/>
    <mergeCell ref="M721:Q721"/>
    <mergeCell ref="R721:V721"/>
    <mergeCell ref="C722:L722"/>
    <mergeCell ref="M722:Q722"/>
    <mergeCell ref="R722:V722"/>
    <mergeCell ref="C717:L717"/>
    <mergeCell ref="M717:Q717"/>
    <mergeCell ref="R717:V717"/>
    <mergeCell ref="C718:L718"/>
    <mergeCell ref="M718:Q718"/>
    <mergeCell ref="R718:V718"/>
    <mergeCell ref="C719:L719"/>
    <mergeCell ref="M719:Q719"/>
    <mergeCell ref="R719:V719"/>
    <mergeCell ref="C726:L726"/>
    <mergeCell ref="M726:Q726"/>
    <mergeCell ref="R726:V726"/>
    <mergeCell ref="C727:L727"/>
    <mergeCell ref="M727:Q727"/>
    <mergeCell ref="R727:V727"/>
    <mergeCell ref="C728:L728"/>
    <mergeCell ref="M728:Q728"/>
    <mergeCell ref="R728:V728"/>
    <mergeCell ref="C723:L723"/>
    <mergeCell ref="M723:Q723"/>
    <mergeCell ref="R723:V723"/>
    <mergeCell ref="C724:L724"/>
    <mergeCell ref="M724:Q724"/>
    <mergeCell ref="R724:V724"/>
    <mergeCell ref="C725:L725"/>
    <mergeCell ref="M725:Q725"/>
    <mergeCell ref="R725:V725"/>
    <mergeCell ref="C732:L732"/>
    <mergeCell ref="M732:Q732"/>
    <mergeCell ref="R732:V732"/>
    <mergeCell ref="C733:L733"/>
    <mergeCell ref="M733:Q733"/>
    <mergeCell ref="R733:V733"/>
    <mergeCell ref="C734:L734"/>
    <mergeCell ref="M734:Q734"/>
    <mergeCell ref="R734:V734"/>
    <mergeCell ref="C729:L729"/>
    <mergeCell ref="M729:Q729"/>
    <mergeCell ref="R729:V729"/>
    <mergeCell ref="C730:L730"/>
    <mergeCell ref="M730:Q730"/>
    <mergeCell ref="R730:V730"/>
    <mergeCell ref="C731:L731"/>
    <mergeCell ref="M731:Q731"/>
    <mergeCell ref="R731:V731"/>
    <mergeCell ref="C738:L738"/>
    <mergeCell ref="M738:Q738"/>
    <mergeCell ref="R738:V738"/>
    <mergeCell ref="C739:L739"/>
    <mergeCell ref="M739:Q739"/>
    <mergeCell ref="R739:V739"/>
    <mergeCell ref="C740:L740"/>
    <mergeCell ref="M740:Q740"/>
    <mergeCell ref="R740:V740"/>
    <mergeCell ref="C735:L735"/>
    <mergeCell ref="M735:Q735"/>
    <mergeCell ref="R735:V735"/>
    <mergeCell ref="C736:L736"/>
    <mergeCell ref="M736:Q736"/>
    <mergeCell ref="R736:V736"/>
    <mergeCell ref="C737:L737"/>
    <mergeCell ref="M737:Q737"/>
    <mergeCell ref="R737:V737"/>
    <mergeCell ref="C744:L744"/>
    <mergeCell ref="M744:Q744"/>
    <mergeCell ref="R744:V744"/>
    <mergeCell ref="C745:L745"/>
    <mergeCell ref="M745:Q745"/>
    <mergeCell ref="R745:V745"/>
    <mergeCell ref="C746:L746"/>
    <mergeCell ref="M746:Q746"/>
    <mergeCell ref="R746:V746"/>
    <mergeCell ref="C741:L741"/>
    <mergeCell ref="M741:Q741"/>
    <mergeCell ref="R741:V741"/>
    <mergeCell ref="C742:L742"/>
    <mergeCell ref="M742:Q742"/>
    <mergeCell ref="R742:V742"/>
    <mergeCell ref="C743:L743"/>
    <mergeCell ref="M743:Q743"/>
    <mergeCell ref="R743:V743"/>
    <mergeCell ref="C750:L750"/>
    <mergeCell ref="M750:Q750"/>
    <mergeCell ref="R750:V750"/>
    <mergeCell ref="C751:L751"/>
    <mergeCell ref="M751:Q751"/>
    <mergeCell ref="R751:V751"/>
    <mergeCell ref="C752:L752"/>
    <mergeCell ref="M752:Q752"/>
    <mergeCell ref="R752:V752"/>
    <mergeCell ref="C747:L747"/>
    <mergeCell ref="M747:Q747"/>
    <mergeCell ref="R747:V747"/>
    <mergeCell ref="C748:L748"/>
    <mergeCell ref="M748:Q748"/>
    <mergeCell ref="R748:V748"/>
    <mergeCell ref="C749:L749"/>
    <mergeCell ref="M749:Q749"/>
    <mergeCell ref="R749:V749"/>
    <mergeCell ref="C756:L756"/>
    <mergeCell ref="M756:Q756"/>
    <mergeCell ref="R756:V756"/>
    <mergeCell ref="C757:L757"/>
    <mergeCell ref="M757:Q757"/>
    <mergeCell ref="R757:V757"/>
    <mergeCell ref="C758:L758"/>
    <mergeCell ref="M758:Q758"/>
    <mergeCell ref="R758:V758"/>
    <mergeCell ref="C753:L753"/>
    <mergeCell ref="M753:Q753"/>
    <mergeCell ref="R753:V753"/>
    <mergeCell ref="C754:L754"/>
    <mergeCell ref="M754:Q754"/>
    <mergeCell ref="R754:V754"/>
    <mergeCell ref="C755:L755"/>
    <mergeCell ref="M755:Q755"/>
    <mergeCell ref="R755:V755"/>
    <mergeCell ref="C762:L762"/>
    <mergeCell ref="M762:Q762"/>
    <mergeCell ref="R762:V762"/>
    <mergeCell ref="C763:L763"/>
    <mergeCell ref="M763:Q763"/>
    <mergeCell ref="R763:V763"/>
    <mergeCell ref="C764:L764"/>
    <mergeCell ref="M764:Q764"/>
    <mergeCell ref="R764:V764"/>
    <mergeCell ref="C759:L759"/>
    <mergeCell ref="M759:Q759"/>
    <mergeCell ref="R759:V759"/>
    <mergeCell ref="C760:L760"/>
    <mergeCell ref="M760:Q760"/>
    <mergeCell ref="R760:V760"/>
    <mergeCell ref="C761:L761"/>
    <mergeCell ref="M761:Q761"/>
    <mergeCell ref="R761:V761"/>
    <mergeCell ref="C768:L768"/>
    <mergeCell ref="M768:Q768"/>
    <mergeCell ref="R768:V768"/>
    <mergeCell ref="C769:L769"/>
    <mergeCell ref="M769:Q769"/>
    <mergeCell ref="R769:V769"/>
    <mergeCell ref="C770:L770"/>
    <mergeCell ref="M770:Q770"/>
    <mergeCell ref="R770:V770"/>
    <mergeCell ref="C765:L765"/>
    <mergeCell ref="M765:Q765"/>
    <mergeCell ref="R765:V765"/>
    <mergeCell ref="C766:L766"/>
    <mergeCell ref="M766:Q766"/>
    <mergeCell ref="R766:V766"/>
    <mergeCell ref="C767:L767"/>
    <mergeCell ref="M767:Q767"/>
    <mergeCell ref="R767:V767"/>
    <mergeCell ref="C774:L774"/>
    <mergeCell ref="M774:Q774"/>
    <mergeCell ref="R774:V774"/>
    <mergeCell ref="C775:L775"/>
    <mergeCell ref="M775:Q775"/>
    <mergeCell ref="R775:V775"/>
    <mergeCell ref="C776:L776"/>
    <mergeCell ref="M776:Q776"/>
    <mergeCell ref="R776:V776"/>
    <mergeCell ref="C771:L771"/>
    <mergeCell ref="M771:Q771"/>
    <mergeCell ref="R771:V771"/>
    <mergeCell ref="C772:L772"/>
    <mergeCell ref="M772:Q772"/>
    <mergeCell ref="R772:V772"/>
    <mergeCell ref="C773:L773"/>
    <mergeCell ref="M773:Q773"/>
    <mergeCell ref="R773:V773"/>
    <mergeCell ref="C780:L780"/>
    <mergeCell ref="M780:Q780"/>
    <mergeCell ref="R780:V780"/>
    <mergeCell ref="C781:L781"/>
    <mergeCell ref="M781:Q781"/>
    <mergeCell ref="R781:V781"/>
    <mergeCell ref="C782:L782"/>
    <mergeCell ref="M782:Q782"/>
    <mergeCell ref="R782:V782"/>
    <mergeCell ref="C777:L777"/>
    <mergeCell ref="M777:Q777"/>
    <mergeCell ref="R777:V777"/>
    <mergeCell ref="C778:L778"/>
    <mergeCell ref="M778:Q778"/>
    <mergeCell ref="R778:V778"/>
    <mergeCell ref="C779:L779"/>
    <mergeCell ref="M779:Q779"/>
    <mergeCell ref="R779:V779"/>
    <mergeCell ref="C786:L786"/>
    <mergeCell ref="M786:Q786"/>
    <mergeCell ref="R786:V786"/>
    <mergeCell ref="C787:L787"/>
    <mergeCell ref="M787:Q787"/>
    <mergeCell ref="R787:V787"/>
    <mergeCell ref="C788:L788"/>
    <mergeCell ref="M788:Q788"/>
    <mergeCell ref="R788:V788"/>
    <mergeCell ref="C783:L783"/>
    <mergeCell ref="M783:Q783"/>
    <mergeCell ref="R783:V783"/>
    <mergeCell ref="C784:L784"/>
    <mergeCell ref="M784:Q784"/>
    <mergeCell ref="R784:V784"/>
    <mergeCell ref="C785:L785"/>
    <mergeCell ref="M785:Q785"/>
    <mergeCell ref="R785:V785"/>
    <mergeCell ref="C792:L792"/>
    <mergeCell ref="M792:Q792"/>
    <mergeCell ref="R792:V792"/>
    <mergeCell ref="C793:L793"/>
    <mergeCell ref="M793:Q793"/>
    <mergeCell ref="R793:V793"/>
    <mergeCell ref="C794:L794"/>
    <mergeCell ref="M794:Q794"/>
    <mergeCell ref="R794:V794"/>
    <mergeCell ref="C789:L789"/>
    <mergeCell ref="M789:Q789"/>
    <mergeCell ref="R789:V789"/>
    <mergeCell ref="C790:L790"/>
    <mergeCell ref="M790:Q790"/>
    <mergeCell ref="R790:V790"/>
    <mergeCell ref="C791:L791"/>
    <mergeCell ref="M791:Q791"/>
    <mergeCell ref="R791:V791"/>
    <mergeCell ref="C798:L798"/>
    <mergeCell ref="M798:Q798"/>
    <mergeCell ref="R798:V798"/>
    <mergeCell ref="C799:L799"/>
    <mergeCell ref="M799:Q799"/>
    <mergeCell ref="R799:V799"/>
    <mergeCell ref="C800:L800"/>
    <mergeCell ref="M800:Q800"/>
    <mergeCell ref="R800:V800"/>
    <mergeCell ref="C795:L795"/>
    <mergeCell ref="M795:Q795"/>
    <mergeCell ref="R795:V795"/>
    <mergeCell ref="C796:L796"/>
    <mergeCell ref="M796:Q796"/>
    <mergeCell ref="R796:V796"/>
    <mergeCell ref="C797:L797"/>
    <mergeCell ref="M797:Q797"/>
    <mergeCell ref="R797:V797"/>
    <mergeCell ref="C804:L804"/>
    <mergeCell ref="M804:Q804"/>
    <mergeCell ref="R804:V804"/>
    <mergeCell ref="C805:L805"/>
    <mergeCell ref="M805:Q805"/>
    <mergeCell ref="R805:V805"/>
    <mergeCell ref="C806:L806"/>
    <mergeCell ref="M806:Q806"/>
    <mergeCell ref="R806:V806"/>
    <mergeCell ref="C801:L801"/>
    <mergeCell ref="M801:Q801"/>
    <mergeCell ref="R801:V801"/>
    <mergeCell ref="C802:L802"/>
    <mergeCell ref="M802:Q802"/>
    <mergeCell ref="R802:V802"/>
    <mergeCell ref="C803:L803"/>
    <mergeCell ref="M803:Q803"/>
    <mergeCell ref="R803:V803"/>
    <mergeCell ref="C810:L810"/>
    <mergeCell ref="M810:Q810"/>
    <mergeCell ref="R810:V810"/>
    <mergeCell ref="C811:L811"/>
    <mergeCell ref="M811:Q811"/>
    <mergeCell ref="R811:V811"/>
    <mergeCell ref="C812:L812"/>
    <mergeCell ref="M812:Q812"/>
    <mergeCell ref="R812:V812"/>
    <mergeCell ref="C807:L807"/>
    <mergeCell ref="M807:Q807"/>
    <mergeCell ref="R807:V807"/>
    <mergeCell ref="C808:L808"/>
    <mergeCell ref="M808:Q808"/>
    <mergeCell ref="R808:V808"/>
    <mergeCell ref="C809:L809"/>
    <mergeCell ref="M809:Q809"/>
    <mergeCell ref="R809:V809"/>
    <mergeCell ref="C816:L816"/>
    <mergeCell ref="M816:Q816"/>
    <mergeCell ref="R816:V816"/>
    <mergeCell ref="C817:L817"/>
    <mergeCell ref="M817:Q817"/>
    <mergeCell ref="R817:V817"/>
    <mergeCell ref="C818:L818"/>
    <mergeCell ref="M818:Q818"/>
    <mergeCell ref="R818:V818"/>
    <mergeCell ref="C813:L813"/>
    <mergeCell ref="M813:Q813"/>
    <mergeCell ref="R813:V813"/>
    <mergeCell ref="C814:L814"/>
    <mergeCell ref="M814:Q814"/>
    <mergeCell ref="R814:V814"/>
    <mergeCell ref="C815:L815"/>
    <mergeCell ref="M815:Q815"/>
    <mergeCell ref="R815:V815"/>
    <mergeCell ref="C822:L822"/>
    <mergeCell ref="M822:Q822"/>
    <mergeCell ref="R822:V822"/>
    <mergeCell ref="C823:L823"/>
    <mergeCell ref="M823:Q823"/>
    <mergeCell ref="R823:V823"/>
    <mergeCell ref="C824:L824"/>
    <mergeCell ref="M824:Q824"/>
    <mergeCell ref="R824:V824"/>
    <mergeCell ref="C819:L819"/>
    <mergeCell ref="M819:Q819"/>
    <mergeCell ref="R819:V819"/>
    <mergeCell ref="C820:L820"/>
    <mergeCell ref="M820:Q820"/>
    <mergeCell ref="R820:V820"/>
    <mergeCell ref="C821:L821"/>
    <mergeCell ref="M821:Q821"/>
    <mergeCell ref="R821:V821"/>
    <mergeCell ref="C828:L828"/>
    <mergeCell ref="M828:Q828"/>
    <mergeCell ref="R828:V828"/>
    <mergeCell ref="C829:L829"/>
    <mergeCell ref="M829:Q829"/>
    <mergeCell ref="R829:V829"/>
    <mergeCell ref="C830:L830"/>
    <mergeCell ref="M830:Q830"/>
    <mergeCell ref="R830:V830"/>
    <mergeCell ref="C825:L825"/>
    <mergeCell ref="M825:Q825"/>
    <mergeCell ref="R825:V825"/>
    <mergeCell ref="C826:L826"/>
    <mergeCell ref="M826:Q826"/>
    <mergeCell ref="R826:V826"/>
    <mergeCell ref="C827:L827"/>
    <mergeCell ref="M827:Q827"/>
    <mergeCell ref="R827:V827"/>
    <mergeCell ref="C834:L834"/>
    <mergeCell ref="M834:Q834"/>
    <mergeCell ref="R834:V834"/>
    <mergeCell ref="C835:L835"/>
    <mergeCell ref="M835:Q835"/>
    <mergeCell ref="R835:V835"/>
    <mergeCell ref="C836:L836"/>
    <mergeCell ref="M836:Q836"/>
    <mergeCell ref="R836:V836"/>
    <mergeCell ref="C831:L831"/>
    <mergeCell ref="M831:Q831"/>
    <mergeCell ref="R831:V831"/>
    <mergeCell ref="C832:L832"/>
    <mergeCell ref="M832:Q832"/>
    <mergeCell ref="R832:V832"/>
    <mergeCell ref="C833:L833"/>
    <mergeCell ref="M833:Q833"/>
    <mergeCell ref="R833:V833"/>
    <mergeCell ref="C840:L840"/>
    <mergeCell ref="M840:Q840"/>
    <mergeCell ref="R840:V840"/>
    <mergeCell ref="C841:L841"/>
    <mergeCell ref="M841:Q841"/>
    <mergeCell ref="R841:V841"/>
    <mergeCell ref="C842:L842"/>
    <mergeCell ref="M842:Q842"/>
    <mergeCell ref="R842:V842"/>
    <mergeCell ref="C837:L837"/>
    <mergeCell ref="M837:Q837"/>
    <mergeCell ref="R837:V837"/>
    <mergeCell ref="C838:L838"/>
    <mergeCell ref="M838:Q838"/>
    <mergeCell ref="R838:V838"/>
    <mergeCell ref="C839:L839"/>
    <mergeCell ref="M839:Q839"/>
    <mergeCell ref="R839:V839"/>
    <mergeCell ref="C846:L846"/>
    <mergeCell ref="M846:Q846"/>
    <mergeCell ref="R846:V846"/>
    <mergeCell ref="C847:L847"/>
    <mergeCell ref="M847:Q847"/>
    <mergeCell ref="R847:V847"/>
    <mergeCell ref="C848:L848"/>
    <mergeCell ref="M848:Q848"/>
    <mergeCell ref="R848:V848"/>
    <mergeCell ref="C843:L843"/>
    <mergeCell ref="M843:Q843"/>
    <mergeCell ref="R843:V843"/>
    <mergeCell ref="C844:L844"/>
    <mergeCell ref="M844:Q844"/>
    <mergeCell ref="R844:V844"/>
    <mergeCell ref="C845:L845"/>
    <mergeCell ref="M845:Q845"/>
    <mergeCell ref="R845:V845"/>
    <mergeCell ref="C852:L852"/>
    <mergeCell ref="M852:Q852"/>
    <mergeCell ref="R852:V852"/>
    <mergeCell ref="C853:L853"/>
    <mergeCell ref="M853:Q853"/>
    <mergeCell ref="R853:V853"/>
    <mergeCell ref="C854:L854"/>
    <mergeCell ref="M854:Q854"/>
    <mergeCell ref="R854:V854"/>
    <mergeCell ref="C849:L849"/>
    <mergeCell ref="M849:Q849"/>
    <mergeCell ref="R849:V849"/>
    <mergeCell ref="C850:L850"/>
    <mergeCell ref="M850:Q850"/>
    <mergeCell ref="R850:V850"/>
    <mergeCell ref="C851:L851"/>
    <mergeCell ref="M851:Q851"/>
    <mergeCell ref="R851:V851"/>
    <mergeCell ref="C858:L858"/>
    <mergeCell ref="M858:Q858"/>
    <mergeCell ref="R858:V858"/>
    <mergeCell ref="C859:L859"/>
    <mergeCell ref="M859:Q859"/>
    <mergeCell ref="R859:V859"/>
    <mergeCell ref="C860:L860"/>
    <mergeCell ref="M860:Q860"/>
    <mergeCell ref="R860:V860"/>
    <mergeCell ref="C855:L855"/>
    <mergeCell ref="M855:Q855"/>
    <mergeCell ref="R855:V855"/>
    <mergeCell ref="C856:L856"/>
    <mergeCell ref="M856:Q856"/>
    <mergeCell ref="R856:V856"/>
    <mergeCell ref="C857:L857"/>
    <mergeCell ref="M857:Q857"/>
    <mergeCell ref="R857:V857"/>
    <mergeCell ref="C864:L864"/>
    <mergeCell ref="M864:Q864"/>
    <mergeCell ref="R864:V864"/>
    <mergeCell ref="C865:L865"/>
    <mergeCell ref="M865:Q865"/>
    <mergeCell ref="R865:V865"/>
    <mergeCell ref="C866:L866"/>
    <mergeCell ref="M866:Q866"/>
    <mergeCell ref="R866:V866"/>
    <mergeCell ref="C861:L861"/>
    <mergeCell ref="M861:Q861"/>
    <mergeCell ref="R861:V861"/>
    <mergeCell ref="C862:L862"/>
    <mergeCell ref="M862:Q862"/>
    <mergeCell ref="R862:V862"/>
    <mergeCell ref="C863:L863"/>
    <mergeCell ref="M863:Q863"/>
    <mergeCell ref="R863:V863"/>
    <mergeCell ref="C870:L870"/>
    <mergeCell ref="M870:Q870"/>
    <mergeCell ref="R870:V870"/>
    <mergeCell ref="C871:L871"/>
    <mergeCell ref="M871:Q871"/>
    <mergeCell ref="R871:V871"/>
    <mergeCell ref="C872:L872"/>
    <mergeCell ref="M872:Q872"/>
    <mergeCell ref="R872:V872"/>
    <mergeCell ref="C867:L867"/>
    <mergeCell ref="M867:Q867"/>
    <mergeCell ref="R867:V867"/>
    <mergeCell ref="C868:L868"/>
    <mergeCell ref="M868:Q868"/>
    <mergeCell ref="R868:V868"/>
    <mergeCell ref="C869:L869"/>
    <mergeCell ref="M869:Q869"/>
    <mergeCell ref="R869:V869"/>
    <mergeCell ref="C876:L876"/>
    <mergeCell ref="M876:Q876"/>
    <mergeCell ref="R876:V876"/>
    <mergeCell ref="C877:L877"/>
    <mergeCell ref="M877:Q877"/>
    <mergeCell ref="R877:V877"/>
    <mergeCell ref="C878:L878"/>
    <mergeCell ref="M878:Q878"/>
    <mergeCell ref="R878:V878"/>
    <mergeCell ref="C873:L873"/>
    <mergeCell ref="M873:Q873"/>
    <mergeCell ref="R873:V873"/>
    <mergeCell ref="C874:L874"/>
    <mergeCell ref="M874:Q874"/>
    <mergeCell ref="R874:V874"/>
    <mergeCell ref="C875:L875"/>
    <mergeCell ref="M875:Q875"/>
    <mergeCell ref="R875:V875"/>
    <mergeCell ref="C882:L882"/>
    <mergeCell ref="M882:Q882"/>
    <mergeCell ref="R882:V882"/>
    <mergeCell ref="C883:L883"/>
    <mergeCell ref="M883:Q883"/>
    <mergeCell ref="R883:V883"/>
    <mergeCell ref="C884:L884"/>
    <mergeCell ref="M884:Q884"/>
    <mergeCell ref="R884:V884"/>
    <mergeCell ref="C879:L879"/>
    <mergeCell ref="M879:Q879"/>
    <mergeCell ref="R879:V879"/>
    <mergeCell ref="C880:L880"/>
    <mergeCell ref="M880:Q880"/>
    <mergeCell ref="R880:V880"/>
    <mergeCell ref="C881:L881"/>
    <mergeCell ref="M881:Q881"/>
    <mergeCell ref="R881:V881"/>
    <mergeCell ref="C888:L888"/>
    <mergeCell ref="M888:Q888"/>
    <mergeCell ref="R888:V888"/>
    <mergeCell ref="C889:L889"/>
    <mergeCell ref="M889:Q889"/>
    <mergeCell ref="R889:V889"/>
    <mergeCell ref="C890:L890"/>
    <mergeCell ref="M890:Q890"/>
    <mergeCell ref="R890:V890"/>
    <mergeCell ref="C885:L885"/>
    <mergeCell ref="M885:Q885"/>
    <mergeCell ref="R885:V885"/>
    <mergeCell ref="C886:L886"/>
    <mergeCell ref="M886:Q886"/>
    <mergeCell ref="R886:V886"/>
    <mergeCell ref="C887:L887"/>
    <mergeCell ref="M887:Q887"/>
    <mergeCell ref="R887:V887"/>
    <mergeCell ref="C894:L894"/>
    <mergeCell ref="M894:Q894"/>
    <mergeCell ref="R894:V894"/>
    <mergeCell ref="C895:L895"/>
    <mergeCell ref="M895:Q895"/>
    <mergeCell ref="R895:V895"/>
    <mergeCell ref="C896:L896"/>
    <mergeCell ref="M896:Q896"/>
    <mergeCell ref="R896:V896"/>
    <mergeCell ref="C891:L891"/>
    <mergeCell ref="M891:Q891"/>
    <mergeCell ref="R891:V891"/>
    <mergeCell ref="C892:L892"/>
    <mergeCell ref="M892:Q892"/>
    <mergeCell ref="R892:V892"/>
    <mergeCell ref="C893:L893"/>
    <mergeCell ref="M893:Q893"/>
    <mergeCell ref="R893:V893"/>
    <mergeCell ref="C900:L900"/>
    <mergeCell ref="M900:Q900"/>
    <mergeCell ref="R900:V900"/>
    <mergeCell ref="C901:L901"/>
    <mergeCell ref="M901:Q901"/>
    <mergeCell ref="R901:V901"/>
    <mergeCell ref="C902:L902"/>
    <mergeCell ref="M902:Q902"/>
    <mergeCell ref="R902:V902"/>
    <mergeCell ref="C897:L897"/>
    <mergeCell ref="M897:Q897"/>
    <mergeCell ref="R897:V897"/>
    <mergeCell ref="C898:L898"/>
    <mergeCell ref="M898:Q898"/>
    <mergeCell ref="R898:V898"/>
    <mergeCell ref="C899:L899"/>
    <mergeCell ref="M899:Q899"/>
    <mergeCell ref="R899:V899"/>
    <mergeCell ref="C906:L906"/>
    <mergeCell ref="M906:Q906"/>
    <mergeCell ref="R906:V906"/>
    <mergeCell ref="C907:L907"/>
    <mergeCell ref="M907:Q907"/>
    <mergeCell ref="R907:V907"/>
    <mergeCell ref="C908:L908"/>
    <mergeCell ref="M908:Q908"/>
    <mergeCell ref="R908:V908"/>
    <mergeCell ref="C903:L903"/>
    <mergeCell ref="M903:Q903"/>
    <mergeCell ref="R903:V903"/>
    <mergeCell ref="C904:L904"/>
    <mergeCell ref="M904:Q904"/>
    <mergeCell ref="R904:V904"/>
    <mergeCell ref="C905:L905"/>
    <mergeCell ref="M905:Q905"/>
    <mergeCell ref="R905:V905"/>
    <mergeCell ref="C912:L912"/>
    <mergeCell ref="M912:Q912"/>
    <mergeCell ref="R912:V912"/>
    <mergeCell ref="C913:L913"/>
    <mergeCell ref="M913:Q913"/>
    <mergeCell ref="R913:V913"/>
    <mergeCell ref="C914:L914"/>
    <mergeCell ref="M914:Q914"/>
    <mergeCell ref="R914:V914"/>
    <mergeCell ref="C909:L909"/>
    <mergeCell ref="M909:Q909"/>
    <mergeCell ref="R909:V909"/>
    <mergeCell ref="C910:L910"/>
    <mergeCell ref="M910:Q910"/>
    <mergeCell ref="R910:V910"/>
    <mergeCell ref="C911:L911"/>
    <mergeCell ref="M911:Q911"/>
    <mergeCell ref="R911:V911"/>
    <mergeCell ref="C918:L918"/>
    <mergeCell ref="M918:Q918"/>
    <mergeCell ref="R918:V918"/>
    <mergeCell ref="C919:L919"/>
    <mergeCell ref="M919:Q919"/>
    <mergeCell ref="R919:V919"/>
    <mergeCell ref="C920:L920"/>
    <mergeCell ref="M920:Q920"/>
    <mergeCell ref="R920:V920"/>
    <mergeCell ref="C915:L915"/>
    <mergeCell ref="M915:Q915"/>
    <mergeCell ref="R915:V915"/>
    <mergeCell ref="C916:L916"/>
    <mergeCell ref="M916:Q916"/>
    <mergeCell ref="R916:V916"/>
    <mergeCell ref="C917:L917"/>
    <mergeCell ref="M917:Q917"/>
    <mergeCell ref="R917:V917"/>
    <mergeCell ref="C924:L924"/>
    <mergeCell ref="M924:Q924"/>
    <mergeCell ref="R924:V924"/>
    <mergeCell ref="C925:L925"/>
    <mergeCell ref="M925:Q925"/>
    <mergeCell ref="R925:V925"/>
    <mergeCell ref="C926:L926"/>
    <mergeCell ref="M926:Q926"/>
    <mergeCell ref="R926:V926"/>
    <mergeCell ref="C921:L921"/>
    <mergeCell ref="M921:Q921"/>
    <mergeCell ref="R921:V921"/>
    <mergeCell ref="C922:L922"/>
    <mergeCell ref="M922:Q922"/>
    <mergeCell ref="R922:V922"/>
    <mergeCell ref="C923:L923"/>
    <mergeCell ref="M923:Q923"/>
    <mergeCell ref="R923:V923"/>
    <mergeCell ref="C930:L930"/>
    <mergeCell ref="M930:Q930"/>
    <mergeCell ref="R930:V930"/>
    <mergeCell ref="C931:L931"/>
    <mergeCell ref="M931:Q931"/>
    <mergeCell ref="R931:V931"/>
    <mergeCell ref="C932:L932"/>
    <mergeCell ref="M932:Q932"/>
    <mergeCell ref="R932:V932"/>
    <mergeCell ref="C927:L927"/>
    <mergeCell ref="M927:Q927"/>
    <mergeCell ref="R927:V927"/>
    <mergeCell ref="C928:L928"/>
    <mergeCell ref="M928:Q928"/>
    <mergeCell ref="R928:V928"/>
    <mergeCell ref="C929:L929"/>
    <mergeCell ref="M929:Q929"/>
    <mergeCell ref="R929:V929"/>
    <mergeCell ref="C936:L936"/>
    <mergeCell ref="M936:Q936"/>
    <mergeCell ref="R936:V936"/>
    <mergeCell ref="C937:L937"/>
    <mergeCell ref="M937:Q937"/>
    <mergeCell ref="R937:V937"/>
    <mergeCell ref="C938:L938"/>
    <mergeCell ref="M938:Q938"/>
    <mergeCell ref="R938:V938"/>
    <mergeCell ref="C933:L933"/>
    <mergeCell ref="M933:Q933"/>
    <mergeCell ref="R933:V933"/>
    <mergeCell ref="C934:L934"/>
    <mergeCell ref="M934:Q934"/>
    <mergeCell ref="R934:V934"/>
    <mergeCell ref="C935:L935"/>
    <mergeCell ref="M935:Q935"/>
    <mergeCell ref="R935:V935"/>
    <mergeCell ref="C942:L942"/>
    <mergeCell ref="M942:Q942"/>
    <mergeCell ref="R942:V942"/>
    <mergeCell ref="C943:L943"/>
    <mergeCell ref="M943:Q943"/>
    <mergeCell ref="R943:V943"/>
    <mergeCell ref="C944:L944"/>
    <mergeCell ref="M944:Q944"/>
    <mergeCell ref="R944:V944"/>
    <mergeCell ref="C939:L939"/>
    <mergeCell ref="M939:Q939"/>
    <mergeCell ref="R939:V939"/>
    <mergeCell ref="C940:L940"/>
    <mergeCell ref="M940:Q940"/>
    <mergeCell ref="R940:V940"/>
    <mergeCell ref="C941:L941"/>
    <mergeCell ref="M941:Q941"/>
    <mergeCell ref="R941:V941"/>
    <mergeCell ref="C948:L948"/>
    <mergeCell ref="M948:Q948"/>
    <mergeCell ref="R948:V948"/>
    <mergeCell ref="C949:L949"/>
    <mergeCell ref="M949:Q949"/>
    <mergeCell ref="R949:V949"/>
    <mergeCell ref="C950:L950"/>
    <mergeCell ref="M950:Q950"/>
    <mergeCell ref="R950:V950"/>
    <mergeCell ref="C945:L945"/>
    <mergeCell ref="M945:Q945"/>
    <mergeCell ref="R945:V945"/>
    <mergeCell ref="C946:L946"/>
    <mergeCell ref="M946:Q946"/>
    <mergeCell ref="R946:V946"/>
    <mergeCell ref="C947:L947"/>
    <mergeCell ref="M947:Q947"/>
    <mergeCell ref="R947:V947"/>
    <mergeCell ref="C954:L954"/>
    <mergeCell ref="M954:Q954"/>
    <mergeCell ref="R954:V954"/>
    <mergeCell ref="C955:L955"/>
    <mergeCell ref="M955:Q955"/>
    <mergeCell ref="R955:V955"/>
    <mergeCell ref="C956:L956"/>
    <mergeCell ref="M956:Q956"/>
    <mergeCell ref="R956:V956"/>
    <mergeCell ref="C951:L951"/>
    <mergeCell ref="M951:Q951"/>
    <mergeCell ref="R951:V951"/>
    <mergeCell ref="C952:L952"/>
    <mergeCell ref="M952:Q952"/>
    <mergeCell ref="R952:V952"/>
    <mergeCell ref="C953:L953"/>
    <mergeCell ref="M953:Q953"/>
    <mergeCell ref="R953:V953"/>
    <mergeCell ref="C960:L960"/>
    <mergeCell ref="M960:Q960"/>
    <mergeCell ref="R960:V960"/>
    <mergeCell ref="C961:L961"/>
    <mergeCell ref="M961:Q961"/>
    <mergeCell ref="R961:V961"/>
    <mergeCell ref="C962:L962"/>
    <mergeCell ref="M962:Q962"/>
    <mergeCell ref="R962:V962"/>
    <mergeCell ref="C957:L957"/>
    <mergeCell ref="M957:Q957"/>
    <mergeCell ref="R957:V957"/>
    <mergeCell ref="C958:L958"/>
    <mergeCell ref="M958:Q958"/>
    <mergeCell ref="R958:V958"/>
    <mergeCell ref="C959:L959"/>
    <mergeCell ref="M959:Q959"/>
    <mergeCell ref="R959:V959"/>
    <mergeCell ref="C966:L966"/>
    <mergeCell ref="M966:Q966"/>
    <mergeCell ref="R966:V966"/>
    <mergeCell ref="C967:L967"/>
    <mergeCell ref="M967:Q967"/>
    <mergeCell ref="R967:V967"/>
    <mergeCell ref="C968:L968"/>
    <mergeCell ref="M968:Q968"/>
    <mergeCell ref="R968:V968"/>
    <mergeCell ref="C963:L963"/>
    <mergeCell ref="M963:Q963"/>
    <mergeCell ref="R963:V963"/>
    <mergeCell ref="C964:L964"/>
    <mergeCell ref="M964:Q964"/>
    <mergeCell ref="R964:V964"/>
    <mergeCell ref="C965:L965"/>
    <mergeCell ref="M965:Q965"/>
    <mergeCell ref="R965:V965"/>
    <mergeCell ref="C972:L972"/>
    <mergeCell ref="M972:Q972"/>
    <mergeCell ref="R972:V972"/>
    <mergeCell ref="C973:L973"/>
    <mergeCell ref="M973:Q973"/>
    <mergeCell ref="R973:V973"/>
    <mergeCell ref="C974:L974"/>
    <mergeCell ref="M974:Q974"/>
    <mergeCell ref="R974:V974"/>
    <mergeCell ref="C969:L969"/>
    <mergeCell ref="M969:Q969"/>
    <mergeCell ref="R969:V969"/>
    <mergeCell ref="C970:L970"/>
    <mergeCell ref="M970:Q970"/>
    <mergeCell ref="R970:V970"/>
    <mergeCell ref="C971:L971"/>
    <mergeCell ref="M971:Q971"/>
    <mergeCell ref="R971:V971"/>
    <mergeCell ref="C978:L978"/>
    <mergeCell ref="M978:Q978"/>
    <mergeCell ref="R978:V978"/>
    <mergeCell ref="C979:L979"/>
    <mergeCell ref="M979:Q979"/>
    <mergeCell ref="R979:V979"/>
    <mergeCell ref="C980:L980"/>
    <mergeCell ref="M980:Q980"/>
    <mergeCell ref="R980:V980"/>
    <mergeCell ref="C975:L975"/>
    <mergeCell ref="M975:Q975"/>
    <mergeCell ref="R975:V975"/>
    <mergeCell ref="C976:L976"/>
    <mergeCell ref="M976:Q976"/>
    <mergeCell ref="R976:V976"/>
    <mergeCell ref="C977:L977"/>
    <mergeCell ref="M977:Q977"/>
    <mergeCell ref="R977:V977"/>
    <mergeCell ref="C984:L984"/>
    <mergeCell ref="M984:Q984"/>
    <mergeCell ref="R984:V984"/>
    <mergeCell ref="C985:L985"/>
    <mergeCell ref="M985:Q985"/>
    <mergeCell ref="R985:V985"/>
    <mergeCell ref="C986:L986"/>
    <mergeCell ref="M986:Q986"/>
    <mergeCell ref="R986:V986"/>
    <mergeCell ref="C981:L981"/>
    <mergeCell ref="M981:Q981"/>
    <mergeCell ref="R981:V981"/>
    <mergeCell ref="C982:L982"/>
    <mergeCell ref="M982:Q982"/>
    <mergeCell ref="R982:V982"/>
    <mergeCell ref="C983:L983"/>
    <mergeCell ref="M983:Q983"/>
    <mergeCell ref="R983:V983"/>
    <mergeCell ref="C990:L990"/>
    <mergeCell ref="M990:Q990"/>
    <mergeCell ref="R990:V990"/>
    <mergeCell ref="C991:L991"/>
    <mergeCell ref="M991:Q991"/>
    <mergeCell ref="R991:V991"/>
    <mergeCell ref="C992:L992"/>
    <mergeCell ref="M992:Q992"/>
    <mergeCell ref="R992:V992"/>
    <mergeCell ref="C987:L987"/>
    <mergeCell ref="M987:Q987"/>
    <mergeCell ref="R987:V987"/>
    <mergeCell ref="C988:L988"/>
    <mergeCell ref="M988:Q988"/>
    <mergeCell ref="R988:V988"/>
    <mergeCell ref="C989:L989"/>
    <mergeCell ref="M989:Q989"/>
    <mergeCell ref="R989:V989"/>
    <mergeCell ref="C996:L996"/>
    <mergeCell ref="M996:Q996"/>
    <mergeCell ref="R996:V996"/>
    <mergeCell ref="C997:L997"/>
    <mergeCell ref="M997:Q997"/>
    <mergeCell ref="R997:V997"/>
    <mergeCell ref="C998:L998"/>
    <mergeCell ref="M998:Q998"/>
    <mergeCell ref="R998:V998"/>
    <mergeCell ref="C993:L993"/>
    <mergeCell ref="M993:Q993"/>
    <mergeCell ref="R993:V993"/>
    <mergeCell ref="C994:L994"/>
    <mergeCell ref="M994:Q994"/>
    <mergeCell ref="R994:V994"/>
    <mergeCell ref="C995:L995"/>
    <mergeCell ref="M995:Q995"/>
    <mergeCell ref="R995:V995"/>
    <mergeCell ref="C1002:L1002"/>
    <mergeCell ref="M1002:Q1002"/>
    <mergeCell ref="R1002:V1002"/>
    <mergeCell ref="C1003:L1003"/>
    <mergeCell ref="M1003:Q1003"/>
    <mergeCell ref="R1003:V1003"/>
    <mergeCell ref="C1004:L1004"/>
    <mergeCell ref="M1004:Q1004"/>
    <mergeCell ref="R1004:V1004"/>
    <mergeCell ref="C999:L999"/>
    <mergeCell ref="M999:Q999"/>
    <mergeCell ref="R999:V999"/>
    <mergeCell ref="C1000:L1000"/>
    <mergeCell ref="M1000:Q1000"/>
    <mergeCell ref="R1000:V1000"/>
    <mergeCell ref="C1001:L1001"/>
    <mergeCell ref="M1001:Q1001"/>
    <mergeCell ref="R1001:V1001"/>
    <mergeCell ref="C1008:L1008"/>
    <mergeCell ref="M1008:Q1008"/>
    <mergeCell ref="R1008:V1008"/>
    <mergeCell ref="C1009:L1009"/>
    <mergeCell ref="M1009:Q1009"/>
    <mergeCell ref="R1009:V1009"/>
    <mergeCell ref="C1010:L1010"/>
    <mergeCell ref="M1010:Q1010"/>
    <mergeCell ref="R1010:V1010"/>
    <mergeCell ref="C1005:L1005"/>
    <mergeCell ref="M1005:Q1005"/>
    <mergeCell ref="R1005:V1005"/>
    <mergeCell ref="C1006:L1006"/>
    <mergeCell ref="M1006:Q1006"/>
    <mergeCell ref="R1006:V1006"/>
    <mergeCell ref="C1007:L1007"/>
    <mergeCell ref="M1007:Q1007"/>
    <mergeCell ref="R1007:V1007"/>
    <mergeCell ref="C1014:L1014"/>
    <mergeCell ref="M1014:Q1014"/>
    <mergeCell ref="R1014:V1014"/>
    <mergeCell ref="C1015:L1015"/>
    <mergeCell ref="M1015:Q1015"/>
    <mergeCell ref="R1015:V1015"/>
    <mergeCell ref="C1016:L1016"/>
    <mergeCell ref="M1016:Q1016"/>
    <mergeCell ref="R1016:V1016"/>
    <mergeCell ref="C1011:L1011"/>
    <mergeCell ref="M1011:Q1011"/>
    <mergeCell ref="R1011:V1011"/>
    <mergeCell ref="C1012:L1012"/>
    <mergeCell ref="M1012:Q1012"/>
    <mergeCell ref="R1012:V1012"/>
    <mergeCell ref="C1013:L1013"/>
    <mergeCell ref="M1013:Q1013"/>
    <mergeCell ref="R1013:V1013"/>
    <mergeCell ref="C1020:L1020"/>
    <mergeCell ref="M1020:Q1020"/>
    <mergeCell ref="R1020:V1020"/>
    <mergeCell ref="C1021:L1021"/>
    <mergeCell ref="M1021:Q1021"/>
    <mergeCell ref="R1021:V1021"/>
    <mergeCell ref="C1022:L1022"/>
    <mergeCell ref="M1022:Q1022"/>
    <mergeCell ref="R1022:V1022"/>
    <mergeCell ref="C1017:L1017"/>
    <mergeCell ref="M1017:Q1017"/>
    <mergeCell ref="R1017:V1017"/>
    <mergeCell ref="C1018:L1018"/>
    <mergeCell ref="M1018:Q1018"/>
    <mergeCell ref="R1018:V1018"/>
    <mergeCell ref="C1019:L1019"/>
    <mergeCell ref="M1019:Q1019"/>
    <mergeCell ref="R1019:V1019"/>
    <mergeCell ref="C1026:L1026"/>
    <mergeCell ref="M1026:Q1026"/>
    <mergeCell ref="R1026:V1026"/>
    <mergeCell ref="C1027:L1027"/>
    <mergeCell ref="M1027:Q1027"/>
    <mergeCell ref="R1027:V1027"/>
    <mergeCell ref="C1028:L1028"/>
    <mergeCell ref="M1028:Q1028"/>
    <mergeCell ref="R1028:V1028"/>
    <mergeCell ref="C1023:L1023"/>
    <mergeCell ref="M1023:Q1023"/>
    <mergeCell ref="R1023:V1023"/>
    <mergeCell ref="C1024:L1024"/>
    <mergeCell ref="M1024:Q1024"/>
    <mergeCell ref="R1024:V1024"/>
    <mergeCell ref="C1025:L1025"/>
    <mergeCell ref="M1025:Q1025"/>
    <mergeCell ref="R1025:V1025"/>
    <mergeCell ref="C1032:L1032"/>
    <mergeCell ref="M1032:Q1032"/>
    <mergeCell ref="R1032:V1032"/>
    <mergeCell ref="C1033:L1033"/>
    <mergeCell ref="M1033:Q1033"/>
    <mergeCell ref="R1033:V1033"/>
    <mergeCell ref="C1034:L1034"/>
    <mergeCell ref="M1034:Q1034"/>
    <mergeCell ref="R1034:V1034"/>
    <mergeCell ref="C1029:L1029"/>
    <mergeCell ref="M1029:Q1029"/>
    <mergeCell ref="R1029:V1029"/>
    <mergeCell ref="C1030:L1030"/>
    <mergeCell ref="M1030:Q1030"/>
    <mergeCell ref="R1030:V1030"/>
    <mergeCell ref="C1031:L1031"/>
    <mergeCell ref="M1031:Q1031"/>
    <mergeCell ref="R1031:V1031"/>
    <mergeCell ref="C1038:L1038"/>
    <mergeCell ref="M1038:Q1038"/>
    <mergeCell ref="R1038:V1038"/>
    <mergeCell ref="C1039:L1039"/>
    <mergeCell ref="M1039:Q1039"/>
    <mergeCell ref="R1039:V1039"/>
    <mergeCell ref="C1040:L1040"/>
    <mergeCell ref="M1040:Q1040"/>
    <mergeCell ref="R1040:V1040"/>
    <mergeCell ref="C1035:L1035"/>
    <mergeCell ref="M1035:Q1035"/>
    <mergeCell ref="R1035:V1035"/>
    <mergeCell ref="C1036:L1036"/>
    <mergeCell ref="M1036:Q1036"/>
    <mergeCell ref="R1036:V1036"/>
    <mergeCell ref="C1037:L1037"/>
    <mergeCell ref="M1037:Q1037"/>
    <mergeCell ref="R1037:V1037"/>
    <mergeCell ref="C1044:L1044"/>
    <mergeCell ref="M1044:Q1044"/>
    <mergeCell ref="R1044:V1044"/>
    <mergeCell ref="C1045:L1045"/>
    <mergeCell ref="M1045:Q1045"/>
    <mergeCell ref="R1045:V1045"/>
    <mergeCell ref="C1046:L1046"/>
    <mergeCell ref="M1046:Q1046"/>
    <mergeCell ref="R1046:V1046"/>
    <mergeCell ref="C1041:L1041"/>
    <mergeCell ref="M1041:Q1041"/>
    <mergeCell ref="R1041:V1041"/>
    <mergeCell ref="C1042:L1042"/>
    <mergeCell ref="M1042:Q1042"/>
    <mergeCell ref="R1042:V1042"/>
    <mergeCell ref="C1043:L1043"/>
    <mergeCell ref="M1043:Q1043"/>
    <mergeCell ref="R1043:V1043"/>
    <mergeCell ref="C1050:L1050"/>
    <mergeCell ref="M1050:Q1050"/>
    <mergeCell ref="R1050:V1050"/>
    <mergeCell ref="C1051:L1051"/>
    <mergeCell ref="M1051:Q1051"/>
    <mergeCell ref="R1051:V1051"/>
    <mergeCell ref="C1052:L1052"/>
    <mergeCell ref="M1052:Q1052"/>
    <mergeCell ref="R1052:V1052"/>
    <mergeCell ref="C1047:L1047"/>
    <mergeCell ref="M1047:Q1047"/>
    <mergeCell ref="R1047:V1047"/>
    <mergeCell ref="C1048:L1048"/>
    <mergeCell ref="M1048:Q1048"/>
    <mergeCell ref="R1048:V1048"/>
    <mergeCell ref="C1049:L1049"/>
    <mergeCell ref="M1049:Q1049"/>
    <mergeCell ref="R1049:V1049"/>
    <mergeCell ref="C1056:L1056"/>
    <mergeCell ref="M1056:Q1056"/>
    <mergeCell ref="R1056:V1056"/>
    <mergeCell ref="C1057:L1057"/>
    <mergeCell ref="M1057:Q1057"/>
    <mergeCell ref="R1057:V1057"/>
    <mergeCell ref="C1058:L1058"/>
    <mergeCell ref="M1058:Q1058"/>
    <mergeCell ref="R1058:V1058"/>
    <mergeCell ref="C1053:L1053"/>
    <mergeCell ref="M1053:Q1053"/>
    <mergeCell ref="R1053:V1053"/>
    <mergeCell ref="C1054:L1054"/>
    <mergeCell ref="M1054:Q1054"/>
    <mergeCell ref="R1054:V1054"/>
    <mergeCell ref="C1055:L1055"/>
    <mergeCell ref="M1055:Q1055"/>
    <mergeCell ref="R1055:V1055"/>
    <mergeCell ref="C1062:L1062"/>
    <mergeCell ref="M1062:Q1062"/>
    <mergeCell ref="R1062:V1062"/>
    <mergeCell ref="C1063:L1063"/>
    <mergeCell ref="M1063:Q1063"/>
    <mergeCell ref="R1063:V1063"/>
    <mergeCell ref="C1064:L1064"/>
    <mergeCell ref="M1064:Q1064"/>
    <mergeCell ref="R1064:V1064"/>
    <mergeCell ref="C1059:L1059"/>
    <mergeCell ref="M1059:Q1059"/>
    <mergeCell ref="R1059:V1059"/>
    <mergeCell ref="C1060:L1060"/>
    <mergeCell ref="M1060:Q1060"/>
    <mergeCell ref="R1060:V1060"/>
    <mergeCell ref="C1061:L1061"/>
    <mergeCell ref="M1061:Q1061"/>
    <mergeCell ref="R1061:V1061"/>
    <mergeCell ref="C1068:L1068"/>
    <mergeCell ref="M1068:Q1068"/>
    <mergeCell ref="R1068:V1068"/>
    <mergeCell ref="C1069:L1069"/>
    <mergeCell ref="M1069:Q1069"/>
    <mergeCell ref="R1069:V1069"/>
    <mergeCell ref="C1070:L1070"/>
    <mergeCell ref="M1070:Q1070"/>
    <mergeCell ref="R1070:V1070"/>
    <mergeCell ref="C1065:L1065"/>
    <mergeCell ref="M1065:Q1065"/>
    <mergeCell ref="R1065:V1065"/>
    <mergeCell ref="C1066:L1066"/>
    <mergeCell ref="M1066:Q1066"/>
    <mergeCell ref="R1066:V1066"/>
    <mergeCell ref="C1067:L1067"/>
    <mergeCell ref="M1067:Q1067"/>
    <mergeCell ref="R1067:V1067"/>
    <mergeCell ref="C1074:L1074"/>
    <mergeCell ref="M1074:Q1074"/>
    <mergeCell ref="R1074:V1074"/>
    <mergeCell ref="C1075:L1075"/>
    <mergeCell ref="M1075:Q1075"/>
    <mergeCell ref="R1075:V1075"/>
    <mergeCell ref="C1076:L1076"/>
    <mergeCell ref="M1076:Q1076"/>
    <mergeCell ref="R1076:V1076"/>
    <mergeCell ref="C1071:L1071"/>
    <mergeCell ref="M1071:Q1071"/>
    <mergeCell ref="R1071:V1071"/>
    <mergeCell ref="C1072:L1072"/>
    <mergeCell ref="M1072:Q1072"/>
    <mergeCell ref="R1072:V1072"/>
    <mergeCell ref="C1073:L1073"/>
    <mergeCell ref="M1073:Q1073"/>
    <mergeCell ref="R1073:V1073"/>
    <mergeCell ref="C1080:L1080"/>
    <mergeCell ref="M1080:Q1080"/>
    <mergeCell ref="R1080:V1080"/>
    <mergeCell ref="C1081:L1081"/>
    <mergeCell ref="M1081:Q1081"/>
    <mergeCell ref="R1081:V1081"/>
    <mergeCell ref="C1082:L1082"/>
    <mergeCell ref="M1082:Q1082"/>
    <mergeCell ref="R1082:V1082"/>
    <mergeCell ref="C1077:L1077"/>
    <mergeCell ref="M1077:Q1077"/>
    <mergeCell ref="R1077:V1077"/>
    <mergeCell ref="C1078:L1078"/>
    <mergeCell ref="M1078:Q1078"/>
    <mergeCell ref="R1078:V1078"/>
    <mergeCell ref="C1079:L1079"/>
    <mergeCell ref="M1079:Q1079"/>
    <mergeCell ref="R1079:V1079"/>
    <mergeCell ref="C1086:L1086"/>
    <mergeCell ref="M1086:Q1086"/>
    <mergeCell ref="R1086:V1086"/>
    <mergeCell ref="C1087:L1087"/>
    <mergeCell ref="M1087:Q1087"/>
    <mergeCell ref="R1087:V1087"/>
    <mergeCell ref="C1088:L1088"/>
    <mergeCell ref="M1088:Q1088"/>
    <mergeCell ref="R1088:V1088"/>
    <mergeCell ref="C1083:L1083"/>
    <mergeCell ref="M1083:Q1083"/>
    <mergeCell ref="R1083:V1083"/>
    <mergeCell ref="C1084:L1084"/>
    <mergeCell ref="M1084:Q1084"/>
    <mergeCell ref="R1084:V1084"/>
    <mergeCell ref="C1085:L1085"/>
    <mergeCell ref="M1085:Q1085"/>
    <mergeCell ref="R1085:V1085"/>
    <mergeCell ref="C1092:L1092"/>
    <mergeCell ref="M1092:Q1092"/>
    <mergeCell ref="R1092:V1092"/>
    <mergeCell ref="C1093:L1093"/>
    <mergeCell ref="M1093:Q1093"/>
    <mergeCell ref="R1093:V1093"/>
    <mergeCell ref="C1094:L1094"/>
    <mergeCell ref="M1094:Q1094"/>
    <mergeCell ref="R1094:V1094"/>
    <mergeCell ref="C1089:L1089"/>
    <mergeCell ref="M1089:Q1089"/>
    <mergeCell ref="R1089:V1089"/>
    <mergeCell ref="C1090:L1090"/>
    <mergeCell ref="M1090:Q1090"/>
    <mergeCell ref="R1090:V1090"/>
    <mergeCell ref="C1091:L1091"/>
    <mergeCell ref="M1091:Q1091"/>
    <mergeCell ref="R1091:V1091"/>
    <mergeCell ref="C1098:L1098"/>
    <mergeCell ref="M1098:Q1098"/>
    <mergeCell ref="R1098:V1098"/>
    <mergeCell ref="C1099:L1099"/>
    <mergeCell ref="M1099:Q1099"/>
    <mergeCell ref="R1099:V1099"/>
    <mergeCell ref="C1100:L1100"/>
    <mergeCell ref="M1100:Q1100"/>
    <mergeCell ref="R1100:V1100"/>
    <mergeCell ref="C1095:L1095"/>
    <mergeCell ref="M1095:Q1095"/>
    <mergeCell ref="R1095:V1095"/>
    <mergeCell ref="C1096:L1096"/>
    <mergeCell ref="M1096:Q1096"/>
    <mergeCell ref="R1096:V1096"/>
    <mergeCell ref="C1097:L1097"/>
    <mergeCell ref="M1097:Q1097"/>
    <mergeCell ref="R1097:V1097"/>
    <mergeCell ref="C1104:L1104"/>
    <mergeCell ref="M1104:Q1104"/>
    <mergeCell ref="R1104:V1104"/>
    <mergeCell ref="C1105:L1105"/>
    <mergeCell ref="M1105:Q1105"/>
    <mergeCell ref="R1105:V1105"/>
    <mergeCell ref="C1106:L1106"/>
    <mergeCell ref="M1106:Q1106"/>
    <mergeCell ref="R1106:V1106"/>
    <mergeCell ref="C1101:L1101"/>
    <mergeCell ref="M1101:Q1101"/>
    <mergeCell ref="R1101:V1101"/>
    <mergeCell ref="C1102:L1102"/>
    <mergeCell ref="M1102:Q1102"/>
    <mergeCell ref="R1102:V1102"/>
    <mergeCell ref="C1103:L1103"/>
    <mergeCell ref="M1103:Q1103"/>
    <mergeCell ref="R1103:V1103"/>
    <mergeCell ref="C1110:L1110"/>
    <mergeCell ref="M1110:Q1110"/>
    <mergeCell ref="R1110:V1110"/>
    <mergeCell ref="C1111:L1111"/>
    <mergeCell ref="M1111:Q1111"/>
    <mergeCell ref="R1111:V1111"/>
    <mergeCell ref="C1112:L1112"/>
    <mergeCell ref="M1112:Q1112"/>
    <mergeCell ref="R1112:V1112"/>
    <mergeCell ref="C1107:L1107"/>
    <mergeCell ref="M1107:Q1107"/>
    <mergeCell ref="R1107:V1107"/>
    <mergeCell ref="C1108:L1108"/>
    <mergeCell ref="M1108:Q1108"/>
    <mergeCell ref="R1108:V1108"/>
    <mergeCell ref="C1109:L1109"/>
    <mergeCell ref="M1109:Q1109"/>
    <mergeCell ref="R1109:V1109"/>
    <mergeCell ref="C1116:L1116"/>
    <mergeCell ref="M1116:Q1116"/>
    <mergeCell ref="R1116:V1116"/>
    <mergeCell ref="C1117:L1117"/>
    <mergeCell ref="M1117:Q1117"/>
    <mergeCell ref="R1117:V1117"/>
    <mergeCell ref="C1118:L1118"/>
    <mergeCell ref="M1118:Q1118"/>
    <mergeCell ref="R1118:V1118"/>
    <mergeCell ref="C1113:L1113"/>
    <mergeCell ref="M1113:Q1113"/>
    <mergeCell ref="R1113:V1113"/>
    <mergeCell ref="C1114:L1114"/>
    <mergeCell ref="M1114:Q1114"/>
    <mergeCell ref="R1114:V1114"/>
    <mergeCell ref="C1115:L1115"/>
    <mergeCell ref="M1115:Q1115"/>
    <mergeCell ref="R1115:V1115"/>
    <mergeCell ref="C1122:L1122"/>
    <mergeCell ref="M1122:Q1122"/>
    <mergeCell ref="R1122:V1122"/>
    <mergeCell ref="C1123:L1123"/>
    <mergeCell ref="M1123:Q1123"/>
    <mergeCell ref="R1123:V1123"/>
    <mergeCell ref="C1124:L1124"/>
    <mergeCell ref="M1124:Q1124"/>
    <mergeCell ref="R1124:V1124"/>
    <mergeCell ref="C1119:L1119"/>
    <mergeCell ref="M1119:Q1119"/>
    <mergeCell ref="R1119:V1119"/>
    <mergeCell ref="C1120:L1120"/>
    <mergeCell ref="M1120:Q1120"/>
    <mergeCell ref="R1120:V1120"/>
    <mergeCell ref="C1121:L1121"/>
    <mergeCell ref="M1121:Q1121"/>
    <mergeCell ref="R1121:V1121"/>
    <mergeCell ref="C1128:L1128"/>
    <mergeCell ref="M1128:Q1128"/>
    <mergeCell ref="R1128:V1128"/>
    <mergeCell ref="C1129:L1129"/>
    <mergeCell ref="M1129:Q1129"/>
    <mergeCell ref="R1129:V1129"/>
    <mergeCell ref="C1130:L1130"/>
    <mergeCell ref="M1130:Q1130"/>
    <mergeCell ref="R1130:V1130"/>
    <mergeCell ref="C1125:L1125"/>
    <mergeCell ref="M1125:Q1125"/>
    <mergeCell ref="R1125:V1125"/>
    <mergeCell ref="C1126:L1126"/>
    <mergeCell ref="M1126:Q1126"/>
    <mergeCell ref="R1126:V1126"/>
    <mergeCell ref="C1127:L1127"/>
    <mergeCell ref="M1127:Q1127"/>
    <mergeCell ref="R1127:V1127"/>
    <mergeCell ref="C1134:L1134"/>
    <mergeCell ref="M1134:Q1134"/>
    <mergeCell ref="R1134:V1134"/>
    <mergeCell ref="C1135:L1135"/>
    <mergeCell ref="M1135:Q1135"/>
    <mergeCell ref="R1135:V1135"/>
    <mergeCell ref="C1136:L1136"/>
    <mergeCell ref="M1136:Q1136"/>
    <mergeCell ref="R1136:V1136"/>
    <mergeCell ref="C1131:L1131"/>
    <mergeCell ref="M1131:Q1131"/>
    <mergeCell ref="R1131:V1131"/>
    <mergeCell ref="C1132:L1132"/>
    <mergeCell ref="M1132:Q1132"/>
    <mergeCell ref="R1132:V1132"/>
    <mergeCell ref="C1133:L1133"/>
    <mergeCell ref="M1133:Q1133"/>
    <mergeCell ref="R1133:V1133"/>
    <mergeCell ref="C1140:L1140"/>
    <mergeCell ref="M1140:Q1140"/>
    <mergeCell ref="R1140:V1140"/>
    <mergeCell ref="C1141:L1141"/>
    <mergeCell ref="M1141:Q1141"/>
    <mergeCell ref="R1141:V1141"/>
    <mergeCell ref="C1142:L1142"/>
    <mergeCell ref="M1142:Q1142"/>
    <mergeCell ref="R1142:V1142"/>
    <mergeCell ref="C1137:L1137"/>
    <mergeCell ref="M1137:Q1137"/>
    <mergeCell ref="R1137:V1137"/>
    <mergeCell ref="C1138:L1138"/>
    <mergeCell ref="M1138:Q1138"/>
    <mergeCell ref="R1138:V1138"/>
    <mergeCell ref="C1139:L1139"/>
    <mergeCell ref="M1139:Q1139"/>
    <mergeCell ref="R1139:V1139"/>
    <mergeCell ref="C1146:L1146"/>
    <mergeCell ref="M1146:Q1146"/>
    <mergeCell ref="R1146:V1146"/>
    <mergeCell ref="C1147:L1147"/>
    <mergeCell ref="M1147:Q1147"/>
    <mergeCell ref="R1147:V1147"/>
    <mergeCell ref="C1148:L1148"/>
    <mergeCell ref="M1148:Q1148"/>
    <mergeCell ref="R1148:V1148"/>
    <mergeCell ref="C1143:L1143"/>
    <mergeCell ref="M1143:Q1143"/>
    <mergeCell ref="R1143:V1143"/>
    <mergeCell ref="C1144:L1144"/>
    <mergeCell ref="M1144:Q1144"/>
    <mergeCell ref="R1144:V1144"/>
    <mergeCell ref="C1145:L1145"/>
    <mergeCell ref="M1145:Q1145"/>
    <mergeCell ref="R1145:V1145"/>
    <mergeCell ref="C1152:L1152"/>
    <mergeCell ref="M1152:Q1152"/>
    <mergeCell ref="R1152:V1152"/>
    <mergeCell ref="C1153:L1153"/>
    <mergeCell ref="M1153:Q1153"/>
    <mergeCell ref="R1153:V1153"/>
    <mergeCell ref="C1154:L1154"/>
    <mergeCell ref="M1154:Q1154"/>
    <mergeCell ref="R1154:V1154"/>
    <mergeCell ref="C1149:L1149"/>
    <mergeCell ref="M1149:Q1149"/>
    <mergeCell ref="R1149:V1149"/>
    <mergeCell ref="C1150:L1150"/>
    <mergeCell ref="M1150:Q1150"/>
    <mergeCell ref="R1150:V1150"/>
    <mergeCell ref="C1151:L1151"/>
    <mergeCell ref="M1151:Q1151"/>
    <mergeCell ref="R1151:V1151"/>
    <mergeCell ref="C1158:L1158"/>
    <mergeCell ref="M1158:Q1158"/>
    <mergeCell ref="R1158:V1158"/>
    <mergeCell ref="C1159:L1159"/>
    <mergeCell ref="M1159:Q1159"/>
    <mergeCell ref="R1159:V1159"/>
    <mergeCell ref="C1160:L1160"/>
    <mergeCell ref="M1160:Q1160"/>
    <mergeCell ref="R1160:V1160"/>
    <mergeCell ref="C1155:L1155"/>
    <mergeCell ref="M1155:Q1155"/>
    <mergeCell ref="R1155:V1155"/>
    <mergeCell ref="C1156:L1156"/>
    <mergeCell ref="M1156:Q1156"/>
    <mergeCell ref="R1156:V1156"/>
    <mergeCell ref="C1157:L1157"/>
    <mergeCell ref="M1157:Q1157"/>
    <mergeCell ref="R1157:V1157"/>
    <mergeCell ref="C1164:L1164"/>
    <mergeCell ref="M1164:Q1164"/>
    <mergeCell ref="R1164:V1164"/>
    <mergeCell ref="C1165:L1165"/>
    <mergeCell ref="M1165:Q1165"/>
    <mergeCell ref="R1165:V1165"/>
    <mergeCell ref="C1166:L1166"/>
    <mergeCell ref="M1166:Q1166"/>
    <mergeCell ref="R1166:V1166"/>
    <mergeCell ref="C1161:L1161"/>
    <mergeCell ref="M1161:Q1161"/>
    <mergeCell ref="R1161:V1161"/>
    <mergeCell ref="C1162:L1162"/>
    <mergeCell ref="M1162:Q1162"/>
    <mergeCell ref="R1162:V1162"/>
    <mergeCell ref="C1163:L1163"/>
    <mergeCell ref="M1163:Q1163"/>
    <mergeCell ref="R1163:V1163"/>
    <mergeCell ref="C1170:L1170"/>
    <mergeCell ref="M1170:Q1170"/>
    <mergeCell ref="R1170:V1170"/>
    <mergeCell ref="C1171:L1171"/>
    <mergeCell ref="M1171:Q1171"/>
    <mergeCell ref="R1171:V1171"/>
    <mergeCell ref="C1172:L1172"/>
    <mergeCell ref="M1172:Q1172"/>
    <mergeCell ref="R1172:V1172"/>
    <mergeCell ref="C1167:L1167"/>
    <mergeCell ref="M1167:Q1167"/>
    <mergeCell ref="R1167:V1167"/>
    <mergeCell ref="C1168:L1168"/>
    <mergeCell ref="M1168:Q1168"/>
    <mergeCell ref="R1168:V1168"/>
    <mergeCell ref="C1169:L1169"/>
    <mergeCell ref="M1169:Q1169"/>
    <mergeCell ref="R1169:V1169"/>
    <mergeCell ref="C1176:L1176"/>
    <mergeCell ref="M1176:Q1176"/>
    <mergeCell ref="R1176:V1176"/>
    <mergeCell ref="C1177:L1177"/>
    <mergeCell ref="M1177:Q1177"/>
    <mergeCell ref="R1177:V1177"/>
    <mergeCell ref="C1178:L1178"/>
    <mergeCell ref="M1178:Q1178"/>
    <mergeCell ref="R1178:V1178"/>
    <mergeCell ref="C1173:L1173"/>
    <mergeCell ref="M1173:Q1173"/>
    <mergeCell ref="R1173:V1173"/>
    <mergeCell ref="C1174:L1174"/>
    <mergeCell ref="M1174:Q1174"/>
    <mergeCell ref="R1174:V1174"/>
    <mergeCell ref="C1175:L1175"/>
    <mergeCell ref="M1175:Q1175"/>
    <mergeCell ref="R1175:V1175"/>
    <mergeCell ref="C1182:L1182"/>
    <mergeCell ref="M1182:Q1182"/>
    <mergeCell ref="R1182:V1182"/>
    <mergeCell ref="C1183:L1183"/>
    <mergeCell ref="M1183:Q1183"/>
    <mergeCell ref="R1183:V1183"/>
    <mergeCell ref="C1184:L1184"/>
    <mergeCell ref="M1184:Q1184"/>
    <mergeCell ref="R1184:V1184"/>
    <mergeCell ref="C1179:L1179"/>
    <mergeCell ref="M1179:Q1179"/>
    <mergeCell ref="R1179:V1179"/>
    <mergeCell ref="C1180:L1180"/>
    <mergeCell ref="M1180:Q1180"/>
    <mergeCell ref="R1180:V1180"/>
    <mergeCell ref="C1181:L1181"/>
    <mergeCell ref="M1181:Q1181"/>
    <mergeCell ref="R1181:V1181"/>
    <mergeCell ref="C1188:L1188"/>
    <mergeCell ref="M1188:Q1188"/>
    <mergeCell ref="R1188:V1188"/>
    <mergeCell ref="C1189:L1189"/>
    <mergeCell ref="M1189:Q1189"/>
    <mergeCell ref="R1189:V1189"/>
    <mergeCell ref="C1190:L1190"/>
    <mergeCell ref="M1190:Q1190"/>
    <mergeCell ref="R1190:V1190"/>
    <mergeCell ref="C1185:L1185"/>
    <mergeCell ref="M1185:Q1185"/>
    <mergeCell ref="R1185:V1185"/>
    <mergeCell ref="C1186:L1186"/>
    <mergeCell ref="M1186:Q1186"/>
    <mergeCell ref="R1186:V1186"/>
    <mergeCell ref="C1187:L1187"/>
    <mergeCell ref="M1187:Q1187"/>
    <mergeCell ref="R1187:V1187"/>
    <mergeCell ref="C1194:L1194"/>
    <mergeCell ref="M1194:Q1194"/>
    <mergeCell ref="R1194:V1194"/>
    <mergeCell ref="C1195:L1195"/>
    <mergeCell ref="M1195:Q1195"/>
    <mergeCell ref="R1195:V1195"/>
    <mergeCell ref="C1196:L1196"/>
    <mergeCell ref="M1196:Q1196"/>
    <mergeCell ref="R1196:V1196"/>
    <mergeCell ref="C1191:L1191"/>
    <mergeCell ref="M1191:Q1191"/>
    <mergeCell ref="R1191:V1191"/>
    <mergeCell ref="C1192:L1192"/>
    <mergeCell ref="M1192:Q1192"/>
    <mergeCell ref="R1192:V1192"/>
    <mergeCell ref="C1193:L1193"/>
    <mergeCell ref="M1193:Q1193"/>
    <mergeCell ref="R1193:V1193"/>
    <mergeCell ref="C1200:L1200"/>
    <mergeCell ref="M1200:Q1200"/>
    <mergeCell ref="R1200:V1200"/>
    <mergeCell ref="C1201:L1201"/>
    <mergeCell ref="M1201:Q1201"/>
    <mergeCell ref="R1201:V1201"/>
    <mergeCell ref="C1202:L1202"/>
    <mergeCell ref="M1202:Q1202"/>
    <mergeCell ref="R1202:V1202"/>
    <mergeCell ref="C1197:L1197"/>
    <mergeCell ref="M1197:Q1197"/>
    <mergeCell ref="R1197:V1197"/>
    <mergeCell ref="C1198:L1198"/>
    <mergeCell ref="M1198:Q1198"/>
    <mergeCell ref="R1198:V1198"/>
    <mergeCell ref="C1199:L1199"/>
    <mergeCell ref="M1199:Q1199"/>
    <mergeCell ref="R1199:V1199"/>
    <mergeCell ref="C1206:L1206"/>
    <mergeCell ref="M1206:Q1206"/>
    <mergeCell ref="R1206:V1206"/>
    <mergeCell ref="C1207:L1207"/>
    <mergeCell ref="M1207:Q1207"/>
    <mergeCell ref="R1207:V1207"/>
    <mergeCell ref="C1208:L1208"/>
    <mergeCell ref="M1208:Q1208"/>
    <mergeCell ref="R1208:V1208"/>
    <mergeCell ref="C1203:L1203"/>
    <mergeCell ref="M1203:Q1203"/>
    <mergeCell ref="R1203:V1203"/>
    <mergeCell ref="C1204:L1204"/>
    <mergeCell ref="M1204:Q1204"/>
    <mergeCell ref="R1204:V1204"/>
    <mergeCell ref="C1205:L1205"/>
    <mergeCell ref="M1205:Q1205"/>
    <mergeCell ref="R1205:V1205"/>
    <mergeCell ref="C1212:L1212"/>
    <mergeCell ref="M1212:Q1212"/>
    <mergeCell ref="R1212:V1212"/>
    <mergeCell ref="C1213:L1213"/>
    <mergeCell ref="M1213:Q1213"/>
    <mergeCell ref="R1213:V1213"/>
    <mergeCell ref="C1214:L1214"/>
    <mergeCell ref="M1214:Q1214"/>
    <mergeCell ref="R1214:V1214"/>
    <mergeCell ref="C1209:L1209"/>
    <mergeCell ref="M1209:Q1209"/>
    <mergeCell ref="R1209:V1209"/>
    <mergeCell ref="C1210:L1210"/>
    <mergeCell ref="M1210:Q1210"/>
    <mergeCell ref="R1210:V1210"/>
    <mergeCell ref="C1211:L1211"/>
    <mergeCell ref="M1211:Q1211"/>
    <mergeCell ref="R1211:V1211"/>
    <mergeCell ref="C1218:L1218"/>
    <mergeCell ref="M1218:Q1218"/>
    <mergeCell ref="R1218:V1218"/>
    <mergeCell ref="C1219:L1219"/>
    <mergeCell ref="M1219:Q1219"/>
    <mergeCell ref="R1219:V1219"/>
    <mergeCell ref="C1220:L1220"/>
    <mergeCell ref="M1220:Q1220"/>
    <mergeCell ref="R1220:V1220"/>
    <mergeCell ref="C1215:L1215"/>
    <mergeCell ref="M1215:Q1215"/>
    <mergeCell ref="R1215:V1215"/>
    <mergeCell ref="C1216:L1216"/>
    <mergeCell ref="M1216:Q1216"/>
    <mergeCell ref="R1216:V1216"/>
    <mergeCell ref="C1217:L1217"/>
    <mergeCell ref="M1217:Q1217"/>
    <mergeCell ref="R1217:V1217"/>
    <mergeCell ref="C1224:L1224"/>
    <mergeCell ref="M1224:Q1224"/>
    <mergeCell ref="R1224:V1224"/>
    <mergeCell ref="C1225:L1225"/>
    <mergeCell ref="M1225:Q1225"/>
    <mergeCell ref="R1225:V1225"/>
    <mergeCell ref="C1226:L1226"/>
    <mergeCell ref="M1226:Q1226"/>
    <mergeCell ref="R1226:V1226"/>
    <mergeCell ref="C1221:L1221"/>
    <mergeCell ref="M1221:Q1221"/>
    <mergeCell ref="R1221:V1221"/>
    <mergeCell ref="C1222:L1222"/>
    <mergeCell ref="M1222:Q1222"/>
    <mergeCell ref="R1222:V1222"/>
    <mergeCell ref="C1223:L1223"/>
    <mergeCell ref="M1223:Q1223"/>
    <mergeCell ref="R1223:V1223"/>
    <mergeCell ref="C1230:L1230"/>
    <mergeCell ref="M1230:Q1230"/>
    <mergeCell ref="R1230:V1230"/>
    <mergeCell ref="C1231:L1231"/>
    <mergeCell ref="M1231:Q1231"/>
    <mergeCell ref="R1231:V1231"/>
    <mergeCell ref="C1232:L1232"/>
    <mergeCell ref="M1232:Q1232"/>
    <mergeCell ref="R1232:V1232"/>
    <mergeCell ref="C1227:L1227"/>
    <mergeCell ref="M1227:Q1227"/>
    <mergeCell ref="R1227:V1227"/>
    <mergeCell ref="C1228:L1228"/>
    <mergeCell ref="M1228:Q1228"/>
    <mergeCell ref="R1228:V1228"/>
    <mergeCell ref="C1229:L1229"/>
    <mergeCell ref="M1229:Q1229"/>
    <mergeCell ref="R1229:V1229"/>
    <mergeCell ref="C1236:L1236"/>
    <mergeCell ref="M1236:Q1236"/>
    <mergeCell ref="R1236:V1236"/>
    <mergeCell ref="C1237:L1237"/>
    <mergeCell ref="M1237:Q1237"/>
    <mergeCell ref="R1237:V1237"/>
    <mergeCell ref="C1238:L1238"/>
    <mergeCell ref="M1238:Q1238"/>
    <mergeCell ref="R1238:V1238"/>
    <mergeCell ref="C1233:L1233"/>
    <mergeCell ref="M1233:Q1233"/>
    <mergeCell ref="R1233:V1233"/>
    <mergeCell ref="C1234:L1234"/>
    <mergeCell ref="M1234:Q1234"/>
    <mergeCell ref="R1234:V1234"/>
    <mergeCell ref="C1235:L1235"/>
    <mergeCell ref="M1235:Q1235"/>
    <mergeCell ref="R1235:V1235"/>
    <mergeCell ref="C1242:L1242"/>
    <mergeCell ref="M1242:Q1242"/>
    <mergeCell ref="R1242:V1242"/>
    <mergeCell ref="C1243:L1243"/>
    <mergeCell ref="M1243:Q1243"/>
    <mergeCell ref="R1243:V1243"/>
    <mergeCell ref="C1244:L1244"/>
    <mergeCell ref="M1244:Q1244"/>
    <mergeCell ref="R1244:V1244"/>
    <mergeCell ref="C1239:L1239"/>
    <mergeCell ref="M1239:Q1239"/>
    <mergeCell ref="R1239:V1239"/>
    <mergeCell ref="C1240:L1240"/>
    <mergeCell ref="M1240:Q1240"/>
    <mergeCell ref="R1240:V1240"/>
    <mergeCell ref="C1241:L1241"/>
    <mergeCell ref="M1241:Q1241"/>
    <mergeCell ref="R1241:V1241"/>
    <mergeCell ref="C1248:L1248"/>
    <mergeCell ref="M1248:Q1248"/>
    <mergeCell ref="R1248:V1248"/>
    <mergeCell ref="C1249:L1249"/>
    <mergeCell ref="M1249:Q1249"/>
    <mergeCell ref="R1249:V1249"/>
    <mergeCell ref="C1250:L1250"/>
    <mergeCell ref="M1250:Q1250"/>
    <mergeCell ref="R1250:V1250"/>
    <mergeCell ref="C1245:L1245"/>
    <mergeCell ref="M1245:Q1245"/>
    <mergeCell ref="R1245:V1245"/>
    <mergeCell ref="C1246:L1246"/>
    <mergeCell ref="M1246:Q1246"/>
    <mergeCell ref="R1246:V1246"/>
    <mergeCell ref="C1247:L1247"/>
    <mergeCell ref="M1247:Q1247"/>
    <mergeCell ref="R1247:V1247"/>
    <mergeCell ref="C1254:L1254"/>
    <mergeCell ref="M1254:Q1254"/>
    <mergeCell ref="R1254:V1254"/>
    <mergeCell ref="C1255:L1255"/>
    <mergeCell ref="M1255:Q1255"/>
    <mergeCell ref="R1255:V1255"/>
    <mergeCell ref="C1256:L1256"/>
    <mergeCell ref="M1256:Q1256"/>
    <mergeCell ref="R1256:V1256"/>
    <mergeCell ref="C1251:L1251"/>
    <mergeCell ref="M1251:Q1251"/>
    <mergeCell ref="R1251:V1251"/>
    <mergeCell ref="C1252:L1252"/>
    <mergeCell ref="M1252:Q1252"/>
    <mergeCell ref="R1252:V1252"/>
    <mergeCell ref="C1253:L1253"/>
    <mergeCell ref="M1253:Q1253"/>
    <mergeCell ref="R1253:V1253"/>
    <mergeCell ref="C1260:L1260"/>
    <mergeCell ref="M1260:Q1260"/>
    <mergeCell ref="R1260:V1260"/>
    <mergeCell ref="C1261:L1261"/>
    <mergeCell ref="M1261:Q1261"/>
    <mergeCell ref="R1261:V1261"/>
    <mergeCell ref="C1262:L1262"/>
    <mergeCell ref="M1262:Q1262"/>
    <mergeCell ref="R1262:V1262"/>
    <mergeCell ref="C1257:L1257"/>
    <mergeCell ref="M1257:Q1257"/>
    <mergeCell ref="R1257:V1257"/>
    <mergeCell ref="C1258:L1258"/>
    <mergeCell ref="M1258:Q1258"/>
    <mergeCell ref="R1258:V1258"/>
    <mergeCell ref="C1259:L1259"/>
    <mergeCell ref="M1259:Q1259"/>
    <mergeCell ref="R1259:V1259"/>
    <mergeCell ref="C1266:L1266"/>
    <mergeCell ref="M1266:Q1266"/>
    <mergeCell ref="R1266:V1266"/>
    <mergeCell ref="C1267:L1267"/>
    <mergeCell ref="M1267:Q1267"/>
    <mergeCell ref="R1267:V1267"/>
    <mergeCell ref="C1268:L1268"/>
    <mergeCell ref="M1268:Q1268"/>
    <mergeCell ref="R1268:V1268"/>
    <mergeCell ref="C1263:L1263"/>
    <mergeCell ref="M1263:Q1263"/>
    <mergeCell ref="R1263:V1263"/>
    <mergeCell ref="C1264:L1264"/>
    <mergeCell ref="M1264:Q1264"/>
    <mergeCell ref="R1264:V1264"/>
    <mergeCell ref="C1265:L1265"/>
    <mergeCell ref="M1265:Q1265"/>
    <mergeCell ref="R1265:V1265"/>
    <mergeCell ref="C1272:L1272"/>
    <mergeCell ref="M1272:Q1272"/>
    <mergeCell ref="R1272:V1272"/>
    <mergeCell ref="C1273:L1273"/>
    <mergeCell ref="M1273:Q1273"/>
    <mergeCell ref="R1273:V1273"/>
    <mergeCell ref="C1274:L1274"/>
    <mergeCell ref="M1274:Q1274"/>
    <mergeCell ref="R1274:V1274"/>
    <mergeCell ref="C1269:L1269"/>
    <mergeCell ref="M1269:Q1269"/>
    <mergeCell ref="R1269:V1269"/>
    <mergeCell ref="C1270:L1270"/>
    <mergeCell ref="M1270:Q1270"/>
    <mergeCell ref="R1270:V1270"/>
    <mergeCell ref="C1271:L1271"/>
    <mergeCell ref="M1271:Q1271"/>
    <mergeCell ref="R1271:V1271"/>
    <mergeCell ref="C1278:L1278"/>
    <mergeCell ref="M1278:Q1278"/>
    <mergeCell ref="R1278:V1278"/>
    <mergeCell ref="C1279:L1279"/>
    <mergeCell ref="M1279:Q1279"/>
    <mergeCell ref="R1279:V1279"/>
    <mergeCell ref="C1280:L1280"/>
    <mergeCell ref="M1280:Q1280"/>
    <mergeCell ref="R1280:V1280"/>
    <mergeCell ref="C1275:L1275"/>
    <mergeCell ref="M1275:Q1275"/>
    <mergeCell ref="R1275:V1275"/>
    <mergeCell ref="C1276:L1276"/>
    <mergeCell ref="M1276:Q1276"/>
    <mergeCell ref="R1276:V1276"/>
    <mergeCell ref="C1277:L1277"/>
    <mergeCell ref="M1277:Q1277"/>
    <mergeCell ref="R1277:V1277"/>
    <mergeCell ref="C1284:L1284"/>
    <mergeCell ref="M1284:Q1284"/>
    <mergeCell ref="R1284:V1284"/>
    <mergeCell ref="C1285:L1285"/>
    <mergeCell ref="M1285:Q1285"/>
    <mergeCell ref="R1285:V1285"/>
    <mergeCell ref="C1286:L1286"/>
    <mergeCell ref="M1286:Q1286"/>
    <mergeCell ref="R1286:V1286"/>
    <mergeCell ref="C1281:L1281"/>
    <mergeCell ref="M1281:Q1281"/>
    <mergeCell ref="R1281:V1281"/>
    <mergeCell ref="C1282:L1282"/>
    <mergeCell ref="M1282:Q1282"/>
    <mergeCell ref="R1282:V1282"/>
    <mergeCell ref="C1283:L1283"/>
    <mergeCell ref="M1283:Q1283"/>
    <mergeCell ref="R1283:V1283"/>
    <mergeCell ref="C1290:L1290"/>
    <mergeCell ref="M1290:Q1290"/>
    <mergeCell ref="R1290:V1290"/>
    <mergeCell ref="C1291:L1291"/>
    <mergeCell ref="M1291:Q1291"/>
    <mergeCell ref="R1291:V1291"/>
    <mergeCell ref="C1292:L1292"/>
    <mergeCell ref="M1292:Q1292"/>
    <mergeCell ref="R1292:V1292"/>
    <mergeCell ref="C1287:L1287"/>
    <mergeCell ref="M1287:Q1287"/>
    <mergeCell ref="R1287:V1287"/>
    <mergeCell ref="C1288:L1288"/>
    <mergeCell ref="M1288:Q1288"/>
    <mergeCell ref="R1288:V1288"/>
    <mergeCell ref="C1289:L1289"/>
    <mergeCell ref="M1289:Q1289"/>
    <mergeCell ref="R1289:V1289"/>
    <mergeCell ref="C1296:L1296"/>
    <mergeCell ref="M1296:Q1296"/>
    <mergeCell ref="R1296:V1296"/>
    <mergeCell ref="C1297:L1297"/>
    <mergeCell ref="M1297:Q1297"/>
    <mergeCell ref="R1297:V1297"/>
    <mergeCell ref="C1298:L1298"/>
    <mergeCell ref="M1298:Q1298"/>
    <mergeCell ref="R1298:V1298"/>
    <mergeCell ref="C1293:L1293"/>
    <mergeCell ref="M1293:Q1293"/>
    <mergeCell ref="R1293:V1293"/>
    <mergeCell ref="C1294:L1294"/>
    <mergeCell ref="M1294:Q1294"/>
    <mergeCell ref="R1294:V1294"/>
    <mergeCell ref="C1295:L1295"/>
    <mergeCell ref="M1295:Q1295"/>
    <mergeCell ref="R1295:V1295"/>
    <mergeCell ref="C1302:L1302"/>
    <mergeCell ref="M1302:Q1302"/>
    <mergeCell ref="R1302:V1302"/>
    <mergeCell ref="C1303:L1303"/>
    <mergeCell ref="M1303:Q1303"/>
    <mergeCell ref="R1303:V1303"/>
    <mergeCell ref="C1304:L1304"/>
    <mergeCell ref="M1304:Q1304"/>
    <mergeCell ref="R1304:V1304"/>
    <mergeCell ref="C1299:L1299"/>
    <mergeCell ref="M1299:Q1299"/>
    <mergeCell ref="R1299:V1299"/>
    <mergeCell ref="C1300:L1300"/>
    <mergeCell ref="M1300:Q1300"/>
    <mergeCell ref="R1300:V1300"/>
    <mergeCell ref="C1301:L1301"/>
    <mergeCell ref="M1301:Q1301"/>
    <mergeCell ref="R1301:V1301"/>
    <mergeCell ref="C1308:L1308"/>
    <mergeCell ref="M1308:Q1308"/>
    <mergeCell ref="R1308:V1308"/>
    <mergeCell ref="C1309:L1309"/>
    <mergeCell ref="M1309:Q1309"/>
    <mergeCell ref="R1309:V1309"/>
    <mergeCell ref="C1310:L1310"/>
    <mergeCell ref="M1310:Q1310"/>
    <mergeCell ref="R1310:V1310"/>
    <mergeCell ref="C1305:L1305"/>
    <mergeCell ref="M1305:Q1305"/>
    <mergeCell ref="R1305:V1305"/>
    <mergeCell ref="C1306:L1306"/>
    <mergeCell ref="M1306:Q1306"/>
    <mergeCell ref="R1306:V1306"/>
    <mergeCell ref="C1307:L1307"/>
    <mergeCell ref="M1307:Q1307"/>
    <mergeCell ref="R1307:V1307"/>
    <mergeCell ref="C1314:L1314"/>
    <mergeCell ref="M1314:Q1314"/>
    <mergeCell ref="R1314:V1314"/>
    <mergeCell ref="C1315:L1315"/>
    <mergeCell ref="M1315:Q1315"/>
    <mergeCell ref="R1315:V1315"/>
    <mergeCell ref="C1316:L1316"/>
    <mergeCell ref="M1316:Q1316"/>
    <mergeCell ref="R1316:V1316"/>
    <mergeCell ref="C1311:L1311"/>
    <mergeCell ref="M1311:Q1311"/>
    <mergeCell ref="R1311:V1311"/>
    <mergeCell ref="C1312:L1312"/>
    <mergeCell ref="M1312:Q1312"/>
    <mergeCell ref="R1312:V1312"/>
    <mergeCell ref="C1313:L1313"/>
    <mergeCell ref="M1313:Q1313"/>
    <mergeCell ref="R1313:V1313"/>
    <mergeCell ref="C1320:L1320"/>
    <mergeCell ref="M1320:Q1320"/>
    <mergeCell ref="R1320:V1320"/>
    <mergeCell ref="C1321:L1321"/>
    <mergeCell ref="M1321:Q1321"/>
    <mergeCell ref="R1321:V1321"/>
    <mergeCell ref="C1322:L1322"/>
    <mergeCell ref="M1322:Q1322"/>
    <mergeCell ref="R1322:V1322"/>
    <mergeCell ref="C1317:L1317"/>
    <mergeCell ref="M1317:Q1317"/>
    <mergeCell ref="R1317:V1317"/>
    <mergeCell ref="C1318:L1318"/>
    <mergeCell ref="M1318:Q1318"/>
    <mergeCell ref="R1318:V1318"/>
    <mergeCell ref="C1319:L1319"/>
    <mergeCell ref="M1319:Q1319"/>
    <mergeCell ref="R1319:V1319"/>
    <mergeCell ref="C1326:L1326"/>
    <mergeCell ref="M1326:Q1326"/>
    <mergeCell ref="R1326:V1326"/>
    <mergeCell ref="C1327:L1327"/>
    <mergeCell ref="M1327:Q1327"/>
    <mergeCell ref="R1327:V1327"/>
    <mergeCell ref="C1328:L1328"/>
    <mergeCell ref="M1328:Q1328"/>
    <mergeCell ref="R1328:V1328"/>
    <mergeCell ref="C1323:L1323"/>
    <mergeCell ref="M1323:Q1323"/>
    <mergeCell ref="R1323:V1323"/>
    <mergeCell ref="C1324:L1324"/>
    <mergeCell ref="M1324:Q1324"/>
    <mergeCell ref="R1324:V1324"/>
    <mergeCell ref="C1325:L1325"/>
    <mergeCell ref="M1325:Q1325"/>
    <mergeCell ref="R1325:V1325"/>
    <mergeCell ref="C1332:L1332"/>
    <mergeCell ref="M1332:Q1332"/>
    <mergeCell ref="R1332:V1332"/>
    <mergeCell ref="C1333:L1333"/>
    <mergeCell ref="M1333:Q1333"/>
    <mergeCell ref="R1333:V1333"/>
    <mergeCell ref="C1334:L1334"/>
    <mergeCell ref="M1334:Q1334"/>
    <mergeCell ref="R1334:V1334"/>
    <mergeCell ref="C1329:L1329"/>
    <mergeCell ref="M1329:Q1329"/>
    <mergeCell ref="R1329:V1329"/>
    <mergeCell ref="C1330:L1330"/>
    <mergeCell ref="M1330:Q1330"/>
    <mergeCell ref="R1330:V1330"/>
    <mergeCell ref="C1331:L1331"/>
    <mergeCell ref="M1331:Q1331"/>
    <mergeCell ref="R1331:V1331"/>
    <mergeCell ref="C1338:L1338"/>
    <mergeCell ref="M1338:Q1338"/>
    <mergeCell ref="R1338:V1338"/>
    <mergeCell ref="C1339:L1339"/>
    <mergeCell ref="M1339:Q1339"/>
    <mergeCell ref="R1339:V1339"/>
    <mergeCell ref="C1340:L1340"/>
    <mergeCell ref="M1340:Q1340"/>
    <mergeCell ref="R1340:V1340"/>
    <mergeCell ref="C1335:L1335"/>
    <mergeCell ref="M1335:Q1335"/>
    <mergeCell ref="R1335:V1335"/>
    <mergeCell ref="C1336:L1336"/>
    <mergeCell ref="M1336:Q1336"/>
    <mergeCell ref="R1336:V1336"/>
    <mergeCell ref="C1337:L1337"/>
    <mergeCell ref="M1337:Q1337"/>
    <mergeCell ref="R1337:V1337"/>
    <mergeCell ref="C1344:L1344"/>
    <mergeCell ref="M1344:Q1344"/>
    <mergeCell ref="R1344:V1344"/>
    <mergeCell ref="C1345:L1345"/>
    <mergeCell ref="M1345:Q1345"/>
    <mergeCell ref="R1345:V1345"/>
    <mergeCell ref="C1346:L1346"/>
    <mergeCell ref="M1346:Q1346"/>
    <mergeCell ref="R1346:V1346"/>
    <mergeCell ref="C1341:L1341"/>
    <mergeCell ref="M1341:Q1341"/>
    <mergeCell ref="R1341:V1341"/>
    <mergeCell ref="C1342:L1342"/>
    <mergeCell ref="M1342:Q1342"/>
    <mergeCell ref="R1342:V1342"/>
    <mergeCell ref="C1343:L1343"/>
    <mergeCell ref="M1343:Q1343"/>
    <mergeCell ref="R1343:V1343"/>
    <mergeCell ref="C1350:L1350"/>
    <mergeCell ref="M1350:Q1350"/>
    <mergeCell ref="R1350:V1350"/>
    <mergeCell ref="C1351:L1351"/>
    <mergeCell ref="M1351:Q1351"/>
    <mergeCell ref="R1351:V1351"/>
    <mergeCell ref="C1352:L1352"/>
    <mergeCell ref="M1352:Q1352"/>
    <mergeCell ref="R1352:V1352"/>
    <mergeCell ref="C1347:L1347"/>
    <mergeCell ref="M1347:Q1347"/>
    <mergeCell ref="R1347:V1347"/>
    <mergeCell ref="C1348:L1348"/>
    <mergeCell ref="M1348:Q1348"/>
    <mergeCell ref="R1348:V1348"/>
    <mergeCell ref="C1349:L1349"/>
    <mergeCell ref="M1349:Q1349"/>
    <mergeCell ref="R1349:V1349"/>
    <mergeCell ref="C1356:L1356"/>
    <mergeCell ref="M1356:Q1356"/>
    <mergeCell ref="R1356:V1356"/>
    <mergeCell ref="C1357:L1357"/>
    <mergeCell ref="M1357:Q1357"/>
    <mergeCell ref="R1357:V1357"/>
    <mergeCell ref="C1358:L1358"/>
    <mergeCell ref="M1358:Q1358"/>
    <mergeCell ref="R1358:V1358"/>
    <mergeCell ref="C1353:L1353"/>
    <mergeCell ref="M1353:Q1353"/>
    <mergeCell ref="R1353:V1353"/>
    <mergeCell ref="C1354:L1354"/>
    <mergeCell ref="M1354:Q1354"/>
    <mergeCell ref="R1354:V1354"/>
    <mergeCell ref="C1355:L1355"/>
    <mergeCell ref="M1355:Q1355"/>
    <mergeCell ref="R1355:V1355"/>
    <mergeCell ref="C1362:L1362"/>
    <mergeCell ref="M1362:Q1362"/>
    <mergeCell ref="R1362:V1362"/>
    <mergeCell ref="C1363:L1363"/>
    <mergeCell ref="M1363:Q1363"/>
    <mergeCell ref="R1363:V1363"/>
    <mergeCell ref="C1364:L1364"/>
    <mergeCell ref="M1364:Q1364"/>
    <mergeCell ref="R1364:V1364"/>
    <mergeCell ref="C1359:L1359"/>
    <mergeCell ref="M1359:Q1359"/>
    <mergeCell ref="R1359:V1359"/>
    <mergeCell ref="C1360:L1360"/>
    <mergeCell ref="M1360:Q1360"/>
    <mergeCell ref="R1360:V1360"/>
    <mergeCell ref="C1361:L1361"/>
    <mergeCell ref="M1361:Q1361"/>
    <mergeCell ref="R1361:V1361"/>
    <mergeCell ref="C1368:L1368"/>
    <mergeCell ref="M1368:Q1368"/>
    <mergeCell ref="R1368:V1368"/>
    <mergeCell ref="C1369:L1369"/>
    <mergeCell ref="M1369:Q1369"/>
    <mergeCell ref="R1369:V1369"/>
    <mergeCell ref="C1370:L1370"/>
    <mergeCell ref="M1370:Q1370"/>
    <mergeCell ref="R1370:V1370"/>
    <mergeCell ref="C1365:L1365"/>
    <mergeCell ref="M1365:Q1365"/>
    <mergeCell ref="R1365:V1365"/>
    <mergeCell ref="C1366:L1366"/>
    <mergeCell ref="M1366:Q1366"/>
    <mergeCell ref="R1366:V1366"/>
    <mergeCell ref="C1367:L1367"/>
    <mergeCell ref="M1367:Q1367"/>
    <mergeCell ref="R1367:V1367"/>
    <mergeCell ref="C1374:L1374"/>
    <mergeCell ref="M1374:Q1374"/>
    <mergeCell ref="R1374:V1374"/>
    <mergeCell ref="C1375:L1375"/>
    <mergeCell ref="M1375:Q1375"/>
    <mergeCell ref="R1375:V1375"/>
    <mergeCell ref="C1376:L1376"/>
    <mergeCell ref="M1376:Q1376"/>
    <mergeCell ref="R1376:V1376"/>
    <mergeCell ref="C1371:L1371"/>
    <mergeCell ref="M1371:Q1371"/>
    <mergeCell ref="R1371:V1371"/>
    <mergeCell ref="C1372:L1372"/>
    <mergeCell ref="M1372:Q1372"/>
    <mergeCell ref="R1372:V1372"/>
    <mergeCell ref="C1373:L1373"/>
    <mergeCell ref="M1373:Q1373"/>
    <mergeCell ref="R1373:V1373"/>
    <mergeCell ref="C1380:L1380"/>
    <mergeCell ref="M1380:Q1380"/>
    <mergeCell ref="R1380:V1380"/>
    <mergeCell ref="C1381:L1381"/>
    <mergeCell ref="M1381:Q1381"/>
    <mergeCell ref="R1381:V1381"/>
    <mergeCell ref="C1382:L1382"/>
    <mergeCell ref="M1382:Q1382"/>
    <mergeCell ref="R1382:V1382"/>
    <mergeCell ref="C1377:L1377"/>
    <mergeCell ref="M1377:Q1377"/>
    <mergeCell ref="R1377:V1377"/>
    <mergeCell ref="C1378:L1378"/>
    <mergeCell ref="M1378:Q1378"/>
    <mergeCell ref="R1378:V1378"/>
    <mergeCell ref="C1379:L1379"/>
    <mergeCell ref="M1379:Q1379"/>
    <mergeCell ref="R1379:V1379"/>
    <mergeCell ref="C1386:L1386"/>
    <mergeCell ref="M1386:Q1386"/>
    <mergeCell ref="R1386:V1386"/>
    <mergeCell ref="C1387:L1387"/>
    <mergeCell ref="M1387:Q1387"/>
    <mergeCell ref="R1387:V1387"/>
    <mergeCell ref="C1388:L1388"/>
    <mergeCell ref="M1388:Q1388"/>
    <mergeCell ref="R1388:V1388"/>
    <mergeCell ref="C1383:L1383"/>
    <mergeCell ref="M1383:Q1383"/>
    <mergeCell ref="R1383:V1383"/>
    <mergeCell ref="C1384:L1384"/>
    <mergeCell ref="M1384:Q1384"/>
    <mergeCell ref="R1384:V1384"/>
    <mergeCell ref="C1385:L1385"/>
    <mergeCell ref="M1385:Q1385"/>
    <mergeCell ref="R1385:V1385"/>
    <mergeCell ref="C1392:L1392"/>
    <mergeCell ref="M1392:Q1392"/>
    <mergeCell ref="R1392:V1392"/>
    <mergeCell ref="C1393:L1393"/>
    <mergeCell ref="M1393:Q1393"/>
    <mergeCell ref="R1393:V1393"/>
    <mergeCell ref="C1394:L1394"/>
    <mergeCell ref="M1394:Q1394"/>
    <mergeCell ref="R1394:V1394"/>
    <mergeCell ref="C1389:L1389"/>
    <mergeCell ref="M1389:Q1389"/>
    <mergeCell ref="R1389:V1389"/>
    <mergeCell ref="C1390:L1390"/>
    <mergeCell ref="M1390:Q1390"/>
    <mergeCell ref="R1390:V1390"/>
    <mergeCell ref="C1391:L1391"/>
    <mergeCell ref="M1391:Q1391"/>
    <mergeCell ref="R1391:V1391"/>
    <mergeCell ref="C1398:L1398"/>
    <mergeCell ref="M1398:Q1398"/>
    <mergeCell ref="R1398:V1398"/>
    <mergeCell ref="C1399:L1399"/>
    <mergeCell ref="M1399:Q1399"/>
    <mergeCell ref="R1399:V1399"/>
    <mergeCell ref="C1400:L1400"/>
    <mergeCell ref="M1400:Q1400"/>
    <mergeCell ref="R1400:V1400"/>
    <mergeCell ref="C1395:L1395"/>
    <mergeCell ref="M1395:Q1395"/>
    <mergeCell ref="R1395:V1395"/>
    <mergeCell ref="C1396:L1396"/>
    <mergeCell ref="M1396:Q1396"/>
    <mergeCell ref="R1396:V1396"/>
    <mergeCell ref="C1397:L1397"/>
    <mergeCell ref="M1397:Q1397"/>
    <mergeCell ref="R1397:V1397"/>
    <mergeCell ref="C1404:L1404"/>
    <mergeCell ref="M1404:Q1404"/>
    <mergeCell ref="R1404:V1404"/>
    <mergeCell ref="C1405:L1405"/>
    <mergeCell ref="M1405:Q1405"/>
    <mergeCell ref="R1405:V1405"/>
    <mergeCell ref="C1406:L1406"/>
    <mergeCell ref="M1406:Q1406"/>
    <mergeCell ref="R1406:V1406"/>
    <mergeCell ref="C1401:L1401"/>
    <mergeCell ref="M1401:Q1401"/>
    <mergeCell ref="R1401:V1401"/>
    <mergeCell ref="C1402:L1402"/>
    <mergeCell ref="M1402:Q1402"/>
    <mergeCell ref="R1402:V1402"/>
    <mergeCell ref="C1403:L1403"/>
    <mergeCell ref="M1403:Q1403"/>
    <mergeCell ref="R1403:V1403"/>
    <mergeCell ref="C1410:L1410"/>
    <mergeCell ref="M1410:Q1410"/>
    <mergeCell ref="R1410:V1410"/>
    <mergeCell ref="C1411:L1411"/>
    <mergeCell ref="M1411:Q1411"/>
    <mergeCell ref="R1411:V1411"/>
    <mergeCell ref="C1412:L1412"/>
    <mergeCell ref="M1412:Q1412"/>
    <mergeCell ref="R1412:V1412"/>
    <mergeCell ref="C1407:L1407"/>
    <mergeCell ref="M1407:Q1407"/>
    <mergeCell ref="R1407:V1407"/>
    <mergeCell ref="C1408:L1408"/>
    <mergeCell ref="M1408:Q1408"/>
    <mergeCell ref="R1408:V1408"/>
    <mergeCell ref="C1409:L1409"/>
    <mergeCell ref="M1409:Q1409"/>
    <mergeCell ref="R1409:V1409"/>
    <mergeCell ref="C1416:L1416"/>
    <mergeCell ref="M1416:Q1416"/>
    <mergeCell ref="R1416:V1416"/>
    <mergeCell ref="C1417:L1417"/>
    <mergeCell ref="M1417:Q1417"/>
    <mergeCell ref="R1417:V1417"/>
    <mergeCell ref="C1418:L1418"/>
    <mergeCell ref="M1418:Q1418"/>
    <mergeCell ref="R1418:V1418"/>
    <mergeCell ref="C1413:L1413"/>
    <mergeCell ref="M1413:Q1413"/>
    <mergeCell ref="R1413:V1413"/>
    <mergeCell ref="C1414:L1414"/>
    <mergeCell ref="M1414:Q1414"/>
    <mergeCell ref="R1414:V1414"/>
    <mergeCell ref="C1415:L1415"/>
    <mergeCell ref="M1415:Q1415"/>
    <mergeCell ref="R1415:V1415"/>
    <mergeCell ref="C1422:L1422"/>
    <mergeCell ref="M1422:Q1422"/>
    <mergeCell ref="R1422:V1422"/>
    <mergeCell ref="C1423:L1423"/>
    <mergeCell ref="M1423:Q1423"/>
    <mergeCell ref="R1423:V1423"/>
    <mergeCell ref="C1424:L1424"/>
    <mergeCell ref="M1424:Q1424"/>
    <mergeCell ref="R1424:V1424"/>
    <mergeCell ref="C1419:L1419"/>
    <mergeCell ref="M1419:Q1419"/>
    <mergeCell ref="R1419:V1419"/>
    <mergeCell ref="C1420:L1420"/>
    <mergeCell ref="M1420:Q1420"/>
    <mergeCell ref="R1420:V1420"/>
    <mergeCell ref="C1421:L1421"/>
    <mergeCell ref="M1421:Q1421"/>
    <mergeCell ref="R1421:V1421"/>
    <mergeCell ref="C1428:L1428"/>
    <mergeCell ref="M1428:Q1428"/>
    <mergeCell ref="R1428:V1428"/>
    <mergeCell ref="C1429:L1429"/>
    <mergeCell ref="M1429:Q1429"/>
    <mergeCell ref="R1429:V1429"/>
    <mergeCell ref="C1430:L1430"/>
    <mergeCell ref="M1430:Q1430"/>
    <mergeCell ref="R1430:V1430"/>
    <mergeCell ref="C1425:L1425"/>
    <mergeCell ref="M1425:Q1425"/>
    <mergeCell ref="R1425:V1425"/>
    <mergeCell ref="C1426:L1426"/>
    <mergeCell ref="M1426:Q1426"/>
    <mergeCell ref="R1426:V1426"/>
    <mergeCell ref="C1427:L1427"/>
    <mergeCell ref="M1427:Q1427"/>
    <mergeCell ref="R1427:V1427"/>
    <mergeCell ref="C1434:L1434"/>
    <mergeCell ref="M1434:Q1434"/>
    <mergeCell ref="R1434:V1434"/>
    <mergeCell ref="C1435:L1435"/>
    <mergeCell ref="M1435:Q1435"/>
    <mergeCell ref="R1435:V1435"/>
    <mergeCell ref="C1436:L1436"/>
    <mergeCell ref="M1436:Q1436"/>
    <mergeCell ref="R1436:V1436"/>
    <mergeCell ref="C1431:L1431"/>
    <mergeCell ref="M1431:Q1431"/>
    <mergeCell ref="R1431:V1431"/>
    <mergeCell ref="C1432:L1432"/>
    <mergeCell ref="M1432:Q1432"/>
    <mergeCell ref="R1432:V1432"/>
    <mergeCell ref="C1433:L1433"/>
    <mergeCell ref="M1433:Q1433"/>
    <mergeCell ref="R1433:V1433"/>
    <mergeCell ref="C1440:L1440"/>
    <mergeCell ref="M1440:Q1440"/>
    <mergeCell ref="R1440:V1440"/>
    <mergeCell ref="C1441:L1441"/>
    <mergeCell ref="M1441:Q1441"/>
    <mergeCell ref="R1441:V1441"/>
    <mergeCell ref="C1442:L1442"/>
    <mergeCell ref="M1442:Q1442"/>
    <mergeCell ref="R1442:V1442"/>
    <mergeCell ref="C1437:L1437"/>
    <mergeCell ref="M1437:Q1437"/>
    <mergeCell ref="R1437:V1437"/>
    <mergeCell ref="C1438:L1438"/>
    <mergeCell ref="M1438:Q1438"/>
    <mergeCell ref="R1438:V1438"/>
    <mergeCell ref="C1439:L1439"/>
    <mergeCell ref="M1439:Q1439"/>
    <mergeCell ref="R1439:V1439"/>
    <mergeCell ref="C1446:L1446"/>
    <mergeCell ref="M1446:Q1446"/>
    <mergeCell ref="R1446:V1446"/>
    <mergeCell ref="C1447:L1447"/>
    <mergeCell ref="M1447:Q1447"/>
    <mergeCell ref="R1447:V1447"/>
    <mergeCell ref="C1448:L1448"/>
    <mergeCell ref="M1448:Q1448"/>
    <mergeCell ref="R1448:V1448"/>
    <mergeCell ref="C1443:L1443"/>
    <mergeCell ref="M1443:Q1443"/>
    <mergeCell ref="R1443:V1443"/>
    <mergeCell ref="C1444:L1444"/>
    <mergeCell ref="M1444:Q1444"/>
    <mergeCell ref="R1444:V1444"/>
    <mergeCell ref="C1445:L1445"/>
    <mergeCell ref="M1445:Q1445"/>
    <mergeCell ref="R1445:V1445"/>
    <mergeCell ref="C1452:L1452"/>
    <mergeCell ref="M1452:Q1452"/>
    <mergeCell ref="R1452:V1452"/>
    <mergeCell ref="C1453:L1453"/>
    <mergeCell ref="M1453:Q1453"/>
    <mergeCell ref="R1453:V1453"/>
    <mergeCell ref="C1454:L1454"/>
    <mergeCell ref="M1454:Q1454"/>
    <mergeCell ref="R1454:V1454"/>
    <mergeCell ref="C1449:L1449"/>
    <mergeCell ref="M1449:Q1449"/>
    <mergeCell ref="R1449:V1449"/>
    <mergeCell ref="C1450:L1450"/>
    <mergeCell ref="M1450:Q1450"/>
    <mergeCell ref="R1450:V1450"/>
    <mergeCell ref="C1451:L1451"/>
    <mergeCell ref="M1451:Q1451"/>
    <mergeCell ref="R1451:V1451"/>
    <mergeCell ref="C1458:L1458"/>
    <mergeCell ref="M1458:Q1458"/>
    <mergeCell ref="R1458:V1458"/>
    <mergeCell ref="C1459:L1459"/>
    <mergeCell ref="M1459:Q1459"/>
    <mergeCell ref="R1459:V1459"/>
    <mergeCell ref="C1460:L1460"/>
    <mergeCell ref="M1460:Q1460"/>
    <mergeCell ref="R1460:V1460"/>
    <mergeCell ref="C1455:L1455"/>
    <mergeCell ref="M1455:Q1455"/>
    <mergeCell ref="R1455:V1455"/>
    <mergeCell ref="C1456:L1456"/>
    <mergeCell ref="M1456:Q1456"/>
    <mergeCell ref="R1456:V1456"/>
    <mergeCell ref="C1457:L1457"/>
    <mergeCell ref="M1457:Q1457"/>
    <mergeCell ref="R1457:V1457"/>
    <mergeCell ref="C1464:L1464"/>
    <mergeCell ref="M1464:Q1464"/>
    <mergeCell ref="R1464:V1464"/>
    <mergeCell ref="C1465:L1465"/>
    <mergeCell ref="M1465:Q1465"/>
    <mergeCell ref="R1465:V1465"/>
    <mergeCell ref="C1466:L1466"/>
    <mergeCell ref="M1466:Q1466"/>
    <mergeCell ref="R1466:V1466"/>
    <mergeCell ref="C1461:L1461"/>
    <mergeCell ref="M1461:Q1461"/>
    <mergeCell ref="R1461:V1461"/>
    <mergeCell ref="C1462:L1462"/>
    <mergeCell ref="M1462:Q1462"/>
    <mergeCell ref="R1462:V1462"/>
    <mergeCell ref="C1463:L1463"/>
    <mergeCell ref="M1463:Q1463"/>
    <mergeCell ref="R1463:V1463"/>
    <mergeCell ref="C1470:L1470"/>
    <mergeCell ref="M1470:Q1470"/>
    <mergeCell ref="R1470:V1470"/>
    <mergeCell ref="C1471:L1471"/>
    <mergeCell ref="M1471:Q1471"/>
    <mergeCell ref="R1471:V1471"/>
    <mergeCell ref="C1472:L1472"/>
    <mergeCell ref="M1472:Q1472"/>
    <mergeCell ref="R1472:V1472"/>
    <mergeCell ref="C1467:L1467"/>
    <mergeCell ref="M1467:Q1467"/>
    <mergeCell ref="R1467:V1467"/>
    <mergeCell ref="C1468:L1468"/>
    <mergeCell ref="M1468:Q1468"/>
    <mergeCell ref="R1468:V1468"/>
    <mergeCell ref="C1469:L1469"/>
    <mergeCell ref="M1469:Q1469"/>
    <mergeCell ref="R1469:V1469"/>
    <mergeCell ref="C1476:L1476"/>
    <mergeCell ref="M1476:Q1476"/>
    <mergeCell ref="R1476:V1476"/>
    <mergeCell ref="C1477:L1477"/>
    <mergeCell ref="M1477:Q1477"/>
    <mergeCell ref="R1477:V1477"/>
    <mergeCell ref="C1478:L1478"/>
    <mergeCell ref="M1478:Q1478"/>
    <mergeCell ref="R1478:V1478"/>
    <mergeCell ref="C1473:L1473"/>
    <mergeCell ref="M1473:Q1473"/>
    <mergeCell ref="R1473:V1473"/>
    <mergeCell ref="C1474:L1474"/>
    <mergeCell ref="M1474:Q1474"/>
    <mergeCell ref="R1474:V1474"/>
    <mergeCell ref="C1475:L1475"/>
    <mergeCell ref="M1475:Q1475"/>
    <mergeCell ref="R1475:V1475"/>
    <mergeCell ref="C1482:L1482"/>
    <mergeCell ref="M1482:Q1482"/>
    <mergeCell ref="R1482:V1482"/>
    <mergeCell ref="C1483:L1483"/>
    <mergeCell ref="M1483:Q1483"/>
    <mergeCell ref="R1483:V1483"/>
    <mergeCell ref="C1484:L1484"/>
    <mergeCell ref="M1484:Q1484"/>
    <mergeCell ref="R1484:V1484"/>
    <mergeCell ref="C1479:L1479"/>
    <mergeCell ref="M1479:Q1479"/>
    <mergeCell ref="R1479:V1479"/>
    <mergeCell ref="C1480:L1480"/>
    <mergeCell ref="M1480:Q1480"/>
    <mergeCell ref="R1480:V1480"/>
    <mergeCell ref="C1481:L1481"/>
    <mergeCell ref="M1481:Q1481"/>
    <mergeCell ref="R1481:V1481"/>
    <mergeCell ref="C1488:L1488"/>
    <mergeCell ref="M1488:Q1488"/>
    <mergeCell ref="R1488:V1488"/>
    <mergeCell ref="C1489:L1489"/>
    <mergeCell ref="M1489:Q1489"/>
    <mergeCell ref="R1489:V1489"/>
    <mergeCell ref="C1490:L1490"/>
    <mergeCell ref="M1490:Q1490"/>
    <mergeCell ref="R1490:V1490"/>
    <mergeCell ref="C1485:L1485"/>
    <mergeCell ref="M1485:Q1485"/>
    <mergeCell ref="R1485:V1485"/>
    <mergeCell ref="C1486:L1486"/>
    <mergeCell ref="M1486:Q1486"/>
    <mergeCell ref="R1486:V1486"/>
    <mergeCell ref="C1487:L1487"/>
    <mergeCell ref="M1487:Q1487"/>
    <mergeCell ref="R1487:V1487"/>
    <mergeCell ref="C1494:L1494"/>
    <mergeCell ref="M1494:Q1494"/>
    <mergeCell ref="R1494:V1494"/>
    <mergeCell ref="C1495:L1495"/>
    <mergeCell ref="M1495:Q1495"/>
    <mergeCell ref="R1495:V1495"/>
    <mergeCell ref="C1496:L1496"/>
    <mergeCell ref="M1496:Q1496"/>
    <mergeCell ref="R1496:V1496"/>
    <mergeCell ref="C1491:L1491"/>
    <mergeCell ref="M1491:Q1491"/>
    <mergeCell ref="R1491:V1491"/>
    <mergeCell ref="C1492:L1492"/>
    <mergeCell ref="M1492:Q1492"/>
    <mergeCell ref="R1492:V1492"/>
    <mergeCell ref="C1493:L1493"/>
    <mergeCell ref="M1493:Q1493"/>
    <mergeCell ref="R1493:V1493"/>
    <mergeCell ref="C1500:L1500"/>
    <mergeCell ref="M1500:Q1500"/>
    <mergeCell ref="R1500:V1500"/>
    <mergeCell ref="C1501:L1501"/>
    <mergeCell ref="M1501:Q1501"/>
    <mergeCell ref="R1501:V1501"/>
    <mergeCell ref="C1502:L1502"/>
    <mergeCell ref="M1502:Q1502"/>
    <mergeCell ref="R1502:V1502"/>
    <mergeCell ref="C1497:L1497"/>
    <mergeCell ref="M1497:Q1497"/>
    <mergeCell ref="R1497:V1497"/>
    <mergeCell ref="C1498:L1498"/>
    <mergeCell ref="M1498:Q1498"/>
    <mergeCell ref="R1498:V1498"/>
    <mergeCell ref="C1499:L1499"/>
    <mergeCell ref="M1499:Q1499"/>
    <mergeCell ref="R1499:V1499"/>
    <mergeCell ref="C1506:L1506"/>
    <mergeCell ref="M1506:Q1506"/>
    <mergeCell ref="R1506:V1506"/>
    <mergeCell ref="C1507:L1507"/>
    <mergeCell ref="M1507:Q1507"/>
    <mergeCell ref="R1507:V1507"/>
    <mergeCell ref="C1508:L1508"/>
    <mergeCell ref="M1508:Q1508"/>
    <mergeCell ref="R1508:V1508"/>
    <mergeCell ref="C1503:L1503"/>
    <mergeCell ref="M1503:Q1503"/>
    <mergeCell ref="R1503:V1503"/>
    <mergeCell ref="C1504:L1504"/>
    <mergeCell ref="M1504:Q1504"/>
    <mergeCell ref="R1504:V1504"/>
    <mergeCell ref="C1505:L1505"/>
    <mergeCell ref="M1505:Q1505"/>
    <mergeCell ref="R1505:V1505"/>
    <mergeCell ref="C1512:L1512"/>
    <mergeCell ref="M1512:Q1512"/>
    <mergeCell ref="R1512:V1512"/>
    <mergeCell ref="C1513:L1513"/>
    <mergeCell ref="M1513:Q1513"/>
    <mergeCell ref="R1513:V1513"/>
    <mergeCell ref="C1514:L1514"/>
    <mergeCell ref="M1514:Q1514"/>
    <mergeCell ref="R1514:V1514"/>
    <mergeCell ref="C1509:L1509"/>
    <mergeCell ref="M1509:Q1509"/>
    <mergeCell ref="R1509:V1509"/>
    <mergeCell ref="C1510:L1510"/>
    <mergeCell ref="M1510:Q1510"/>
    <mergeCell ref="R1510:V1510"/>
    <mergeCell ref="C1511:L1511"/>
    <mergeCell ref="M1511:Q1511"/>
    <mergeCell ref="R1511:V1511"/>
    <mergeCell ref="C1518:L1518"/>
    <mergeCell ref="M1518:Q1518"/>
    <mergeCell ref="R1518:V1518"/>
    <mergeCell ref="C1519:L1519"/>
    <mergeCell ref="M1519:Q1519"/>
    <mergeCell ref="R1519:V1519"/>
    <mergeCell ref="C1520:L1520"/>
    <mergeCell ref="M1520:Q1520"/>
    <mergeCell ref="R1520:V1520"/>
    <mergeCell ref="C1515:L1515"/>
    <mergeCell ref="M1515:Q1515"/>
    <mergeCell ref="R1515:V1515"/>
    <mergeCell ref="C1516:L1516"/>
    <mergeCell ref="M1516:Q1516"/>
    <mergeCell ref="R1516:V1516"/>
    <mergeCell ref="C1517:L1517"/>
    <mergeCell ref="M1517:Q1517"/>
    <mergeCell ref="R1517:V1517"/>
    <mergeCell ref="C1524:L1524"/>
    <mergeCell ref="M1524:Q1524"/>
    <mergeCell ref="R1524:V1524"/>
    <mergeCell ref="C1525:L1525"/>
    <mergeCell ref="M1525:Q1525"/>
    <mergeCell ref="R1525:V1525"/>
    <mergeCell ref="C1526:L1526"/>
    <mergeCell ref="M1526:Q1526"/>
    <mergeCell ref="R1526:V1526"/>
    <mergeCell ref="C1521:L1521"/>
    <mergeCell ref="M1521:Q1521"/>
    <mergeCell ref="R1521:V1521"/>
    <mergeCell ref="C1522:L1522"/>
    <mergeCell ref="M1522:Q1522"/>
    <mergeCell ref="R1522:V1522"/>
    <mergeCell ref="C1523:L1523"/>
    <mergeCell ref="M1523:Q1523"/>
    <mergeCell ref="R1523:V1523"/>
    <mergeCell ref="C1530:L1530"/>
    <mergeCell ref="M1530:Q1530"/>
    <mergeCell ref="R1530:V1530"/>
    <mergeCell ref="C1531:L1531"/>
    <mergeCell ref="M1531:Q1531"/>
    <mergeCell ref="R1531:V1531"/>
    <mergeCell ref="C1532:L1532"/>
    <mergeCell ref="M1532:Q1532"/>
    <mergeCell ref="R1532:V1532"/>
    <mergeCell ref="C1527:L1527"/>
    <mergeCell ref="M1527:Q1527"/>
    <mergeCell ref="R1527:V1527"/>
    <mergeCell ref="C1528:L1528"/>
    <mergeCell ref="M1528:Q1528"/>
    <mergeCell ref="R1528:V1528"/>
    <mergeCell ref="C1529:L1529"/>
    <mergeCell ref="M1529:Q1529"/>
    <mergeCell ref="R1529:V1529"/>
    <mergeCell ref="C1536:L1536"/>
    <mergeCell ref="M1536:Q1536"/>
    <mergeCell ref="R1536:V1536"/>
    <mergeCell ref="C1537:L1537"/>
    <mergeCell ref="M1537:Q1537"/>
    <mergeCell ref="R1537:V1537"/>
    <mergeCell ref="C1538:L1538"/>
    <mergeCell ref="M1538:Q1538"/>
    <mergeCell ref="R1538:V1538"/>
    <mergeCell ref="C1533:L1533"/>
    <mergeCell ref="M1533:Q1533"/>
    <mergeCell ref="R1533:V1533"/>
    <mergeCell ref="C1534:L1534"/>
    <mergeCell ref="M1534:Q1534"/>
    <mergeCell ref="R1534:V1534"/>
    <mergeCell ref="C1535:L1535"/>
    <mergeCell ref="M1535:Q1535"/>
    <mergeCell ref="R1535:V1535"/>
    <mergeCell ref="C1542:L1542"/>
    <mergeCell ref="M1542:Q1542"/>
    <mergeCell ref="R1542:V1542"/>
    <mergeCell ref="C1543:L1543"/>
    <mergeCell ref="M1543:Q1543"/>
    <mergeCell ref="R1543:V1543"/>
    <mergeCell ref="C1544:L1544"/>
    <mergeCell ref="M1544:Q1544"/>
    <mergeCell ref="R1544:V1544"/>
    <mergeCell ref="C1539:L1539"/>
    <mergeCell ref="M1539:Q1539"/>
    <mergeCell ref="R1539:V1539"/>
    <mergeCell ref="C1540:L1540"/>
    <mergeCell ref="M1540:Q1540"/>
    <mergeCell ref="R1540:V1540"/>
    <mergeCell ref="C1541:L1541"/>
    <mergeCell ref="M1541:Q1541"/>
    <mergeCell ref="R1541:V1541"/>
    <mergeCell ref="C1548:L1548"/>
    <mergeCell ref="M1548:Q1548"/>
    <mergeCell ref="R1548:V1548"/>
    <mergeCell ref="C1549:L1549"/>
    <mergeCell ref="M1549:Q1549"/>
    <mergeCell ref="R1549:V1549"/>
    <mergeCell ref="C1550:L1550"/>
    <mergeCell ref="M1550:Q1550"/>
    <mergeCell ref="R1550:V1550"/>
    <mergeCell ref="C1545:L1545"/>
    <mergeCell ref="M1545:Q1545"/>
    <mergeCell ref="R1545:V1545"/>
    <mergeCell ref="C1546:L1546"/>
    <mergeCell ref="M1546:Q1546"/>
    <mergeCell ref="R1546:V1546"/>
    <mergeCell ref="C1547:L1547"/>
    <mergeCell ref="M1547:Q1547"/>
    <mergeCell ref="R1547:V1547"/>
    <mergeCell ref="C1554:L1554"/>
    <mergeCell ref="M1554:Q1554"/>
    <mergeCell ref="R1554:V1554"/>
    <mergeCell ref="C1555:L1555"/>
    <mergeCell ref="M1555:Q1555"/>
    <mergeCell ref="R1555:V1555"/>
    <mergeCell ref="C1556:L1556"/>
    <mergeCell ref="M1556:Q1556"/>
    <mergeCell ref="R1556:V1556"/>
    <mergeCell ref="C1551:L1551"/>
    <mergeCell ref="M1551:Q1551"/>
    <mergeCell ref="R1551:V1551"/>
    <mergeCell ref="C1552:L1552"/>
    <mergeCell ref="M1552:Q1552"/>
    <mergeCell ref="R1552:V1552"/>
    <mergeCell ref="C1553:L1553"/>
    <mergeCell ref="M1553:Q1553"/>
    <mergeCell ref="R1553:V1553"/>
    <mergeCell ref="C1560:L1560"/>
    <mergeCell ref="M1560:Q1560"/>
    <mergeCell ref="R1560:V1560"/>
    <mergeCell ref="C1561:L1561"/>
    <mergeCell ref="M1561:Q1561"/>
    <mergeCell ref="R1561:V1561"/>
    <mergeCell ref="C1562:L1562"/>
    <mergeCell ref="M1562:Q1562"/>
    <mergeCell ref="R1562:V1562"/>
    <mergeCell ref="C1557:L1557"/>
    <mergeCell ref="M1557:Q1557"/>
    <mergeCell ref="R1557:V1557"/>
    <mergeCell ref="C1558:L1558"/>
    <mergeCell ref="M1558:Q1558"/>
    <mergeCell ref="R1558:V1558"/>
    <mergeCell ref="C1559:L1559"/>
    <mergeCell ref="M1559:Q1559"/>
    <mergeCell ref="R1559:V1559"/>
    <mergeCell ref="C1566:L1566"/>
    <mergeCell ref="M1566:Q1566"/>
    <mergeCell ref="R1566:V1566"/>
    <mergeCell ref="C1567:L1567"/>
    <mergeCell ref="M1567:Q1567"/>
    <mergeCell ref="R1567:V1567"/>
    <mergeCell ref="C1568:L1568"/>
    <mergeCell ref="M1568:Q1568"/>
    <mergeCell ref="R1568:V1568"/>
    <mergeCell ref="C1563:L1563"/>
    <mergeCell ref="M1563:Q1563"/>
    <mergeCell ref="R1563:V1563"/>
    <mergeCell ref="C1564:L1564"/>
    <mergeCell ref="M1564:Q1564"/>
    <mergeCell ref="R1564:V1564"/>
    <mergeCell ref="C1565:L1565"/>
    <mergeCell ref="M1565:Q1565"/>
    <mergeCell ref="R1565:V1565"/>
    <mergeCell ref="C1572:L1572"/>
    <mergeCell ref="M1572:Q1572"/>
    <mergeCell ref="R1572:V1572"/>
    <mergeCell ref="C1573:L1573"/>
    <mergeCell ref="M1573:Q1573"/>
    <mergeCell ref="R1573:V1573"/>
    <mergeCell ref="C1574:L1574"/>
    <mergeCell ref="M1574:Q1574"/>
    <mergeCell ref="R1574:V1574"/>
    <mergeCell ref="C1569:L1569"/>
    <mergeCell ref="M1569:Q1569"/>
    <mergeCell ref="R1569:V1569"/>
    <mergeCell ref="C1570:L1570"/>
    <mergeCell ref="M1570:Q1570"/>
    <mergeCell ref="R1570:V1570"/>
    <mergeCell ref="C1571:L1571"/>
    <mergeCell ref="M1571:Q1571"/>
    <mergeCell ref="R1571:V1571"/>
    <mergeCell ref="C1578:L1578"/>
    <mergeCell ref="M1578:Q1578"/>
    <mergeCell ref="R1578:V1578"/>
    <mergeCell ref="C1579:L1579"/>
    <mergeCell ref="M1579:Q1579"/>
    <mergeCell ref="R1579:V1579"/>
    <mergeCell ref="C1580:L1580"/>
    <mergeCell ref="M1580:Q1580"/>
    <mergeCell ref="R1580:V1580"/>
    <mergeCell ref="C1575:L1575"/>
    <mergeCell ref="M1575:Q1575"/>
    <mergeCell ref="R1575:V1575"/>
    <mergeCell ref="C1576:L1576"/>
    <mergeCell ref="M1576:Q1576"/>
    <mergeCell ref="R1576:V1576"/>
    <mergeCell ref="C1577:L1577"/>
    <mergeCell ref="M1577:Q1577"/>
    <mergeCell ref="R1577:V1577"/>
    <mergeCell ref="C1584:L1584"/>
    <mergeCell ref="M1584:Q1584"/>
    <mergeCell ref="R1584:V1584"/>
    <mergeCell ref="C1585:L1585"/>
    <mergeCell ref="M1585:Q1585"/>
    <mergeCell ref="R1585:V1585"/>
    <mergeCell ref="C1586:L1586"/>
    <mergeCell ref="M1586:Q1586"/>
    <mergeCell ref="R1586:V1586"/>
    <mergeCell ref="C1581:L1581"/>
    <mergeCell ref="M1581:Q1581"/>
    <mergeCell ref="R1581:V1581"/>
    <mergeCell ref="C1582:L1582"/>
    <mergeCell ref="M1582:Q1582"/>
    <mergeCell ref="R1582:V1582"/>
    <mergeCell ref="C1583:L1583"/>
    <mergeCell ref="M1583:Q1583"/>
    <mergeCell ref="R1583:V1583"/>
    <mergeCell ref="C1590:L1590"/>
    <mergeCell ref="M1590:Q1590"/>
    <mergeCell ref="R1590:V1590"/>
    <mergeCell ref="C1591:L1591"/>
    <mergeCell ref="M1591:Q1591"/>
    <mergeCell ref="R1591:V1591"/>
    <mergeCell ref="C1592:L1592"/>
    <mergeCell ref="M1592:Q1592"/>
    <mergeCell ref="R1592:V1592"/>
    <mergeCell ref="C1587:L1587"/>
    <mergeCell ref="M1587:Q1587"/>
    <mergeCell ref="R1587:V1587"/>
    <mergeCell ref="C1588:L1588"/>
    <mergeCell ref="M1588:Q1588"/>
    <mergeCell ref="R1588:V1588"/>
    <mergeCell ref="C1589:L1589"/>
    <mergeCell ref="M1589:Q1589"/>
    <mergeCell ref="R1589:V1589"/>
    <mergeCell ref="C1596:L1596"/>
    <mergeCell ref="M1596:Q1596"/>
    <mergeCell ref="R1596:V1596"/>
    <mergeCell ref="C1597:L1597"/>
    <mergeCell ref="M1597:Q1597"/>
    <mergeCell ref="R1597:V1597"/>
    <mergeCell ref="C1598:L1598"/>
    <mergeCell ref="M1598:Q1598"/>
    <mergeCell ref="R1598:V1598"/>
    <mergeCell ref="C1593:L1593"/>
    <mergeCell ref="M1593:Q1593"/>
    <mergeCell ref="R1593:V1593"/>
    <mergeCell ref="C1594:L1594"/>
    <mergeCell ref="M1594:Q1594"/>
    <mergeCell ref="R1594:V1594"/>
    <mergeCell ref="C1595:L1595"/>
    <mergeCell ref="M1595:Q1595"/>
    <mergeCell ref="R1595:V1595"/>
    <mergeCell ref="C1602:L1602"/>
    <mergeCell ref="M1602:Q1602"/>
    <mergeCell ref="R1602:V1602"/>
    <mergeCell ref="C1603:L1603"/>
    <mergeCell ref="M1603:Q1603"/>
    <mergeCell ref="R1603:V1603"/>
    <mergeCell ref="C1604:L1604"/>
    <mergeCell ref="M1604:Q1604"/>
    <mergeCell ref="R1604:V1604"/>
    <mergeCell ref="C1599:L1599"/>
    <mergeCell ref="M1599:Q1599"/>
    <mergeCell ref="R1599:V1599"/>
    <mergeCell ref="C1600:L1600"/>
    <mergeCell ref="M1600:Q1600"/>
    <mergeCell ref="R1600:V1600"/>
    <mergeCell ref="C1601:L1601"/>
    <mergeCell ref="M1601:Q1601"/>
    <mergeCell ref="R1601:V1601"/>
    <mergeCell ref="C1608:L1608"/>
    <mergeCell ref="M1608:Q1608"/>
    <mergeCell ref="R1608:V1608"/>
    <mergeCell ref="C1609:L1609"/>
    <mergeCell ref="M1609:Q1609"/>
    <mergeCell ref="R1609:V1609"/>
    <mergeCell ref="C1610:L1610"/>
    <mergeCell ref="M1610:Q1610"/>
    <mergeCell ref="R1610:V1610"/>
    <mergeCell ref="C1605:L1605"/>
    <mergeCell ref="M1605:Q1605"/>
    <mergeCell ref="R1605:V1605"/>
    <mergeCell ref="C1606:L1606"/>
    <mergeCell ref="M1606:Q1606"/>
    <mergeCell ref="R1606:V1606"/>
    <mergeCell ref="C1607:L1607"/>
    <mergeCell ref="M1607:Q1607"/>
    <mergeCell ref="R1607:V1607"/>
    <mergeCell ref="C1614:L1614"/>
    <mergeCell ref="M1614:Q1614"/>
    <mergeCell ref="R1614:V1614"/>
    <mergeCell ref="C1615:L1615"/>
    <mergeCell ref="M1615:Q1615"/>
    <mergeCell ref="R1615:V1615"/>
    <mergeCell ref="C1616:L1616"/>
    <mergeCell ref="M1616:Q1616"/>
    <mergeCell ref="R1616:V1616"/>
    <mergeCell ref="C1611:L1611"/>
    <mergeCell ref="M1611:Q1611"/>
    <mergeCell ref="R1611:V1611"/>
    <mergeCell ref="C1612:L1612"/>
    <mergeCell ref="M1612:Q1612"/>
    <mergeCell ref="R1612:V1612"/>
    <mergeCell ref="C1613:L1613"/>
    <mergeCell ref="M1613:Q1613"/>
    <mergeCell ref="R1613:V1613"/>
    <mergeCell ref="C1620:L1620"/>
    <mergeCell ref="M1620:Q1620"/>
    <mergeCell ref="R1620:V1620"/>
    <mergeCell ref="C1621:L1621"/>
    <mergeCell ref="M1621:Q1621"/>
    <mergeCell ref="R1621:V1621"/>
    <mergeCell ref="C1622:L1622"/>
    <mergeCell ref="M1622:Q1622"/>
    <mergeCell ref="R1622:V1622"/>
    <mergeCell ref="C1617:L1617"/>
    <mergeCell ref="M1617:Q1617"/>
    <mergeCell ref="R1617:V1617"/>
    <mergeCell ref="C1618:L1618"/>
    <mergeCell ref="M1618:Q1618"/>
    <mergeCell ref="R1618:V1618"/>
    <mergeCell ref="C1619:L1619"/>
    <mergeCell ref="M1619:Q1619"/>
    <mergeCell ref="R1619:V1619"/>
    <mergeCell ref="C1626:L1626"/>
    <mergeCell ref="M1626:Q1626"/>
    <mergeCell ref="R1626:V1626"/>
    <mergeCell ref="C1627:L1627"/>
    <mergeCell ref="M1627:Q1627"/>
    <mergeCell ref="R1627:V1627"/>
    <mergeCell ref="C1628:L1628"/>
    <mergeCell ref="M1628:Q1628"/>
    <mergeCell ref="R1628:V1628"/>
    <mergeCell ref="C1623:L1623"/>
    <mergeCell ref="M1623:Q1623"/>
    <mergeCell ref="R1623:V1623"/>
    <mergeCell ref="C1624:L1624"/>
    <mergeCell ref="M1624:Q1624"/>
    <mergeCell ref="R1624:V1624"/>
    <mergeCell ref="C1625:L1625"/>
    <mergeCell ref="M1625:Q1625"/>
    <mergeCell ref="R1625:V1625"/>
    <mergeCell ref="C1632:L1632"/>
    <mergeCell ref="M1632:Q1632"/>
    <mergeCell ref="R1632:V1632"/>
    <mergeCell ref="C1633:L1633"/>
    <mergeCell ref="M1633:Q1633"/>
    <mergeCell ref="R1633:V1633"/>
    <mergeCell ref="C1634:L1634"/>
    <mergeCell ref="M1634:Q1634"/>
    <mergeCell ref="R1634:V1634"/>
    <mergeCell ref="C1629:L1629"/>
    <mergeCell ref="M1629:Q1629"/>
    <mergeCell ref="R1629:V1629"/>
    <mergeCell ref="C1630:L1630"/>
    <mergeCell ref="M1630:Q1630"/>
    <mergeCell ref="R1630:V1630"/>
    <mergeCell ref="C1631:L1631"/>
    <mergeCell ref="M1631:Q1631"/>
    <mergeCell ref="R1631:V1631"/>
    <mergeCell ref="C1638:L1638"/>
    <mergeCell ref="M1638:Q1638"/>
    <mergeCell ref="R1638:V1638"/>
    <mergeCell ref="C1639:L1639"/>
    <mergeCell ref="M1639:Q1639"/>
    <mergeCell ref="R1639:V1639"/>
    <mergeCell ref="C1640:L1640"/>
    <mergeCell ref="M1640:Q1640"/>
    <mergeCell ref="R1640:V1640"/>
    <mergeCell ref="C1635:L1635"/>
    <mergeCell ref="M1635:Q1635"/>
    <mergeCell ref="R1635:V1635"/>
    <mergeCell ref="C1636:L1636"/>
    <mergeCell ref="M1636:Q1636"/>
    <mergeCell ref="R1636:V1636"/>
    <mergeCell ref="C1637:L1637"/>
    <mergeCell ref="M1637:Q1637"/>
    <mergeCell ref="R1637:V1637"/>
    <mergeCell ref="C1644:L1644"/>
    <mergeCell ref="M1644:Q1644"/>
    <mergeCell ref="R1644:V1644"/>
    <mergeCell ref="C1645:L1645"/>
    <mergeCell ref="M1645:Q1645"/>
    <mergeCell ref="R1645:V1645"/>
    <mergeCell ref="C1646:L1646"/>
    <mergeCell ref="M1646:Q1646"/>
    <mergeCell ref="R1646:V1646"/>
    <mergeCell ref="C1641:L1641"/>
    <mergeCell ref="M1641:Q1641"/>
    <mergeCell ref="R1641:V1641"/>
    <mergeCell ref="C1642:L1642"/>
    <mergeCell ref="M1642:Q1642"/>
    <mergeCell ref="R1642:V1642"/>
    <mergeCell ref="C1643:L1643"/>
    <mergeCell ref="M1643:Q1643"/>
    <mergeCell ref="R1643:V1643"/>
    <mergeCell ref="C1650:L1650"/>
    <mergeCell ref="M1650:Q1650"/>
    <mergeCell ref="R1650:V1650"/>
    <mergeCell ref="C1651:L1651"/>
    <mergeCell ref="M1651:Q1651"/>
    <mergeCell ref="R1651:V1651"/>
    <mergeCell ref="C1652:L1652"/>
    <mergeCell ref="M1652:Q1652"/>
    <mergeCell ref="R1652:V1652"/>
    <mergeCell ref="C1647:L1647"/>
    <mergeCell ref="M1647:Q1647"/>
    <mergeCell ref="R1647:V1647"/>
    <mergeCell ref="C1648:L1648"/>
    <mergeCell ref="M1648:Q1648"/>
    <mergeCell ref="R1648:V1648"/>
    <mergeCell ref="C1649:L1649"/>
    <mergeCell ref="M1649:Q1649"/>
    <mergeCell ref="R1649:V1649"/>
    <mergeCell ref="C1656:L1656"/>
    <mergeCell ref="M1656:Q1656"/>
    <mergeCell ref="R1656:V1656"/>
    <mergeCell ref="C1657:L1657"/>
    <mergeCell ref="M1657:Q1657"/>
    <mergeCell ref="R1657:V1657"/>
    <mergeCell ref="C1658:L1658"/>
    <mergeCell ref="M1658:Q1658"/>
    <mergeCell ref="R1658:V1658"/>
    <mergeCell ref="C1653:L1653"/>
    <mergeCell ref="M1653:Q1653"/>
    <mergeCell ref="R1653:V1653"/>
    <mergeCell ref="C1654:L1654"/>
    <mergeCell ref="M1654:Q1654"/>
    <mergeCell ref="R1654:V1654"/>
    <mergeCell ref="C1655:L1655"/>
    <mergeCell ref="M1655:Q1655"/>
    <mergeCell ref="R1655:V1655"/>
    <mergeCell ref="C1662:L1662"/>
    <mergeCell ref="M1662:Q1662"/>
    <mergeCell ref="R1662:V1662"/>
    <mergeCell ref="C1663:L1663"/>
    <mergeCell ref="M1663:Q1663"/>
    <mergeCell ref="R1663:V1663"/>
    <mergeCell ref="C1664:L1664"/>
    <mergeCell ref="M1664:Q1664"/>
    <mergeCell ref="R1664:V1664"/>
    <mergeCell ref="C1659:L1659"/>
    <mergeCell ref="M1659:Q1659"/>
    <mergeCell ref="R1659:V1659"/>
    <mergeCell ref="C1660:L1660"/>
    <mergeCell ref="M1660:Q1660"/>
    <mergeCell ref="R1660:V1660"/>
    <mergeCell ref="C1661:L1661"/>
    <mergeCell ref="M1661:Q1661"/>
    <mergeCell ref="R1661:V1661"/>
    <mergeCell ref="C1668:L1668"/>
    <mergeCell ref="M1668:Q1668"/>
    <mergeCell ref="R1668:V1668"/>
    <mergeCell ref="C1669:L1669"/>
    <mergeCell ref="M1669:Q1669"/>
    <mergeCell ref="R1669:V1669"/>
    <mergeCell ref="C1670:L1670"/>
    <mergeCell ref="M1670:Q1670"/>
    <mergeCell ref="R1670:V1670"/>
    <mergeCell ref="C1665:L1665"/>
    <mergeCell ref="M1665:Q1665"/>
    <mergeCell ref="R1665:V1665"/>
    <mergeCell ref="C1666:L1666"/>
    <mergeCell ref="M1666:Q1666"/>
    <mergeCell ref="R1666:V1666"/>
    <mergeCell ref="C1667:L1667"/>
    <mergeCell ref="M1667:Q1667"/>
    <mergeCell ref="R1667:V1667"/>
    <mergeCell ref="C1674:L1674"/>
    <mergeCell ref="M1674:Q1674"/>
    <mergeCell ref="R1674:V1674"/>
    <mergeCell ref="C1675:L1675"/>
    <mergeCell ref="M1675:Q1675"/>
    <mergeCell ref="R1675:V1675"/>
    <mergeCell ref="C1676:L1676"/>
    <mergeCell ref="M1676:Q1676"/>
    <mergeCell ref="R1676:V1676"/>
    <mergeCell ref="C1671:L1671"/>
    <mergeCell ref="M1671:Q1671"/>
    <mergeCell ref="R1671:V1671"/>
    <mergeCell ref="C1672:L1672"/>
    <mergeCell ref="M1672:Q1672"/>
    <mergeCell ref="R1672:V1672"/>
    <mergeCell ref="C1673:L1673"/>
    <mergeCell ref="M1673:Q1673"/>
    <mergeCell ref="R1673:V1673"/>
    <mergeCell ref="C1680:L1680"/>
    <mergeCell ref="M1680:Q1680"/>
    <mergeCell ref="R1680:V1680"/>
    <mergeCell ref="C1681:L1681"/>
    <mergeCell ref="M1681:Q1681"/>
    <mergeCell ref="R1681:V1681"/>
    <mergeCell ref="C1682:L1682"/>
    <mergeCell ref="M1682:Q1682"/>
    <mergeCell ref="R1682:V1682"/>
    <mergeCell ref="C1677:L1677"/>
    <mergeCell ref="M1677:Q1677"/>
    <mergeCell ref="R1677:V1677"/>
    <mergeCell ref="C1678:L1678"/>
    <mergeCell ref="M1678:Q1678"/>
    <mergeCell ref="R1678:V1678"/>
    <mergeCell ref="C1679:L1679"/>
    <mergeCell ref="M1679:Q1679"/>
    <mergeCell ref="R1679:V1679"/>
    <mergeCell ref="C1686:L1686"/>
    <mergeCell ref="M1686:Q1686"/>
    <mergeCell ref="R1686:V1686"/>
    <mergeCell ref="C1687:L1687"/>
    <mergeCell ref="M1687:Q1687"/>
    <mergeCell ref="R1687:V1687"/>
    <mergeCell ref="C1688:L1688"/>
    <mergeCell ref="M1688:Q1688"/>
    <mergeCell ref="R1688:V1688"/>
    <mergeCell ref="C1683:L1683"/>
    <mergeCell ref="M1683:Q1683"/>
    <mergeCell ref="R1683:V1683"/>
    <mergeCell ref="C1684:L1684"/>
    <mergeCell ref="M1684:Q1684"/>
    <mergeCell ref="R1684:V1684"/>
    <mergeCell ref="C1685:L1685"/>
    <mergeCell ref="M1685:Q1685"/>
    <mergeCell ref="R1685:V1685"/>
    <mergeCell ref="C1692:L1692"/>
    <mergeCell ref="M1692:Q1692"/>
    <mergeCell ref="R1692:V1692"/>
    <mergeCell ref="C1693:L1693"/>
    <mergeCell ref="M1693:Q1693"/>
    <mergeCell ref="R1693:V1693"/>
    <mergeCell ref="C1694:L1694"/>
    <mergeCell ref="M1694:Q1694"/>
    <mergeCell ref="R1694:V1694"/>
    <mergeCell ref="C1689:L1689"/>
    <mergeCell ref="M1689:Q1689"/>
    <mergeCell ref="R1689:V1689"/>
    <mergeCell ref="C1690:L1690"/>
    <mergeCell ref="M1690:Q1690"/>
    <mergeCell ref="R1690:V1690"/>
    <mergeCell ref="C1691:L1691"/>
    <mergeCell ref="M1691:Q1691"/>
    <mergeCell ref="R1691:V1691"/>
    <mergeCell ref="C1698:L1698"/>
    <mergeCell ref="M1698:Q1698"/>
    <mergeCell ref="R1698:V1698"/>
    <mergeCell ref="C1699:L1699"/>
    <mergeCell ref="M1699:Q1699"/>
    <mergeCell ref="R1699:V1699"/>
    <mergeCell ref="C1700:L1700"/>
    <mergeCell ref="M1700:Q1700"/>
    <mergeCell ref="R1700:V1700"/>
    <mergeCell ref="C1695:L1695"/>
    <mergeCell ref="M1695:Q1695"/>
    <mergeCell ref="R1695:V1695"/>
    <mergeCell ref="C1696:L1696"/>
    <mergeCell ref="M1696:Q1696"/>
    <mergeCell ref="R1696:V1696"/>
    <mergeCell ref="C1697:L1697"/>
    <mergeCell ref="M1697:Q1697"/>
    <mergeCell ref="R1697:V1697"/>
    <mergeCell ref="C1704:L1704"/>
    <mergeCell ref="M1704:Q1704"/>
    <mergeCell ref="R1704:V1704"/>
    <mergeCell ref="C1705:L1705"/>
    <mergeCell ref="M1705:Q1705"/>
    <mergeCell ref="R1705:V1705"/>
    <mergeCell ref="C1706:L1706"/>
    <mergeCell ref="M1706:Q1706"/>
    <mergeCell ref="R1706:V1706"/>
    <mergeCell ref="C1701:L1701"/>
    <mergeCell ref="M1701:Q1701"/>
    <mergeCell ref="R1701:V1701"/>
    <mergeCell ref="C1702:L1702"/>
    <mergeCell ref="M1702:Q1702"/>
    <mergeCell ref="R1702:V1702"/>
    <mergeCell ref="C1703:L1703"/>
    <mergeCell ref="M1703:Q1703"/>
    <mergeCell ref="R1703:V1703"/>
    <mergeCell ref="C1710:L1710"/>
    <mergeCell ref="M1710:Q1710"/>
    <mergeCell ref="R1710:V1710"/>
    <mergeCell ref="C1711:L1711"/>
    <mergeCell ref="M1711:Q1711"/>
    <mergeCell ref="R1711:V1711"/>
    <mergeCell ref="C1712:L1712"/>
    <mergeCell ref="M1712:Q1712"/>
    <mergeCell ref="R1712:V1712"/>
    <mergeCell ref="C1707:L1707"/>
    <mergeCell ref="M1707:Q1707"/>
    <mergeCell ref="R1707:V1707"/>
    <mergeCell ref="C1708:L1708"/>
    <mergeCell ref="M1708:Q1708"/>
    <mergeCell ref="R1708:V1708"/>
    <mergeCell ref="C1709:L1709"/>
    <mergeCell ref="M1709:Q1709"/>
    <mergeCell ref="R1709:V1709"/>
    <mergeCell ref="C1716:L1716"/>
    <mergeCell ref="M1716:Q1716"/>
    <mergeCell ref="R1716:V1716"/>
    <mergeCell ref="C1717:L1717"/>
    <mergeCell ref="M1717:Q1717"/>
    <mergeCell ref="R1717:V1717"/>
    <mergeCell ref="C1718:L1718"/>
    <mergeCell ref="M1718:Q1718"/>
    <mergeCell ref="R1718:V1718"/>
    <mergeCell ref="C1713:L1713"/>
    <mergeCell ref="M1713:Q1713"/>
    <mergeCell ref="R1713:V1713"/>
    <mergeCell ref="C1714:L1714"/>
    <mergeCell ref="M1714:Q1714"/>
    <mergeCell ref="R1714:V1714"/>
    <mergeCell ref="C1715:L1715"/>
    <mergeCell ref="M1715:Q1715"/>
    <mergeCell ref="R1715:V1715"/>
    <mergeCell ref="C1722:L1722"/>
    <mergeCell ref="M1722:Q1722"/>
    <mergeCell ref="R1722:V1722"/>
    <mergeCell ref="C1723:L1723"/>
    <mergeCell ref="M1723:Q1723"/>
    <mergeCell ref="R1723:V1723"/>
    <mergeCell ref="C1724:L1724"/>
    <mergeCell ref="M1724:Q1724"/>
    <mergeCell ref="R1724:V1724"/>
    <mergeCell ref="C1719:L1719"/>
    <mergeCell ref="M1719:Q1719"/>
    <mergeCell ref="R1719:V1719"/>
    <mergeCell ref="C1720:L1720"/>
    <mergeCell ref="M1720:Q1720"/>
    <mergeCell ref="R1720:V1720"/>
    <mergeCell ref="C1721:L1721"/>
    <mergeCell ref="M1721:Q1721"/>
    <mergeCell ref="R1721:V1721"/>
    <mergeCell ref="C1728:L1728"/>
    <mergeCell ref="M1728:Q1728"/>
    <mergeCell ref="R1728:V1728"/>
    <mergeCell ref="C1729:L1729"/>
    <mergeCell ref="M1729:Q1729"/>
    <mergeCell ref="R1729:V1729"/>
    <mergeCell ref="C1730:L1730"/>
    <mergeCell ref="M1730:Q1730"/>
    <mergeCell ref="R1730:V1730"/>
    <mergeCell ref="C1725:L1725"/>
    <mergeCell ref="M1725:Q1725"/>
    <mergeCell ref="R1725:V1725"/>
    <mergeCell ref="C1726:L1726"/>
    <mergeCell ref="M1726:Q1726"/>
    <mergeCell ref="R1726:V1726"/>
    <mergeCell ref="C1727:L1727"/>
    <mergeCell ref="M1727:Q1727"/>
    <mergeCell ref="R1727:V1727"/>
    <mergeCell ref="C1734:L1734"/>
    <mergeCell ref="M1734:Q1734"/>
    <mergeCell ref="R1734:V1734"/>
    <mergeCell ref="C1735:L1735"/>
    <mergeCell ref="M1735:Q1735"/>
    <mergeCell ref="R1735:V1735"/>
    <mergeCell ref="C1736:L1736"/>
    <mergeCell ref="M1736:Q1736"/>
    <mergeCell ref="R1736:V1736"/>
    <mergeCell ref="C1731:L1731"/>
    <mergeCell ref="M1731:Q1731"/>
    <mergeCell ref="R1731:V1731"/>
    <mergeCell ref="C1732:L1732"/>
    <mergeCell ref="M1732:Q1732"/>
    <mergeCell ref="R1732:V1732"/>
    <mergeCell ref="C1733:L1733"/>
    <mergeCell ref="M1733:Q1733"/>
    <mergeCell ref="R1733:V1733"/>
    <mergeCell ref="C1740:L1740"/>
    <mergeCell ref="M1740:Q1740"/>
    <mergeCell ref="R1740:V1740"/>
    <mergeCell ref="C1741:L1741"/>
    <mergeCell ref="M1741:Q1741"/>
    <mergeCell ref="R1741:V1741"/>
    <mergeCell ref="C1742:L1742"/>
    <mergeCell ref="M1742:Q1742"/>
    <mergeCell ref="R1742:V1742"/>
    <mergeCell ref="C1737:L1737"/>
    <mergeCell ref="M1737:Q1737"/>
    <mergeCell ref="R1737:V1737"/>
    <mergeCell ref="C1738:L1738"/>
    <mergeCell ref="M1738:Q1738"/>
    <mergeCell ref="R1738:V1738"/>
    <mergeCell ref="C1739:L1739"/>
    <mergeCell ref="M1739:Q1739"/>
    <mergeCell ref="R1739:V1739"/>
    <mergeCell ref="C1746:L1746"/>
    <mergeCell ref="M1746:Q1746"/>
    <mergeCell ref="R1746:V1746"/>
    <mergeCell ref="C1747:L1747"/>
    <mergeCell ref="M1747:Q1747"/>
    <mergeCell ref="R1747:V1747"/>
    <mergeCell ref="C1748:L1748"/>
    <mergeCell ref="M1748:Q1748"/>
    <mergeCell ref="R1748:V1748"/>
    <mergeCell ref="C1743:L1743"/>
    <mergeCell ref="M1743:Q1743"/>
    <mergeCell ref="R1743:V1743"/>
    <mergeCell ref="C1744:L1744"/>
    <mergeCell ref="M1744:Q1744"/>
    <mergeCell ref="R1744:V1744"/>
    <mergeCell ref="C1745:L1745"/>
    <mergeCell ref="M1745:Q1745"/>
    <mergeCell ref="R1745:V1745"/>
    <mergeCell ref="C1752:L1752"/>
    <mergeCell ref="M1752:Q1752"/>
    <mergeCell ref="R1752:V1752"/>
    <mergeCell ref="C1753:L1753"/>
    <mergeCell ref="M1753:Q1753"/>
    <mergeCell ref="R1753:V1753"/>
    <mergeCell ref="C1754:L1754"/>
    <mergeCell ref="M1754:Q1754"/>
    <mergeCell ref="R1754:V1754"/>
    <mergeCell ref="C1749:L1749"/>
    <mergeCell ref="M1749:Q1749"/>
    <mergeCell ref="R1749:V1749"/>
    <mergeCell ref="C1750:L1750"/>
    <mergeCell ref="M1750:Q1750"/>
    <mergeCell ref="R1750:V1750"/>
    <mergeCell ref="C1751:L1751"/>
    <mergeCell ref="M1751:Q1751"/>
    <mergeCell ref="R1751:V1751"/>
    <mergeCell ref="C1758:L1758"/>
    <mergeCell ref="M1758:Q1758"/>
    <mergeCell ref="R1758:V1758"/>
    <mergeCell ref="C1759:L1759"/>
    <mergeCell ref="M1759:Q1759"/>
    <mergeCell ref="R1759:V1759"/>
    <mergeCell ref="C1760:L1760"/>
    <mergeCell ref="M1760:Q1760"/>
    <mergeCell ref="R1760:V1760"/>
    <mergeCell ref="C1755:L1755"/>
    <mergeCell ref="M1755:Q1755"/>
    <mergeCell ref="R1755:V1755"/>
    <mergeCell ref="C1756:L1756"/>
    <mergeCell ref="M1756:Q1756"/>
    <mergeCell ref="R1756:V1756"/>
    <mergeCell ref="C1757:L1757"/>
    <mergeCell ref="M1757:Q1757"/>
    <mergeCell ref="R1757:V1757"/>
    <mergeCell ref="C1764:L1764"/>
    <mergeCell ref="M1764:Q1764"/>
    <mergeCell ref="R1764:V1764"/>
    <mergeCell ref="C1765:L1765"/>
    <mergeCell ref="M1765:Q1765"/>
    <mergeCell ref="R1765:V1765"/>
    <mergeCell ref="C1766:L1766"/>
    <mergeCell ref="M1766:Q1766"/>
    <mergeCell ref="R1766:V1766"/>
    <mergeCell ref="C1761:L1761"/>
    <mergeCell ref="M1761:Q1761"/>
    <mergeCell ref="R1761:V1761"/>
    <mergeCell ref="C1762:L1762"/>
    <mergeCell ref="M1762:Q1762"/>
    <mergeCell ref="R1762:V1762"/>
    <mergeCell ref="C1763:L1763"/>
    <mergeCell ref="M1763:Q1763"/>
    <mergeCell ref="R1763:V1763"/>
    <mergeCell ref="C1770:L1770"/>
    <mergeCell ref="M1770:Q1770"/>
    <mergeCell ref="R1770:V1770"/>
    <mergeCell ref="C1771:L1771"/>
    <mergeCell ref="M1771:Q1771"/>
    <mergeCell ref="R1771:V1771"/>
    <mergeCell ref="C1772:L1772"/>
    <mergeCell ref="M1772:Q1772"/>
    <mergeCell ref="R1772:V1772"/>
    <mergeCell ref="C1767:L1767"/>
    <mergeCell ref="M1767:Q1767"/>
    <mergeCell ref="R1767:V1767"/>
    <mergeCell ref="C1768:L1768"/>
    <mergeCell ref="M1768:Q1768"/>
    <mergeCell ref="R1768:V1768"/>
    <mergeCell ref="C1769:L1769"/>
    <mergeCell ref="M1769:Q1769"/>
    <mergeCell ref="R1769:V1769"/>
    <mergeCell ref="C1776:L1776"/>
    <mergeCell ref="M1776:Q1776"/>
    <mergeCell ref="R1776:V1776"/>
    <mergeCell ref="C1777:L1777"/>
    <mergeCell ref="M1777:Q1777"/>
    <mergeCell ref="R1777:V1777"/>
    <mergeCell ref="C1778:L1778"/>
    <mergeCell ref="M1778:Q1778"/>
    <mergeCell ref="R1778:V1778"/>
    <mergeCell ref="C1773:L1773"/>
    <mergeCell ref="M1773:Q1773"/>
    <mergeCell ref="R1773:V1773"/>
    <mergeCell ref="C1774:L1774"/>
    <mergeCell ref="M1774:Q1774"/>
    <mergeCell ref="R1774:V1774"/>
    <mergeCell ref="C1775:L1775"/>
    <mergeCell ref="M1775:Q1775"/>
    <mergeCell ref="R1775:V1775"/>
    <mergeCell ref="C1782:L1782"/>
    <mergeCell ref="M1782:Q1782"/>
    <mergeCell ref="R1782:V1782"/>
    <mergeCell ref="C1783:L1783"/>
    <mergeCell ref="M1783:Q1783"/>
    <mergeCell ref="R1783:V1783"/>
    <mergeCell ref="C1784:L1784"/>
    <mergeCell ref="M1784:Q1784"/>
    <mergeCell ref="R1784:V1784"/>
    <mergeCell ref="C1779:L1779"/>
    <mergeCell ref="M1779:Q1779"/>
    <mergeCell ref="R1779:V1779"/>
    <mergeCell ref="C1780:L1780"/>
    <mergeCell ref="M1780:Q1780"/>
    <mergeCell ref="R1780:V1780"/>
    <mergeCell ref="C1781:L1781"/>
    <mergeCell ref="M1781:Q1781"/>
    <mergeCell ref="R1781:V1781"/>
    <mergeCell ref="C1788:L1788"/>
    <mergeCell ref="M1788:Q1788"/>
    <mergeCell ref="R1788:V1788"/>
    <mergeCell ref="C1789:L1789"/>
    <mergeCell ref="M1789:Q1789"/>
    <mergeCell ref="R1789:V1789"/>
    <mergeCell ref="C1790:L1790"/>
    <mergeCell ref="M1790:Q1790"/>
    <mergeCell ref="R1790:V1790"/>
    <mergeCell ref="C1785:L1785"/>
    <mergeCell ref="M1785:Q1785"/>
    <mergeCell ref="R1785:V1785"/>
    <mergeCell ref="C1786:L1786"/>
    <mergeCell ref="M1786:Q1786"/>
    <mergeCell ref="R1786:V1786"/>
    <mergeCell ref="C1787:L1787"/>
    <mergeCell ref="M1787:Q1787"/>
    <mergeCell ref="R1787:V1787"/>
    <mergeCell ref="C1794:L1794"/>
    <mergeCell ref="M1794:Q1794"/>
    <mergeCell ref="R1794:V1794"/>
    <mergeCell ref="C1795:L1795"/>
    <mergeCell ref="M1795:Q1795"/>
    <mergeCell ref="R1795:V1795"/>
    <mergeCell ref="C1796:L1796"/>
    <mergeCell ref="M1796:Q1796"/>
    <mergeCell ref="R1796:V1796"/>
    <mergeCell ref="C1791:L1791"/>
    <mergeCell ref="M1791:Q1791"/>
    <mergeCell ref="R1791:V1791"/>
    <mergeCell ref="C1792:L1792"/>
    <mergeCell ref="M1792:Q1792"/>
    <mergeCell ref="R1792:V1792"/>
    <mergeCell ref="C1793:L1793"/>
    <mergeCell ref="M1793:Q1793"/>
    <mergeCell ref="R1793:V1793"/>
    <mergeCell ref="C1800:L1800"/>
    <mergeCell ref="M1800:Q1800"/>
    <mergeCell ref="R1800:V1800"/>
    <mergeCell ref="C1801:L1801"/>
    <mergeCell ref="M1801:Q1801"/>
    <mergeCell ref="R1801:V1801"/>
    <mergeCell ref="C1802:L1802"/>
    <mergeCell ref="M1802:Q1802"/>
    <mergeCell ref="R1802:V1802"/>
    <mergeCell ref="C1797:L1797"/>
    <mergeCell ref="M1797:Q1797"/>
    <mergeCell ref="R1797:V1797"/>
    <mergeCell ref="C1798:L1798"/>
    <mergeCell ref="M1798:Q1798"/>
    <mergeCell ref="R1798:V1798"/>
    <mergeCell ref="C1799:L1799"/>
    <mergeCell ref="M1799:Q1799"/>
    <mergeCell ref="R1799:V1799"/>
    <mergeCell ref="C1806:L1806"/>
    <mergeCell ref="M1806:Q1806"/>
    <mergeCell ref="R1806:V1806"/>
    <mergeCell ref="C1807:L1807"/>
    <mergeCell ref="M1807:Q1807"/>
    <mergeCell ref="R1807:V1807"/>
    <mergeCell ref="C1808:L1808"/>
    <mergeCell ref="M1808:Q1808"/>
    <mergeCell ref="R1808:V1808"/>
    <mergeCell ref="C1803:L1803"/>
    <mergeCell ref="M1803:Q1803"/>
    <mergeCell ref="R1803:V1803"/>
    <mergeCell ref="C1804:L1804"/>
    <mergeCell ref="M1804:Q1804"/>
    <mergeCell ref="R1804:V1804"/>
    <mergeCell ref="C1805:L1805"/>
    <mergeCell ref="M1805:Q1805"/>
    <mergeCell ref="R1805:V1805"/>
    <mergeCell ref="C1812:L1812"/>
    <mergeCell ref="M1812:Q1812"/>
    <mergeCell ref="R1812:V1812"/>
    <mergeCell ref="C1813:L1813"/>
    <mergeCell ref="M1813:Q1813"/>
    <mergeCell ref="R1813:V1813"/>
    <mergeCell ref="C1814:L1814"/>
    <mergeCell ref="M1814:Q1814"/>
    <mergeCell ref="R1814:V1814"/>
    <mergeCell ref="C1809:L1809"/>
    <mergeCell ref="M1809:Q1809"/>
    <mergeCell ref="R1809:V1809"/>
    <mergeCell ref="C1810:L1810"/>
    <mergeCell ref="M1810:Q1810"/>
    <mergeCell ref="R1810:V1810"/>
    <mergeCell ref="C1811:L1811"/>
    <mergeCell ref="M1811:Q1811"/>
    <mergeCell ref="R1811:V1811"/>
    <mergeCell ref="C1818:L1818"/>
    <mergeCell ref="M1818:Q1818"/>
    <mergeCell ref="R1818:V1818"/>
    <mergeCell ref="C1819:L1819"/>
    <mergeCell ref="M1819:Q1819"/>
    <mergeCell ref="R1819:V1819"/>
    <mergeCell ref="C1820:L1820"/>
    <mergeCell ref="M1820:Q1820"/>
    <mergeCell ref="R1820:V1820"/>
    <mergeCell ref="C1815:L1815"/>
    <mergeCell ref="M1815:Q1815"/>
    <mergeCell ref="R1815:V1815"/>
    <mergeCell ref="C1816:L1816"/>
    <mergeCell ref="M1816:Q1816"/>
    <mergeCell ref="R1816:V1816"/>
    <mergeCell ref="C1817:L1817"/>
    <mergeCell ref="M1817:Q1817"/>
    <mergeCell ref="R1817:V1817"/>
    <mergeCell ref="C1824:L1824"/>
    <mergeCell ref="M1824:Q1824"/>
    <mergeCell ref="R1824:V1824"/>
    <mergeCell ref="C1825:L1825"/>
    <mergeCell ref="M1825:Q1825"/>
    <mergeCell ref="R1825:V1825"/>
    <mergeCell ref="C1826:L1826"/>
    <mergeCell ref="M1826:Q1826"/>
    <mergeCell ref="R1826:V1826"/>
    <mergeCell ref="C1821:L1821"/>
    <mergeCell ref="M1821:Q1821"/>
    <mergeCell ref="R1821:V1821"/>
    <mergeCell ref="C1822:L1822"/>
    <mergeCell ref="M1822:Q1822"/>
    <mergeCell ref="R1822:V1822"/>
    <mergeCell ref="C1823:L1823"/>
    <mergeCell ref="M1823:Q1823"/>
    <mergeCell ref="R1823:V1823"/>
    <mergeCell ref="C1830:L1830"/>
    <mergeCell ref="M1830:Q1830"/>
    <mergeCell ref="R1830:V1830"/>
    <mergeCell ref="C1831:L1831"/>
    <mergeCell ref="M1831:Q1831"/>
    <mergeCell ref="R1831:V1831"/>
    <mergeCell ref="C1832:L1832"/>
    <mergeCell ref="M1832:Q1832"/>
    <mergeCell ref="R1832:V1832"/>
    <mergeCell ref="C1827:L1827"/>
    <mergeCell ref="M1827:Q1827"/>
    <mergeCell ref="R1827:V1827"/>
    <mergeCell ref="C1828:L1828"/>
    <mergeCell ref="M1828:Q1828"/>
    <mergeCell ref="R1828:V1828"/>
    <mergeCell ref="C1829:L1829"/>
    <mergeCell ref="M1829:Q1829"/>
    <mergeCell ref="R1829:V1829"/>
    <mergeCell ref="C1836:L1836"/>
    <mergeCell ref="M1836:Q1836"/>
    <mergeCell ref="R1836:V1836"/>
    <mergeCell ref="C1837:L1837"/>
    <mergeCell ref="M1837:Q1837"/>
    <mergeCell ref="R1837:V1837"/>
    <mergeCell ref="C1838:L1838"/>
    <mergeCell ref="M1838:Q1838"/>
    <mergeCell ref="R1838:V1838"/>
    <mergeCell ref="C1833:L1833"/>
    <mergeCell ref="M1833:Q1833"/>
    <mergeCell ref="R1833:V1833"/>
    <mergeCell ref="C1834:L1834"/>
    <mergeCell ref="M1834:Q1834"/>
    <mergeCell ref="R1834:V1834"/>
    <mergeCell ref="C1835:L1835"/>
    <mergeCell ref="M1835:Q1835"/>
    <mergeCell ref="R1835:V1835"/>
    <mergeCell ref="C1842:L1842"/>
    <mergeCell ref="M1842:Q1842"/>
    <mergeCell ref="R1842:V1842"/>
    <mergeCell ref="C1843:L1843"/>
    <mergeCell ref="M1843:Q1843"/>
    <mergeCell ref="R1843:V1843"/>
    <mergeCell ref="C1844:L1844"/>
    <mergeCell ref="M1844:Q1844"/>
    <mergeCell ref="R1844:V1844"/>
    <mergeCell ref="C1839:L1839"/>
    <mergeCell ref="M1839:Q1839"/>
    <mergeCell ref="R1839:V1839"/>
    <mergeCell ref="C1840:L1840"/>
    <mergeCell ref="M1840:Q1840"/>
    <mergeCell ref="R1840:V1840"/>
    <mergeCell ref="C1841:L1841"/>
    <mergeCell ref="M1841:Q1841"/>
    <mergeCell ref="R1841:V1841"/>
    <mergeCell ref="C1848:L1848"/>
    <mergeCell ref="M1848:Q1848"/>
    <mergeCell ref="R1848:V1848"/>
    <mergeCell ref="C1849:L1849"/>
    <mergeCell ref="M1849:Q1849"/>
    <mergeCell ref="R1849:V1849"/>
    <mergeCell ref="C1850:L1850"/>
    <mergeCell ref="M1850:Q1850"/>
    <mergeCell ref="R1850:V1850"/>
    <mergeCell ref="C1845:L1845"/>
    <mergeCell ref="M1845:Q1845"/>
    <mergeCell ref="R1845:V1845"/>
    <mergeCell ref="C1846:L1846"/>
    <mergeCell ref="M1846:Q1846"/>
    <mergeCell ref="R1846:V1846"/>
    <mergeCell ref="C1847:L1847"/>
    <mergeCell ref="M1847:Q1847"/>
    <mergeCell ref="R1847:V1847"/>
    <mergeCell ref="C1854:L1854"/>
    <mergeCell ref="M1854:Q1854"/>
    <mergeCell ref="R1854:V1854"/>
    <mergeCell ref="C1855:L1855"/>
    <mergeCell ref="M1855:Q1855"/>
    <mergeCell ref="R1855:V1855"/>
    <mergeCell ref="C1856:L1856"/>
    <mergeCell ref="M1856:Q1856"/>
    <mergeCell ref="R1856:V1856"/>
    <mergeCell ref="C1851:L1851"/>
    <mergeCell ref="M1851:Q1851"/>
    <mergeCell ref="R1851:V1851"/>
    <mergeCell ref="C1852:L1852"/>
    <mergeCell ref="M1852:Q1852"/>
    <mergeCell ref="R1852:V1852"/>
    <mergeCell ref="C1853:L1853"/>
    <mergeCell ref="M1853:Q1853"/>
    <mergeCell ref="R1853:V1853"/>
    <mergeCell ref="C1860:L1860"/>
    <mergeCell ref="M1860:Q1860"/>
    <mergeCell ref="R1860:V1860"/>
    <mergeCell ref="C1861:L1861"/>
    <mergeCell ref="M1861:Q1861"/>
    <mergeCell ref="R1861:V1861"/>
    <mergeCell ref="C1862:L1862"/>
    <mergeCell ref="M1862:Q1862"/>
    <mergeCell ref="R1862:V1862"/>
    <mergeCell ref="C1857:L1857"/>
    <mergeCell ref="M1857:Q1857"/>
    <mergeCell ref="R1857:V1857"/>
    <mergeCell ref="C1858:L1858"/>
    <mergeCell ref="M1858:Q1858"/>
    <mergeCell ref="R1858:V1858"/>
    <mergeCell ref="C1859:L1859"/>
    <mergeCell ref="M1859:Q1859"/>
    <mergeCell ref="R1859:V1859"/>
    <mergeCell ref="C1866:L1866"/>
    <mergeCell ref="M1866:Q1866"/>
    <mergeCell ref="R1866:V1866"/>
    <mergeCell ref="C1867:L1867"/>
    <mergeCell ref="M1867:Q1867"/>
    <mergeCell ref="R1867:V1867"/>
    <mergeCell ref="C1868:L1868"/>
    <mergeCell ref="M1868:Q1868"/>
    <mergeCell ref="R1868:V1868"/>
    <mergeCell ref="C1863:L1863"/>
    <mergeCell ref="M1863:Q1863"/>
    <mergeCell ref="R1863:V1863"/>
    <mergeCell ref="C1864:L1864"/>
    <mergeCell ref="M1864:Q1864"/>
    <mergeCell ref="R1864:V1864"/>
    <mergeCell ref="C1865:L1865"/>
    <mergeCell ref="M1865:Q1865"/>
    <mergeCell ref="R1865:V1865"/>
    <mergeCell ref="C1872:L1872"/>
    <mergeCell ref="M1872:Q1872"/>
    <mergeCell ref="R1872:V1872"/>
    <mergeCell ref="C1873:L1873"/>
    <mergeCell ref="M1873:Q1873"/>
    <mergeCell ref="R1873:V1873"/>
    <mergeCell ref="C1874:L1874"/>
    <mergeCell ref="M1874:Q1874"/>
    <mergeCell ref="R1874:V1874"/>
    <mergeCell ref="C1869:L1869"/>
    <mergeCell ref="M1869:Q1869"/>
    <mergeCell ref="R1869:V1869"/>
    <mergeCell ref="C1870:L1870"/>
    <mergeCell ref="M1870:Q1870"/>
    <mergeCell ref="R1870:V1870"/>
    <mergeCell ref="C1871:L1871"/>
    <mergeCell ref="M1871:Q1871"/>
    <mergeCell ref="R1871:V1871"/>
    <mergeCell ref="C1878:L1878"/>
    <mergeCell ref="M1878:Q1878"/>
    <mergeCell ref="R1878:V1878"/>
    <mergeCell ref="C1879:L1879"/>
    <mergeCell ref="M1879:Q1879"/>
    <mergeCell ref="R1879:V1879"/>
    <mergeCell ref="C1880:L1880"/>
    <mergeCell ref="M1880:Q1880"/>
    <mergeCell ref="R1880:V1880"/>
    <mergeCell ref="C1875:L1875"/>
    <mergeCell ref="M1875:Q1875"/>
    <mergeCell ref="R1875:V1875"/>
    <mergeCell ref="C1876:L1876"/>
    <mergeCell ref="M1876:Q1876"/>
    <mergeCell ref="R1876:V1876"/>
    <mergeCell ref="C1877:L1877"/>
    <mergeCell ref="M1877:Q1877"/>
    <mergeCell ref="R1877:V1877"/>
    <mergeCell ref="C1884:L1884"/>
    <mergeCell ref="M1884:Q1884"/>
    <mergeCell ref="R1884:V1884"/>
    <mergeCell ref="C1885:L1885"/>
    <mergeCell ref="M1885:Q1885"/>
    <mergeCell ref="R1885:V1885"/>
    <mergeCell ref="C1886:L1886"/>
    <mergeCell ref="M1886:Q1886"/>
    <mergeCell ref="R1886:V1886"/>
    <mergeCell ref="C1881:L1881"/>
    <mergeCell ref="M1881:Q1881"/>
    <mergeCell ref="R1881:V1881"/>
    <mergeCell ref="C1882:L1882"/>
    <mergeCell ref="M1882:Q1882"/>
    <mergeCell ref="R1882:V1882"/>
    <mergeCell ref="C1883:L1883"/>
    <mergeCell ref="M1883:Q1883"/>
    <mergeCell ref="R1883:V1883"/>
    <mergeCell ref="C1890:L1890"/>
    <mergeCell ref="M1890:Q1890"/>
    <mergeCell ref="R1890:V1890"/>
    <mergeCell ref="C1891:L1891"/>
    <mergeCell ref="M1891:Q1891"/>
    <mergeCell ref="R1891:V1891"/>
    <mergeCell ref="C1892:L1892"/>
    <mergeCell ref="M1892:Q1892"/>
    <mergeCell ref="R1892:V1892"/>
    <mergeCell ref="C1887:L1887"/>
    <mergeCell ref="M1887:Q1887"/>
    <mergeCell ref="R1887:V1887"/>
    <mergeCell ref="C1888:L1888"/>
    <mergeCell ref="M1888:Q1888"/>
    <mergeCell ref="R1888:V1888"/>
    <mergeCell ref="C1889:L1889"/>
    <mergeCell ref="M1889:Q1889"/>
    <mergeCell ref="R1889:V1889"/>
    <mergeCell ref="C1896:L1896"/>
    <mergeCell ref="M1896:Q1896"/>
    <mergeCell ref="R1896:V1896"/>
    <mergeCell ref="C1897:L1897"/>
    <mergeCell ref="M1897:Q1897"/>
    <mergeCell ref="R1897:V1897"/>
    <mergeCell ref="C1898:L1898"/>
    <mergeCell ref="M1898:Q1898"/>
    <mergeCell ref="R1898:V1898"/>
    <mergeCell ref="C1893:L1893"/>
    <mergeCell ref="M1893:Q1893"/>
    <mergeCell ref="R1893:V1893"/>
    <mergeCell ref="C1894:L1894"/>
    <mergeCell ref="M1894:Q1894"/>
    <mergeCell ref="R1894:V1894"/>
    <mergeCell ref="C1895:L1895"/>
    <mergeCell ref="M1895:Q1895"/>
    <mergeCell ref="R1895:V1895"/>
    <mergeCell ref="C1902:L1902"/>
    <mergeCell ref="M1902:Q1902"/>
    <mergeCell ref="R1902:V1902"/>
    <mergeCell ref="C1903:L1903"/>
    <mergeCell ref="M1903:Q1903"/>
    <mergeCell ref="R1903:V1903"/>
    <mergeCell ref="C1904:L1904"/>
    <mergeCell ref="M1904:Q1904"/>
    <mergeCell ref="R1904:V1904"/>
    <mergeCell ref="C1899:L1899"/>
    <mergeCell ref="M1899:Q1899"/>
    <mergeCell ref="R1899:V1899"/>
    <mergeCell ref="C1900:L1900"/>
    <mergeCell ref="M1900:Q1900"/>
    <mergeCell ref="R1900:V1900"/>
    <mergeCell ref="C1901:L1901"/>
    <mergeCell ref="M1901:Q1901"/>
    <mergeCell ref="R1901:V1901"/>
    <mergeCell ref="C1908:L1908"/>
    <mergeCell ref="M1908:Q1908"/>
    <mergeCell ref="R1908:V1908"/>
    <mergeCell ref="C1909:L1909"/>
    <mergeCell ref="M1909:Q1909"/>
    <mergeCell ref="R1909:V1909"/>
    <mergeCell ref="C1910:L1910"/>
    <mergeCell ref="M1910:Q1910"/>
    <mergeCell ref="R1910:V1910"/>
    <mergeCell ref="C1905:L1905"/>
    <mergeCell ref="M1905:Q1905"/>
    <mergeCell ref="R1905:V1905"/>
    <mergeCell ref="C1906:L1906"/>
    <mergeCell ref="M1906:Q1906"/>
    <mergeCell ref="R1906:V1906"/>
    <mergeCell ref="C1907:L1907"/>
    <mergeCell ref="M1907:Q1907"/>
    <mergeCell ref="R1907:V1907"/>
    <mergeCell ref="C1914:L1914"/>
    <mergeCell ref="M1914:Q1914"/>
    <mergeCell ref="R1914:V1914"/>
    <mergeCell ref="C1915:L1915"/>
    <mergeCell ref="M1915:Q1915"/>
    <mergeCell ref="R1915:V1915"/>
    <mergeCell ref="C1916:L1916"/>
    <mergeCell ref="M1916:Q1916"/>
    <mergeCell ref="R1916:V1916"/>
    <mergeCell ref="C1911:L1911"/>
    <mergeCell ref="M1911:Q1911"/>
    <mergeCell ref="R1911:V1911"/>
    <mergeCell ref="C1912:L1912"/>
    <mergeCell ref="M1912:Q1912"/>
    <mergeCell ref="R1912:V1912"/>
    <mergeCell ref="C1913:L1913"/>
    <mergeCell ref="M1913:Q1913"/>
    <mergeCell ref="R1913:V1913"/>
    <mergeCell ref="C1920:L1920"/>
    <mergeCell ref="M1920:Q1920"/>
    <mergeCell ref="R1920:V1920"/>
    <mergeCell ref="C1921:L1921"/>
    <mergeCell ref="M1921:Q1921"/>
    <mergeCell ref="R1921:V1921"/>
    <mergeCell ref="C1922:L1922"/>
    <mergeCell ref="M1922:Q1922"/>
    <mergeCell ref="R1922:V1922"/>
    <mergeCell ref="C1917:L1917"/>
    <mergeCell ref="M1917:Q1917"/>
    <mergeCell ref="R1917:V1917"/>
    <mergeCell ref="C1918:L1918"/>
    <mergeCell ref="M1918:Q1918"/>
    <mergeCell ref="R1918:V1918"/>
    <mergeCell ref="C1919:L1919"/>
    <mergeCell ref="M1919:Q1919"/>
    <mergeCell ref="R1919:V1919"/>
    <mergeCell ref="C1926:L1926"/>
    <mergeCell ref="M1926:Q1926"/>
    <mergeCell ref="R1926:V1926"/>
    <mergeCell ref="C1927:L1927"/>
    <mergeCell ref="M1927:Q1927"/>
    <mergeCell ref="R1927:V1927"/>
    <mergeCell ref="C1928:L1928"/>
    <mergeCell ref="M1928:Q1928"/>
    <mergeCell ref="R1928:V1928"/>
    <mergeCell ref="C1923:L1923"/>
    <mergeCell ref="M1923:Q1923"/>
    <mergeCell ref="R1923:V1923"/>
    <mergeCell ref="C1924:L1924"/>
    <mergeCell ref="M1924:Q1924"/>
    <mergeCell ref="R1924:V1924"/>
    <mergeCell ref="C1925:L1925"/>
    <mergeCell ref="M1925:Q1925"/>
    <mergeCell ref="R1925:V1925"/>
    <mergeCell ref="C1932:L1932"/>
    <mergeCell ref="M1932:Q1932"/>
    <mergeCell ref="R1932:V1932"/>
    <mergeCell ref="C1933:L1933"/>
    <mergeCell ref="M1933:Q1933"/>
    <mergeCell ref="R1933:V1933"/>
    <mergeCell ref="C1934:L1934"/>
    <mergeCell ref="M1934:Q1934"/>
    <mergeCell ref="R1934:V1934"/>
    <mergeCell ref="C1929:L1929"/>
    <mergeCell ref="M1929:Q1929"/>
    <mergeCell ref="R1929:V1929"/>
    <mergeCell ref="C1930:L1930"/>
    <mergeCell ref="M1930:Q1930"/>
    <mergeCell ref="R1930:V1930"/>
    <mergeCell ref="C1931:L1931"/>
    <mergeCell ref="M1931:Q1931"/>
    <mergeCell ref="R1931:V1931"/>
    <mergeCell ref="C1938:L1938"/>
    <mergeCell ref="M1938:Q1938"/>
    <mergeCell ref="R1938:V1938"/>
    <mergeCell ref="C1939:L1939"/>
    <mergeCell ref="M1939:Q1939"/>
    <mergeCell ref="R1939:V1939"/>
    <mergeCell ref="C1940:L1940"/>
    <mergeCell ref="M1940:Q1940"/>
    <mergeCell ref="R1940:V1940"/>
    <mergeCell ref="C1935:L1935"/>
    <mergeCell ref="M1935:Q1935"/>
    <mergeCell ref="R1935:V1935"/>
    <mergeCell ref="C1936:L1936"/>
    <mergeCell ref="M1936:Q1936"/>
    <mergeCell ref="R1936:V1936"/>
    <mergeCell ref="C1937:L1937"/>
    <mergeCell ref="M1937:Q1937"/>
    <mergeCell ref="R1937:V1937"/>
    <mergeCell ref="C1944:L1944"/>
    <mergeCell ref="M1944:Q1944"/>
    <mergeCell ref="R1944:V1944"/>
    <mergeCell ref="C1945:L1945"/>
    <mergeCell ref="M1945:Q1945"/>
    <mergeCell ref="R1945:V1945"/>
    <mergeCell ref="C1946:L1946"/>
    <mergeCell ref="M1946:Q1946"/>
    <mergeCell ref="R1946:V1946"/>
    <mergeCell ref="C1941:L1941"/>
    <mergeCell ref="M1941:Q1941"/>
    <mergeCell ref="R1941:V1941"/>
    <mergeCell ref="C1942:L1942"/>
    <mergeCell ref="M1942:Q1942"/>
    <mergeCell ref="R1942:V1942"/>
    <mergeCell ref="C1943:L1943"/>
    <mergeCell ref="M1943:Q1943"/>
    <mergeCell ref="R1943:V1943"/>
    <mergeCell ref="C1950:L1950"/>
    <mergeCell ref="M1950:Q1950"/>
    <mergeCell ref="R1950:V1950"/>
    <mergeCell ref="C1951:L1951"/>
    <mergeCell ref="M1951:Q1951"/>
    <mergeCell ref="R1951:V1951"/>
    <mergeCell ref="C1952:L1952"/>
    <mergeCell ref="M1952:Q1952"/>
    <mergeCell ref="R1952:V1952"/>
    <mergeCell ref="C1947:L1947"/>
    <mergeCell ref="M1947:Q1947"/>
    <mergeCell ref="R1947:V1947"/>
    <mergeCell ref="C1948:L1948"/>
    <mergeCell ref="M1948:Q1948"/>
    <mergeCell ref="R1948:V1948"/>
    <mergeCell ref="C1949:L1949"/>
    <mergeCell ref="M1949:Q1949"/>
    <mergeCell ref="R1949:V1949"/>
    <mergeCell ref="C1956:L1956"/>
    <mergeCell ref="M1956:Q1956"/>
    <mergeCell ref="R1956:V1956"/>
    <mergeCell ref="C1957:L1957"/>
    <mergeCell ref="M1957:Q1957"/>
    <mergeCell ref="R1957:V1957"/>
    <mergeCell ref="C1958:L1958"/>
    <mergeCell ref="M1958:Q1958"/>
    <mergeCell ref="R1958:V1958"/>
    <mergeCell ref="C1953:L1953"/>
    <mergeCell ref="M1953:Q1953"/>
    <mergeCell ref="R1953:V1953"/>
    <mergeCell ref="C1954:L1954"/>
    <mergeCell ref="M1954:Q1954"/>
    <mergeCell ref="R1954:V1954"/>
    <mergeCell ref="C1955:L1955"/>
    <mergeCell ref="M1955:Q1955"/>
    <mergeCell ref="R1955:V1955"/>
    <mergeCell ref="C1962:L1962"/>
    <mergeCell ref="M1962:Q1962"/>
    <mergeCell ref="R1962:V1962"/>
    <mergeCell ref="C1963:L1963"/>
    <mergeCell ref="M1963:Q1963"/>
    <mergeCell ref="R1963:V1963"/>
    <mergeCell ref="C1964:L1964"/>
    <mergeCell ref="M1964:Q1964"/>
    <mergeCell ref="R1964:V1964"/>
    <mergeCell ref="C1959:L1959"/>
    <mergeCell ref="M1959:Q1959"/>
    <mergeCell ref="R1959:V1959"/>
    <mergeCell ref="C1960:L1960"/>
    <mergeCell ref="M1960:Q1960"/>
    <mergeCell ref="R1960:V1960"/>
    <mergeCell ref="C1961:L1961"/>
    <mergeCell ref="M1961:Q1961"/>
    <mergeCell ref="R1961:V1961"/>
    <mergeCell ref="C1968:L1968"/>
    <mergeCell ref="M1968:Q1968"/>
    <mergeCell ref="R1968:V1968"/>
    <mergeCell ref="C1969:L1969"/>
    <mergeCell ref="M1969:Q1969"/>
    <mergeCell ref="R1969:V1969"/>
    <mergeCell ref="C1970:L1970"/>
    <mergeCell ref="M1970:Q1970"/>
    <mergeCell ref="R1970:V1970"/>
    <mergeCell ref="C1965:L1965"/>
    <mergeCell ref="M1965:Q1965"/>
    <mergeCell ref="R1965:V1965"/>
    <mergeCell ref="C1966:L1966"/>
    <mergeCell ref="M1966:Q1966"/>
    <mergeCell ref="R1966:V1966"/>
    <mergeCell ref="C1967:L1967"/>
    <mergeCell ref="M1967:Q1967"/>
    <mergeCell ref="R1967:V1967"/>
    <mergeCell ref="C1974:L1974"/>
    <mergeCell ref="M1974:Q1974"/>
    <mergeCell ref="R1974:V1974"/>
    <mergeCell ref="C1975:L1975"/>
    <mergeCell ref="M1975:Q1975"/>
    <mergeCell ref="R1975:V1975"/>
    <mergeCell ref="C1976:L1976"/>
    <mergeCell ref="M1976:Q1976"/>
    <mergeCell ref="R1976:V1976"/>
    <mergeCell ref="C1971:L1971"/>
    <mergeCell ref="M1971:Q1971"/>
    <mergeCell ref="R1971:V1971"/>
    <mergeCell ref="C1972:L1972"/>
    <mergeCell ref="M1972:Q1972"/>
    <mergeCell ref="R1972:V1972"/>
    <mergeCell ref="C1973:L1973"/>
    <mergeCell ref="M1973:Q1973"/>
    <mergeCell ref="R1973:V1973"/>
    <mergeCell ref="C1980:L1980"/>
    <mergeCell ref="M1980:Q1980"/>
    <mergeCell ref="R1980:V1980"/>
    <mergeCell ref="C1981:L1981"/>
    <mergeCell ref="M1981:Q1981"/>
    <mergeCell ref="R1981:V1981"/>
    <mergeCell ref="C1982:L1982"/>
    <mergeCell ref="M1982:Q1982"/>
    <mergeCell ref="R1982:V1982"/>
    <mergeCell ref="C1977:L1977"/>
    <mergeCell ref="M1977:Q1977"/>
    <mergeCell ref="R1977:V1977"/>
    <mergeCell ref="C1978:L1978"/>
    <mergeCell ref="M1978:Q1978"/>
    <mergeCell ref="R1978:V1978"/>
    <mergeCell ref="C1979:L1979"/>
    <mergeCell ref="M1979:Q1979"/>
    <mergeCell ref="R1979:V1979"/>
    <mergeCell ref="C1986:L1986"/>
    <mergeCell ref="M1986:Q1986"/>
    <mergeCell ref="R1986:V1986"/>
    <mergeCell ref="C1987:L1987"/>
    <mergeCell ref="M1987:Q1987"/>
    <mergeCell ref="R1987:V1987"/>
    <mergeCell ref="C1988:L1988"/>
    <mergeCell ref="M1988:Q1988"/>
    <mergeCell ref="R1988:V1988"/>
    <mergeCell ref="C1983:L1983"/>
    <mergeCell ref="M1983:Q1983"/>
    <mergeCell ref="R1983:V1983"/>
    <mergeCell ref="C1984:L1984"/>
    <mergeCell ref="M1984:Q1984"/>
    <mergeCell ref="R1984:V1984"/>
    <mergeCell ref="C1985:L1985"/>
    <mergeCell ref="M1985:Q1985"/>
    <mergeCell ref="R1985:V1985"/>
    <mergeCell ref="C1992:L1992"/>
    <mergeCell ref="M1992:Q1992"/>
    <mergeCell ref="R1992:V1992"/>
    <mergeCell ref="C1993:L1993"/>
    <mergeCell ref="M1993:Q1993"/>
    <mergeCell ref="R1993:V1993"/>
    <mergeCell ref="C1994:L1994"/>
    <mergeCell ref="M1994:Q1994"/>
    <mergeCell ref="R1994:V1994"/>
    <mergeCell ref="C1989:L1989"/>
    <mergeCell ref="M1989:Q1989"/>
    <mergeCell ref="R1989:V1989"/>
    <mergeCell ref="C1990:L1990"/>
    <mergeCell ref="M1990:Q1990"/>
    <mergeCell ref="R1990:V1990"/>
    <mergeCell ref="C1991:L1991"/>
    <mergeCell ref="M1991:Q1991"/>
    <mergeCell ref="R1991:V1991"/>
    <mergeCell ref="C1998:L1998"/>
    <mergeCell ref="M1998:Q1998"/>
    <mergeCell ref="R1998:V1998"/>
    <mergeCell ref="C1999:L1999"/>
    <mergeCell ref="M1999:Q1999"/>
    <mergeCell ref="R1999:V1999"/>
    <mergeCell ref="C2000:L2000"/>
    <mergeCell ref="M2000:Q2000"/>
    <mergeCell ref="R2000:V2000"/>
    <mergeCell ref="C1995:L1995"/>
    <mergeCell ref="M1995:Q1995"/>
    <mergeCell ref="R1995:V1995"/>
    <mergeCell ref="C1996:L1996"/>
    <mergeCell ref="M1996:Q1996"/>
    <mergeCell ref="R1996:V1996"/>
    <mergeCell ref="C1997:L1997"/>
    <mergeCell ref="M1997:Q1997"/>
    <mergeCell ref="R1997:V1997"/>
    <mergeCell ref="C2004:L2004"/>
    <mergeCell ref="M2004:Q2004"/>
    <mergeCell ref="R2004:V2004"/>
    <mergeCell ref="C2005:L2005"/>
    <mergeCell ref="M2005:Q2005"/>
    <mergeCell ref="R2005:V2005"/>
    <mergeCell ref="C2006:L2006"/>
    <mergeCell ref="M2006:Q2006"/>
    <mergeCell ref="R2006:V2006"/>
    <mergeCell ref="C2001:L2001"/>
    <mergeCell ref="M2001:Q2001"/>
    <mergeCell ref="R2001:V2001"/>
    <mergeCell ref="C2002:L2002"/>
    <mergeCell ref="M2002:Q2002"/>
    <mergeCell ref="R2002:V2002"/>
    <mergeCell ref="C2003:L2003"/>
    <mergeCell ref="M2003:Q2003"/>
    <mergeCell ref="R2003:V2003"/>
    <mergeCell ref="C2010:L2010"/>
    <mergeCell ref="M2010:Q2010"/>
    <mergeCell ref="R2010:V2010"/>
    <mergeCell ref="C2011:L2011"/>
    <mergeCell ref="M2011:Q2011"/>
    <mergeCell ref="R2011:V2011"/>
    <mergeCell ref="C2012:L2012"/>
    <mergeCell ref="M2012:Q2012"/>
    <mergeCell ref="R2012:V2012"/>
    <mergeCell ref="C2007:L2007"/>
    <mergeCell ref="M2007:Q2007"/>
    <mergeCell ref="R2007:V2007"/>
    <mergeCell ref="C2008:L2008"/>
    <mergeCell ref="M2008:Q2008"/>
    <mergeCell ref="R2008:V2008"/>
    <mergeCell ref="C2009:L2009"/>
    <mergeCell ref="M2009:Q2009"/>
    <mergeCell ref="R2009:V2009"/>
    <mergeCell ref="C2016:L2016"/>
    <mergeCell ref="M2016:Q2016"/>
    <mergeCell ref="R2016:V2016"/>
    <mergeCell ref="C2017:L2017"/>
    <mergeCell ref="M2017:Q2017"/>
    <mergeCell ref="R2017:V2017"/>
    <mergeCell ref="C2018:L2018"/>
    <mergeCell ref="M2018:Q2018"/>
    <mergeCell ref="R2018:V2018"/>
    <mergeCell ref="C2013:L2013"/>
    <mergeCell ref="M2013:Q2013"/>
    <mergeCell ref="R2013:V2013"/>
    <mergeCell ref="C2014:L2014"/>
    <mergeCell ref="M2014:Q2014"/>
    <mergeCell ref="R2014:V2014"/>
    <mergeCell ref="C2015:L2015"/>
    <mergeCell ref="M2015:Q2015"/>
    <mergeCell ref="R2015:V2015"/>
    <mergeCell ref="C2022:L2022"/>
    <mergeCell ref="M2022:Q2022"/>
    <mergeCell ref="R2022:V2022"/>
    <mergeCell ref="C2023:L2023"/>
    <mergeCell ref="M2023:Q2023"/>
    <mergeCell ref="R2023:V2023"/>
    <mergeCell ref="C2024:L2024"/>
    <mergeCell ref="M2024:Q2024"/>
    <mergeCell ref="R2024:V2024"/>
    <mergeCell ref="C2019:L2019"/>
    <mergeCell ref="M2019:Q2019"/>
    <mergeCell ref="R2019:V2019"/>
    <mergeCell ref="C2020:L2020"/>
    <mergeCell ref="M2020:Q2020"/>
    <mergeCell ref="R2020:V2020"/>
    <mergeCell ref="C2021:L2021"/>
    <mergeCell ref="M2021:Q2021"/>
    <mergeCell ref="R2021:V2021"/>
    <mergeCell ref="C2028:L2028"/>
    <mergeCell ref="M2028:Q2028"/>
    <mergeCell ref="R2028:V2028"/>
    <mergeCell ref="C2029:L2029"/>
    <mergeCell ref="M2029:Q2029"/>
    <mergeCell ref="R2029:V2029"/>
    <mergeCell ref="C2030:L2030"/>
    <mergeCell ref="M2030:Q2030"/>
    <mergeCell ref="R2030:V2030"/>
    <mergeCell ref="C2025:L2025"/>
    <mergeCell ref="M2025:Q2025"/>
    <mergeCell ref="R2025:V2025"/>
    <mergeCell ref="C2026:L2026"/>
    <mergeCell ref="M2026:Q2026"/>
    <mergeCell ref="R2026:V2026"/>
    <mergeCell ref="C2027:L2027"/>
    <mergeCell ref="M2027:Q2027"/>
    <mergeCell ref="R2027:V2027"/>
    <mergeCell ref="C2037:L2037"/>
    <mergeCell ref="M2037:Q2037"/>
    <mergeCell ref="R2037:V2037"/>
    <mergeCell ref="C2038:L2038"/>
    <mergeCell ref="M2038:Q2038"/>
    <mergeCell ref="R2038:V2038"/>
    <mergeCell ref="C2034:L2034"/>
    <mergeCell ref="M2034:Q2034"/>
    <mergeCell ref="R2034:V2034"/>
    <mergeCell ref="C2035:L2035"/>
    <mergeCell ref="M2035:Q2035"/>
    <mergeCell ref="R2035:V2035"/>
    <mergeCell ref="C2036:L2036"/>
    <mergeCell ref="M2036:Q2036"/>
    <mergeCell ref="R2036:V2036"/>
    <mergeCell ref="C2031:L2031"/>
    <mergeCell ref="M2031:Q2031"/>
    <mergeCell ref="R2031:V2031"/>
    <mergeCell ref="C2032:L2032"/>
    <mergeCell ref="M2032:Q2032"/>
    <mergeCell ref="R2032:V2032"/>
    <mergeCell ref="C2033:L2033"/>
    <mergeCell ref="M2033:Q2033"/>
    <mergeCell ref="R2033:V2033"/>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topLeftCell="A6" zoomScale="130" zoomScaleNormal="120" zoomScaleSheetLayoutView="130" workbookViewId="0">
      <selection activeCell="AV18" sqref="AV18"/>
    </sheetView>
  </sheetViews>
  <sheetFormatPr defaultColWidth="9" defaultRowHeight="13.5"/>
  <cols>
    <col min="1" max="1" width="2.375" customWidth="1"/>
    <col min="2" max="2" width="2.875" customWidth="1"/>
    <col min="3" max="5" width="2.625" customWidth="1"/>
    <col min="6" max="6" width="2.75" customWidth="1"/>
    <col min="7" max="7" width="2.625" customWidth="1"/>
    <col min="8" max="8" width="3.25" customWidth="1"/>
    <col min="9" max="15" width="2.375" customWidth="1"/>
    <col min="16" max="16" width="6.125" customWidth="1"/>
    <col min="17" max="17" width="5" customWidth="1"/>
    <col min="18" max="18" width="2.375" customWidth="1"/>
    <col min="19" max="20" width="3.375" customWidth="1"/>
    <col min="21" max="21" width="5.375" customWidth="1"/>
    <col min="22" max="22" width="3.375" customWidth="1"/>
    <col min="23" max="34" width="2.37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375" customWidth="1"/>
    <col min="55" max="56" width="6.375" customWidth="1"/>
    <col min="57" max="57" width="18.375" customWidth="1"/>
    <col min="58" max="60" width="6.375" customWidth="1"/>
  </cols>
  <sheetData>
    <row r="1" spans="1:50" ht="19.5" customHeight="1">
      <c r="A1" s="123"/>
      <c r="B1" s="122" t="s">
        <v>38</v>
      </c>
      <c r="C1" s="122"/>
      <c r="D1" s="122"/>
      <c r="E1" s="122"/>
      <c r="F1" s="122"/>
      <c r="G1" s="122"/>
      <c r="H1" s="122"/>
      <c r="I1" s="122"/>
      <c r="J1" s="122"/>
      <c r="K1" s="122"/>
      <c r="L1" s="122"/>
      <c r="M1" s="122"/>
      <c r="N1" s="122"/>
      <c r="O1" s="122"/>
      <c r="P1" s="122"/>
      <c r="Q1" s="122"/>
      <c r="R1" s="122"/>
      <c r="S1" s="122"/>
      <c r="T1" s="122"/>
      <c r="U1" s="122"/>
      <c r="V1" s="122"/>
      <c r="W1" s="122"/>
      <c r="X1" s="122"/>
      <c r="Y1" s="122"/>
      <c r="Z1" s="754" t="s">
        <v>39</v>
      </c>
      <c r="AA1" s="754"/>
      <c r="AB1" s="754"/>
      <c r="AC1" s="754"/>
      <c r="AD1" s="754" t="str">
        <f>IF(基本情報入力シート!G18="","",基本情報入力シート!G18)</f>
        <v/>
      </c>
      <c r="AE1" s="754"/>
      <c r="AF1" s="754"/>
      <c r="AG1" s="754"/>
      <c r="AH1" s="754"/>
      <c r="AI1" s="754"/>
      <c r="AJ1" s="754"/>
      <c r="AK1" s="754"/>
      <c r="AL1" s="123"/>
    </row>
    <row r="2" spans="1:50" ht="12" customHeight="1">
      <c r="A2" s="123"/>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3"/>
    </row>
    <row r="3" spans="1:50" ht="16.5" customHeight="1">
      <c r="A3" s="123"/>
      <c r="B3" s="783" t="s">
        <v>40</v>
      </c>
      <c r="C3" s="783"/>
      <c r="D3" s="783"/>
      <c r="E3" s="783"/>
      <c r="F3" s="783"/>
      <c r="G3" s="783"/>
      <c r="H3" s="783"/>
      <c r="I3" s="783"/>
      <c r="J3" s="783"/>
      <c r="K3" s="783"/>
      <c r="L3" s="783"/>
      <c r="M3" s="783"/>
      <c r="N3" s="783"/>
      <c r="O3" s="783"/>
      <c r="P3" s="783"/>
      <c r="Q3" s="783"/>
      <c r="R3" s="783"/>
      <c r="S3" s="783"/>
      <c r="T3" s="783"/>
      <c r="U3" s="783"/>
      <c r="V3" s="783"/>
      <c r="W3" s="783"/>
      <c r="X3" s="783"/>
      <c r="Y3" s="783"/>
      <c r="Z3" s="783"/>
      <c r="AA3" s="783"/>
      <c r="AB3" s="783"/>
      <c r="AC3" s="783"/>
      <c r="AD3" s="783"/>
      <c r="AE3" s="783"/>
      <c r="AF3" s="783"/>
      <c r="AG3" s="783"/>
      <c r="AH3" s="783"/>
      <c r="AI3" s="783"/>
      <c r="AJ3" s="783"/>
      <c r="AK3" s="783"/>
      <c r="AL3" s="783"/>
    </row>
    <row r="4" spans="1:50" ht="5.0999999999999996" customHeight="1">
      <c r="A4" s="123"/>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row>
    <row r="5" spans="1:50" ht="20.25" customHeight="1">
      <c r="A5" s="123"/>
      <c r="B5" s="168" t="s">
        <v>41</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C5" s="122"/>
      <c r="AD5" s="122"/>
      <c r="AE5" s="122"/>
      <c r="AF5" s="122"/>
      <c r="AG5" s="122"/>
      <c r="AH5" s="122"/>
      <c r="AI5" s="122"/>
      <c r="AJ5" s="122"/>
      <c r="AK5" s="122"/>
      <c r="AL5" s="123"/>
    </row>
    <row r="6" spans="1:50" s="170" customFormat="1" ht="13.5" customHeight="1">
      <c r="A6" s="169"/>
      <c r="B6" s="773" t="s">
        <v>12</v>
      </c>
      <c r="C6" s="774"/>
      <c r="D6" s="774"/>
      <c r="E6" s="774"/>
      <c r="F6" s="774"/>
      <c r="G6" s="774"/>
      <c r="H6" s="770" t="str">
        <f>IF(基本情報入力シート!M22="","",基本情報入力シート!M22)</f>
        <v/>
      </c>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2"/>
      <c r="AL6" s="169"/>
    </row>
    <row r="7" spans="1:50" s="170" customFormat="1" ht="22.5" customHeight="1">
      <c r="A7" s="169"/>
      <c r="B7" s="764" t="s">
        <v>11</v>
      </c>
      <c r="C7" s="765"/>
      <c r="D7" s="765"/>
      <c r="E7" s="765"/>
      <c r="F7" s="765"/>
      <c r="G7" s="765"/>
      <c r="H7" s="775" t="str">
        <f>IF(基本情報入力シート!M23="","",基本情報入力シート!M23)</f>
        <v/>
      </c>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7"/>
      <c r="AL7" s="169"/>
    </row>
    <row r="8" spans="1:50" s="170" customFormat="1" ht="12.75" customHeight="1">
      <c r="A8" s="169"/>
      <c r="B8" s="758" t="s">
        <v>42</v>
      </c>
      <c r="C8" s="759"/>
      <c r="D8" s="759"/>
      <c r="E8" s="759"/>
      <c r="F8" s="759"/>
      <c r="G8" s="759"/>
      <c r="H8" s="171" t="s">
        <v>16</v>
      </c>
      <c r="I8" s="766" t="str">
        <f>IF(基本情報入力シート!AC24="－","",基本情報入力シート!AC24)</f>
        <v/>
      </c>
      <c r="J8" s="766"/>
      <c r="K8" s="766"/>
      <c r="L8" s="766"/>
      <c r="M8" s="766"/>
      <c r="N8" s="172"/>
      <c r="O8" s="173"/>
      <c r="P8" s="173"/>
      <c r="Q8" s="173"/>
      <c r="R8" s="173"/>
      <c r="S8" s="173"/>
      <c r="T8" s="173"/>
      <c r="U8" s="173"/>
      <c r="V8" s="173"/>
      <c r="W8" s="173"/>
      <c r="X8" s="173"/>
      <c r="Y8" s="173"/>
      <c r="Z8" s="173"/>
      <c r="AA8" s="173"/>
      <c r="AB8" s="173"/>
      <c r="AC8" s="173"/>
      <c r="AD8" s="173"/>
      <c r="AE8" s="173"/>
      <c r="AF8" s="173"/>
      <c r="AG8" s="173"/>
      <c r="AH8" s="173"/>
      <c r="AI8" s="173"/>
      <c r="AJ8" s="173"/>
      <c r="AK8" s="174"/>
      <c r="AL8" s="169"/>
    </row>
    <row r="9" spans="1:50" s="170" customFormat="1" ht="12" customHeight="1">
      <c r="A9" s="169"/>
      <c r="B9" s="760"/>
      <c r="C9" s="761"/>
      <c r="D9" s="761"/>
      <c r="E9" s="761"/>
      <c r="F9" s="761"/>
      <c r="G9" s="761"/>
      <c r="H9" s="778" t="str">
        <f>IF(基本情報入力シート!M25="","",基本情報入力シート!M25)</f>
        <v/>
      </c>
      <c r="I9" s="779"/>
      <c r="J9" s="779"/>
      <c r="K9" s="779"/>
      <c r="L9" s="779"/>
      <c r="M9" s="779"/>
      <c r="N9" s="779"/>
      <c r="O9" s="779"/>
      <c r="P9" s="779"/>
      <c r="Q9" s="779"/>
      <c r="R9" s="779"/>
      <c r="S9" s="779"/>
      <c r="T9" s="779"/>
      <c r="U9" s="779"/>
      <c r="V9" s="779"/>
      <c r="W9" s="779"/>
      <c r="X9" s="779"/>
      <c r="Y9" s="779"/>
      <c r="Z9" s="779"/>
      <c r="AA9" s="779"/>
      <c r="AB9" s="779"/>
      <c r="AC9" s="779"/>
      <c r="AD9" s="779"/>
      <c r="AE9" s="779"/>
      <c r="AF9" s="779"/>
      <c r="AG9" s="779"/>
      <c r="AH9" s="779"/>
      <c r="AI9" s="779"/>
      <c r="AJ9" s="779"/>
      <c r="AK9" s="780"/>
      <c r="AL9" s="169"/>
    </row>
    <row r="10" spans="1:50" s="170" customFormat="1" ht="12" customHeight="1">
      <c r="A10" s="169"/>
      <c r="B10" s="762"/>
      <c r="C10" s="763"/>
      <c r="D10" s="763"/>
      <c r="E10" s="763"/>
      <c r="F10" s="763"/>
      <c r="G10" s="763"/>
      <c r="H10" s="755" t="str">
        <f>IF(基本情報入力シート!M26="","",基本情報入力シート!M26)</f>
        <v/>
      </c>
      <c r="I10" s="756"/>
      <c r="J10" s="756"/>
      <c r="K10" s="756"/>
      <c r="L10" s="756"/>
      <c r="M10" s="756"/>
      <c r="N10" s="756"/>
      <c r="O10" s="756"/>
      <c r="P10" s="756"/>
      <c r="Q10" s="756"/>
      <c r="R10" s="756"/>
      <c r="S10" s="756"/>
      <c r="T10" s="756"/>
      <c r="U10" s="756"/>
      <c r="V10" s="756"/>
      <c r="W10" s="756"/>
      <c r="X10" s="756"/>
      <c r="Y10" s="756"/>
      <c r="Z10" s="756"/>
      <c r="AA10" s="756"/>
      <c r="AB10" s="756"/>
      <c r="AC10" s="756"/>
      <c r="AD10" s="756"/>
      <c r="AE10" s="756"/>
      <c r="AF10" s="756"/>
      <c r="AG10" s="756"/>
      <c r="AH10" s="756"/>
      <c r="AI10" s="756"/>
      <c r="AJ10" s="756"/>
      <c r="AK10" s="757"/>
      <c r="AL10" s="169"/>
    </row>
    <row r="11" spans="1:50" s="170" customFormat="1" ht="15" customHeight="1">
      <c r="A11" s="169"/>
      <c r="B11" s="768" t="s">
        <v>12</v>
      </c>
      <c r="C11" s="769"/>
      <c r="D11" s="769"/>
      <c r="E11" s="769"/>
      <c r="F11" s="769"/>
      <c r="G11" s="769"/>
      <c r="H11" s="770" t="str">
        <f>IF(基本情報入力シート!M29="","",基本情報入力シート!M29)</f>
        <v/>
      </c>
      <c r="I11" s="771"/>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2"/>
      <c r="AL11" s="169"/>
      <c r="AT11" s="175"/>
      <c r="AU11" s="175"/>
      <c r="AV11" s="175"/>
      <c r="AW11" s="175"/>
      <c r="AX11" s="175"/>
    </row>
    <row r="12" spans="1:50" s="170" customFormat="1" ht="22.5" customHeight="1">
      <c r="A12" s="169"/>
      <c r="B12" s="760" t="s">
        <v>43</v>
      </c>
      <c r="C12" s="761"/>
      <c r="D12" s="761"/>
      <c r="E12" s="761"/>
      <c r="F12" s="761"/>
      <c r="G12" s="761"/>
      <c r="H12" s="755" t="str">
        <f>IF(基本情報入力シート!M30="","",基本情報入力シート!M30)</f>
        <v/>
      </c>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6"/>
      <c r="AJ12" s="756"/>
      <c r="AK12" s="757"/>
      <c r="AL12" s="169"/>
      <c r="AT12" s="175"/>
      <c r="AU12" s="175"/>
      <c r="AV12" s="175"/>
      <c r="AW12" s="175"/>
      <c r="AX12" s="175"/>
    </row>
    <row r="13" spans="1:50" s="170" customFormat="1" ht="17.25" customHeight="1">
      <c r="A13" s="169"/>
      <c r="B13" s="781" t="s">
        <v>24</v>
      </c>
      <c r="C13" s="781"/>
      <c r="D13" s="781"/>
      <c r="E13" s="781"/>
      <c r="F13" s="781"/>
      <c r="G13" s="781"/>
      <c r="H13" s="767" t="s">
        <v>25</v>
      </c>
      <c r="I13" s="767"/>
      <c r="J13" s="767"/>
      <c r="K13" s="764"/>
      <c r="L13" s="782" t="str">
        <f>IF(基本情報入力シート!M31="","",基本情報入力シート!M31)</f>
        <v/>
      </c>
      <c r="M13" s="782"/>
      <c r="N13" s="782"/>
      <c r="O13" s="782"/>
      <c r="P13" s="782"/>
      <c r="Q13" s="782"/>
      <c r="R13" s="782"/>
      <c r="S13" s="782"/>
      <c r="T13" s="782"/>
      <c r="U13" s="782"/>
      <c r="V13" s="781" t="s">
        <v>26</v>
      </c>
      <c r="W13" s="781"/>
      <c r="X13" s="781"/>
      <c r="Y13" s="781"/>
      <c r="Z13" s="782" t="str">
        <f>IF(基本情報入力シート!M32="","",基本情報入力シート!M32)</f>
        <v/>
      </c>
      <c r="AA13" s="782"/>
      <c r="AB13" s="782"/>
      <c r="AC13" s="782"/>
      <c r="AD13" s="782"/>
      <c r="AE13" s="782"/>
      <c r="AF13" s="782"/>
      <c r="AG13" s="782"/>
      <c r="AH13" s="782"/>
      <c r="AI13" s="782"/>
      <c r="AJ13" s="782"/>
      <c r="AK13" s="782"/>
      <c r="AL13" s="169"/>
      <c r="AT13" s="175"/>
      <c r="AU13" s="175"/>
      <c r="AV13" s="175"/>
      <c r="AW13" s="175"/>
      <c r="AX13" s="175"/>
    </row>
    <row r="14" spans="1:50" ht="6" customHeight="1">
      <c r="A14" s="123"/>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3"/>
      <c r="AS14" s="176"/>
    </row>
    <row r="15" spans="1:50" ht="18" customHeight="1">
      <c r="A15" s="123"/>
      <c r="B15" s="177" t="s">
        <v>44</v>
      </c>
      <c r="C15" s="178"/>
      <c r="D15" s="178"/>
      <c r="E15" s="178"/>
      <c r="F15" s="178"/>
      <c r="G15" s="122"/>
      <c r="H15" s="178"/>
      <c r="I15" s="178"/>
      <c r="J15" s="178"/>
      <c r="K15" s="178"/>
      <c r="L15" s="179"/>
      <c r="M15" s="180"/>
      <c r="N15" s="122"/>
      <c r="O15" s="179"/>
      <c r="P15" s="179"/>
      <c r="Q15" s="179"/>
      <c r="R15" s="179"/>
      <c r="S15" s="179"/>
      <c r="T15" s="179"/>
      <c r="U15" s="179"/>
      <c r="V15" s="179"/>
      <c r="W15" s="178"/>
      <c r="X15" s="178"/>
      <c r="Y15" s="178"/>
      <c r="Z15" s="178"/>
      <c r="AA15" s="179"/>
      <c r="AB15" s="179"/>
      <c r="AC15" s="123"/>
      <c r="AD15" s="123"/>
      <c r="AE15" s="179"/>
      <c r="AF15" s="179"/>
      <c r="AG15" s="179"/>
      <c r="AH15" s="179"/>
      <c r="AI15" s="179"/>
      <c r="AJ15" s="179"/>
      <c r="AK15" s="179"/>
      <c r="AL15" s="123"/>
      <c r="AT15" s="176"/>
      <c r="AU15" s="176"/>
      <c r="AV15" s="176"/>
      <c r="AW15" s="176"/>
      <c r="AX15" s="176"/>
    </row>
    <row r="16" spans="1:50" s="170" customFormat="1" ht="19.5" customHeight="1">
      <c r="A16" s="169"/>
      <c r="B16" s="181" t="s">
        <v>45</v>
      </c>
      <c r="C16" s="182"/>
      <c r="D16" s="183"/>
      <c r="E16" s="184"/>
      <c r="F16" s="184"/>
      <c r="G16" s="184"/>
      <c r="H16" s="184"/>
      <c r="I16" s="184"/>
      <c r="J16" s="184"/>
      <c r="K16" s="184"/>
      <c r="L16" s="185"/>
      <c r="M16" s="185"/>
      <c r="N16" s="185"/>
      <c r="O16" s="185"/>
      <c r="P16" s="185"/>
      <c r="Q16" s="185"/>
      <c r="R16" s="185"/>
      <c r="S16" s="185"/>
      <c r="T16" s="186"/>
      <c r="U16" s="187"/>
      <c r="V16" s="187"/>
      <c r="W16" s="188"/>
      <c r="X16" s="169"/>
      <c r="Y16" s="169"/>
      <c r="Z16" s="169"/>
      <c r="AA16" s="169"/>
      <c r="AB16" s="169"/>
      <c r="AC16" s="169"/>
      <c r="AD16" s="169"/>
      <c r="AE16" s="169"/>
      <c r="AF16" s="169"/>
      <c r="AG16" s="169"/>
      <c r="AH16" s="189"/>
      <c r="AI16" s="169"/>
      <c r="AJ16" s="169"/>
      <c r="AK16" s="169"/>
      <c r="AL16" s="169"/>
    </row>
    <row r="17" spans="1:57" s="170" customFormat="1" ht="18.75" customHeight="1">
      <c r="A17" s="169"/>
      <c r="B17" s="785" t="s">
        <v>46</v>
      </c>
      <c r="C17" s="786"/>
      <c r="D17" s="786"/>
      <c r="E17" s="786"/>
      <c r="F17" s="786"/>
      <c r="G17" s="786"/>
      <c r="H17" s="786"/>
      <c r="I17" s="786"/>
      <c r="J17" s="786"/>
      <c r="K17" s="786"/>
      <c r="L17" s="786"/>
      <c r="M17" s="786"/>
      <c r="N17" s="786"/>
      <c r="O17" s="786"/>
      <c r="P17" s="786"/>
      <c r="Q17" s="786"/>
      <c r="R17" s="786"/>
      <c r="S17" s="786"/>
      <c r="T17" s="786"/>
      <c r="U17" s="786"/>
      <c r="V17" s="786"/>
      <c r="W17" s="786"/>
      <c r="X17" s="786"/>
      <c r="Y17" s="786"/>
      <c r="Z17" s="786"/>
      <c r="AA17" s="786"/>
      <c r="AB17" s="786"/>
      <c r="AC17" s="787"/>
      <c r="AD17" s="169"/>
      <c r="AE17" s="169"/>
      <c r="AF17" s="169"/>
      <c r="AG17" s="169"/>
      <c r="AH17" s="189"/>
      <c r="AI17" s="169"/>
      <c r="AJ17" s="169"/>
      <c r="AK17" s="169"/>
      <c r="AL17" s="169"/>
    </row>
    <row r="18" spans="1:57" ht="19.5" customHeight="1" thickBot="1">
      <c r="A18" s="123"/>
      <c r="B18" s="190" t="s">
        <v>47</v>
      </c>
      <c r="C18" s="706" t="s">
        <v>48</v>
      </c>
      <c r="D18" s="706"/>
      <c r="E18" s="706"/>
      <c r="F18" s="706"/>
      <c r="G18" s="706"/>
      <c r="H18" s="706"/>
      <c r="I18" s="706"/>
      <c r="J18" s="706"/>
      <c r="K18" s="706"/>
      <c r="L18" s="706"/>
      <c r="M18" s="706"/>
      <c r="N18" s="706"/>
      <c r="O18" s="706"/>
      <c r="P18" s="706"/>
      <c r="Q18" s="706"/>
      <c r="R18" s="706"/>
      <c r="S18" s="706"/>
      <c r="T18" s="706"/>
      <c r="U18" s="706"/>
      <c r="V18" s="784"/>
      <c r="W18" s="751">
        <f>'別紙様式3-2（処遇改善加算　個票）'!N5</f>
        <v>0</v>
      </c>
      <c r="X18" s="752"/>
      <c r="Y18" s="752"/>
      <c r="Z18" s="752"/>
      <c r="AA18" s="752"/>
      <c r="AB18" s="753"/>
      <c r="AC18" s="191" t="s">
        <v>49</v>
      </c>
      <c r="AD18" s="123"/>
      <c r="AE18" s="123"/>
      <c r="AF18" s="123"/>
      <c r="AG18" s="123"/>
      <c r="AH18" s="123"/>
      <c r="AI18" s="123"/>
      <c r="AJ18" s="123"/>
      <c r="AK18" s="123"/>
      <c r="AL18" s="123"/>
    </row>
    <row r="19" spans="1:57" ht="27" customHeight="1" thickBot="1">
      <c r="A19" s="123"/>
      <c r="B19" s="190" t="s">
        <v>50</v>
      </c>
      <c r="C19" s="706" t="s">
        <v>51</v>
      </c>
      <c r="D19" s="706"/>
      <c r="E19" s="706"/>
      <c r="F19" s="706"/>
      <c r="G19" s="706"/>
      <c r="H19" s="706"/>
      <c r="I19" s="706"/>
      <c r="J19" s="706"/>
      <c r="K19" s="706"/>
      <c r="L19" s="706"/>
      <c r="M19" s="706"/>
      <c r="N19" s="706"/>
      <c r="O19" s="706"/>
      <c r="P19" s="706"/>
      <c r="Q19" s="706"/>
      <c r="R19" s="706"/>
      <c r="S19" s="706"/>
      <c r="T19" s="706"/>
      <c r="U19" s="706"/>
      <c r="V19" s="706"/>
      <c r="W19" s="725"/>
      <c r="X19" s="726"/>
      <c r="Y19" s="726"/>
      <c r="Z19" s="726"/>
      <c r="AA19" s="726"/>
      <c r="AB19" s="727"/>
      <c r="AC19" s="192" t="s">
        <v>49</v>
      </c>
      <c r="AD19" s="122" t="s">
        <v>52</v>
      </c>
      <c r="AE19" s="193"/>
      <c r="AF19" s="123"/>
      <c r="AG19" s="123"/>
      <c r="AH19" s="123"/>
      <c r="AI19" s="123"/>
      <c r="AJ19" s="123"/>
      <c r="AK19" s="123"/>
      <c r="AL19" s="123"/>
      <c r="AM19" s="194"/>
      <c r="AN19" s="194"/>
      <c r="AO19" s="194"/>
      <c r="AP19" s="194"/>
      <c r="AQ19" s="195"/>
      <c r="AR19" s="195"/>
      <c r="AS19" s="195"/>
      <c r="AT19" s="195"/>
      <c r="AU19" s="195"/>
      <c r="AV19" s="195"/>
      <c r="AW19" s="195"/>
      <c r="AX19" s="195"/>
      <c r="AY19" s="195"/>
      <c r="AZ19" s="195"/>
      <c r="BA19" s="196"/>
    </row>
    <row r="20" spans="1:57" ht="21.75" customHeight="1" thickBot="1">
      <c r="A20" s="123"/>
      <c r="B20" s="190" t="s">
        <v>53</v>
      </c>
      <c r="C20" s="707" t="s">
        <v>54</v>
      </c>
      <c r="D20" s="707"/>
      <c r="E20" s="707"/>
      <c r="F20" s="707"/>
      <c r="G20" s="707"/>
      <c r="H20" s="707"/>
      <c r="I20" s="707"/>
      <c r="J20" s="707"/>
      <c r="K20" s="707"/>
      <c r="L20" s="707"/>
      <c r="M20" s="707"/>
      <c r="N20" s="707"/>
      <c r="O20" s="707"/>
      <c r="P20" s="707"/>
      <c r="Q20" s="707"/>
      <c r="R20" s="707"/>
      <c r="S20" s="707"/>
      <c r="T20" s="707"/>
      <c r="U20" s="707"/>
      <c r="V20" s="708"/>
      <c r="W20" s="751">
        <f>W18+W19</f>
        <v>0</v>
      </c>
      <c r="X20" s="752"/>
      <c r="Y20" s="752"/>
      <c r="Z20" s="752"/>
      <c r="AA20" s="752"/>
      <c r="AB20" s="753"/>
      <c r="AC20" s="191" t="s">
        <v>49</v>
      </c>
      <c r="AD20" s="122" t="s">
        <v>52</v>
      </c>
      <c r="AE20" s="709" t="str">
        <f>IF(H7="", "", IFERROR(IF(W21&gt;=W20,"○","×"),""))</f>
        <v/>
      </c>
      <c r="AF20" s="123"/>
      <c r="AG20" s="123"/>
      <c r="AH20" s="123"/>
      <c r="AI20" s="123"/>
      <c r="AJ20" s="123"/>
      <c r="AK20" s="123"/>
      <c r="AL20" s="123"/>
      <c r="AM20" s="123"/>
      <c r="AN20" s="123"/>
      <c r="AO20" s="123"/>
      <c r="AP20" s="123"/>
      <c r="AQ20" s="717" t="s">
        <v>55</v>
      </c>
      <c r="AR20" s="718"/>
      <c r="AS20" s="718"/>
      <c r="AT20" s="718"/>
      <c r="AU20" s="718"/>
      <c r="AV20" s="718"/>
      <c r="AW20" s="718"/>
      <c r="AX20" s="718"/>
      <c r="AY20" s="718"/>
      <c r="AZ20" s="718"/>
      <c r="BA20" s="718"/>
      <c r="BB20" s="718"/>
      <c r="BC20" s="718"/>
      <c r="BD20" s="718"/>
      <c r="BE20" s="719"/>
    </row>
    <row r="21" spans="1:57" ht="33.6" customHeight="1" thickBot="1">
      <c r="A21" s="123"/>
      <c r="B21" s="190" t="s">
        <v>56</v>
      </c>
      <c r="C21" s="707" t="s">
        <v>57</v>
      </c>
      <c r="D21" s="707"/>
      <c r="E21" s="707"/>
      <c r="F21" s="707"/>
      <c r="G21" s="707"/>
      <c r="H21" s="707"/>
      <c r="I21" s="707"/>
      <c r="J21" s="707"/>
      <c r="K21" s="707"/>
      <c r="L21" s="707"/>
      <c r="M21" s="707"/>
      <c r="N21" s="707"/>
      <c r="O21" s="707"/>
      <c r="P21" s="707"/>
      <c r="Q21" s="707"/>
      <c r="R21" s="707"/>
      <c r="S21" s="707"/>
      <c r="T21" s="707"/>
      <c r="U21" s="707"/>
      <c r="V21" s="707"/>
      <c r="W21" s="725"/>
      <c r="X21" s="726"/>
      <c r="Y21" s="726"/>
      <c r="Z21" s="726"/>
      <c r="AA21" s="726"/>
      <c r="AB21" s="727"/>
      <c r="AC21" s="197" t="s">
        <v>49</v>
      </c>
      <c r="AD21" s="122" t="s">
        <v>52</v>
      </c>
      <c r="AE21" s="710"/>
      <c r="AF21" s="123"/>
      <c r="AG21" s="123"/>
      <c r="AH21" s="123"/>
      <c r="AI21" s="123"/>
      <c r="AJ21" s="123"/>
      <c r="AK21" s="123"/>
      <c r="AL21" s="123"/>
    </row>
    <row r="22" spans="1:57" ht="18" customHeight="1">
      <c r="A22" s="123"/>
      <c r="B22" s="198" t="s">
        <v>58</v>
      </c>
      <c r="C22" s="199"/>
      <c r="D22" s="199"/>
      <c r="E22" s="199"/>
      <c r="F22" s="200"/>
      <c r="G22" s="201"/>
      <c r="H22" s="201"/>
      <c r="I22" s="201"/>
      <c r="J22" s="201"/>
      <c r="K22" s="200"/>
      <c r="L22" s="200"/>
      <c r="M22" s="200"/>
      <c r="N22" s="200"/>
      <c r="O22" s="35"/>
      <c r="P22" s="35"/>
      <c r="Q22" s="201"/>
      <c r="R22" s="201"/>
      <c r="S22" s="201"/>
      <c r="T22" s="201"/>
      <c r="U22" s="202"/>
      <c r="V22" s="202"/>
      <c r="W22" s="202"/>
      <c r="X22" s="202"/>
      <c r="Y22" s="202"/>
      <c r="Z22" s="202"/>
      <c r="AA22" s="202"/>
      <c r="AB22" s="202"/>
      <c r="AC22" s="202"/>
      <c r="AD22" s="202"/>
      <c r="AE22" s="202"/>
      <c r="AF22" s="202"/>
      <c r="AG22" s="202"/>
      <c r="AH22" s="202"/>
      <c r="AI22" s="202"/>
      <c r="AJ22" s="202"/>
      <c r="AK22" s="202"/>
      <c r="AL22" s="203"/>
      <c r="AM22" s="204"/>
    </row>
    <row r="23" spans="1:57" ht="25.5" customHeight="1">
      <c r="A23" s="123"/>
      <c r="B23" s="205" t="s">
        <v>59</v>
      </c>
      <c r="C23" s="671" t="s">
        <v>60</v>
      </c>
      <c r="D23" s="671"/>
      <c r="E23" s="671"/>
      <c r="F23" s="671"/>
      <c r="G23" s="671"/>
      <c r="H23" s="671"/>
      <c r="I23" s="671"/>
      <c r="J23" s="671"/>
      <c r="K23" s="671"/>
      <c r="L23" s="671"/>
      <c r="M23" s="671"/>
      <c r="N23" s="671"/>
      <c r="O23" s="671"/>
      <c r="P23" s="671"/>
      <c r="Q23" s="671"/>
      <c r="R23" s="671"/>
      <c r="S23" s="671"/>
      <c r="T23" s="671"/>
      <c r="U23" s="671"/>
      <c r="V23" s="671"/>
      <c r="W23" s="671"/>
      <c r="X23" s="671"/>
      <c r="Y23" s="671"/>
      <c r="Z23" s="671"/>
      <c r="AA23" s="671"/>
      <c r="AB23" s="671"/>
      <c r="AC23" s="671"/>
      <c r="AD23" s="671"/>
      <c r="AE23" s="671"/>
      <c r="AF23" s="671"/>
      <c r="AG23" s="671"/>
      <c r="AH23" s="671"/>
      <c r="AI23" s="671"/>
      <c r="AJ23" s="671"/>
      <c r="AK23" s="671"/>
      <c r="AL23" s="202"/>
      <c r="AM23" s="204"/>
      <c r="AN23" s="204"/>
    </row>
    <row r="24" spans="1:57" ht="7.5" customHeight="1">
      <c r="A24" s="123"/>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122"/>
      <c r="AB24" s="207"/>
      <c r="AC24" s="207"/>
      <c r="AD24" s="207"/>
      <c r="AE24" s="207"/>
      <c r="AF24" s="207"/>
      <c r="AG24" s="207"/>
      <c r="AH24" s="207"/>
      <c r="AI24" s="207"/>
      <c r="AJ24" s="207"/>
      <c r="AK24" s="207"/>
      <c r="AL24" s="123"/>
    </row>
    <row r="25" spans="1:57" ht="19.5" customHeight="1" thickBot="1">
      <c r="A25" s="123"/>
      <c r="B25" s="181" t="s">
        <v>61</v>
      </c>
      <c r="C25" s="208"/>
      <c r="D25" s="209"/>
      <c r="E25" s="209"/>
      <c r="F25" s="209"/>
      <c r="G25" s="210"/>
      <c r="H25" s="210"/>
      <c r="I25" s="210"/>
      <c r="J25" s="210"/>
      <c r="K25" s="210"/>
      <c r="L25" s="210"/>
      <c r="M25" s="210"/>
      <c r="N25" s="210"/>
      <c r="O25" s="210"/>
      <c r="P25" s="210"/>
      <c r="Q25" s="211"/>
      <c r="R25" s="211"/>
      <c r="S25" s="211"/>
      <c r="T25" s="211"/>
      <c r="U25" s="211"/>
      <c r="V25" s="211"/>
      <c r="W25" s="210"/>
      <c r="X25" s="210"/>
      <c r="Y25" s="210"/>
      <c r="Z25" s="210"/>
      <c r="AA25" s="210"/>
      <c r="AB25" s="210"/>
      <c r="AC25" s="210"/>
      <c r="AD25" s="212"/>
      <c r="AE25" s="210"/>
      <c r="AF25" s="210"/>
      <c r="AG25" s="210"/>
      <c r="AH25" s="210"/>
      <c r="AI25" s="210"/>
      <c r="AJ25" s="210"/>
      <c r="AK25" s="212"/>
      <c r="AL25" s="123"/>
    </row>
    <row r="26" spans="1:57" ht="18.75" customHeight="1" thickBot="1">
      <c r="A26" s="123"/>
      <c r="B26" s="213" t="s">
        <v>47</v>
      </c>
      <c r="C26" s="746" t="s">
        <v>62</v>
      </c>
      <c r="D26" s="746"/>
      <c r="E26" s="746"/>
      <c r="F26" s="746"/>
      <c r="G26" s="746"/>
      <c r="H26" s="746"/>
      <c r="I26" s="746"/>
      <c r="J26" s="746"/>
      <c r="K26" s="746"/>
      <c r="L26" s="746"/>
      <c r="M26" s="746"/>
      <c r="N26" s="746"/>
      <c r="O26" s="746"/>
      <c r="P26" s="747"/>
      <c r="Q26" s="655">
        <f>Q27-Q28-Q29</f>
        <v>0</v>
      </c>
      <c r="R26" s="656"/>
      <c r="S26" s="656"/>
      <c r="T26" s="656"/>
      <c r="U26" s="656"/>
      <c r="V26" s="657"/>
      <c r="W26" s="214" t="s">
        <v>49</v>
      </c>
      <c r="X26" s="215" t="s">
        <v>52</v>
      </c>
      <c r="Y26" s="709" t="str">
        <f>IF(H7="", "", IF(Q30="","",IF(Q26="","",IF(Q26&gt;=Q30,"○","×"))))</f>
        <v/>
      </c>
      <c r="Z26" s="216"/>
      <c r="AA26" s="210"/>
      <c r="AB26" s="210"/>
      <c r="AC26" s="210"/>
      <c r="AD26" s="212"/>
      <c r="AE26" s="212"/>
      <c r="AF26" s="212"/>
      <c r="AG26" s="212"/>
      <c r="AH26" s="212"/>
      <c r="AI26" s="212"/>
      <c r="AJ26" s="212"/>
      <c r="AK26" s="212"/>
      <c r="AL26" s="123"/>
      <c r="AM26" s="123"/>
      <c r="AN26" s="123"/>
      <c r="AO26" s="123"/>
      <c r="AP26" s="123"/>
      <c r="AQ26" s="734" t="s">
        <v>63</v>
      </c>
      <c r="AR26" s="735"/>
      <c r="AS26" s="735"/>
      <c r="AT26" s="735"/>
      <c r="AU26" s="735"/>
      <c r="AV26" s="735"/>
      <c r="AW26" s="735"/>
      <c r="AX26" s="735"/>
      <c r="AY26" s="735"/>
      <c r="AZ26" s="735"/>
      <c r="BA26" s="735"/>
      <c r="BB26" s="735"/>
      <c r="BC26" s="735"/>
      <c r="BD26" s="735"/>
      <c r="BE26" s="736"/>
    </row>
    <row r="27" spans="1:57" ht="18.75" customHeight="1" thickBot="1">
      <c r="A27" s="123"/>
      <c r="B27" s="839"/>
      <c r="C27" s="789" t="s">
        <v>64</v>
      </c>
      <c r="D27" s="789"/>
      <c r="E27" s="789"/>
      <c r="F27" s="789"/>
      <c r="G27" s="789"/>
      <c r="H27" s="789"/>
      <c r="I27" s="789"/>
      <c r="J27" s="789"/>
      <c r="K27" s="789"/>
      <c r="L27" s="789"/>
      <c r="M27" s="789"/>
      <c r="N27" s="789"/>
      <c r="O27" s="789"/>
      <c r="P27" s="673"/>
      <c r="Q27" s="748"/>
      <c r="R27" s="749"/>
      <c r="S27" s="749"/>
      <c r="T27" s="749"/>
      <c r="U27" s="749"/>
      <c r="V27" s="750"/>
      <c r="W27" s="214" t="s">
        <v>49</v>
      </c>
      <c r="X27" s="215"/>
      <c r="Y27" s="790"/>
      <c r="Z27" s="216"/>
      <c r="AA27" s="210"/>
      <c r="AB27" s="210"/>
      <c r="AC27" s="210"/>
      <c r="AD27" s="212"/>
      <c r="AE27" s="210"/>
      <c r="AF27" s="210"/>
      <c r="AG27" s="210"/>
      <c r="AH27" s="210"/>
      <c r="AI27" s="210"/>
      <c r="AJ27" s="210"/>
      <c r="AK27" s="212"/>
      <c r="AL27" s="123"/>
      <c r="AM27" s="123"/>
      <c r="AN27" s="123"/>
      <c r="AO27" s="123"/>
      <c r="AP27" s="123"/>
      <c r="AQ27" s="737"/>
      <c r="AR27" s="738"/>
      <c r="AS27" s="738"/>
      <c r="AT27" s="738"/>
      <c r="AU27" s="738"/>
      <c r="AV27" s="738"/>
      <c r="AW27" s="738"/>
      <c r="AX27" s="738"/>
      <c r="AY27" s="738"/>
      <c r="AZ27" s="738"/>
      <c r="BA27" s="738"/>
      <c r="BB27" s="738"/>
      <c r="BC27" s="738"/>
      <c r="BD27" s="738"/>
      <c r="BE27" s="739"/>
    </row>
    <row r="28" spans="1:57" ht="18.75" customHeight="1" thickBot="1">
      <c r="A28" s="123"/>
      <c r="B28" s="839"/>
      <c r="C28" s="679" t="s">
        <v>65</v>
      </c>
      <c r="D28" s="679"/>
      <c r="E28" s="679"/>
      <c r="F28" s="679"/>
      <c r="G28" s="679"/>
      <c r="H28" s="679"/>
      <c r="I28" s="679"/>
      <c r="J28" s="679"/>
      <c r="K28" s="679"/>
      <c r="L28" s="679"/>
      <c r="M28" s="679"/>
      <c r="N28" s="679"/>
      <c r="O28" s="679"/>
      <c r="P28" s="680"/>
      <c r="Q28" s="655">
        <f>W21</f>
        <v>0</v>
      </c>
      <c r="R28" s="656"/>
      <c r="S28" s="656"/>
      <c r="T28" s="656"/>
      <c r="U28" s="656"/>
      <c r="V28" s="657"/>
      <c r="W28" s="214" t="s">
        <v>49</v>
      </c>
      <c r="X28" s="215"/>
      <c r="Y28" s="790"/>
      <c r="Z28" s="216"/>
      <c r="AA28" s="210"/>
      <c r="AB28" s="210"/>
      <c r="AC28" s="210"/>
      <c r="AD28" s="212"/>
      <c r="AE28" s="210"/>
      <c r="AF28" s="210"/>
      <c r="AG28" s="210"/>
      <c r="AH28" s="210"/>
      <c r="AI28" s="210"/>
      <c r="AJ28" s="210"/>
      <c r="AK28" s="212"/>
      <c r="AL28" s="123"/>
      <c r="AM28" s="123"/>
      <c r="AN28" s="123"/>
      <c r="AO28" s="123"/>
      <c r="AP28" s="123"/>
      <c r="AQ28" s="737"/>
      <c r="AR28" s="738"/>
      <c r="AS28" s="738"/>
      <c r="AT28" s="738"/>
      <c r="AU28" s="738"/>
      <c r="AV28" s="738"/>
      <c r="AW28" s="738"/>
      <c r="AX28" s="738"/>
      <c r="AY28" s="738"/>
      <c r="AZ28" s="738"/>
      <c r="BA28" s="738"/>
      <c r="BB28" s="738"/>
      <c r="BC28" s="738"/>
      <c r="BD28" s="738"/>
      <c r="BE28" s="739"/>
    </row>
    <row r="29" spans="1:57" ht="27.75" customHeight="1" thickBot="1">
      <c r="A29" s="123"/>
      <c r="B29" s="217"/>
      <c r="C29" s="679" t="s">
        <v>66</v>
      </c>
      <c r="D29" s="679"/>
      <c r="E29" s="679"/>
      <c r="F29" s="679"/>
      <c r="G29" s="679"/>
      <c r="H29" s="679"/>
      <c r="I29" s="679"/>
      <c r="J29" s="679"/>
      <c r="K29" s="679"/>
      <c r="L29" s="679"/>
      <c r="M29" s="679"/>
      <c r="N29" s="679"/>
      <c r="O29" s="679"/>
      <c r="P29" s="680"/>
      <c r="Q29" s="748"/>
      <c r="R29" s="749"/>
      <c r="S29" s="749"/>
      <c r="T29" s="749"/>
      <c r="U29" s="749"/>
      <c r="V29" s="750"/>
      <c r="W29" s="214" t="s">
        <v>49</v>
      </c>
      <c r="X29" s="215"/>
      <c r="Y29" s="790"/>
      <c r="Z29" s="216"/>
      <c r="AA29" s="210"/>
      <c r="AB29" s="210"/>
      <c r="AC29" s="210"/>
      <c r="AD29" s="212"/>
      <c r="AE29" s="210"/>
      <c r="AF29" s="210"/>
      <c r="AG29" s="210"/>
      <c r="AH29" s="210"/>
      <c r="AI29" s="210"/>
      <c r="AJ29" s="210"/>
      <c r="AK29" s="212"/>
      <c r="AL29" s="123"/>
      <c r="AM29" s="123"/>
      <c r="AN29" s="123"/>
      <c r="AO29" s="123"/>
      <c r="AP29" s="123"/>
      <c r="AQ29" s="737"/>
      <c r="AR29" s="738"/>
      <c r="AS29" s="738"/>
      <c r="AT29" s="738"/>
      <c r="AU29" s="738"/>
      <c r="AV29" s="738"/>
      <c r="AW29" s="738"/>
      <c r="AX29" s="738"/>
      <c r="AY29" s="738"/>
      <c r="AZ29" s="738"/>
      <c r="BA29" s="738"/>
      <c r="BB29" s="738"/>
      <c r="BC29" s="738"/>
      <c r="BD29" s="738"/>
      <c r="BE29" s="739"/>
    </row>
    <row r="30" spans="1:57" ht="30.75" customHeight="1" thickBot="1">
      <c r="A30" s="123"/>
      <c r="B30" s="213" t="s">
        <v>50</v>
      </c>
      <c r="C30" s="658" t="s">
        <v>67</v>
      </c>
      <c r="D30" s="659"/>
      <c r="E30" s="659"/>
      <c r="F30" s="659"/>
      <c r="G30" s="659"/>
      <c r="H30" s="659"/>
      <c r="I30" s="659"/>
      <c r="J30" s="659"/>
      <c r="K30" s="659"/>
      <c r="L30" s="659"/>
      <c r="M30" s="659"/>
      <c r="N30" s="659"/>
      <c r="O30" s="659"/>
      <c r="P30" s="659"/>
      <c r="Q30" s="655">
        <f>Q31-Q32-Q33-Q34</f>
        <v>0</v>
      </c>
      <c r="R30" s="656"/>
      <c r="S30" s="656"/>
      <c r="T30" s="656"/>
      <c r="U30" s="656"/>
      <c r="V30" s="657"/>
      <c r="W30" s="218" t="s">
        <v>49</v>
      </c>
      <c r="X30" s="215" t="s">
        <v>52</v>
      </c>
      <c r="Y30" s="710"/>
      <c r="Z30" s="216"/>
      <c r="AA30" s="210"/>
      <c r="AB30" s="210"/>
      <c r="AC30" s="210"/>
      <c r="AD30" s="212"/>
      <c r="AE30" s="210"/>
      <c r="AF30" s="210"/>
      <c r="AG30" s="210"/>
      <c r="AH30" s="210"/>
      <c r="AI30" s="210"/>
      <c r="AJ30" s="210"/>
      <c r="AK30" s="212"/>
      <c r="AL30" s="123"/>
      <c r="AM30" s="123"/>
      <c r="AN30" s="123"/>
      <c r="AO30" s="123"/>
      <c r="AP30" s="123"/>
      <c r="AQ30" s="740"/>
      <c r="AR30" s="741"/>
      <c r="AS30" s="741"/>
      <c r="AT30" s="741"/>
      <c r="AU30" s="741"/>
      <c r="AV30" s="741"/>
      <c r="AW30" s="741"/>
      <c r="AX30" s="741"/>
      <c r="AY30" s="741"/>
      <c r="AZ30" s="741"/>
      <c r="BA30" s="741"/>
      <c r="BB30" s="741"/>
      <c r="BC30" s="741"/>
      <c r="BD30" s="741"/>
      <c r="BE30" s="742"/>
    </row>
    <row r="31" spans="1:57" ht="18.75" customHeight="1" thickBot="1">
      <c r="A31" s="123"/>
      <c r="B31" s="720"/>
      <c r="C31" s="673" t="s">
        <v>68</v>
      </c>
      <c r="D31" s="674"/>
      <c r="E31" s="674"/>
      <c r="F31" s="674"/>
      <c r="G31" s="674"/>
      <c r="H31" s="674"/>
      <c r="I31" s="674"/>
      <c r="J31" s="674"/>
      <c r="K31" s="674"/>
      <c r="L31" s="674"/>
      <c r="M31" s="674"/>
      <c r="N31" s="674"/>
      <c r="O31" s="674"/>
      <c r="P31" s="675"/>
      <c r="Q31" s="676"/>
      <c r="R31" s="677"/>
      <c r="S31" s="677"/>
      <c r="T31" s="677"/>
      <c r="U31" s="677"/>
      <c r="V31" s="678"/>
      <c r="W31" s="214" t="s">
        <v>49</v>
      </c>
      <c r="X31" s="210"/>
      <c r="Y31" s="210"/>
      <c r="Z31" s="210"/>
      <c r="AA31" s="210"/>
      <c r="AB31" s="210"/>
      <c r="AC31" s="210"/>
      <c r="AD31" s="212"/>
      <c r="AE31" s="210"/>
      <c r="AF31" s="210"/>
      <c r="AG31" s="210"/>
      <c r="AH31" s="210"/>
      <c r="AI31" s="210"/>
      <c r="AJ31" s="210"/>
      <c r="AK31" s="212"/>
      <c r="AL31" s="123"/>
    </row>
    <row r="32" spans="1:57" ht="18.75" customHeight="1" thickBot="1">
      <c r="A32" s="123"/>
      <c r="B32" s="720"/>
      <c r="C32" s="673" t="s">
        <v>69</v>
      </c>
      <c r="D32" s="674"/>
      <c r="E32" s="674"/>
      <c r="F32" s="674"/>
      <c r="G32" s="674"/>
      <c r="H32" s="674"/>
      <c r="I32" s="674"/>
      <c r="J32" s="674"/>
      <c r="K32" s="674"/>
      <c r="L32" s="674"/>
      <c r="M32" s="674"/>
      <c r="N32" s="674"/>
      <c r="O32" s="674"/>
      <c r="P32" s="675"/>
      <c r="Q32" s="676"/>
      <c r="R32" s="677"/>
      <c r="S32" s="677"/>
      <c r="T32" s="677"/>
      <c r="U32" s="677"/>
      <c r="V32" s="678"/>
      <c r="W32" s="214" t="s">
        <v>49</v>
      </c>
      <c r="X32" s="210"/>
      <c r="Y32" s="210"/>
      <c r="Z32" s="210"/>
      <c r="AA32" s="210"/>
      <c r="AB32" s="210"/>
      <c r="AC32" s="210"/>
      <c r="AD32" s="212"/>
      <c r="AE32" s="210"/>
      <c r="AF32" s="210"/>
      <c r="AG32" s="210"/>
      <c r="AH32" s="210"/>
      <c r="AI32" s="210"/>
      <c r="AJ32" s="210"/>
      <c r="AK32" s="212"/>
      <c r="AL32" s="123"/>
    </row>
    <row r="33" spans="1:57" ht="27.75" customHeight="1" thickBot="1">
      <c r="A33" s="123"/>
      <c r="B33" s="720"/>
      <c r="C33" s="681" t="s">
        <v>70</v>
      </c>
      <c r="D33" s="682"/>
      <c r="E33" s="682"/>
      <c r="F33" s="682"/>
      <c r="G33" s="682"/>
      <c r="H33" s="682"/>
      <c r="I33" s="682"/>
      <c r="J33" s="682"/>
      <c r="K33" s="682"/>
      <c r="L33" s="682"/>
      <c r="M33" s="682"/>
      <c r="N33" s="682"/>
      <c r="O33" s="682"/>
      <c r="P33" s="683"/>
      <c r="Q33" s="676"/>
      <c r="R33" s="677"/>
      <c r="S33" s="677"/>
      <c r="T33" s="677"/>
      <c r="U33" s="677"/>
      <c r="V33" s="678"/>
      <c r="W33" s="214" t="s">
        <v>49</v>
      </c>
      <c r="X33" s="210"/>
      <c r="Y33" s="210"/>
      <c r="Z33" s="210"/>
      <c r="AA33" s="210"/>
      <c r="AB33" s="210"/>
      <c r="AC33" s="210"/>
      <c r="AD33" s="212"/>
      <c r="AE33" s="210"/>
      <c r="AF33" s="210"/>
      <c r="AG33" s="210"/>
      <c r="AH33" s="210"/>
      <c r="AI33" s="210"/>
      <c r="AJ33" s="210"/>
      <c r="AK33" s="212"/>
      <c r="AL33" s="123"/>
    </row>
    <row r="34" spans="1:57" ht="28.5" customHeight="1" thickBot="1">
      <c r="A34" s="123"/>
      <c r="B34" s="721"/>
      <c r="C34" s="722" t="s">
        <v>71</v>
      </c>
      <c r="D34" s="723"/>
      <c r="E34" s="723"/>
      <c r="F34" s="723"/>
      <c r="G34" s="723"/>
      <c r="H34" s="723"/>
      <c r="I34" s="723"/>
      <c r="J34" s="723"/>
      <c r="K34" s="723"/>
      <c r="L34" s="723"/>
      <c r="M34" s="723"/>
      <c r="N34" s="723"/>
      <c r="O34" s="723"/>
      <c r="P34" s="724"/>
      <c r="Q34" s="676"/>
      <c r="R34" s="677"/>
      <c r="S34" s="677"/>
      <c r="T34" s="677"/>
      <c r="U34" s="677"/>
      <c r="V34" s="678"/>
      <c r="W34" s="218" t="s">
        <v>49</v>
      </c>
      <c r="X34" s="210"/>
      <c r="Y34" s="210"/>
      <c r="Z34" s="210"/>
      <c r="AA34" s="212"/>
      <c r="AC34" s="210"/>
      <c r="AD34" s="210"/>
      <c r="AE34" s="210"/>
      <c r="AF34" s="210"/>
      <c r="AG34" s="210"/>
      <c r="AH34" s="210"/>
      <c r="AI34" s="212"/>
      <c r="AJ34" s="123"/>
      <c r="AK34" s="123"/>
      <c r="AL34" s="123"/>
      <c r="AW34" s="165"/>
    </row>
    <row r="35" spans="1:57" s="170" customFormat="1" ht="6" customHeight="1">
      <c r="A35" s="169"/>
      <c r="B35" s="184"/>
      <c r="C35" s="182"/>
      <c r="D35" s="183"/>
      <c r="E35" s="184"/>
      <c r="F35" s="184"/>
      <c r="G35" s="184"/>
      <c r="H35" s="184"/>
      <c r="I35" s="184"/>
      <c r="J35" s="184"/>
      <c r="K35" s="184"/>
      <c r="L35" s="185"/>
      <c r="M35" s="185"/>
      <c r="N35" s="185"/>
      <c r="O35" s="185"/>
      <c r="P35" s="185"/>
      <c r="Q35" s="185"/>
      <c r="R35" s="185"/>
      <c r="S35" s="185"/>
      <c r="T35" s="186"/>
      <c r="U35" s="187"/>
      <c r="V35" s="187"/>
      <c r="W35" s="187"/>
      <c r="X35" s="187"/>
      <c r="Y35" s="187"/>
      <c r="Z35" s="187"/>
      <c r="AA35" s="184"/>
      <c r="AB35" s="184"/>
      <c r="AC35" s="186"/>
      <c r="AD35" s="187"/>
      <c r="AE35" s="187"/>
      <c r="AF35" s="187"/>
      <c r="AG35" s="187"/>
      <c r="AH35" s="187"/>
      <c r="AI35" s="187"/>
      <c r="AJ35" s="184"/>
      <c r="AK35" s="184"/>
      <c r="AL35" s="169"/>
      <c r="AT35" s="175"/>
      <c r="AU35" s="175"/>
      <c r="AV35" s="175"/>
      <c r="AW35" s="175"/>
      <c r="AX35" s="175"/>
    </row>
    <row r="36" spans="1:57" ht="12" customHeight="1">
      <c r="A36" s="123"/>
      <c r="B36" s="219" t="s">
        <v>58</v>
      </c>
      <c r="C36" s="220"/>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row>
    <row r="37" spans="1:57" s="170" customFormat="1" ht="24" customHeight="1">
      <c r="A37" s="169"/>
      <c r="B37" s="221" t="s">
        <v>59</v>
      </c>
      <c r="C37" s="672" t="s">
        <v>72</v>
      </c>
      <c r="D37" s="672"/>
      <c r="E37" s="672"/>
      <c r="F37" s="672"/>
      <c r="G37" s="672"/>
      <c r="H37" s="672"/>
      <c r="I37" s="672"/>
      <c r="J37" s="672"/>
      <c r="K37" s="672"/>
      <c r="L37" s="672"/>
      <c r="M37" s="672"/>
      <c r="N37" s="672"/>
      <c r="O37" s="672"/>
      <c r="P37" s="672"/>
      <c r="Q37" s="672"/>
      <c r="R37" s="672"/>
      <c r="S37" s="672"/>
      <c r="T37" s="672"/>
      <c r="U37" s="672"/>
      <c r="V37" s="672"/>
      <c r="W37" s="672"/>
      <c r="X37" s="672"/>
      <c r="Y37" s="672"/>
      <c r="Z37" s="672"/>
      <c r="AA37" s="672"/>
      <c r="AB37" s="672"/>
      <c r="AC37" s="672"/>
      <c r="AD37" s="672"/>
      <c r="AE37" s="672"/>
      <c r="AF37" s="672"/>
      <c r="AG37" s="672"/>
      <c r="AH37" s="672"/>
      <c r="AI37" s="672"/>
      <c r="AJ37" s="672"/>
      <c r="AK37" s="672"/>
      <c r="AL37" s="222"/>
      <c r="AT37" s="175"/>
      <c r="AU37" s="175"/>
      <c r="AV37" s="175"/>
      <c r="AW37" s="175"/>
      <c r="AX37" s="175"/>
    </row>
    <row r="38" spans="1:57" s="170" customFormat="1" ht="33" customHeight="1">
      <c r="A38" s="169"/>
      <c r="B38" s="221" t="s">
        <v>59</v>
      </c>
      <c r="C38" s="671" t="s">
        <v>73</v>
      </c>
      <c r="D38" s="671"/>
      <c r="E38" s="671"/>
      <c r="F38" s="671"/>
      <c r="G38" s="671"/>
      <c r="H38" s="671"/>
      <c r="I38" s="671"/>
      <c r="J38" s="671"/>
      <c r="K38" s="671"/>
      <c r="L38" s="671"/>
      <c r="M38" s="671"/>
      <c r="N38" s="671"/>
      <c r="O38" s="671"/>
      <c r="P38" s="671"/>
      <c r="Q38" s="671"/>
      <c r="R38" s="671"/>
      <c r="S38" s="671"/>
      <c r="T38" s="671"/>
      <c r="U38" s="671"/>
      <c r="V38" s="671"/>
      <c r="W38" s="671"/>
      <c r="X38" s="671"/>
      <c r="Y38" s="671"/>
      <c r="Z38" s="671"/>
      <c r="AA38" s="671"/>
      <c r="AB38" s="671"/>
      <c r="AC38" s="671"/>
      <c r="AD38" s="671"/>
      <c r="AE38" s="671"/>
      <c r="AF38" s="671"/>
      <c r="AG38" s="671"/>
      <c r="AH38" s="671"/>
      <c r="AI38" s="671"/>
      <c r="AJ38" s="671"/>
      <c r="AK38" s="671"/>
      <c r="AL38" s="222"/>
      <c r="AT38" s="175"/>
      <c r="AU38" s="175"/>
      <c r="AV38" s="175"/>
      <c r="AW38" s="175"/>
      <c r="AX38" s="175"/>
    </row>
    <row r="39" spans="1:57" s="170" customFormat="1" ht="34.9" customHeight="1">
      <c r="A39" s="169"/>
      <c r="B39" s="221" t="s">
        <v>59</v>
      </c>
      <c r="C39" s="672" t="s">
        <v>74</v>
      </c>
      <c r="D39" s="672"/>
      <c r="E39" s="672"/>
      <c r="F39" s="672"/>
      <c r="G39" s="672"/>
      <c r="H39" s="672"/>
      <c r="I39" s="672"/>
      <c r="J39" s="672"/>
      <c r="K39" s="672"/>
      <c r="L39" s="672"/>
      <c r="M39" s="672"/>
      <c r="N39" s="672"/>
      <c r="O39" s="672"/>
      <c r="P39" s="672"/>
      <c r="Q39" s="672"/>
      <c r="R39" s="672"/>
      <c r="S39" s="672"/>
      <c r="T39" s="672"/>
      <c r="U39" s="672"/>
      <c r="V39" s="672"/>
      <c r="W39" s="672"/>
      <c r="X39" s="672"/>
      <c r="Y39" s="672"/>
      <c r="Z39" s="672"/>
      <c r="AA39" s="672"/>
      <c r="AB39" s="672"/>
      <c r="AC39" s="672"/>
      <c r="AD39" s="672"/>
      <c r="AE39" s="672"/>
      <c r="AF39" s="672"/>
      <c r="AG39" s="672"/>
      <c r="AH39" s="672"/>
      <c r="AI39" s="672"/>
      <c r="AJ39" s="672"/>
      <c r="AK39" s="672"/>
      <c r="AL39" s="222"/>
      <c r="AT39" s="175"/>
      <c r="AU39" s="175"/>
      <c r="AV39" s="175"/>
      <c r="AW39" s="175"/>
      <c r="AX39" s="175"/>
    </row>
    <row r="40" spans="1:57" ht="4.5" customHeight="1">
      <c r="A40" s="123"/>
      <c r="B40" s="223"/>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row>
    <row r="41" spans="1:57" ht="19.5" customHeight="1">
      <c r="A41" s="123"/>
      <c r="B41" s="630" t="s">
        <v>75</v>
      </c>
      <c r="C41" s="630"/>
      <c r="D41" s="630"/>
      <c r="E41" s="630"/>
      <c r="F41" s="630"/>
      <c r="G41" s="630"/>
      <c r="H41" s="630"/>
      <c r="I41" s="630"/>
      <c r="J41" s="630"/>
      <c r="K41" s="630"/>
      <c r="L41" s="630"/>
      <c r="M41" s="630"/>
      <c r="N41" s="630"/>
      <c r="O41" s="630"/>
      <c r="P41" s="630"/>
      <c r="Q41" s="630"/>
      <c r="R41" s="630"/>
      <c r="S41" s="630"/>
      <c r="T41" s="630"/>
      <c r="U41" s="630"/>
      <c r="V41" s="630"/>
      <c r="W41" s="630"/>
      <c r="X41" s="630"/>
      <c r="Y41" s="630"/>
      <c r="Z41" s="630"/>
      <c r="AA41" s="630"/>
      <c r="AB41" s="630"/>
      <c r="AC41" s="630"/>
      <c r="AD41" s="630"/>
      <c r="AE41" s="630"/>
      <c r="AF41" s="630"/>
      <c r="AG41" s="630"/>
      <c r="AH41" s="630"/>
      <c r="AI41" s="630"/>
      <c r="AJ41" s="630"/>
      <c r="AK41" s="630"/>
      <c r="AL41" s="181"/>
      <c r="AT41" s="176"/>
      <c r="AU41" s="176"/>
      <c r="AV41" s="176"/>
      <c r="AW41" s="176"/>
      <c r="AX41" s="176"/>
    </row>
    <row r="42" spans="1:57" ht="16.5" customHeight="1" thickBot="1">
      <c r="A42" s="123"/>
      <c r="B42" s="124" t="s">
        <v>59</v>
      </c>
      <c r="C42" s="804" t="s">
        <v>76</v>
      </c>
      <c r="D42" s="804"/>
      <c r="E42" s="804"/>
      <c r="F42" s="804"/>
      <c r="G42" s="804"/>
      <c r="H42" s="804"/>
      <c r="I42" s="804"/>
      <c r="J42" s="804"/>
      <c r="K42" s="804"/>
      <c r="L42" s="804"/>
      <c r="M42" s="804"/>
      <c r="N42" s="804"/>
      <c r="O42" s="804"/>
      <c r="P42" s="804"/>
      <c r="Q42" s="804"/>
      <c r="R42" s="804"/>
      <c r="S42" s="804"/>
      <c r="T42" s="804"/>
      <c r="U42" s="804"/>
      <c r="V42" s="804"/>
      <c r="W42" s="804"/>
      <c r="X42" s="804"/>
      <c r="Y42" s="804"/>
      <c r="Z42" s="804"/>
      <c r="AA42" s="804"/>
      <c r="AB42" s="804"/>
      <c r="AC42" s="804"/>
      <c r="AD42" s="804"/>
      <c r="AE42" s="804"/>
      <c r="AF42" s="804"/>
      <c r="AG42" s="804"/>
      <c r="AH42" s="804"/>
      <c r="AI42" s="804"/>
      <c r="AJ42" s="804"/>
      <c r="AK42" s="804"/>
      <c r="AL42" s="182"/>
      <c r="AT42" s="176"/>
      <c r="AU42" s="176"/>
      <c r="AV42" s="176"/>
      <c r="AW42" s="176"/>
      <c r="AX42" s="176"/>
    </row>
    <row r="43" spans="1:57" ht="51.75" customHeight="1">
      <c r="A43" s="123"/>
      <c r="B43" s="697" t="s">
        <v>77</v>
      </c>
      <c r="C43" s="698"/>
      <c r="D43" s="698"/>
      <c r="E43" s="699"/>
      <c r="F43" s="797"/>
      <c r="G43" s="798"/>
      <c r="H43" s="798"/>
      <c r="I43" s="798"/>
      <c r="J43" s="798"/>
      <c r="K43" s="798"/>
      <c r="L43" s="798"/>
      <c r="M43" s="798"/>
      <c r="N43" s="798"/>
      <c r="O43" s="798"/>
      <c r="P43" s="798"/>
      <c r="Q43" s="798"/>
      <c r="R43" s="798"/>
      <c r="S43" s="798"/>
      <c r="T43" s="798"/>
      <c r="U43" s="798"/>
      <c r="V43" s="798"/>
      <c r="W43" s="798"/>
      <c r="X43" s="798"/>
      <c r="Y43" s="798"/>
      <c r="Z43" s="798"/>
      <c r="AA43" s="798"/>
      <c r="AB43" s="798"/>
      <c r="AC43" s="798"/>
      <c r="AD43" s="798"/>
      <c r="AE43" s="798"/>
      <c r="AF43" s="798"/>
      <c r="AG43" s="798"/>
      <c r="AH43" s="798"/>
      <c r="AI43" s="798"/>
      <c r="AJ43" s="798"/>
      <c r="AK43" s="799"/>
      <c r="AL43" s="169"/>
      <c r="AQ43" s="611" t="s">
        <v>78</v>
      </c>
      <c r="AR43" s="612"/>
      <c r="AS43" s="612"/>
      <c r="AT43" s="612"/>
      <c r="AU43" s="612"/>
      <c r="AV43" s="612"/>
      <c r="AW43" s="612"/>
      <c r="AX43" s="612"/>
      <c r="AY43" s="612"/>
      <c r="AZ43" s="612"/>
      <c r="BA43" s="612"/>
      <c r="BB43" s="612"/>
      <c r="BC43" s="612"/>
      <c r="BD43" s="612"/>
      <c r="BE43" s="613"/>
    </row>
    <row r="44" spans="1:57" ht="47.25" customHeight="1" thickBot="1">
      <c r="A44" s="123"/>
      <c r="B44" s="697" t="s">
        <v>79</v>
      </c>
      <c r="C44" s="698"/>
      <c r="D44" s="698"/>
      <c r="E44" s="699"/>
      <c r="F44" s="805"/>
      <c r="G44" s="806"/>
      <c r="H44" s="806"/>
      <c r="I44" s="806"/>
      <c r="J44" s="806"/>
      <c r="K44" s="806"/>
      <c r="L44" s="806"/>
      <c r="M44" s="806"/>
      <c r="N44" s="806"/>
      <c r="O44" s="806"/>
      <c r="P44" s="806"/>
      <c r="Q44" s="806"/>
      <c r="R44" s="806"/>
      <c r="S44" s="806"/>
      <c r="T44" s="806"/>
      <c r="U44" s="806"/>
      <c r="V44" s="806"/>
      <c r="W44" s="806"/>
      <c r="X44" s="806"/>
      <c r="Y44" s="806"/>
      <c r="Z44" s="806"/>
      <c r="AA44" s="806"/>
      <c r="AB44" s="806"/>
      <c r="AC44" s="806"/>
      <c r="AD44" s="806"/>
      <c r="AE44" s="806"/>
      <c r="AF44" s="806"/>
      <c r="AG44" s="806"/>
      <c r="AH44" s="806"/>
      <c r="AI44" s="806"/>
      <c r="AJ44" s="806"/>
      <c r="AK44" s="807"/>
      <c r="AL44" s="169"/>
      <c r="AQ44" s="614"/>
      <c r="AR44" s="615"/>
      <c r="AS44" s="615"/>
      <c r="AT44" s="615"/>
      <c r="AU44" s="615"/>
      <c r="AV44" s="615"/>
      <c r="AW44" s="615"/>
      <c r="AX44" s="615"/>
      <c r="AY44" s="615"/>
      <c r="AZ44" s="615"/>
      <c r="BA44" s="615"/>
      <c r="BB44" s="615"/>
      <c r="BC44" s="615"/>
      <c r="BD44" s="615"/>
      <c r="BE44" s="616"/>
    </row>
    <row r="45" spans="1:57" ht="13.5" customHeight="1">
      <c r="A45" s="123"/>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5"/>
      <c r="AT45" s="176"/>
      <c r="AU45" s="176"/>
      <c r="AV45" s="176"/>
      <c r="AW45" s="176"/>
      <c r="AX45" s="176"/>
    </row>
    <row r="46" spans="1:57" s="227" customFormat="1" ht="30.75" customHeight="1">
      <c r="A46" s="226"/>
      <c r="B46" s="791" t="s">
        <v>80</v>
      </c>
      <c r="C46" s="791"/>
      <c r="D46" s="791"/>
      <c r="E46" s="791"/>
      <c r="F46" s="791"/>
      <c r="G46" s="791"/>
      <c r="H46" s="791"/>
      <c r="I46" s="791"/>
      <c r="J46" s="791"/>
      <c r="K46" s="791"/>
      <c r="L46" s="791"/>
      <c r="M46" s="791"/>
      <c r="N46" s="791"/>
      <c r="O46" s="791"/>
      <c r="P46" s="791"/>
      <c r="Q46" s="791"/>
      <c r="R46" s="791"/>
      <c r="S46" s="791"/>
      <c r="T46" s="791"/>
      <c r="U46" s="791"/>
      <c r="V46" s="791"/>
      <c r="W46" s="791"/>
      <c r="X46" s="791"/>
      <c r="Y46" s="791"/>
      <c r="Z46" s="791"/>
      <c r="AA46" s="791"/>
      <c r="AB46" s="791"/>
      <c r="AC46" s="791"/>
      <c r="AD46" s="791"/>
      <c r="AE46" s="791"/>
      <c r="AF46" s="791"/>
      <c r="AG46" s="791"/>
      <c r="AH46" s="791"/>
      <c r="AI46" s="791"/>
      <c r="AJ46" s="791"/>
      <c r="AK46" s="791"/>
      <c r="AL46" s="226"/>
      <c r="AT46" s="228"/>
      <c r="AU46" s="228"/>
      <c r="AV46" s="228"/>
      <c r="AW46" s="228"/>
      <c r="AX46" s="228"/>
    </row>
    <row r="47" spans="1:57" s="227" customFormat="1" ht="17.45" customHeight="1" thickBot="1">
      <c r="A47" s="226"/>
      <c r="B47" s="711" t="s">
        <v>81</v>
      </c>
      <c r="C47" s="711"/>
      <c r="D47" s="711"/>
      <c r="E47" s="711"/>
      <c r="F47" s="711"/>
      <c r="G47" s="711"/>
      <c r="H47" s="711"/>
      <c r="I47" s="711"/>
      <c r="J47" s="711"/>
      <c r="K47" s="711"/>
      <c r="L47" s="711"/>
      <c r="M47" s="711"/>
      <c r="N47" s="711"/>
      <c r="O47" s="711"/>
      <c r="P47" s="711"/>
      <c r="Q47" s="711"/>
      <c r="R47" s="711"/>
      <c r="S47" s="711"/>
      <c r="T47" s="711"/>
      <c r="U47" s="711"/>
      <c r="V47" s="711"/>
      <c r="W47" s="711"/>
      <c r="X47" s="711"/>
      <c r="Y47" s="711"/>
      <c r="Z47" s="711"/>
      <c r="AA47" s="711"/>
      <c r="AB47" s="711"/>
      <c r="AC47" s="711"/>
      <c r="AD47" s="711"/>
      <c r="AE47" s="711"/>
      <c r="AF47" s="711"/>
      <c r="AG47" s="711"/>
      <c r="AH47" s="711"/>
      <c r="AI47" s="711"/>
      <c r="AJ47" s="711"/>
      <c r="AK47" s="711"/>
      <c r="AL47" s="226"/>
      <c r="AM47" s="229" t="s">
        <v>82</v>
      </c>
      <c r="AN47" s="229">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0"/>
      <c r="AP47" s="230"/>
      <c r="AT47" s="228"/>
      <c r="AU47" s="228"/>
      <c r="AV47" s="228"/>
      <c r="AW47" s="228"/>
      <c r="AX47" s="228"/>
    </row>
    <row r="48" spans="1:57" s="227" customFormat="1" ht="26.45" customHeight="1" thickBot="1">
      <c r="A48" s="226"/>
      <c r="B48" s="617" t="s">
        <v>83</v>
      </c>
      <c r="C48" s="618"/>
      <c r="D48" s="618"/>
      <c r="E48" s="618"/>
      <c r="F48" s="618"/>
      <c r="G48" s="618"/>
      <c r="H48" s="618"/>
      <c r="I48" s="618"/>
      <c r="J48" s="618"/>
      <c r="K48" s="618"/>
      <c r="L48" s="618"/>
      <c r="M48" s="618"/>
      <c r="N48" s="618"/>
      <c r="O48" s="618"/>
      <c r="P48" s="618"/>
      <c r="Q48" s="618"/>
      <c r="R48" s="618"/>
      <c r="S48" s="618"/>
      <c r="T48" s="618"/>
      <c r="U48" s="618"/>
      <c r="V48" s="618"/>
      <c r="W48" s="618"/>
      <c r="X48" s="618"/>
      <c r="Y48" s="618"/>
      <c r="Z48" s="618"/>
      <c r="AA48" s="618"/>
      <c r="AB48" s="618"/>
      <c r="AC48" s="618"/>
      <c r="AD48" s="618"/>
      <c r="AE48" s="618"/>
      <c r="AF48" s="618"/>
      <c r="AG48" s="618"/>
      <c r="AH48" s="618"/>
      <c r="AI48" s="618"/>
      <c r="AJ48" s="618"/>
      <c r="AK48" s="326" t="str">
        <f>IF(H7="", "", IF(AN47=AN51, "○", "×"))</f>
        <v/>
      </c>
      <c r="AL48" s="226"/>
      <c r="AM48" s="229" t="s">
        <v>84</v>
      </c>
      <c r="AN48" s="229">
        <f>$AN$47-(COUNTIF('別紙様式3-2（処遇改善加算　個票）'!P:P,"処遇改善加算Ⅳ")+COUNTIF('別紙様式3-2（処遇改善加算　個票）'!Y:Y, "処遇改善加算Ⅳ"))</f>
        <v>0</v>
      </c>
      <c r="AO48" s="230"/>
      <c r="AP48" s="230"/>
      <c r="AT48" s="228"/>
      <c r="AU48" s="228"/>
      <c r="AV48" s="228"/>
      <c r="AW48" s="228"/>
      <c r="AX48" s="228"/>
    </row>
    <row r="49" spans="1:57" s="227" customFormat="1" ht="30.75" customHeight="1" thickBot="1">
      <c r="A49" s="226"/>
      <c r="B49" s="712" t="s">
        <v>85</v>
      </c>
      <c r="C49" s="713"/>
      <c r="D49" s="713"/>
      <c r="E49" s="713"/>
      <c r="F49" s="713"/>
      <c r="G49" s="713"/>
      <c r="H49" s="713"/>
      <c r="I49" s="713"/>
      <c r="J49" s="713"/>
      <c r="K49" s="713"/>
      <c r="L49" s="713"/>
      <c r="M49" s="713"/>
      <c r="N49" s="713"/>
      <c r="O49" s="713"/>
      <c r="P49" s="713"/>
      <c r="Q49" s="713"/>
      <c r="R49" s="713"/>
      <c r="S49" s="714"/>
      <c r="T49" s="715">
        <f>'別紙様式3-2（処遇改善加算　個票）'!N6</f>
        <v>0</v>
      </c>
      <c r="U49" s="716"/>
      <c r="V49" s="716"/>
      <c r="W49" s="716"/>
      <c r="X49" s="716"/>
      <c r="Y49" s="231" t="s">
        <v>49</v>
      </c>
      <c r="AA49" s="123"/>
      <c r="AB49" s="123"/>
      <c r="AC49" s="123"/>
      <c r="AD49" s="123"/>
      <c r="AE49" s="226"/>
      <c r="AF49" s="226"/>
      <c r="AG49" s="226"/>
      <c r="AH49" s="226"/>
      <c r="AI49" s="226"/>
      <c r="AJ49" s="226"/>
      <c r="AK49" s="226"/>
      <c r="AL49" s="226"/>
      <c r="AM49" s="229" t="s">
        <v>86</v>
      </c>
      <c r="AN49" s="229">
        <f>AN48-(COUNTIF('別紙様式3-2（処遇改善加算　個票）'!P:P,"処遇改善加算Ⅲ")+COUNTIF('別紙様式3-2（処遇改善加算　個票）'!Y:Y, "処遇改善加算Ⅲ"))</f>
        <v>0</v>
      </c>
      <c r="AO49" s="230"/>
      <c r="AP49" s="230"/>
      <c r="AQ49" s="228"/>
    </row>
    <row r="50" spans="1:57" s="227" customFormat="1" ht="30.75" customHeight="1" thickBot="1">
      <c r="A50" s="226"/>
      <c r="B50" s="728" t="s">
        <v>87</v>
      </c>
      <c r="C50" s="800"/>
      <c r="D50" s="800"/>
      <c r="E50" s="800"/>
      <c r="F50" s="800"/>
      <c r="G50" s="800"/>
      <c r="H50" s="800"/>
      <c r="I50" s="800"/>
      <c r="J50" s="800"/>
      <c r="K50" s="800"/>
      <c r="L50" s="800"/>
      <c r="M50" s="800"/>
      <c r="N50" s="800"/>
      <c r="O50" s="800"/>
      <c r="P50" s="800"/>
      <c r="Q50" s="800"/>
      <c r="R50" s="800"/>
      <c r="S50" s="800"/>
      <c r="T50" s="801"/>
      <c r="U50" s="802"/>
      <c r="V50" s="802"/>
      <c r="W50" s="802"/>
      <c r="X50" s="803"/>
      <c r="Y50" s="232" t="s">
        <v>49</v>
      </c>
      <c r="Z50" s="123" t="s">
        <v>52</v>
      </c>
      <c r="AA50" s="193" t="str">
        <f>IF(H7="", "", IF(T50&gt;=T49, "○", "×"))</f>
        <v/>
      </c>
      <c r="AB50" s="233"/>
      <c r="AC50" s="233"/>
      <c r="AD50" s="233"/>
      <c r="AE50" s="226"/>
      <c r="AF50" s="226"/>
      <c r="AG50" s="226"/>
      <c r="AH50" s="226"/>
      <c r="AI50" s="226"/>
      <c r="AJ50" s="226"/>
      <c r="AK50" s="226"/>
      <c r="AL50" s="226"/>
      <c r="AM50" s="414" t="s">
        <v>88</v>
      </c>
      <c r="AN50" s="414">
        <f>AN49-(COUNTIF('別紙様式3-2（処遇改善加算　個票）'!P:P,"処遇改善加算Ⅱ")+COUNTIF('別紙様式3-2（処遇改善加算　個票）'!Y:Y, "処遇改善加算Ⅱ"))</f>
        <v>0</v>
      </c>
      <c r="AO50" s="230"/>
      <c r="AP50" s="230"/>
      <c r="AQ50" s="228"/>
    </row>
    <row r="51" spans="1:57" s="227" customFormat="1" ht="12" customHeight="1">
      <c r="A51" s="226"/>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26"/>
      <c r="AM51" s="415" t="s">
        <v>89</v>
      </c>
      <c r="AN51" s="416">
        <f>COUNTIF('別紙様式3-2（処遇改善加算　個票）'!T:T, "○")+COUNTIF('別紙様式3-2（処遇改善加算　個票）'!AB:AB, "○")</f>
        <v>0</v>
      </c>
      <c r="AO51" s="230"/>
      <c r="AP51" s="230"/>
      <c r="AT51" s="228"/>
      <c r="AU51" s="228"/>
      <c r="AV51" s="228"/>
      <c r="AW51" s="228"/>
      <c r="AX51" s="228"/>
    </row>
    <row r="52" spans="1:57" ht="31.9" customHeight="1" thickBot="1">
      <c r="A52" s="123"/>
      <c r="B52" s="711" t="s">
        <v>90</v>
      </c>
      <c r="C52" s="711"/>
      <c r="D52" s="711"/>
      <c r="E52" s="711"/>
      <c r="F52" s="711"/>
      <c r="G52" s="711"/>
      <c r="H52" s="711"/>
      <c r="I52" s="711"/>
      <c r="J52" s="711"/>
      <c r="K52" s="711"/>
      <c r="L52" s="711"/>
      <c r="M52" s="711"/>
      <c r="N52" s="711"/>
      <c r="O52" s="711"/>
      <c r="P52" s="711"/>
      <c r="Q52" s="711"/>
      <c r="R52" s="711"/>
      <c r="S52" s="711"/>
      <c r="T52" s="711"/>
      <c r="U52" s="711"/>
      <c r="V52" s="711"/>
      <c r="W52" s="711"/>
      <c r="X52" s="711"/>
      <c r="Y52" s="711"/>
      <c r="Z52" s="711"/>
      <c r="AA52" s="711"/>
      <c r="AB52" s="711"/>
      <c r="AC52" s="711"/>
      <c r="AD52" s="711"/>
      <c r="AE52" s="711"/>
      <c r="AF52" s="711"/>
      <c r="AG52" s="711"/>
      <c r="AH52" s="711"/>
      <c r="AI52" s="711"/>
      <c r="AJ52" s="711"/>
      <c r="AK52" s="711"/>
      <c r="AL52" s="123"/>
      <c r="AN52" s="238"/>
      <c r="AO52" s="230"/>
      <c r="AP52" s="230"/>
    </row>
    <row r="53" spans="1:57" ht="21" customHeight="1" thickBot="1">
      <c r="A53" s="123"/>
      <c r="B53" s="617" t="s">
        <v>91</v>
      </c>
      <c r="C53" s="618"/>
      <c r="D53" s="618"/>
      <c r="E53" s="618"/>
      <c r="F53" s="618"/>
      <c r="G53" s="618"/>
      <c r="H53" s="618"/>
      <c r="I53" s="618"/>
      <c r="J53" s="618"/>
      <c r="K53" s="618"/>
      <c r="L53" s="618"/>
      <c r="M53" s="618"/>
      <c r="N53" s="618"/>
      <c r="O53" s="618"/>
      <c r="P53" s="618"/>
      <c r="Q53" s="618"/>
      <c r="R53" s="618"/>
      <c r="S53" s="618"/>
      <c r="T53" s="618"/>
      <c r="U53" s="618"/>
      <c r="V53" s="618"/>
      <c r="W53" s="618"/>
      <c r="X53" s="618"/>
      <c r="Y53" s="618"/>
      <c r="Z53" s="618"/>
      <c r="AA53" s="618"/>
      <c r="AB53" s="618"/>
      <c r="AC53" s="618"/>
      <c r="AD53" s="618"/>
      <c r="AE53" s="618"/>
      <c r="AF53" s="618"/>
      <c r="AG53" s="618"/>
      <c r="AH53" s="618"/>
      <c r="AI53" s="618"/>
      <c r="AJ53" s="618"/>
      <c r="AK53" s="326" t="str">
        <f>IF(H7="", "", IF(AN53=AN54, "○", "×"))</f>
        <v/>
      </c>
      <c r="AL53" s="123"/>
      <c r="AM53" s="425" t="s">
        <v>92</v>
      </c>
      <c r="AN53" s="426">
        <f>COUNT('別紙様式3-2（処遇改善加算　個票）'!U:U)+COUNT('別紙様式3-2（処遇改善加算　個票）'!AC:AD)</f>
        <v>0</v>
      </c>
      <c r="AO53" s="230"/>
      <c r="AP53" s="230"/>
    </row>
    <row r="54" spans="1:57" ht="25.5" customHeight="1" thickBot="1">
      <c r="A54" s="123"/>
      <c r="B54" s="728" t="s">
        <v>93</v>
      </c>
      <c r="C54" s="729"/>
      <c r="D54" s="729"/>
      <c r="E54" s="729"/>
      <c r="F54" s="729"/>
      <c r="G54" s="729"/>
      <c r="H54" s="729"/>
      <c r="I54" s="729"/>
      <c r="J54" s="729"/>
      <c r="K54" s="729"/>
      <c r="L54" s="729"/>
      <c r="M54" s="729"/>
      <c r="N54" s="729"/>
      <c r="O54" s="729"/>
      <c r="P54" s="729"/>
      <c r="Q54" s="729"/>
      <c r="R54" s="729"/>
      <c r="S54" s="730"/>
      <c r="T54" s="715">
        <f>'別紙様式3-2（処遇改善加算　個票）'!N7</f>
        <v>0</v>
      </c>
      <c r="U54" s="716"/>
      <c r="V54" s="716"/>
      <c r="W54" s="716"/>
      <c r="X54" s="716"/>
      <c r="Y54" s="235" t="s">
        <v>49</v>
      </c>
      <c r="Z54" s="236" t="s">
        <v>52</v>
      </c>
      <c r="AA54" s="198"/>
      <c r="AB54" s="123"/>
      <c r="AC54" s="123"/>
      <c r="AD54" s="123"/>
      <c r="AE54" s="123"/>
      <c r="AF54" s="123"/>
      <c r="AG54" s="123" t="s">
        <v>52</v>
      </c>
      <c r="AH54" s="237" t="str">
        <f>IF(T55&lt;T54,"×","")</f>
        <v/>
      </c>
      <c r="AI54" s="123"/>
      <c r="AJ54" s="123"/>
      <c r="AK54" s="123"/>
      <c r="AL54" s="123"/>
      <c r="AM54" s="412" t="s">
        <v>94</v>
      </c>
      <c r="AN54" s="413">
        <f>COUNTIF('別紙様式3-2（処遇改善加算　個票）'!V:V, "○")+COUNTIF('別紙様式3-2（処遇改善加算　個票）'!AE:AE, "○")</f>
        <v>0</v>
      </c>
      <c r="AO54" s="230"/>
      <c r="AP54" s="230"/>
      <c r="AQ54" s="619" t="s">
        <v>95</v>
      </c>
      <c r="AR54" s="620"/>
      <c r="AS54" s="620"/>
      <c r="AT54" s="620"/>
      <c r="AU54" s="620"/>
      <c r="AV54" s="620"/>
      <c r="AW54" s="620"/>
      <c r="AX54" s="620"/>
      <c r="AY54" s="620"/>
      <c r="AZ54" s="620"/>
      <c r="BA54" s="620"/>
      <c r="BB54" s="620"/>
      <c r="BC54" s="620"/>
      <c r="BD54" s="620"/>
      <c r="BE54" s="621"/>
    </row>
    <row r="55" spans="1:57" ht="23.25" customHeight="1" thickBot="1">
      <c r="A55" s="123"/>
      <c r="B55" s="792" t="s">
        <v>96</v>
      </c>
      <c r="C55" s="793"/>
      <c r="D55" s="793"/>
      <c r="E55" s="793"/>
      <c r="F55" s="793"/>
      <c r="G55" s="793"/>
      <c r="H55" s="793"/>
      <c r="I55" s="793"/>
      <c r="J55" s="793"/>
      <c r="K55" s="793"/>
      <c r="L55" s="793"/>
      <c r="M55" s="793"/>
      <c r="N55" s="793"/>
      <c r="O55" s="793"/>
      <c r="P55" s="793"/>
      <c r="Q55" s="793"/>
      <c r="R55" s="793"/>
      <c r="S55" s="793"/>
      <c r="T55" s="794"/>
      <c r="U55" s="795"/>
      <c r="V55" s="795"/>
      <c r="W55" s="795"/>
      <c r="X55" s="796"/>
      <c r="Y55" s="239" t="s">
        <v>49</v>
      </c>
      <c r="Z55" s="123"/>
      <c r="AA55" s="240" t="s">
        <v>97</v>
      </c>
      <c r="AB55" s="743">
        <f>IFERROR(T56/T54*100,0)</f>
        <v>0</v>
      </c>
      <c r="AC55" s="744"/>
      <c r="AD55" s="745"/>
      <c r="AE55" s="241" t="s">
        <v>98</v>
      </c>
      <c r="AF55" s="242" t="s">
        <v>99</v>
      </c>
      <c r="AG55" s="123" t="s">
        <v>52</v>
      </c>
      <c r="AH55" s="193" t="str">
        <f>IF(T54=0,"",(IF(AND(AB55&gt;=200/3,T56&lt;=T55),"○","×")))</f>
        <v/>
      </c>
      <c r="AI55" s="233"/>
      <c r="AJ55" s="233"/>
      <c r="AK55" s="233"/>
      <c r="AL55" s="233"/>
      <c r="AM55" s="427"/>
      <c r="AN55" s="411"/>
      <c r="AO55" s="238"/>
      <c r="AP55" s="238"/>
      <c r="AQ55" s="619" t="s">
        <v>100</v>
      </c>
      <c r="AR55" s="620"/>
      <c r="AS55" s="620"/>
      <c r="AT55" s="620"/>
      <c r="AU55" s="620"/>
      <c r="AV55" s="620"/>
      <c r="AW55" s="620"/>
      <c r="AX55" s="620"/>
      <c r="AY55" s="620"/>
      <c r="AZ55" s="620"/>
      <c r="BA55" s="620"/>
      <c r="BB55" s="620"/>
      <c r="BC55" s="620"/>
      <c r="BD55" s="620"/>
      <c r="BE55" s="621"/>
    </row>
    <row r="56" spans="1:57" ht="26.25" customHeight="1" thickBot="1">
      <c r="A56" s="123"/>
      <c r="B56" s="243"/>
      <c r="C56" s="576" t="s">
        <v>101</v>
      </c>
      <c r="D56" s="577"/>
      <c r="E56" s="577"/>
      <c r="F56" s="577"/>
      <c r="G56" s="577"/>
      <c r="H56" s="577"/>
      <c r="I56" s="577"/>
      <c r="J56" s="577"/>
      <c r="K56" s="577"/>
      <c r="L56" s="577"/>
      <c r="M56" s="577"/>
      <c r="N56" s="577"/>
      <c r="O56" s="577"/>
      <c r="P56" s="577"/>
      <c r="Q56" s="577"/>
      <c r="R56" s="577"/>
      <c r="S56" s="577"/>
      <c r="T56" s="731"/>
      <c r="U56" s="732"/>
      <c r="V56" s="732"/>
      <c r="W56" s="732"/>
      <c r="X56" s="733"/>
      <c r="Y56" s="244" t="s">
        <v>49</v>
      </c>
      <c r="Z56" s="245" t="s">
        <v>52</v>
      </c>
      <c r="AA56" s="33"/>
      <c r="AB56" s="246"/>
      <c r="AC56" s="247"/>
      <c r="AD56" s="248"/>
      <c r="AE56" s="248"/>
      <c r="AF56" s="242"/>
      <c r="AG56" s="123"/>
      <c r="AH56" s="123"/>
      <c r="AI56" s="233"/>
      <c r="AJ56" s="123"/>
      <c r="AK56" s="233"/>
      <c r="AL56" s="233"/>
      <c r="AM56" s="411"/>
      <c r="AN56" s="411"/>
      <c r="AO56" s="238"/>
      <c r="AP56" s="238"/>
      <c r="AQ56" s="249"/>
    </row>
    <row r="57" spans="1:57" ht="16.5" customHeight="1">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233"/>
      <c r="AK57" s="233"/>
      <c r="AL57" s="233"/>
      <c r="AM57" s="429"/>
      <c r="AN57" s="429"/>
      <c r="AO57" s="430"/>
      <c r="AP57" s="238"/>
    </row>
    <row r="58" spans="1:57" ht="18" customHeight="1">
      <c r="A58" s="123"/>
      <c r="B58" s="181" t="s">
        <v>102</v>
      </c>
      <c r="C58" s="181"/>
      <c r="D58" s="181"/>
      <c r="E58" s="181"/>
      <c r="F58" s="181"/>
      <c r="G58" s="181"/>
      <c r="H58" s="181"/>
      <c r="I58" s="181"/>
      <c r="J58" s="181"/>
      <c r="K58" s="181"/>
      <c r="L58" s="181"/>
      <c r="Z58" s="123"/>
      <c r="AA58" s="123"/>
      <c r="AB58" s="123"/>
      <c r="AC58" s="123"/>
      <c r="AD58" s="123"/>
      <c r="AE58" s="123"/>
      <c r="AF58" s="123"/>
      <c r="AG58" s="123"/>
      <c r="AH58" s="123"/>
      <c r="AI58" s="123"/>
      <c r="AJ58" s="123"/>
      <c r="AK58" s="123"/>
      <c r="AL58" s="123"/>
      <c r="AM58" s="429"/>
      <c r="AN58" s="429"/>
      <c r="AO58" s="430"/>
      <c r="AP58" s="238"/>
    </row>
    <row r="59" spans="1:57" ht="3" customHeight="1" thickBot="1">
      <c r="A59" s="123"/>
      <c r="B59" s="123"/>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226"/>
      <c r="AM59" s="431"/>
      <c r="AN59" s="431"/>
      <c r="AO59" s="429"/>
      <c r="AP59" s="411"/>
    </row>
    <row r="60" spans="1:57" ht="13.5" customHeight="1" thickBot="1">
      <c r="A60" s="123"/>
      <c r="B60" s="646"/>
      <c r="C60" s="647"/>
      <c r="D60" s="622" t="s">
        <v>103</v>
      </c>
      <c r="E60" s="622"/>
      <c r="F60" s="622"/>
      <c r="G60" s="622"/>
      <c r="H60" s="622"/>
      <c r="I60" s="622"/>
      <c r="J60" s="622"/>
      <c r="K60" s="622"/>
      <c r="L60" s="622"/>
      <c r="M60" s="622"/>
      <c r="N60" s="622"/>
      <c r="O60" s="622"/>
      <c r="P60" s="622"/>
      <c r="Q60" s="622"/>
      <c r="R60" s="622"/>
      <c r="S60" s="622"/>
      <c r="T60" s="622"/>
      <c r="U60" s="622"/>
      <c r="V60" s="622"/>
      <c r="W60" s="622"/>
      <c r="X60" s="622"/>
      <c r="Y60" s="622"/>
      <c r="Z60" s="623"/>
      <c r="AA60" s="226"/>
      <c r="AC60" s="182"/>
      <c r="AD60" s="182"/>
      <c r="AE60" s="182"/>
      <c r="AF60" s="182"/>
      <c r="AG60" s="182"/>
      <c r="AH60" s="182"/>
      <c r="AI60" s="788"/>
      <c r="AJ60" s="788"/>
      <c r="AK60" s="788"/>
      <c r="AL60" s="169"/>
      <c r="AM60" s="432" t="b">
        <v>0</v>
      </c>
      <c r="AN60" s="431"/>
      <c r="AO60" s="431"/>
      <c r="AP60" s="230"/>
    </row>
    <row r="61" spans="1:57" ht="2.25" customHeight="1">
      <c r="A61" s="123"/>
      <c r="B61" s="169"/>
      <c r="C61" s="169"/>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169"/>
      <c r="AM61" s="431"/>
      <c r="AN61" s="431"/>
      <c r="AO61" s="431"/>
      <c r="AP61" s="230"/>
    </row>
    <row r="62" spans="1:57" ht="6" customHeight="1">
      <c r="A62" s="123"/>
      <c r="B62" s="251"/>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169"/>
      <c r="AB62" s="252"/>
      <c r="AC62" s="252"/>
      <c r="AD62" s="252"/>
      <c r="AE62" s="252"/>
      <c r="AF62" s="252"/>
      <c r="AG62" s="252"/>
      <c r="AH62" s="252"/>
      <c r="AI62" s="252"/>
      <c r="AJ62" s="252"/>
      <c r="AK62" s="252"/>
      <c r="AL62" s="169"/>
      <c r="AM62" s="431"/>
      <c r="AN62" s="431"/>
      <c r="AO62" s="431"/>
      <c r="AP62" s="230"/>
    </row>
    <row r="63" spans="1:57" ht="16.5" customHeight="1" thickBot="1">
      <c r="A63" s="123"/>
      <c r="B63" s="219"/>
      <c r="C63" s="660" t="s">
        <v>104</v>
      </c>
      <c r="D63" s="660"/>
      <c r="E63" s="660"/>
      <c r="F63" s="660"/>
      <c r="G63" s="660"/>
      <c r="H63" s="660"/>
      <c r="I63" s="660"/>
      <c r="J63" s="660"/>
      <c r="K63" s="660"/>
      <c r="L63" s="660"/>
      <c r="M63" s="660"/>
      <c r="N63" s="660"/>
      <c r="O63" s="660"/>
      <c r="P63" s="660"/>
      <c r="Q63" s="660"/>
      <c r="R63" s="660"/>
      <c r="S63" s="660"/>
      <c r="T63" s="660"/>
      <c r="U63" s="219"/>
      <c r="V63" s="219"/>
      <c r="W63" s="219"/>
      <c r="X63" s="219"/>
      <c r="Y63" s="219"/>
      <c r="Z63" s="219"/>
      <c r="AA63" s="219"/>
      <c r="AB63" s="219"/>
      <c r="AC63" s="219"/>
      <c r="AD63" s="207"/>
      <c r="AE63" s="207"/>
      <c r="AF63" s="207"/>
      <c r="AG63" s="207"/>
      <c r="AH63" s="207"/>
      <c r="AI63" s="207"/>
      <c r="AJ63" s="207"/>
      <c r="AK63" s="207"/>
      <c r="AL63" s="169"/>
      <c r="AM63" s="431"/>
      <c r="AN63" s="431"/>
      <c r="AO63" s="431"/>
      <c r="AP63" s="230"/>
    </row>
    <row r="64" spans="1:57" ht="18.75" customHeight="1" thickBot="1">
      <c r="A64" s="123"/>
      <c r="B64" s="169"/>
      <c r="C64" s="646"/>
      <c r="D64" s="647"/>
      <c r="E64" s="661" t="s">
        <v>105</v>
      </c>
      <c r="F64" s="661"/>
      <c r="G64" s="661"/>
      <c r="H64" s="661"/>
      <c r="I64" s="661"/>
      <c r="J64" s="661"/>
      <c r="K64" s="661"/>
      <c r="L64" s="661"/>
      <c r="M64" s="661"/>
      <c r="N64" s="661"/>
      <c r="O64" s="661"/>
      <c r="P64" s="661"/>
      <c r="Q64" s="661"/>
      <c r="R64" s="662"/>
      <c r="S64" s="253" t="s">
        <v>52</v>
      </c>
      <c r="T64" s="193" t="str">
        <f>IF(H7="", "",IF(AM60=TRUE, "", IF(AM64=TRUE,"○","×")))</f>
        <v/>
      </c>
      <c r="U64" s="169"/>
      <c r="V64" s="254"/>
      <c r="W64" s="254"/>
      <c r="X64" s="254"/>
      <c r="Y64" s="254"/>
      <c r="Z64" s="254"/>
      <c r="AA64" s="254"/>
      <c r="AB64" s="254"/>
      <c r="AC64" s="254"/>
      <c r="AD64" s="254"/>
      <c r="AE64" s="254"/>
      <c r="AF64" s="254"/>
      <c r="AG64" s="254"/>
      <c r="AH64" s="254"/>
      <c r="AI64" s="254"/>
      <c r="AJ64" s="254"/>
      <c r="AK64" s="254"/>
      <c r="AL64" s="169"/>
      <c r="AM64" s="432" t="b">
        <v>0</v>
      </c>
      <c r="AN64" s="431"/>
      <c r="AO64" s="431"/>
      <c r="AP64" s="230"/>
    </row>
    <row r="65" spans="1:57" ht="14.25" customHeight="1">
      <c r="A65" s="123"/>
      <c r="B65" s="255"/>
      <c r="C65" s="256" t="s">
        <v>106</v>
      </c>
      <c r="D65" s="257" t="s">
        <v>107</v>
      </c>
      <c r="E65" s="206"/>
      <c r="F65" s="206"/>
      <c r="G65" s="206"/>
      <c r="H65" s="206"/>
      <c r="I65" s="206"/>
      <c r="J65" s="206"/>
      <c r="K65" s="206"/>
      <c r="L65" s="206"/>
      <c r="M65" s="206"/>
      <c r="N65" s="206"/>
      <c r="O65" s="206"/>
      <c r="P65" s="206"/>
      <c r="Q65" s="206"/>
      <c r="R65" s="206"/>
      <c r="S65" s="257"/>
      <c r="T65" s="257"/>
      <c r="U65" s="257"/>
      <c r="V65" s="206"/>
      <c r="W65" s="206"/>
      <c r="X65" s="206"/>
      <c r="Y65" s="206"/>
      <c r="Z65" s="258"/>
      <c r="AA65" s="258"/>
      <c r="AB65" s="258"/>
      <c r="AC65" s="258"/>
      <c r="AD65" s="128"/>
      <c r="AE65" s="128"/>
      <c r="AF65" s="128"/>
      <c r="AG65" s="128"/>
      <c r="AH65" s="182"/>
      <c r="AI65" s="182"/>
      <c r="AJ65" s="182"/>
      <c r="AK65" s="259"/>
      <c r="AL65" s="169"/>
      <c r="AM65" s="431"/>
      <c r="AN65" s="431"/>
      <c r="AO65" s="431"/>
      <c r="AP65" s="230"/>
    </row>
    <row r="66" spans="1:57" ht="14.25" customHeight="1">
      <c r="A66" s="123"/>
      <c r="B66" s="255"/>
      <c r="C66" s="260" t="s">
        <v>108</v>
      </c>
      <c r="D66" s="261" t="s">
        <v>109</v>
      </c>
      <c r="E66" s="261"/>
      <c r="F66" s="261"/>
      <c r="G66" s="261"/>
      <c r="H66" s="261"/>
      <c r="I66" s="261"/>
      <c r="J66" s="261"/>
      <c r="K66" s="261"/>
      <c r="L66" s="261"/>
      <c r="M66" s="261"/>
      <c r="N66" s="261"/>
      <c r="O66" s="261"/>
      <c r="P66" s="261"/>
      <c r="Q66" s="261"/>
      <c r="R66" s="261"/>
      <c r="S66" s="261"/>
      <c r="T66" s="261"/>
      <c r="U66" s="261"/>
      <c r="V66" s="261"/>
      <c r="W66" s="261"/>
      <c r="X66" s="261"/>
      <c r="Y66" s="261"/>
      <c r="Z66" s="262"/>
      <c r="AA66" s="262"/>
      <c r="AB66" s="262"/>
      <c r="AC66" s="262"/>
      <c r="AD66" s="263"/>
      <c r="AE66" s="263"/>
      <c r="AF66" s="263"/>
      <c r="AG66" s="263"/>
      <c r="AH66" s="264"/>
      <c r="AI66" s="264"/>
      <c r="AJ66" s="264"/>
      <c r="AK66" s="265"/>
      <c r="AL66" s="169"/>
      <c r="AM66" s="431"/>
      <c r="AN66" s="431"/>
      <c r="AO66" s="431"/>
      <c r="AP66" s="230"/>
    </row>
    <row r="67" spans="1:57" ht="14.25" customHeight="1">
      <c r="A67" s="123"/>
      <c r="B67" s="255"/>
      <c r="C67" s="266" t="s">
        <v>110</v>
      </c>
      <c r="D67" s="267" t="s">
        <v>111</v>
      </c>
      <c r="E67" s="268"/>
      <c r="F67" s="268"/>
      <c r="G67" s="268"/>
      <c r="H67" s="268"/>
      <c r="I67" s="268"/>
      <c r="J67" s="268"/>
      <c r="K67" s="268"/>
      <c r="L67" s="268"/>
      <c r="M67" s="268"/>
      <c r="N67" s="268"/>
      <c r="O67" s="268"/>
      <c r="P67" s="268"/>
      <c r="Q67" s="268"/>
      <c r="R67" s="268"/>
      <c r="S67" s="268"/>
      <c r="T67" s="268"/>
      <c r="U67" s="268"/>
      <c r="V67" s="268"/>
      <c r="W67" s="268"/>
      <c r="X67" s="268"/>
      <c r="Y67" s="268"/>
      <c r="Z67" s="269"/>
      <c r="AA67" s="269"/>
      <c r="AB67" s="269"/>
      <c r="AC67" s="269"/>
      <c r="AD67" s="270"/>
      <c r="AE67" s="270"/>
      <c r="AF67" s="270"/>
      <c r="AG67" s="270"/>
      <c r="AH67" s="271"/>
      <c r="AI67" s="271"/>
      <c r="AJ67" s="271"/>
      <c r="AK67" s="272"/>
      <c r="AL67" s="273"/>
      <c r="AM67" s="431"/>
      <c r="AN67" s="431"/>
      <c r="AO67" s="431"/>
      <c r="AP67" s="230"/>
    </row>
    <row r="68" spans="1:57" ht="11.25" customHeight="1">
      <c r="A68" s="123"/>
      <c r="B68" s="255"/>
      <c r="C68" s="274"/>
      <c r="D68" s="206"/>
      <c r="E68" s="224"/>
      <c r="F68" s="224"/>
      <c r="G68" s="224"/>
      <c r="H68" s="224"/>
      <c r="I68" s="224"/>
      <c r="J68" s="224"/>
      <c r="K68" s="224"/>
      <c r="L68" s="224"/>
      <c r="M68" s="224"/>
      <c r="N68" s="224"/>
      <c r="O68" s="224"/>
      <c r="P68" s="224"/>
      <c r="Q68" s="224"/>
      <c r="R68" s="224"/>
      <c r="S68" s="224"/>
      <c r="T68" s="224"/>
      <c r="U68" s="224"/>
      <c r="V68" s="224"/>
      <c r="W68" s="224"/>
      <c r="X68" s="224"/>
      <c r="Y68" s="224"/>
      <c r="Z68" s="258"/>
      <c r="AA68" s="258"/>
      <c r="AB68" s="258"/>
      <c r="AC68" s="258"/>
      <c r="AD68" s="128"/>
      <c r="AE68" s="128"/>
      <c r="AF68" s="128"/>
      <c r="AG68" s="128"/>
      <c r="AH68" s="182"/>
      <c r="AI68" s="182"/>
      <c r="AJ68" s="182"/>
      <c r="AK68" s="182"/>
      <c r="AL68" s="273"/>
      <c r="AM68" s="431"/>
      <c r="AN68" s="431"/>
      <c r="AO68" s="431"/>
      <c r="AP68" s="230"/>
    </row>
    <row r="69" spans="1:57" ht="14.25" customHeight="1" thickBot="1">
      <c r="A69" s="123"/>
      <c r="B69" s="169"/>
      <c r="C69" s="660" t="s">
        <v>112</v>
      </c>
      <c r="D69" s="660"/>
      <c r="E69" s="660"/>
      <c r="F69" s="660"/>
      <c r="G69" s="660"/>
      <c r="H69" s="660"/>
      <c r="I69" s="660"/>
      <c r="J69" s="660"/>
      <c r="K69" s="660"/>
      <c r="L69" s="660"/>
      <c r="M69" s="660"/>
      <c r="N69" s="660"/>
      <c r="O69" s="660"/>
      <c r="P69" s="660"/>
      <c r="Q69" s="660"/>
      <c r="R69" s="660"/>
      <c r="S69" s="275"/>
      <c r="T69" s="275"/>
      <c r="U69" s="275"/>
      <c r="V69" s="275"/>
      <c r="W69" s="275"/>
      <c r="X69" s="275"/>
      <c r="Y69" s="275"/>
      <c r="Z69" s="275"/>
      <c r="AA69" s="275"/>
      <c r="AB69" s="275"/>
      <c r="AC69" s="275"/>
      <c r="AD69" s="275"/>
      <c r="AE69" s="275"/>
      <c r="AF69" s="275"/>
      <c r="AG69" s="275"/>
      <c r="AH69" s="275"/>
      <c r="AI69" s="275"/>
      <c r="AJ69" s="275"/>
      <c r="AK69" s="275"/>
      <c r="AL69" s="275"/>
      <c r="AM69" s="431"/>
      <c r="AN69" s="431"/>
      <c r="AO69" s="431"/>
      <c r="AP69" s="230"/>
    </row>
    <row r="70" spans="1:57" ht="21.75" customHeight="1" thickBot="1">
      <c r="A70" s="123"/>
      <c r="B70" s="276"/>
      <c r="C70" s="646"/>
      <c r="D70" s="647"/>
      <c r="E70" s="661" t="s">
        <v>113</v>
      </c>
      <c r="F70" s="661"/>
      <c r="G70" s="661"/>
      <c r="H70" s="661"/>
      <c r="I70" s="661"/>
      <c r="J70" s="661"/>
      <c r="K70" s="661"/>
      <c r="L70" s="661"/>
      <c r="M70" s="661"/>
      <c r="N70" s="661"/>
      <c r="O70" s="661"/>
      <c r="P70" s="661"/>
      <c r="Q70" s="661"/>
      <c r="R70" s="662"/>
      <c r="S70" s="253" t="s">
        <v>52</v>
      </c>
      <c r="T70" s="193" t="str">
        <f>IF(H7="", "",IF(AM60=TRUE,"",IF(AND(AM70=TRUE,OR(AND(AN70=TRUE,J73&lt;&gt;""),AND(AO71=TRUE,J75&lt;&gt;""))),"○","×")))</f>
        <v/>
      </c>
      <c r="U70" s="277"/>
      <c r="V70" s="278"/>
      <c r="W70" s="278"/>
      <c r="X70" s="278"/>
      <c r="Y70" s="278"/>
      <c r="Z70" s="278"/>
      <c r="AA70" s="278"/>
      <c r="AB70" s="278"/>
      <c r="AC70" s="278"/>
      <c r="AD70" s="278"/>
      <c r="AE70" s="278"/>
      <c r="AF70" s="278"/>
      <c r="AG70" s="278"/>
      <c r="AH70" s="278"/>
      <c r="AI70" s="278"/>
      <c r="AJ70" s="278"/>
      <c r="AK70" s="278"/>
      <c r="AL70" s="275"/>
      <c r="AM70" s="432" t="b">
        <v>0</v>
      </c>
      <c r="AN70" s="432" t="b">
        <v>0</v>
      </c>
      <c r="AO70" s="431"/>
      <c r="AP70" s="230"/>
    </row>
    <row r="71" spans="1:57" ht="30.75" customHeight="1" thickBot="1">
      <c r="A71" s="123"/>
      <c r="B71" s="651"/>
      <c r="C71" s="256" t="s">
        <v>106</v>
      </c>
      <c r="D71" s="663" t="s">
        <v>114</v>
      </c>
      <c r="E71" s="664"/>
      <c r="F71" s="664"/>
      <c r="G71" s="664"/>
      <c r="H71" s="665"/>
      <c r="I71" s="665"/>
      <c r="J71" s="665"/>
      <c r="K71" s="665"/>
      <c r="L71" s="665"/>
      <c r="M71" s="665"/>
      <c r="N71" s="665"/>
      <c r="O71" s="665"/>
      <c r="P71" s="665"/>
      <c r="Q71" s="665"/>
      <c r="R71" s="665"/>
      <c r="S71" s="665"/>
      <c r="T71" s="665"/>
      <c r="U71" s="665"/>
      <c r="V71" s="665"/>
      <c r="W71" s="665"/>
      <c r="X71" s="665"/>
      <c r="Y71" s="665"/>
      <c r="Z71" s="665"/>
      <c r="AA71" s="665"/>
      <c r="AB71" s="665"/>
      <c r="AC71" s="665"/>
      <c r="AD71" s="665"/>
      <c r="AE71" s="665"/>
      <c r="AF71" s="665"/>
      <c r="AG71" s="665"/>
      <c r="AH71" s="665"/>
      <c r="AI71" s="665"/>
      <c r="AJ71" s="665"/>
      <c r="AK71" s="666"/>
      <c r="AL71" s="169"/>
      <c r="AM71" s="432" t="b">
        <v>1</v>
      </c>
      <c r="AN71" s="431"/>
      <c r="AO71" s="432" t="b">
        <v>0</v>
      </c>
      <c r="AP71" s="230"/>
    </row>
    <row r="72" spans="1:57" ht="28.5" customHeight="1" thickBot="1">
      <c r="A72" s="123"/>
      <c r="B72" s="651"/>
      <c r="C72" s="684"/>
      <c r="D72" s="686" t="s">
        <v>115</v>
      </c>
      <c r="E72" s="687"/>
      <c r="F72" s="687"/>
      <c r="G72" s="687"/>
      <c r="H72" s="667"/>
      <c r="I72" s="669" t="s">
        <v>47</v>
      </c>
      <c r="J72" s="691" t="s">
        <v>116</v>
      </c>
      <c r="K72" s="692"/>
      <c r="L72" s="692"/>
      <c r="M72" s="692"/>
      <c r="N72" s="692"/>
      <c r="O72" s="692"/>
      <c r="P72" s="692"/>
      <c r="Q72" s="692"/>
      <c r="R72" s="692"/>
      <c r="S72" s="692"/>
      <c r="T72" s="692"/>
      <c r="U72" s="692"/>
      <c r="V72" s="692"/>
      <c r="W72" s="692"/>
      <c r="X72" s="692"/>
      <c r="Y72" s="692"/>
      <c r="Z72" s="692"/>
      <c r="AA72" s="692"/>
      <c r="AB72" s="692"/>
      <c r="AC72" s="692"/>
      <c r="AD72" s="692"/>
      <c r="AE72" s="692"/>
      <c r="AF72" s="692"/>
      <c r="AG72" s="692"/>
      <c r="AH72" s="692"/>
      <c r="AI72" s="692"/>
      <c r="AJ72" s="692"/>
      <c r="AK72" s="693"/>
      <c r="AL72" s="169"/>
      <c r="AM72" s="431"/>
      <c r="AN72" s="431"/>
      <c r="AO72" s="431"/>
      <c r="AP72" s="230"/>
    </row>
    <row r="73" spans="1:57" ht="34.5" customHeight="1" thickBot="1">
      <c r="A73" s="123"/>
      <c r="B73" s="651"/>
      <c r="C73" s="684"/>
      <c r="D73" s="688"/>
      <c r="E73" s="603"/>
      <c r="F73" s="603"/>
      <c r="G73" s="603"/>
      <c r="H73" s="668"/>
      <c r="I73" s="670"/>
      <c r="J73" s="694"/>
      <c r="K73" s="695"/>
      <c r="L73" s="695"/>
      <c r="M73" s="695"/>
      <c r="N73" s="695"/>
      <c r="O73" s="695"/>
      <c r="P73" s="695"/>
      <c r="Q73" s="695"/>
      <c r="R73" s="695"/>
      <c r="S73" s="695"/>
      <c r="T73" s="695"/>
      <c r="U73" s="695"/>
      <c r="V73" s="695"/>
      <c r="W73" s="695"/>
      <c r="X73" s="695"/>
      <c r="Y73" s="695"/>
      <c r="Z73" s="695"/>
      <c r="AA73" s="695"/>
      <c r="AB73" s="695"/>
      <c r="AC73" s="695"/>
      <c r="AD73" s="695"/>
      <c r="AE73" s="695"/>
      <c r="AF73" s="695"/>
      <c r="AG73" s="695"/>
      <c r="AH73" s="695"/>
      <c r="AI73" s="695"/>
      <c r="AJ73" s="695"/>
      <c r="AK73" s="696"/>
      <c r="AL73" s="169"/>
      <c r="AM73" s="169"/>
      <c r="AN73" s="169"/>
      <c r="AO73" s="230"/>
      <c r="AP73" s="230"/>
      <c r="AQ73" s="627" t="s">
        <v>117</v>
      </c>
      <c r="AR73" s="628"/>
      <c r="AS73" s="628"/>
      <c r="AT73" s="628"/>
      <c r="AU73" s="628"/>
      <c r="AV73" s="628"/>
      <c r="AW73" s="628"/>
      <c r="AX73" s="628"/>
      <c r="AY73" s="628"/>
      <c r="AZ73" s="628"/>
      <c r="BA73" s="628"/>
      <c r="BB73" s="628"/>
      <c r="BC73" s="628"/>
      <c r="BD73" s="628"/>
      <c r="BE73" s="629"/>
    </row>
    <row r="74" spans="1:57" ht="15" customHeight="1" thickBot="1">
      <c r="A74" s="123"/>
      <c r="B74" s="651"/>
      <c r="C74" s="684"/>
      <c r="D74" s="688"/>
      <c r="E74" s="603"/>
      <c r="F74" s="603"/>
      <c r="G74" s="603"/>
      <c r="H74" s="700"/>
      <c r="I74" s="702" t="s">
        <v>50</v>
      </c>
      <c r="J74" s="279" t="s">
        <v>118</v>
      </c>
      <c r="K74" s="280"/>
      <c r="L74" s="280"/>
      <c r="M74" s="280"/>
      <c r="N74" s="280"/>
      <c r="O74" s="280"/>
      <c r="P74" s="280"/>
      <c r="Q74" s="280"/>
      <c r="R74" s="280"/>
      <c r="S74" s="704" t="s">
        <v>119</v>
      </c>
      <c r="T74" s="704"/>
      <c r="U74" s="704"/>
      <c r="V74" s="704"/>
      <c r="W74" s="704"/>
      <c r="X74" s="704"/>
      <c r="Y74" s="704"/>
      <c r="Z74" s="704"/>
      <c r="AA74" s="704"/>
      <c r="AB74" s="704"/>
      <c r="AC74" s="704"/>
      <c r="AD74" s="704"/>
      <c r="AE74" s="704"/>
      <c r="AF74" s="704"/>
      <c r="AG74" s="704"/>
      <c r="AH74" s="704"/>
      <c r="AI74" s="704"/>
      <c r="AJ74" s="704"/>
      <c r="AK74" s="705"/>
      <c r="AL74" s="169"/>
      <c r="AM74" s="281"/>
      <c r="AO74" s="169"/>
      <c r="AP74" s="169"/>
    </row>
    <row r="75" spans="1:57" ht="33" customHeight="1" thickBot="1">
      <c r="A75" s="123"/>
      <c r="B75" s="651"/>
      <c r="C75" s="685"/>
      <c r="D75" s="689"/>
      <c r="E75" s="690"/>
      <c r="F75" s="690"/>
      <c r="G75" s="690"/>
      <c r="H75" s="701"/>
      <c r="I75" s="703"/>
      <c r="J75" s="643"/>
      <c r="K75" s="644"/>
      <c r="L75" s="644"/>
      <c r="M75" s="644"/>
      <c r="N75" s="644"/>
      <c r="O75" s="644"/>
      <c r="P75" s="644"/>
      <c r="Q75" s="644"/>
      <c r="R75" s="644"/>
      <c r="S75" s="644"/>
      <c r="T75" s="644"/>
      <c r="U75" s="644"/>
      <c r="V75" s="644"/>
      <c r="W75" s="644"/>
      <c r="X75" s="644"/>
      <c r="Y75" s="644"/>
      <c r="Z75" s="644"/>
      <c r="AA75" s="644"/>
      <c r="AB75" s="644"/>
      <c r="AC75" s="644"/>
      <c r="AD75" s="644"/>
      <c r="AE75" s="644"/>
      <c r="AF75" s="644"/>
      <c r="AG75" s="644"/>
      <c r="AH75" s="644"/>
      <c r="AI75" s="644"/>
      <c r="AJ75" s="644"/>
      <c r="AK75" s="645"/>
      <c r="AL75" s="169"/>
      <c r="AM75" s="169"/>
      <c r="AN75" s="169"/>
      <c r="AQ75" s="627" t="s">
        <v>117</v>
      </c>
      <c r="AR75" s="628"/>
      <c r="AS75" s="628"/>
      <c r="AT75" s="628"/>
      <c r="AU75" s="628"/>
      <c r="AV75" s="628"/>
      <c r="AW75" s="628"/>
      <c r="AX75" s="628"/>
      <c r="AY75" s="628"/>
      <c r="AZ75" s="628"/>
      <c r="BA75" s="628"/>
      <c r="BB75" s="628"/>
      <c r="BC75" s="628"/>
      <c r="BD75" s="628"/>
      <c r="BE75" s="629"/>
    </row>
    <row r="76" spans="1:57" ht="16.5" customHeight="1">
      <c r="A76" s="123"/>
      <c r="B76" s="282"/>
      <c r="C76" s="283" t="s">
        <v>108</v>
      </c>
      <c r="D76" s="267" t="s">
        <v>120</v>
      </c>
      <c r="E76" s="284"/>
      <c r="F76" s="284"/>
      <c r="G76" s="284"/>
      <c r="H76" s="268"/>
      <c r="I76" s="268"/>
      <c r="J76" s="268"/>
      <c r="K76" s="268"/>
      <c r="L76" s="268"/>
      <c r="M76" s="268"/>
      <c r="N76" s="268"/>
      <c r="O76" s="268"/>
      <c r="P76" s="268"/>
      <c r="Q76" s="268"/>
      <c r="R76" s="268"/>
      <c r="S76" s="268"/>
      <c r="T76" s="268"/>
      <c r="U76" s="268"/>
      <c r="V76" s="268"/>
      <c r="W76" s="268"/>
      <c r="X76" s="268"/>
      <c r="Y76" s="268"/>
      <c r="Z76" s="269"/>
      <c r="AA76" s="269"/>
      <c r="AB76" s="269"/>
      <c r="AC76" s="269"/>
      <c r="AD76" s="270"/>
      <c r="AE76" s="270"/>
      <c r="AF76" s="270"/>
      <c r="AG76" s="270"/>
      <c r="AH76" s="271"/>
      <c r="AI76" s="271"/>
      <c r="AJ76" s="271"/>
      <c r="AK76" s="285"/>
      <c r="AL76" s="273"/>
      <c r="AM76" s="281"/>
      <c r="AO76" s="169"/>
      <c r="AP76" s="169"/>
    </row>
    <row r="77" spans="1:57" ht="11.25" customHeight="1">
      <c r="A77" s="123"/>
      <c r="B77" s="183"/>
      <c r="C77" s="183"/>
      <c r="D77" s="183"/>
      <c r="E77" s="183"/>
      <c r="F77" s="183"/>
      <c r="G77" s="183"/>
      <c r="H77" s="183"/>
      <c r="I77" s="183"/>
      <c r="J77" s="183"/>
      <c r="K77" s="183"/>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69"/>
      <c r="AM77" s="281"/>
    </row>
    <row r="78" spans="1:57" ht="18.75" customHeight="1">
      <c r="A78" s="123"/>
      <c r="B78" s="181" t="s">
        <v>121</v>
      </c>
      <c r="C78" s="181"/>
      <c r="D78" s="181"/>
      <c r="E78" s="181"/>
      <c r="F78" s="181"/>
      <c r="G78" s="181"/>
      <c r="H78" s="181"/>
      <c r="I78" s="181"/>
      <c r="J78" s="181"/>
      <c r="K78" s="181"/>
      <c r="L78" s="181"/>
      <c r="Q78" s="123"/>
      <c r="R78" s="123"/>
      <c r="S78" s="123"/>
      <c r="T78" s="123"/>
      <c r="U78" s="123"/>
      <c r="V78" s="123"/>
      <c r="W78" s="123"/>
      <c r="X78" s="123"/>
      <c r="Y78" s="123"/>
      <c r="Z78" s="123"/>
      <c r="AA78" s="123"/>
      <c r="AB78" s="123"/>
      <c r="AC78" s="123"/>
      <c r="AD78" s="123"/>
      <c r="AE78" s="123"/>
      <c r="AF78" s="123"/>
      <c r="AG78" s="123"/>
      <c r="AH78" s="123"/>
      <c r="AI78" s="123"/>
      <c r="AJ78" s="123"/>
      <c r="AK78" s="123"/>
      <c r="AL78" s="123"/>
    </row>
    <row r="79" spans="1:57" ht="3.75" customHeight="1" thickBot="1">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69"/>
    </row>
    <row r="80" spans="1:57" ht="15.75" customHeight="1" thickBot="1">
      <c r="A80" s="123"/>
      <c r="B80" s="367"/>
      <c r="C80" s="622" t="s">
        <v>103</v>
      </c>
      <c r="D80" s="622"/>
      <c r="E80" s="622"/>
      <c r="F80" s="622"/>
      <c r="G80" s="622"/>
      <c r="H80" s="622"/>
      <c r="I80" s="622"/>
      <c r="J80" s="622"/>
      <c r="K80" s="622"/>
      <c r="L80" s="622"/>
      <c r="M80" s="622"/>
      <c r="N80" s="622"/>
      <c r="O80" s="622"/>
      <c r="P80" s="622"/>
      <c r="Q80" s="622"/>
      <c r="R80" s="622"/>
      <c r="S80" s="622"/>
      <c r="T80" s="622"/>
      <c r="U80" s="622"/>
      <c r="V80" s="622"/>
      <c r="W80" s="623"/>
      <c r="X80" s="123"/>
      <c r="Y80" s="123"/>
      <c r="Z80" s="286"/>
      <c r="AA80" s="286"/>
      <c r="AB80" s="286"/>
      <c r="AC80" s="286"/>
      <c r="AD80" s="286"/>
      <c r="AE80" s="286"/>
      <c r="AF80" s="286"/>
      <c r="AG80" s="286"/>
      <c r="AH80" s="286"/>
      <c r="AI80" s="286"/>
      <c r="AJ80" s="286"/>
      <c r="AK80" s="286"/>
      <c r="AL80" s="286"/>
      <c r="AM80" s="436" t="b">
        <v>0</v>
      </c>
      <c r="AN80" s="287"/>
    </row>
    <row r="81" spans="1:57" s="123" customFormat="1" ht="6" customHeight="1" thickBot="1">
      <c r="B81" s="128"/>
      <c r="C81" s="288"/>
      <c r="D81" s="289"/>
      <c r="E81" s="289"/>
      <c r="F81" s="289"/>
      <c r="G81" s="289"/>
      <c r="H81" s="289"/>
      <c r="I81" s="289"/>
      <c r="J81" s="289"/>
      <c r="K81" s="289"/>
      <c r="L81" s="289"/>
      <c r="M81" s="289"/>
      <c r="N81" s="289"/>
      <c r="O81" s="289"/>
      <c r="P81" s="289"/>
      <c r="Q81" s="289"/>
      <c r="R81" s="288"/>
      <c r="S81" s="288"/>
      <c r="T81" s="288"/>
      <c r="U81" s="288"/>
      <c r="V81" s="288"/>
      <c r="W81" s="288"/>
      <c r="Y81" s="290"/>
      <c r="Z81" s="286"/>
      <c r="AA81" s="286"/>
      <c r="AB81" s="286"/>
      <c r="AC81" s="286"/>
      <c r="AD81" s="286"/>
      <c r="AE81" s="286"/>
      <c r="AF81" s="286"/>
      <c r="AG81" s="286"/>
      <c r="AH81" s="286"/>
      <c r="AI81" s="286"/>
      <c r="AJ81" s="286"/>
      <c r="AK81" s="286"/>
      <c r="AL81" s="286"/>
      <c r="AM81" s="291"/>
      <c r="AN81" s="291"/>
      <c r="AO81" s="287"/>
      <c r="AP81" s="287"/>
    </row>
    <row r="82" spans="1:57" ht="18" customHeight="1" thickBot="1">
      <c r="A82" s="123"/>
      <c r="B82" s="646"/>
      <c r="C82" s="647"/>
      <c r="D82" s="649" t="s">
        <v>113</v>
      </c>
      <c r="E82" s="649"/>
      <c r="F82" s="649"/>
      <c r="G82" s="649"/>
      <c r="H82" s="649"/>
      <c r="I82" s="649"/>
      <c r="J82" s="649"/>
      <c r="K82" s="649"/>
      <c r="L82" s="649"/>
      <c r="M82" s="649"/>
      <c r="N82" s="649"/>
      <c r="O82" s="649"/>
      <c r="P82" s="649"/>
      <c r="Q82" s="650"/>
      <c r="R82" s="292" t="s">
        <v>52</v>
      </c>
      <c r="S82" s="193" t="str">
        <f>IF(H7="", "", IF(AM80=TRUE,"",IF(AM83="記入不要","",IF(AND(AM84=TRUE,OR(AN84=TRUE,AO84=TRUE,AP84=TRUE)),"○","×"))))</f>
        <v/>
      </c>
      <c r="T82" s="293"/>
      <c r="U82" s="294"/>
      <c r="V82" s="286"/>
      <c r="W82" s="286"/>
      <c r="X82" s="286"/>
      <c r="Y82" s="286"/>
      <c r="Z82" s="286"/>
      <c r="AA82" s="286"/>
      <c r="AB82" s="286"/>
      <c r="AC82" s="286"/>
      <c r="AD82" s="286"/>
      <c r="AE82" s="286"/>
      <c r="AF82" s="286"/>
      <c r="AG82" s="286"/>
      <c r="AH82" s="286"/>
      <c r="AI82" s="286"/>
      <c r="AJ82" s="286"/>
      <c r="AK82" s="286"/>
      <c r="AL82" s="286"/>
      <c r="AM82" s="287"/>
      <c r="AN82" s="287"/>
      <c r="AO82" s="291"/>
      <c r="AP82" s="291"/>
    </row>
    <row r="83" spans="1:57" ht="27.75" customHeight="1" thickBot="1">
      <c r="A83" s="123"/>
      <c r="B83" s="256" t="s">
        <v>106</v>
      </c>
      <c r="C83" s="853" t="s">
        <v>122</v>
      </c>
      <c r="D83" s="587"/>
      <c r="E83" s="587"/>
      <c r="F83" s="587"/>
      <c r="G83" s="587"/>
      <c r="H83" s="587"/>
      <c r="I83" s="587"/>
      <c r="J83" s="587"/>
      <c r="K83" s="587"/>
      <c r="L83" s="587"/>
      <c r="M83" s="587"/>
      <c r="N83" s="587"/>
      <c r="O83" s="587"/>
      <c r="P83" s="587"/>
      <c r="Q83" s="587"/>
      <c r="R83" s="587"/>
      <c r="S83" s="590"/>
      <c r="T83" s="587"/>
      <c r="U83" s="587"/>
      <c r="V83" s="587"/>
      <c r="W83" s="587"/>
      <c r="X83" s="587"/>
      <c r="Y83" s="587"/>
      <c r="Z83" s="587"/>
      <c r="AA83" s="587"/>
      <c r="AB83" s="587"/>
      <c r="AC83" s="587"/>
      <c r="AD83" s="587"/>
      <c r="AE83" s="587"/>
      <c r="AF83" s="587"/>
      <c r="AG83" s="587"/>
      <c r="AH83" s="587"/>
      <c r="AI83" s="587"/>
      <c r="AJ83" s="587"/>
      <c r="AK83" s="854"/>
      <c r="AL83" s="169"/>
      <c r="AM83" s="433"/>
      <c r="AN83" s="434"/>
      <c r="AO83" s="434"/>
      <c r="AP83" s="434"/>
    </row>
    <row r="84" spans="1:57" ht="27" customHeight="1">
      <c r="A84" s="123"/>
      <c r="B84" s="684"/>
      <c r="C84" s="686" t="s">
        <v>123</v>
      </c>
      <c r="D84" s="687"/>
      <c r="E84" s="687"/>
      <c r="F84" s="687"/>
      <c r="G84" s="368"/>
      <c r="H84" s="295" t="s">
        <v>47</v>
      </c>
      <c r="I84" s="634" t="s">
        <v>124</v>
      </c>
      <c r="J84" s="635"/>
      <c r="K84" s="635"/>
      <c r="L84" s="635"/>
      <c r="M84" s="635"/>
      <c r="N84" s="635"/>
      <c r="O84" s="635"/>
      <c r="P84" s="635"/>
      <c r="Q84" s="635"/>
      <c r="R84" s="635"/>
      <c r="S84" s="635"/>
      <c r="T84" s="635"/>
      <c r="U84" s="635"/>
      <c r="V84" s="635"/>
      <c r="W84" s="635"/>
      <c r="X84" s="635"/>
      <c r="Y84" s="635"/>
      <c r="Z84" s="635"/>
      <c r="AA84" s="635"/>
      <c r="AB84" s="635"/>
      <c r="AC84" s="635"/>
      <c r="AD84" s="635"/>
      <c r="AE84" s="635"/>
      <c r="AF84" s="635"/>
      <c r="AG84" s="635"/>
      <c r="AH84" s="635"/>
      <c r="AI84" s="635"/>
      <c r="AJ84" s="635"/>
      <c r="AK84" s="636"/>
      <c r="AL84" s="169"/>
      <c r="AM84" s="435" t="b">
        <v>1</v>
      </c>
      <c r="AN84" s="436" t="b">
        <v>0</v>
      </c>
      <c r="AO84" s="435" t="b">
        <v>0</v>
      </c>
      <c r="AP84" s="435" t="b">
        <v>0</v>
      </c>
    </row>
    <row r="85" spans="1:57" ht="37.5" customHeight="1">
      <c r="A85" s="123"/>
      <c r="B85" s="684"/>
      <c r="C85" s="688"/>
      <c r="D85" s="603"/>
      <c r="E85" s="603"/>
      <c r="F85" s="603"/>
      <c r="G85" s="369"/>
      <c r="H85" s="296" t="s">
        <v>50</v>
      </c>
      <c r="I85" s="637" t="s">
        <v>125</v>
      </c>
      <c r="J85" s="638"/>
      <c r="K85" s="638"/>
      <c r="L85" s="638"/>
      <c r="M85" s="638"/>
      <c r="N85" s="638"/>
      <c r="O85" s="638"/>
      <c r="P85" s="638"/>
      <c r="Q85" s="638"/>
      <c r="R85" s="638"/>
      <c r="S85" s="638"/>
      <c r="T85" s="638"/>
      <c r="U85" s="638"/>
      <c r="V85" s="638"/>
      <c r="W85" s="638"/>
      <c r="X85" s="638"/>
      <c r="Y85" s="638"/>
      <c r="Z85" s="638"/>
      <c r="AA85" s="638"/>
      <c r="AB85" s="638"/>
      <c r="AC85" s="638"/>
      <c r="AD85" s="638"/>
      <c r="AE85" s="638"/>
      <c r="AF85" s="638"/>
      <c r="AG85" s="638"/>
      <c r="AH85" s="638"/>
      <c r="AI85" s="638"/>
      <c r="AJ85" s="638"/>
      <c r="AK85" s="639"/>
      <c r="AL85" s="169"/>
      <c r="AM85" s="437"/>
      <c r="AN85" s="165"/>
      <c r="AO85" s="165"/>
      <c r="AP85" s="165"/>
    </row>
    <row r="86" spans="1:57" ht="36" customHeight="1" thickBot="1">
      <c r="A86" s="123"/>
      <c r="B86" s="685"/>
      <c r="C86" s="689"/>
      <c r="D86" s="690"/>
      <c r="E86" s="690"/>
      <c r="F86" s="690"/>
      <c r="G86" s="370"/>
      <c r="H86" s="297" t="s">
        <v>53</v>
      </c>
      <c r="I86" s="640" t="s">
        <v>126</v>
      </c>
      <c r="J86" s="641"/>
      <c r="K86" s="641"/>
      <c r="L86" s="641"/>
      <c r="M86" s="641"/>
      <c r="N86" s="641"/>
      <c r="O86" s="641"/>
      <c r="P86" s="641"/>
      <c r="Q86" s="641"/>
      <c r="R86" s="641"/>
      <c r="S86" s="641"/>
      <c r="T86" s="641"/>
      <c r="U86" s="641"/>
      <c r="V86" s="641"/>
      <c r="W86" s="641"/>
      <c r="X86" s="641"/>
      <c r="Y86" s="641"/>
      <c r="Z86" s="641"/>
      <c r="AA86" s="641"/>
      <c r="AB86" s="641"/>
      <c r="AC86" s="641"/>
      <c r="AD86" s="641"/>
      <c r="AE86" s="641"/>
      <c r="AF86" s="641"/>
      <c r="AG86" s="641"/>
      <c r="AH86" s="641"/>
      <c r="AI86" s="641"/>
      <c r="AJ86" s="641"/>
      <c r="AK86" s="642"/>
      <c r="AL86" s="169"/>
      <c r="AM86" s="437"/>
      <c r="AN86" s="165"/>
      <c r="AO86" s="165"/>
      <c r="AP86" s="165"/>
    </row>
    <row r="87" spans="1:57" ht="21" customHeight="1">
      <c r="A87" s="123"/>
      <c r="B87" s="298" t="s">
        <v>108</v>
      </c>
      <c r="C87" s="624" t="s">
        <v>120</v>
      </c>
      <c r="D87" s="625"/>
      <c r="E87" s="625"/>
      <c r="F87" s="625"/>
      <c r="G87" s="625"/>
      <c r="H87" s="625"/>
      <c r="I87" s="625"/>
      <c r="J87" s="625"/>
      <c r="K87" s="625"/>
      <c r="L87" s="625"/>
      <c r="M87" s="625"/>
      <c r="N87" s="625"/>
      <c r="O87" s="625"/>
      <c r="P87" s="625"/>
      <c r="Q87" s="625"/>
      <c r="R87" s="625"/>
      <c r="S87" s="625"/>
      <c r="T87" s="625"/>
      <c r="U87" s="625"/>
      <c r="V87" s="625"/>
      <c r="W87" s="625"/>
      <c r="X87" s="625"/>
      <c r="Y87" s="625"/>
      <c r="Z87" s="625"/>
      <c r="AA87" s="625"/>
      <c r="AB87" s="625"/>
      <c r="AC87" s="625"/>
      <c r="AD87" s="625"/>
      <c r="AE87" s="625"/>
      <c r="AF87" s="625"/>
      <c r="AG87" s="625"/>
      <c r="AH87" s="625"/>
      <c r="AI87" s="625"/>
      <c r="AJ87" s="625"/>
      <c r="AK87" s="626"/>
      <c r="AL87" s="273"/>
      <c r="AM87" s="437"/>
      <c r="AN87" s="165"/>
      <c r="AO87" s="165"/>
    </row>
    <row r="88" spans="1:57" ht="6" customHeight="1">
      <c r="A88" s="123"/>
      <c r="B88" s="299"/>
      <c r="C88" s="299"/>
      <c r="D88" s="299"/>
      <c r="E88" s="299"/>
      <c r="F88" s="299"/>
      <c r="G88" s="299"/>
      <c r="H88" s="299"/>
      <c r="I88" s="299"/>
      <c r="J88" s="299"/>
      <c r="K88" s="299"/>
      <c r="L88" s="299"/>
      <c r="M88" s="299"/>
      <c r="N88" s="299"/>
      <c r="O88" s="299"/>
      <c r="P88" s="299"/>
      <c r="Q88" s="299"/>
      <c r="R88" s="299"/>
      <c r="S88" s="299"/>
      <c r="T88" s="299"/>
      <c r="U88" s="219"/>
      <c r="V88" s="32"/>
      <c r="W88" s="32"/>
      <c r="X88" s="32"/>
      <c r="Y88" s="33"/>
      <c r="Z88" s="34"/>
      <c r="AA88" s="33"/>
      <c r="AB88" s="246"/>
      <c r="AC88" s="247"/>
      <c r="AD88" s="248"/>
      <c r="AE88" s="248"/>
      <c r="AF88" s="242"/>
      <c r="AG88" s="124"/>
      <c r="AH88" s="300"/>
      <c r="AI88" s="301"/>
      <c r="AJ88" s="233"/>
      <c r="AK88" s="233"/>
      <c r="AL88" s="233"/>
      <c r="AM88" s="437"/>
      <c r="AN88" s="165"/>
      <c r="AO88" s="165"/>
    </row>
    <row r="89" spans="1:57" s="170" customFormat="1" ht="21.75" customHeight="1">
      <c r="A89" s="169"/>
      <c r="B89" s="630" t="s">
        <v>127</v>
      </c>
      <c r="C89" s="630"/>
      <c r="D89" s="630"/>
      <c r="E89" s="630"/>
      <c r="F89" s="630"/>
      <c r="G89" s="630"/>
      <c r="H89" s="630"/>
      <c r="I89" s="630"/>
      <c r="J89" s="630"/>
      <c r="K89" s="630"/>
      <c r="L89" s="630"/>
      <c r="M89" s="630"/>
      <c r="N89" s="630"/>
      <c r="O89" s="630"/>
      <c r="P89" s="630"/>
      <c r="Q89" s="630"/>
      <c r="R89" s="630"/>
      <c r="S89" s="630"/>
      <c r="T89" s="630"/>
      <c r="U89" s="630"/>
      <c r="V89" s="630"/>
      <c r="W89" s="630"/>
      <c r="X89" s="630"/>
      <c r="Y89" s="630"/>
      <c r="Z89" s="630"/>
      <c r="AA89" s="630"/>
      <c r="AB89" s="630"/>
      <c r="AC89" s="630"/>
      <c r="AD89" s="630"/>
      <c r="AE89" s="630"/>
      <c r="AF89" s="630"/>
      <c r="AG89" s="630"/>
      <c r="AH89" s="630"/>
      <c r="AI89" s="630"/>
      <c r="AJ89" s="630"/>
      <c r="AK89" s="630"/>
      <c r="AL89" s="169"/>
      <c r="AM89" s="462"/>
      <c r="AN89" s="463"/>
      <c r="AO89" s="463"/>
    </row>
    <row r="90" spans="1:57" s="170" customFormat="1" ht="6" customHeight="1" thickBot="1">
      <c r="A90" s="169"/>
      <c r="B90" s="288"/>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302"/>
      <c r="AD90" s="302"/>
      <c r="AE90" s="302"/>
      <c r="AF90" s="302"/>
      <c r="AG90" s="302"/>
      <c r="AH90" s="302"/>
      <c r="AI90" s="302"/>
      <c r="AJ90" s="302"/>
      <c r="AK90" s="302"/>
      <c r="AL90" s="169"/>
      <c r="AM90" s="462"/>
      <c r="AN90" s="463"/>
      <c r="AO90" s="463"/>
    </row>
    <row r="91" spans="1:57" ht="27.75" customHeight="1" thickBot="1">
      <c r="A91" s="123"/>
      <c r="B91" s="570" t="s">
        <v>128</v>
      </c>
      <c r="C91" s="571"/>
      <c r="D91" s="571"/>
      <c r="E91" s="571"/>
      <c r="F91" s="571"/>
      <c r="G91" s="571"/>
      <c r="H91" s="571"/>
      <c r="I91" s="571"/>
      <c r="J91" s="571"/>
      <c r="K91" s="571"/>
      <c r="L91" s="571"/>
      <c r="M91" s="571"/>
      <c r="N91" s="571"/>
      <c r="O91" s="571"/>
      <c r="P91" s="571"/>
      <c r="Q91" s="572"/>
      <c r="R91" s="199" t="s">
        <v>129</v>
      </c>
      <c r="S91" s="417" t="str">
        <f>'別紙様式3-2（処遇改善加算　個票）'!AC5</f>
        <v/>
      </c>
      <c r="T91" s="576" t="s">
        <v>130</v>
      </c>
      <c r="U91" s="577"/>
      <c r="V91" s="577"/>
      <c r="W91" s="577"/>
      <c r="X91" s="577"/>
      <c r="Y91" s="577"/>
      <c r="Z91" s="577"/>
      <c r="AA91" s="577"/>
      <c r="AB91" s="577"/>
      <c r="AC91" s="577"/>
      <c r="AD91" s="577"/>
      <c r="AE91" s="577"/>
      <c r="AF91" s="578"/>
      <c r="AG91" s="207"/>
      <c r="AH91" s="207"/>
      <c r="AI91" s="207"/>
      <c r="AJ91" s="207"/>
      <c r="AK91" s="123"/>
      <c r="AL91" s="123"/>
      <c r="AM91" s="435" t="str">
        <f>IF(COUNTIF(S91:S92, "×")&gt;0, "設定できない", "要件を満たす")</f>
        <v>要件を満たす</v>
      </c>
      <c r="AN91" s="165"/>
      <c r="AO91" s="165"/>
      <c r="AX91" s="176"/>
    </row>
    <row r="92" spans="1:57" ht="27.75" customHeight="1" thickBot="1">
      <c r="A92" s="123"/>
      <c r="B92" s="570" t="s">
        <v>131</v>
      </c>
      <c r="C92" s="571"/>
      <c r="D92" s="571"/>
      <c r="E92" s="571"/>
      <c r="F92" s="571"/>
      <c r="G92" s="571"/>
      <c r="H92" s="571"/>
      <c r="I92" s="571"/>
      <c r="J92" s="571"/>
      <c r="K92" s="571"/>
      <c r="L92" s="571"/>
      <c r="M92" s="571"/>
      <c r="N92" s="571"/>
      <c r="O92" s="571"/>
      <c r="P92" s="571"/>
      <c r="Q92" s="572"/>
      <c r="R92" s="199" t="s">
        <v>129</v>
      </c>
      <c r="S92" s="417" t="str">
        <f>'別紙様式3-2（処遇改善加算　個票）'!AC7</f>
        <v/>
      </c>
      <c r="T92" s="576" t="s">
        <v>132</v>
      </c>
      <c r="U92" s="577"/>
      <c r="V92" s="577"/>
      <c r="W92" s="577"/>
      <c r="X92" s="577"/>
      <c r="Y92" s="577"/>
      <c r="Z92" s="577"/>
      <c r="AA92" s="577"/>
      <c r="AB92" s="577"/>
      <c r="AC92" s="577"/>
      <c r="AD92" s="577"/>
      <c r="AE92" s="577"/>
      <c r="AF92" s="578"/>
      <c r="AG92" s="207"/>
      <c r="AH92" s="207"/>
      <c r="AI92" s="207"/>
      <c r="AJ92" s="207"/>
      <c r="AK92" s="123"/>
      <c r="AL92" s="123"/>
      <c r="AM92" s="434"/>
      <c r="AN92" s="165"/>
      <c r="AO92" s="165"/>
      <c r="AY92" s="176"/>
    </row>
    <row r="93" spans="1:57" ht="5.45" customHeight="1" thickBot="1">
      <c r="A93" s="123"/>
      <c r="B93" s="255"/>
      <c r="C93" s="123"/>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123"/>
      <c r="AL93" s="123"/>
      <c r="AM93" s="434"/>
      <c r="AN93" s="165"/>
      <c r="AO93" s="165"/>
      <c r="AT93" s="176"/>
      <c r="AU93" s="176"/>
      <c r="AV93" s="176"/>
      <c r="AW93" s="176"/>
      <c r="AX93" s="176"/>
    </row>
    <row r="94" spans="1:57" ht="20.45" customHeight="1" thickBot="1">
      <c r="A94" s="123"/>
      <c r="B94" s="303" t="s">
        <v>133</v>
      </c>
      <c r="D94" s="304"/>
      <c r="E94" s="304"/>
      <c r="F94" s="304"/>
      <c r="G94" s="304"/>
      <c r="H94" s="304"/>
      <c r="I94" s="304"/>
      <c r="J94" s="304"/>
      <c r="K94" s="304"/>
      <c r="L94" s="304"/>
      <c r="M94" s="304"/>
      <c r="N94" s="304"/>
      <c r="O94" s="304"/>
      <c r="P94" s="304"/>
      <c r="Q94" s="207"/>
      <c r="R94" s="207"/>
      <c r="S94" s="207"/>
      <c r="T94" s="207"/>
      <c r="U94" s="207"/>
      <c r="V94" s="207"/>
      <c r="W94" s="207"/>
      <c r="X94" s="207"/>
      <c r="Y94" s="207"/>
      <c r="Z94" s="207"/>
      <c r="AA94" s="207"/>
      <c r="AB94" s="207"/>
      <c r="AC94" s="207"/>
      <c r="AD94" s="207"/>
      <c r="AE94" s="207"/>
      <c r="AF94" s="207"/>
      <c r="AG94" s="207"/>
      <c r="AH94" s="207"/>
      <c r="AI94" s="207"/>
      <c r="AJ94" s="207"/>
      <c r="AK94" s="193" t="str">
        <f>IF(H7="", "",IF(AK92="○", "", IF(OR(AM96=TRUE,AM97=TRUE,AM98=TRUE,AND(AM99=TRUE,G99&lt;&gt;"")), "○", "×")))</f>
        <v/>
      </c>
      <c r="AL94" s="123"/>
      <c r="AM94" s="464"/>
      <c r="AN94" s="165"/>
      <c r="AO94" s="165"/>
      <c r="AX94" s="176"/>
      <c r="AZ94" s="305"/>
      <c r="BA94" s="305"/>
    </row>
    <row r="95" spans="1:57" ht="19.899999999999999" customHeight="1" thickBot="1">
      <c r="A95" s="169"/>
      <c r="B95" s="306" t="s">
        <v>134</v>
      </c>
      <c r="C95" s="307"/>
      <c r="D95" s="308"/>
      <c r="E95" s="309"/>
      <c r="F95" s="310"/>
      <c r="G95" s="310"/>
      <c r="H95" s="310"/>
      <c r="I95" s="310"/>
      <c r="J95" s="310"/>
      <c r="K95" s="310"/>
      <c r="L95" s="310"/>
      <c r="M95" s="310"/>
      <c r="N95" s="310"/>
      <c r="O95" s="310"/>
      <c r="P95" s="310"/>
      <c r="Q95" s="310"/>
      <c r="R95" s="310"/>
      <c r="S95" s="310"/>
      <c r="T95" s="310"/>
      <c r="U95" s="310"/>
      <c r="V95" s="310"/>
      <c r="W95" s="310"/>
      <c r="X95" s="310"/>
      <c r="Y95" s="310"/>
      <c r="Z95" s="310"/>
      <c r="AA95" s="310"/>
      <c r="AB95" s="310"/>
      <c r="AC95" s="310"/>
      <c r="AD95" s="310"/>
      <c r="AE95" s="310"/>
      <c r="AF95" s="310"/>
      <c r="AG95" s="310"/>
      <c r="AH95" s="310"/>
      <c r="AI95" s="310"/>
      <c r="AJ95" s="310"/>
      <c r="AK95" s="311"/>
      <c r="AL95" s="169"/>
      <c r="AM95" s="465"/>
      <c r="AN95" s="465"/>
      <c r="AO95" s="465"/>
      <c r="AP95" s="291"/>
      <c r="AQ95" s="627" t="s">
        <v>135</v>
      </c>
      <c r="AR95" s="628"/>
      <c r="AS95" s="628"/>
      <c r="AT95" s="628"/>
      <c r="AU95" s="628"/>
      <c r="AV95" s="628"/>
      <c r="AW95" s="628"/>
      <c r="AX95" s="628"/>
      <c r="AY95" s="628"/>
      <c r="AZ95" s="628"/>
      <c r="BA95" s="628"/>
      <c r="BB95" s="628"/>
      <c r="BC95" s="628"/>
      <c r="BD95" s="628"/>
      <c r="BE95" s="629"/>
    </row>
    <row r="96" spans="1:57" s="170" customFormat="1" ht="18" customHeight="1">
      <c r="A96" s="169"/>
      <c r="B96" s="312"/>
      <c r="C96" s="371"/>
      <c r="D96" s="182" t="s">
        <v>136</v>
      </c>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84"/>
      <c r="AJ96" s="373"/>
      <c r="AK96" s="313"/>
      <c r="AL96" s="169"/>
      <c r="AM96" s="435" t="b">
        <v>0</v>
      </c>
      <c r="AN96" s="466"/>
      <c r="AO96" s="466"/>
      <c r="AP96" s="314"/>
      <c r="AQ96" s="314"/>
      <c r="AR96" s="314"/>
      <c r="AS96" s="314"/>
      <c r="AT96" s="314"/>
      <c r="AU96" s="314"/>
      <c r="AV96" s="315"/>
      <c r="AW96" s="175"/>
    </row>
    <row r="97" spans="1:57" s="170" customFormat="1" ht="16.5" customHeight="1">
      <c r="A97" s="169"/>
      <c r="B97" s="312"/>
      <c r="C97" s="374"/>
      <c r="D97" s="182" t="s">
        <v>137</v>
      </c>
      <c r="E97" s="316"/>
      <c r="F97" s="316"/>
      <c r="G97" s="316"/>
      <c r="H97" s="316"/>
      <c r="I97" s="316"/>
      <c r="J97" s="316"/>
      <c r="K97" s="316"/>
      <c r="L97" s="316"/>
      <c r="M97" s="316"/>
      <c r="N97" s="316"/>
      <c r="O97" s="316"/>
      <c r="P97" s="316"/>
      <c r="Q97" s="316"/>
      <c r="R97" s="316"/>
      <c r="S97" s="316"/>
      <c r="T97" s="128"/>
      <c r="U97" s="128"/>
      <c r="V97" s="128"/>
      <c r="W97" s="128"/>
      <c r="X97" s="128"/>
      <c r="Y97" s="128"/>
      <c r="Z97" s="128"/>
      <c r="AA97" s="128"/>
      <c r="AB97" s="128"/>
      <c r="AC97" s="128"/>
      <c r="AD97" s="128"/>
      <c r="AE97" s="128"/>
      <c r="AF97" s="128"/>
      <c r="AG97" s="128"/>
      <c r="AH97" s="128"/>
      <c r="AI97" s="184"/>
      <c r="AJ97" s="373"/>
      <c r="AK97" s="313"/>
      <c r="AL97" s="169"/>
      <c r="AM97" s="435" t="b">
        <v>0</v>
      </c>
      <c r="AN97" s="466"/>
      <c r="AO97" s="466"/>
      <c r="AP97" s="314"/>
      <c r="AQ97" s="314"/>
      <c r="AR97" s="314"/>
      <c r="AS97" s="314"/>
      <c r="AT97" s="314"/>
      <c r="AU97" s="315"/>
      <c r="AV97" s="175"/>
    </row>
    <row r="98" spans="1:57" s="170" customFormat="1" ht="16.149999999999999" customHeight="1" thickBot="1">
      <c r="A98" s="169"/>
      <c r="B98" s="312"/>
      <c r="C98" s="374"/>
      <c r="D98" s="648" t="s">
        <v>138</v>
      </c>
      <c r="E98" s="648"/>
      <c r="F98" s="648"/>
      <c r="G98" s="648"/>
      <c r="H98" s="648"/>
      <c r="I98" s="648"/>
      <c r="J98" s="648"/>
      <c r="K98" s="648"/>
      <c r="L98" s="648"/>
      <c r="M98" s="648"/>
      <c r="N98" s="648"/>
      <c r="O98" s="648"/>
      <c r="P98" s="648"/>
      <c r="Q98" s="648"/>
      <c r="R98" s="648"/>
      <c r="S98" s="648"/>
      <c r="T98" s="648"/>
      <c r="U98" s="648"/>
      <c r="V98" s="648"/>
      <c r="W98" s="648"/>
      <c r="X98" s="648"/>
      <c r="Y98" s="648"/>
      <c r="Z98" s="648"/>
      <c r="AA98" s="648"/>
      <c r="AB98" s="648"/>
      <c r="AC98" s="648"/>
      <c r="AD98" s="648"/>
      <c r="AE98" s="648"/>
      <c r="AF98" s="648"/>
      <c r="AG98" s="648"/>
      <c r="AH98" s="648"/>
      <c r="AI98" s="648"/>
      <c r="AJ98" s="373"/>
      <c r="AK98" s="313"/>
      <c r="AL98" s="317"/>
      <c r="AM98" s="435" t="b">
        <v>0</v>
      </c>
      <c r="AN98" s="466"/>
      <c r="AO98" s="466"/>
      <c r="AP98" s="314"/>
      <c r="AQ98" s="314"/>
      <c r="AR98" s="314"/>
      <c r="AS98" s="314"/>
      <c r="AT98" s="314"/>
      <c r="AU98" s="315"/>
      <c r="AV98" s="175"/>
    </row>
    <row r="99" spans="1:57" s="170" customFormat="1" ht="33" customHeight="1" thickBot="1">
      <c r="A99" s="169"/>
      <c r="B99" s="318"/>
      <c r="C99" s="375"/>
      <c r="D99" s="319" t="s">
        <v>139</v>
      </c>
      <c r="E99" s="320"/>
      <c r="F99" s="321"/>
      <c r="G99" s="654"/>
      <c r="H99" s="654"/>
      <c r="I99" s="654"/>
      <c r="J99" s="654"/>
      <c r="K99" s="654"/>
      <c r="L99" s="654"/>
      <c r="M99" s="654"/>
      <c r="N99" s="654"/>
      <c r="O99" s="654"/>
      <c r="P99" s="654"/>
      <c r="Q99" s="654"/>
      <c r="R99" s="654"/>
      <c r="S99" s="654"/>
      <c r="T99" s="654"/>
      <c r="U99" s="654"/>
      <c r="V99" s="654"/>
      <c r="W99" s="654"/>
      <c r="X99" s="654"/>
      <c r="Y99" s="654"/>
      <c r="Z99" s="654"/>
      <c r="AA99" s="654"/>
      <c r="AB99" s="654"/>
      <c r="AC99" s="654"/>
      <c r="AD99" s="654"/>
      <c r="AE99" s="654"/>
      <c r="AF99" s="654"/>
      <c r="AG99" s="654"/>
      <c r="AH99" s="654"/>
      <c r="AI99" s="654"/>
      <c r="AJ99" s="654"/>
      <c r="AK99" s="487" t="s">
        <v>98</v>
      </c>
      <c r="AL99" s="169"/>
      <c r="AM99" s="435" t="b">
        <v>0</v>
      </c>
      <c r="AN99" s="467"/>
      <c r="AO99" s="467"/>
      <c r="AQ99" s="652" t="s">
        <v>140</v>
      </c>
      <c r="AR99" s="652"/>
      <c r="AS99" s="652"/>
      <c r="AT99" s="652"/>
      <c r="AU99" s="652"/>
      <c r="AV99" s="652"/>
      <c r="AW99" s="652"/>
      <c r="AX99" s="652"/>
      <c r="AY99" s="652"/>
      <c r="AZ99" s="652"/>
      <c r="BA99" s="652"/>
      <c r="BB99" s="652"/>
      <c r="BC99" s="652"/>
      <c r="BD99" s="652"/>
      <c r="BE99" s="653"/>
    </row>
    <row r="100" spans="1:57" s="170" customFormat="1" ht="6" customHeight="1">
      <c r="A100" s="123"/>
      <c r="B100" s="219"/>
      <c r="C100" s="219"/>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169"/>
      <c r="AM100" s="434"/>
      <c r="AN100" s="468"/>
      <c r="AO100" s="468"/>
      <c r="AP100" s="323"/>
      <c r="AQ100" s="323"/>
      <c r="AR100" s="323"/>
      <c r="AS100" s="323"/>
      <c r="AT100" s="323"/>
      <c r="AU100" s="323"/>
      <c r="AV100" s="323"/>
      <c r="AW100" s="323"/>
      <c r="AX100" s="323"/>
      <c r="AY100" s="323"/>
      <c r="AZ100" s="323"/>
      <c r="BA100" s="323"/>
      <c r="BB100" s="169"/>
      <c r="BC100" s="169"/>
      <c r="BD100" s="169"/>
      <c r="BE100" s="169"/>
    </row>
    <row r="101" spans="1:57" s="170" customFormat="1" ht="18" customHeight="1" thickBot="1">
      <c r="A101" s="123"/>
      <c r="B101" s="300" t="s">
        <v>141</v>
      </c>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434"/>
      <c r="AN101" s="165"/>
      <c r="AO101" s="165"/>
      <c r="AP101"/>
      <c r="AQ101"/>
      <c r="AR101"/>
      <c r="AS101"/>
      <c r="AT101"/>
      <c r="AU101"/>
      <c r="AV101"/>
      <c r="AW101"/>
      <c r="AX101" s="324"/>
      <c r="AY101" s="324"/>
      <c r="AZ101" s="325"/>
    </row>
    <row r="102" spans="1:57" s="170" customFormat="1" ht="26.45" customHeight="1" thickBot="1">
      <c r="A102" s="123"/>
      <c r="B102" s="579" t="s">
        <v>142</v>
      </c>
      <c r="C102" s="580"/>
      <c r="D102" s="580"/>
      <c r="E102" s="580"/>
      <c r="F102" s="580"/>
      <c r="G102" s="580"/>
      <c r="H102" s="580"/>
      <c r="I102" s="580"/>
      <c r="J102" s="580"/>
      <c r="K102" s="580"/>
      <c r="L102" s="580"/>
      <c r="M102" s="580"/>
      <c r="N102" s="580"/>
      <c r="O102" s="580"/>
      <c r="P102" s="580"/>
      <c r="Q102" s="580"/>
      <c r="R102" s="580"/>
      <c r="S102" s="580"/>
      <c r="T102" s="580"/>
      <c r="U102" s="580"/>
      <c r="V102" s="580"/>
      <c r="W102" s="580"/>
      <c r="X102" s="580"/>
      <c r="Y102" s="580"/>
      <c r="Z102" s="580"/>
      <c r="AA102" s="580"/>
      <c r="AB102" s="580"/>
      <c r="AC102" s="580"/>
      <c r="AD102" s="580"/>
      <c r="AE102" s="580"/>
      <c r="AF102" s="580"/>
      <c r="AG102" s="580"/>
      <c r="AH102" s="580"/>
      <c r="AI102" s="580"/>
      <c r="AJ102" s="580"/>
      <c r="AK102" s="376"/>
      <c r="AL102" s="123"/>
      <c r="AM102" s="438" t="b">
        <v>0</v>
      </c>
      <c r="AN102" s="165"/>
      <c r="AO102" s="165"/>
      <c r="AP102"/>
      <c r="AQ102"/>
      <c r="AR102"/>
      <c r="AS102"/>
      <c r="AT102"/>
      <c r="AU102"/>
      <c r="AV102"/>
      <c r="AW102"/>
      <c r="AX102" s="324"/>
      <c r="AY102" s="324"/>
      <c r="AZ102" s="325"/>
    </row>
    <row r="103" spans="1:57" s="170" customFormat="1" ht="31.15" customHeight="1" thickBot="1">
      <c r="A103" s="123"/>
      <c r="B103" s="617" t="s">
        <v>143</v>
      </c>
      <c r="C103" s="618"/>
      <c r="D103" s="618"/>
      <c r="E103" s="618"/>
      <c r="F103" s="618"/>
      <c r="G103" s="618"/>
      <c r="H103" s="618"/>
      <c r="I103" s="618"/>
      <c r="J103" s="618"/>
      <c r="K103" s="618"/>
      <c r="L103" s="618"/>
      <c r="M103" s="618"/>
      <c r="N103" s="618"/>
      <c r="O103" s="618"/>
      <c r="P103" s="618"/>
      <c r="Q103" s="618"/>
      <c r="R103" s="618"/>
      <c r="S103" s="618"/>
      <c r="T103" s="618"/>
      <c r="U103" s="618"/>
      <c r="V103" s="618"/>
      <c r="W103" s="618"/>
      <c r="X103" s="618"/>
      <c r="Y103" s="618"/>
      <c r="Z103" s="618"/>
      <c r="AA103" s="618"/>
      <c r="AB103" s="618"/>
      <c r="AC103" s="618"/>
      <c r="AD103" s="618"/>
      <c r="AE103" s="618"/>
      <c r="AF103" s="618"/>
      <c r="AG103" s="618"/>
      <c r="AH103" s="618"/>
      <c r="AI103" s="618"/>
      <c r="AJ103" s="618"/>
      <c r="AK103" s="326" t="str">
        <f>IF(H7="", "", IF(AM102=TRUE, "", IF(OR(AND(AI105="該当", AN112&gt;=2, AN116&gt;=2, AN120&gt;=2, AN124&gt;=2, AN128&gt;=3, OR(AM128=TRUE,AM129= TRUE), AN136&gt;=2), AND(AI105="", AI108="該当", AN112&gt;=1, AN116&gt;=1, AN120&gt;=1, AN124&gt;=1, AN128&gt;=2, AN136&gt;=1)), "○", "×")))</f>
        <v/>
      </c>
      <c r="AL103" s="123"/>
      <c r="AM103" s="165"/>
      <c r="AN103" s="165"/>
      <c r="AO103" s="165"/>
      <c r="AP103"/>
      <c r="AQ103"/>
      <c r="AR103"/>
      <c r="AS103"/>
      <c r="AT103"/>
      <c r="AU103"/>
      <c r="AV103"/>
      <c r="AW103"/>
      <c r="AX103" s="324"/>
      <c r="AY103" s="324"/>
      <c r="AZ103" s="325"/>
    </row>
    <row r="104" spans="1:57" s="170" customFormat="1" ht="6.6" customHeight="1" thickBot="1">
      <c r="A104" s="123"/>
      <c r="B104" s="300"/>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69"/>
      <c r="AM104" s="469"/>
      <c r="AN104" s="469"/>
      <c r="AO104" s="469"/>
      <c r="AP104" s="227"/>
      <c r="AQ104" s="227"/>
      <c r="AR104" s="227"/>
      <c r="AS104" s="227"/>
      <c r="AT104" s="227"/>
      <c r="AU104" s="227"/>
      <c r="AV104" s="227"/>
      <c r="AW104" s="227"/>
      <c r="AX104" s="327"/>
      <c r="AY104" s="327"/>
      <c r="AZ104" s="325"/>
    </row>
    <row r="105" spans="1:57" s="170" customFormat="1" ht="13.9" customHeight="1" thickBot="1">
      <c r="A105" s="123"/>
      <c r="B105" s="328" t="s">
        <v>144</v>
      </c>
      <c r="C105" s="182"/>
      <c r="D105" s="182"/>
      <c r="E105" s="182"/>
      <c r="F105" s="182"/>
      <c r="G105" s="182"/>
      <c r="H105" s="182"/>
      <c r="I105" s="182"/>
      <c r="J105" s="182"/>
      <c r="K105" s="182"/>
      <c r="L105" s="182"/>
      <c r="M105" s="182"/>
      <c r="N105" s="182"/>
      <c r="O105" s="182"/>
      <c r="P105" s="182"/>
      <c r="Q105" s="182"/>
      <c r="R105" s="182"/>
      <c r="S105" s="182"/>
      <c r="T105" s="182"/>
      <c r="U105" s="182"/>
      <c r="V105" s="169"/>
      <c r="W105" s="182"/>
      <c r="X105" s="182"/>
      <c r="Y105" s="182"/>
      <c r="Z105" s="182"/>
      <c r="AA105" s="182"/>
      <c r="AB105" s="182"/>
      <c r="AC105" s="182"/>
      <c r="AD105" s="182"/>
      <c r="AE105" s="182"/>
      <c r="AF105" s="182"/>
      <c r="AG105" s="182"/>
      <c r="AH105" s="169"/>
      <c r="AI105" s="573" t="str">
        <f>IF(AN49&lt;&gt;0, "該当", "")</f>
        <v/>
      </c>
      <c r="AJ105" s="574"/>
      <c r="AK105" s="575"/>
      <c r="AL105" s="169"/>
      <c r="AM105" s="463"/>
      <c r="AN105" s="463"/>
      <c r="AO105" s="463"/>
      <c r="AX105" s="325"/>
      <c r="AY105" s="325"/>
      <c r="AZ105" s="325"/>
    </row>
    <row r="106" spans="1:57" s="170" customFormat="1" ht="45" customHeight="1">
      <c r="A106" s="123"/>
      <c r="B106" s="251" t="s">
        <v>129</v>
      </c>
      <c r="C106" s="844" t="s">
        <v>145</v>
      </c>
      <c r="D106" s="844"/>
      <c r="E106" s="844"/>
      <c r="F106" s="844"/>
      <c r="G106" s="844"/>
      <c r="H106" s="844"/>
      <c r="I106" s="844"/>
      <c r="J106" s="844"/>
      <c r="K106" s="844"/>
      <c r="L106" s="844"/>
      <c r="M106" s="844"/>
      <c r="N106" s="844"/>
      <c r="O106" s="844"/>
      <c r="P106" s="844"/>
      <c r="Q106" s="844"/>
      <c r="R106" s="844"/>
      <c r="S106" s="844"/>
      <c r="T106" s="844"/>
      <c r="U106" s="844"/>
      <c r="V106" s="844"/>
      <c r="W106" s="844"/>
      <c r="X106" s="844"/>
      <c r="Y106" s="844"/>
      <c r="Z106" s="844"/>
      <c r="AA106" s="844"/>
      <c r="AB106" s="844"/>
      <c r="AC106" s="844"/>
      <c r="AD106" s="844"/>
      <c r="AE106" s="844"/>
      <c r="AF106" s="844"/>
      <c r="AG106" s="844"/>
      <c r="AH106" s="844"/>
      <c r="AI106" s="844"/>
      <c r="AJ106" s="844"/>
      <c r="AK106" s="844"/>
      <c r="AL106" s="169"/>
      <c r="AM106" s="463"/>
      <c r="AN106" s="463"/>
      <c r="AO106" s="463"/>
      <c r="AX106" s="325"/>
      <c r="AY106" s="325"/>
      <c r="AZ106" s="325"/>
    </row>
    <row r="107" spans="1:57" s="170" customFormat="1" ht="6" customHeight="1" thickBot="1">
      <c r="A107" s="123"/>
      <c r="B107" s="25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69"/>
      <c r="AM107" s="463"/>
      <c r="AN107" s="463"/>
      <c r="AO107" s="165"/>
      <c r="AX107" s="325"/>
      <c r="AY107" s="325"/>
      <c r="AZ107" s="325"/>
    </row>
    <row r="108" spans="1:57" s="170" customFormat="1" ht="18" customHeight="1" thickBot="1">
      <c r="A108" s="123"/>
      <c r="B108" s="328" t="s">
        <v>146</v>
      </c>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82"/>
      <c r="AI108" s="845" t="str">
        <f>IF(AN47=AN49, "", "該当")</f>
        <v/>
      </c>
      <c r="AJ108" s="846"/>
      <c r="AK108" s="847"/>
      <c r="AL108" s="169"/>
      <c r="AM108" s="463"/>
      <c r="AN108" s="463"/>
      <c r="AO108" s="463"/>
      <c r="AX108" s="325"/>
      <c r="AY108" s="325"/>
      <c r="AZ108" s="325"/>
    </row>
    <row r="109" spans="1:57" s="170" customFormat="1" ht="42.75" customHeight="1">
      <c r="A109" s="123"/>
      <c r="B109" s="251" t="s">
        <v>129</v>
      </c>
      <c r="C109" s="844" t="s">
        <v>147</v>
      </c>
      <c r="D109" s="844"/>
      <c r="E109" s="844"/>
      <c r="F109" s="844"/>
      <c r="G109" s="844"/>
      <c r="H109" s="844"/>
      <c r="I109" s="844"/>
      <c r="J109" s="844"/>
      <c r="K109" s="844"/>
      <c r="L109" s="844"/>
      <c r="M109" s="844"/>
      <c r="N109" s="844"/>
      <c r="O109" s="844"/>
      <c r="P109" s="844"/>
      <c r="Q109" s="844"/>
      <c r="R109" s="844"/>
      <c r="S109" s="844"/>
      <c r="T109" s="844"/>
      <c r="U109" s="844"/>
      <c r="V109" s="844"/>
      <c r="W109" s="844"/>
      <c r="X109" s="844"/>
      <c r="Y109" s="844"/>
      <c r="Z109" s="844"/>
      <c r="AA109" s="844"/>
      <c r="AB109" s="844"/>
      <c r="AC109" s="844"/>
      <c r="AD109" s="844"/>
      <c r="AE109" s="844"/>
      <c r="AF109" s="844"/>
      <c r="AG109" s="844"/>
      <c r="AH109" s="844"/>
      <c r="AI109" s="844"/>
      <c r="AJ109" s="844"/>
      <c r="AK109" s="844"/>
      <c r="AL109" s="169"/>
      <c r="AM109" s="463"/>
      <c r="AN109" s="463"/>
      <c r="AO109" s="463"/>
    </row>
    <row r="110" spans="1:57" s="170" customFormat="1" ht="9" customHeight="1" thickBot="1">
      <c r="A110" s="123"/>
      <c r="B110" s="25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69"/>
      <c r="AM110" s="463"/>
      <c r="AN110" s="463"/>
      <c r="AO110" s="463"/>
    </row>
    <row r="111" spans="1:57" s="170" customFormat="1" ht="18" customHeight="1" thickBot="1">
      <c r="A111" s="123"/>
      <c r="B111" s="848" t="s">
        <v>148</v>
      </c>
      <c r="C111" s="849"/>
      <c r="D111" s="849"/>
      <c r="E111" s="849"/>
      <c r="F111" s="631" t="s">
        <v>149</v>
      </c>
      <c r="G111" s="632"/>
      <c r="H111" s="632"/>
      <c r="I111" s="632"/>
      <c r="J111" s="632"/>
      <c r="K111" s="632"/>
      <c r="L111" s="632"/>
      <c r="M111" s="632"/>
      <c r="N111" s="632"/>
      <c r="O111" s="632"/>
      <c r="P111" s="632"/>
      <c r="Q111" s="632"/>
      <c r="R111" s="632"/>
      <c r="S111" s="632"/>
      <c r="T111" s="632"/>
      <c r="U111" s="632"/>
      <c r="V111" s="632"/>
      <c r="W111" s="632"/>
      <c r="X111" s="632"/>
      <c r="Y111" s="632"/>
      <c r="Z111" s="632"/>
      <c r="AA111" s="632"/>
      <c r="AB111" s="632"/>
      <c r="AC111" s="632"/>
      <c r="AD111" s="632"/>
      <c r="AE111" s="632"/>
      <c r="AF111" s="632"/>
      <c r="AG111" s="632"/>
      <c r="AH111" s="632"/>
      <c r="AI111" s="632"/>
      <c r="AJ111" s="632"/>
      <c r="AK111" s="633"/>
      <c r="AL111" s="169"/>
      <c r="AM111" s="470"/>
      <c r="AN111" s="470"/>
      <c r="AO111" s="471"/>
      <c r="AP111" s="305"/>
      <c r="AQ111" s="305"/>
      <c r="AR111" s="305"/>
      <c r="AS111" s="305"/>
      <c r="AT111" s="305"/>
      <c r="AU111" s="305"/>
      <c r="AV111" s="305"/>
      <c r="AW111" s="305"/>
      <c r="AX111" s="305"/>
      <c r="AY111" s="305"/>
      <c r="AZ111" s="305"/>
    </row>
    <row r="112" spans="1:57" s="170" customFormat="1" ht="18" customHeight="1">
      <c r="A112" s="123"/>
      <c r="B112" s="586" t="s">
        <v>150</v>
      </c>
      <c r="C112" s="587"/>
      <c r="D112" s="587"/>
      <c r="E112" s="588"/>
      <c r="F112" s="368"/>
      <c r="G112" s="850" t="s">
        <v>151</v>
      </c>
      <c r="H112" s="850"/>
      <c r="I112" s="850"/>
      <c r="J112" s="850"/>
      <c r="K112" s="850"/>
      <c r="L112" s="850"/>
      <c r="M112" s="850"/>
      <c r="N112" s="850"/>
      <c r="O112" s="850"/>
      <c r="P112" s="850"/>
      <c r="Q112" s="850"/>
      <c r="R112" s="850"/>
      <c r="S112" s="850"/>
      <c r="T112" s="850"/>
      <c r="U112" s="850"/>
      <c r="V112" s="850"/>
      <c r="W112" s="850"/>
      <c r="X112" s="850"/>
      <c r="Y112" s="850"/>
      <c r="Z112" s="850"/>
      <c r="AA112" s="850"/>
      <c r="AB112" s="850"/>
      <c r="AC112" s="850"/>
      <c r="AD112" s="850"/>
      <c r="AE112" s="850"/>
      <c r="AF112" s="850"/>
      <c r="AG112" s="850"/>
      <c r="AH112" s="850"/>
      <c r="AI112" s="850"/>
      <c r="AJ112" s="850"/>
      <c r="AK112" s="851"/>
      <c r="AL112" s="169"/>
      <c r="AM112" s="435" t="b">
        <v>0</v>
      </c>
      <c r="AN112" s="840">
        <f>COUNTIF(AM112:AM115, TRUE)</f>
        <v>0</v>
      </c>
      <c r="AO112" s="467"/>
      <c r="AP112" s="322"/>
      <c r="AQ112" s="559" t="str">
        <f>IF(AI105="該当",  "！この区分（４項目）から２つ以上の取組が選択されていません。",  "！この区分（４項目）から１つ以上の取組が選択されていません。")</f>
        <v>！この区分（４項目）から１つ以上の取組が選択されていません。</v>
      </c>
      <c r="AR112" s="560"/>
      <c r="AS112" s="560"/>
      <c r="AT112" s="560"/>
      <c r="AU112" s="560"/>
      <c r="AV112" s="560"/>
      <c r="AW112" s="560"/>
      <c r="AX112" s="560"/>
      <c r="AY112" s="560"/>
      <c r="AZ112" s="560"/>
      <c r="BA112" s="560"/>
      <c r="BB112" s="560"/>
      <c r="BC112" s="560"/>
      <c r="BD112" s="560"/>
      <c r="BE112" s="561"/>
    </row>
    <row r="113" spans="1:57" s="170" customFormat="1" ht="18" customHeight="1">
      <c r="A113" s="123"/>
      <c r="B113" s="589"/>
      <c r="C113" s="590"/>
      <c r="D113" s="590"/>
      <c r="E113" s="591"/>
      <c r="F113" s="377"/>
      <c r="G113" s="606" t="s">
        <v>152</v>
      </c>
      <c r="H113" s="606"/>
      <c r="I113" s="606"/>
      <c r="J113" s="606"/>
      <c r="K113" s="606"/>
      <c r="L113" s="606"/>
      <c r="M113" s="606"/>
      <c r="N113" s="606"/>
      <c r="O113" s="606"/>
      <c r="P113" s="606"/>
      <c r="Q113" s="606"/>
      <c r="R113" s="606"/>
      <c r="S113" s="606"/>
      <c r="T113" s="606"/>
      <c r="U113" s="606"/>
      <c r="V113" s="606"/>
      <c r="W113" s="606"/>
      <c r="X113" s="606"/>
      <c r="Y113" s="606"/>
      <c r="Z113" s="606"/>
      <c r="AA113" s="606"/>
      <c r="AB113" s="606"/>
      <c r="AC113" s="606"/>
      <c r="AD113" s="606"/>
      <c r="AE113" s="606"/>
      <c r="AF113" s="606"/>
      <c r="AG113" s="606"/>
      <c r="AH113" s="606"/>
      <c r="AI113" s="606"/>
      <c r="AJ113" s="606"/>
      <c r="AK113" s="330"/>
      <c r="AL113" s="169"/>
      <c r="AM113" s="435" t="b">
        <v>0</v>
      </c>
      <c r="AN113" s="840"/>
      <c r="AO113" s="467"/>
      <c r="AP113" s="322"/>
      <c r="AQ113" s="562"/>
      <c r="AR113" s="563"/>
      <c r="AS113" s="563"/>
      <c r="AT113" s="563"/>
      <c r="AU113" s="563"/>
      <c r="AV113" s="563"/>
      <c r="AW113" s="563"/>
      <c r="AX113" s="563"/>
      <c r="AY113" s="563"/>
      <c r="AZ113" s="563"/>
      <c r="BA113" s="563"/>
      <c r="BB113" s="563"/>
      <c r="BC113" s="563"/>
      <c r="BD113" s="563"/>
      <c r="BE113" s="564"/>
    </row>
    <row r="114" spans="1:57" s="170" customFormat="1" ht="18" customHeight="1">
      <c r="A114" s="123"/>
      <c r="B114" s="589"/>
      <c r="C114" s="590"/>
      <c r="D114" s="590"/>
      <c r="E114" s="591"/>
      <c r="F114" s="377"/>
      <c r="G114" s="597" t="s">
        <v>153</v>
      </c>
      <c r="H114" s="597"/>
      <c r="I114" s="597"/>
      <c r="J114" s="597"/>
      <c r="K114" s="597"/>
      <c r="L114" s="597"/>
      <c r="M114" s="597"/>
      <c r="N114" s="597"/>
      <c r="O114" s="597"/>
      <c r="P114" s="597"/>
      <c r="Q114" s="597"/>
      <c r="R114" s="597"/>
      <c r="S114" s="597"/>
      <c r="T114" s="597"/>
      <c r="U114" s="597"/>
      <c r="V114" s="597"/>
      <c r="W114" s="597"/>
      <c r="X114" s="597"/>
      <c r="Y114" s="597"/>
      <c r="Z114" s="597"/>
      <c r="AA114" s="597"/>
      <c r="AB114" s="597"/>
      <c r="AC114" s="597"/>
      <c r="AD114" s="597"/>
      <c r="AE114" s="597"/>
      <c r="AF114" s="597"/>
      <c r="AG114" s="597"/>
      <c r="AH114" s="597"/>
      <c r="AI114" s="597"/>
      <c r="AJ114" s="597"/>
      <c r="AK114" s="605"/>
      <c r="AL114" s="169"/>
      <c r="AM114" s="435" t="b">
        <v>0</v>
      </c>
      <c r="AN114" s="840"/>
      <c r="AO114" s="467"/>
      <c r="AP114" s="322"/>
      <c r="AQ114" s="562"/>
      <c r="AR114" s="563"/>
      <c r="AS114" s="563"/>
      <c r="AT114" s="563"/>
      <c r="AU114" s="563"/>
      <c r="AV114" s="563"/>
      <c r="AW114" s="563"/>
      <c r="AX114" s="563"/>
      <c r="AY114" s="563"/>
      <c r="AZ114" s="563"/>
      <c r="BA114" s="563"/>
      <c r="BB114" s="563"/>
      <c r="BC114" s="563"/>
      <c r="BD114" s="563"/>
      <c r="BE114" s="564"/>
    </row>
    <row r="115" spans="1:57" s="170" customFormat="1" ht="15.6" customHeight="1" thickBot="1">
      <c r="A115" s="123"/>
      <c r="B115" s="592"/>
      <c r="C115" s="593"/>
      <c r="D115" s="593"/>
      <c r="E115" s="594"/>
      <c r="F115" s="369"/>
      <c r="G115" s="852" t="s">
        <v>154</v>
      </c>
      <c r="H115" s="852"/>
      <c r="I115" s="852"/>
      <c r="J115" s="852"/>
      <c r="K115" s="852"/>
      <c r="L115" s="852"/>
      <c r="M115" s="852"/>
      <c r="N115" s="852"/>
      <c r="O115" s="852"/>
      <c r="P115" s="852"/>
      <c r="Q115" s="852"/>
      <c r="R115" s="852"/>
      <c r="S115" s="852"/>
      <c r="T115" s="852"/>
      <c r="U115" s="852"/>
      <c r="V115" s="852"/>
      <c r="W115" s="852"/>
      <c r="X115" s="852"/>
      <c r="Y115" s="852"/>
      <c r="Z115" s="852"/>
      <c r="AA115" s="852"/>
      <c r="AB115" s="852"/>
      <c r="AC115" s="852"/>
      <c r="AD115" s="852"/>
      <c r="AE115" s="852"/>
      <c r="AF115" s="852"/>
      <c r="AG115" s="852"/>
      <c r="AH115" s="852"/>
      <c r="AI115" s="852"/>
      <c r="AJ115" s="852"/>
      <c r="AK115" s="331"/>
      <c r="AL115" s="169"/>
      <c r="AM115" s="435" t="b">
        <v>0</v>
      </c>
      <c r="AN115" s="840"/>
      <c r="AO115" s="467"/>
      <c r="AP115" s="322"/>
      <c r="AQ115" s="565"/>
      <c r="AR115" s="566"/>
      <c r="AS115" s="566"/>
      <c r="AT115" s="566"/>
      <c r="AU115" s="566"/>
      <c r="AV115" s="566"/>
      <c r="AW115" s="566"/>
      <c r="AX115" s="566"/>
      <c r="AY115" s="566"/>
      <c r="AZ115" s="566"/>
      <c r="BA115" s="566"/>
      <c r="BB115" s="566"/>
      <c r="BC115" s="566"/>
      <c r="BD115" s="566"/>
      <c r="BE115" s="567"/>
    </row>
    <row r="116" spans="1:57" s="170" customFormat="1" ht="28.9" customHeight="1">
      <c r="A116" s="123"/>
      <c r="B116" s="586" t="s">
        <v>155</v>
      </c>
      <c r="C116" s="587"/>
      <c r="D116" s="587"/>
      <c r="E116" s="588"/>
      <c r="F116" s="378"/>
      <c r="G116" s="595" t="s">
        <v>156</v>
      </c>
      <c r="H116" s="595"/>
      <c r="I116" s="595"/>
      <c r="J116" s="595"/>
      <c r="K116" s="595"/>
      <c r="L116" s="595"/>
      <c r="M116" s="595"/>
      <c r="N116" s="595"/>
      <c r="O116" s="595"/>
      <c r="P116" s="595"/>
      <c r="Q116" s="595"/>
      <c r="R116" s="595"/>
      <c r="S116" s="595"/>
      <c r="T116" s="595"/>
      <c r="U116" s="595"/>
      <c r="V116" s="595"/>
      <c r="W116" s="595"/>
      <c r="X116" s="595"/>
      <c r="Y116" s="595"/>
      <c r="Z116" s="595"/>
      <c r="AA116" s="595"/>
      <c r="AB116" s="595"/>
      <c r="AC116" s="595"/>
      <c r="AD116" s="595"/>
      <c r="AE116" s="595"/>
      <c r="AF116" s="595"/>
      <c r="AG116" s="595"/>
      <c r="AH116" s="595"/>
      <c r="AI116" s="595"/>
      <c r="AJ116" s="595"/>
      <c r="AK116" s="596"/>
      <c r="AL116" s="169"/>
      <c r="AM116" s="435" t="b">
        <v>0</v>
      </c>
      <c r="AN116" s="840">
        <f>COUNTIF(AM116:AM119, TRUE)</f>
        <v>0</v>
      </c>
      <c r="AO116" s="467"/>
      <c r="AP116" s="322"/>
      <c r="AQ116" s="559" t="str">
        <f>IF(AI105="該当", "！この区分（４項目）から２つ以上の取組が選択されていません。",  "！この区分（４項目）から１つ以上の取組が選択されていません。")</f>
        <v>！この区分（４項目）から１つ以上の取組が選択されていません。</v>
      </c>
      <c r="AR116" s="560"/>
      <c r="AS116" s="560"/>
      <c r="AT116" s="560"/>
      <c r="AU116" s="560"/>
      <c r="AV116" s="560"/>
      <c r="AW116" s="560"/>
      <c r="AX116" s="560"/>
      <c r="AY116" s="560"/>
      <c r="AZ116" s="560"/>
      <c r="BA116" s="560"/>
      <c r="BB116" s="560"/>
      <c r="BC116" s="560"/>
      <c r="BD116" s="560"/>
      <c r="BE116" s="561"/>
    </row>
    <row r="117" spans="1:57" s="170" customFormat="1" ht="18" customHeight="1">
      <c r="A117" s="123"/>
      <c r="B117" s="589"/>
      <c r="C117" s="590"/>
      <c r="D117" s="590"/>
      <c r="E117" s="591"/>
      <c r="F117" s="377"/>
      <c r="G117" s="606" t="s">
        <v>157</v>
      </c>
      <c r="H117" s="606"/>
      <c r="I117" s="606"/>
      <c r="J117" s="606"/>
      <c r="K117" s="606"/>
      <c r="L117" s="606"/>
      <c r="M117" s="606"/>
      <c r="N117" s="606"/>
      <c r="O117" s="606"/>
      <c r="P117" s="606"/>
      <c r="Q117" s="606"/>
      <c r="R117" s="606"/>
      <c r="S117" s="606"/>
      <c r="T117" s="606"/>
      <c r="U117" s="606"/>
      <c r="V117" s="606"/>
      <c r="W117" s="606"/>
      <c r="X117" s="606"/>
      <c r="Y117" s="606"/>
      <c r="Z117" s="606"/>
      <c r="AA117" s="606"/>
      <c r="AB117" s="606"/>
      <c r="AC117" s="606"/>
      <c r="AD117" s="606"/>
      <c r="AE117" s="606"/>
      <c r="AF117" s="606"/>
      <c r="AG117" s="606"/>
      <c r="AH117" s="606"/>
      <c r="AI117" s="606"/>
      <c r="AJ117" s="606"/>
      <c r="AK117" s="332"/>
      <c r="AL117" s="169"/>
      <c r="AM117" s="435" t="b">
        <v>0</v>
      </c>
      <c r="AN117" s="840"/>
      <c r="AO117" s="467"/>
      <c r="AP117" s="322"/>
      <c r="AQ117" s="562"/>
      <c r="AR117" s="563"/>
      <c r="AS117" s="563"/>
      <c r="AT117" s="563"/>
      <c r="AU117" s="563"/>
      <c r="AV117" s="563"/>
      <c r="AW117" s="563"/>
      <c r="AX117" s="563"/>
      <c r="AY117" s="563"/>
      <c r="AZ117" s="563"/>
      <c r="BA117" s="563"/>
      <c r="BB117" s="563"/>
      <c r="BC117" s="563"/>
      <c r="BD117" s="563"/>
      <c r="BE117" s="564"/>
    </row>
    <row r="118" spans="1:57" s="170" customFormat="1" ht="18" customHeight="1">
      <c r="A118" s="123"/>
      <c r="B118" s="589"/>
      <c r="C118" s="590"/>
      <c r="D118" s="590"/>
      <c r="E118" s="591"/>
      <c r="F118" s="377"/>
      <c r="G118" s="606" t="s">
        <v>158</v>
      </c>
      <c r="H118" s="606"/>
      <c r="I118" s="606"/>
      <c r="J118" s="606"/>
      <c r="K118" s="606"/>
      <c r="L118" s="606"/>
      <c r="M118" s="606"/>
      <c r="N118" s="606"/>
      <c r="O118" s="606"/>
      <c r="P118" s="606"/>
      <c r="Q118" s="606"/>
      <c r="R118" s="606"/>
      <c r="S118" s="606"/>
      <c r="T118" s="606"/>
      <c r="U118" s="606"/>
      <c r="V118" s="606"/>
      <c r="W118" s="606"/>
      <c r="X118" s="606"/>
      <c r="Y118" s="606"/>
      <c r="Z118" s="606"/>
      <c r="AA118" s="606"/>
      <c r="AB118" s="606"/>
      <c r="AC118" s="606"/>
      <c r="AD118" s="606"/>
      <c r="AE118" s="606"/>
      <c r="AF118" s="606"/>
      <c r="AG118" s="606"/>
      <c r="AH118" s="606"/>
      <c r="AI118" s="606"/>
      <c r="AJ118" s="606"/>
      <c r="AK118" s="330"/>
      <c r="AL118" s="169"/>
      <c r="AM118" s="435" t="b">
        <v>0</v>
      </c>
      <c r="AN118" s="840"/>
      <c r="AO118" s="467"/>
      <c r="AP118" s="322"/>
      <c r="AQ118" s="562"/>
      <c r="AR118" s="563"/>
      <c r="AS118" s="563"/>
      <c r="AT118" s="563"/>
      <c r="AU118" s="563"/>
      <c r="AV118" s="563"/>
      <c r="AW118" s="563"/>
      <c r="AX118" s="563"/>
      <c r="AY118" s="563"/>
      <c r="AZ118" s="563"/>
      <c r="BA118" s="563"/>
      <c r="BB118" s="563"/>
      <c r="BC118" s="563"/>
      <c r="BD118" s="563"/>
      <c r="BE118" s="564"/>
    </row>
    <row r="119" spans="1:57" s="170" customFormat="1" ht="18" customHeight="1" thickBot="1">
      <c r="A119" s="123"/>
      <c r="B119" s="592"/>
      <c r="C119" s="593"/>
      <c r="D119" s="593"/>
      <c r="E119" s="594"/>
      <c r="F119" s="379"/>
      <c r="G119" s="607" t="s">
        <v>159</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8"/>
      <c r="AL119" s="169"/>
      <c r="AM119" s="435" t="b">
        <v>0</v>
      </c>
      <c r="AN119" s="840"/>
      <c r="AO119" s="467"/>
      <c r="AP119" s="322"/>
      <c r="AQ119" s="565"/>
      <c r="AR119" s="566"/>
      <c r="AS119" s="566"/>
      <c r="AT119" s="566"/>
      <c r="AU119" s="566"/>
      <c r="AV119" s="566"/>
      <c r="AW119" s="566"/>
      <c r="AX119" s="566"/>
      <c r="AY119" s="566"/>
      <c r="AZ119" s="566"/>
      <c r="BA119" s="566"/>
      <c r="BB119" s="566"/>
      <c r="BC119" s="566"/>
      <c r="BD119" s="566"/>
      <c r="BE119" s="567"/>
    </row>
    <row r="120" spans="1:57" s="170" customFormat="1" ht="21.6" customHeight="1">
      <c r="A120" s="123"/>
      <c r="B120" s="586" t="s">
        <v>160</v>
      </c>
      <c r="C120" s="587"/>
      <c r="D120" s="587"/>
      <c r="E120" s="588"/>
      <c r="F120" s="380"/>
      <c r="G120" s="812" t="s">
        <v>161</v>
      </c>
      <c r="H120" s="812"/>
      <c r="I120" s="812"/>
      <c r="J120" s="812"/>
      <c r="K120" s="812"/>
      <c r="L120" s="812"/>
      <c r="M120" s="812"/>
      <c r="N120" s="812"/>
      <c r="O120" s="812"/>
      <c r="P120" s="812"/>
      <c r="Q120" s="812"/>
      <c r="R120" s="812"/>
      <c r="S120" s="812"/>
      <c r="T120" s="812"/>
      <c r="U120" s="812"/>
      <c r="V120" s="812"/>
      <c r="W120" s="812"/>
      <c r="X120" s="812"/>
      <c r="Y120" s="812"/>
      <c r="Z120" s="812"/>
      <c r="AA120" s="812"/>
      <c r="AB120" s="812"/>
      <c r="AC120" s="812"/>
      <c r="AD120" s="812"/>
      <c r="AE120" s="812"/>
      <c r="AF120" s="812"/>
      <c r="AG120" s="812"/>
      <c r="AH120" s="812"/>
      <c r="AI120" s="812"/>
      <c r="AJ120" s="812"/>
      <c r="AK120" s="332"/>
      <c r="AL120" s="169"/>
      <c r="AM120" s="435" t="b">
        <v>0</v>
      </c>
      <c r="AN120" s="840">
        <f>COUNTIF(AM120:AM123, TRUE)</f>
        <v>0</v>
      </c>
      <c r="AO120" s="467"/>
      <c r="AP120" s="322"/>
      <c r="AQ120" s="559" t="str">
        <f>IF(AI105="該当", "！この区分（４項目）から２つ以上の取組が選択されていません。",  "！この区分（４項目）から１つ以上の取組が選択されていません。")</f>
        <v>！この区分（４項目）から１つ以上の取組が選択されていません。</v>
      </c>
      <c r="AR120" s="560"/>
      <c r="AS120" s="560"/>
      <c r="AT120" s="560"/>
      <c r="AU120" s="560"/>
      <c r="AV120" s="560"/>
      <c r="AW120" s="560"/>
      <c r="AX120" s="560"/>
      <c r="AY120" s="560"/>
      <c r="AZ120" s="560"/>
      <c r="BA120" s="560"/>
      <c r="BB120" s="560"/>
      <c r="BC120" s="560"/>
      <c r="BD120" s="560"/>
      <c r="BE120" s="561"/>
    </row>
    <row r="121" spans="1:57" s="170" customFormat="1" ht="21.6" customHeight="1">
      <c r="A121" s="123"/>
      <c r="B121" s="589"/>
      <c r="C121" s="590"/>
      <c r="D121" s="590"/>
      <c r="E121" s="591"/>
      <c r="F121" s="377"/>
      <c r="G121" s="597" t="s">
        <v>162</v>
      </c>
      <c r="H121" s="597"/>
      <c r="I121" s="597"/>
      <c r="J121" s="597"/>
      <c r="K121" s="597"/>
      <c r="L121" s="597"/>
      <c r="M121" s="597"/>
      <c r="N121" s="597"/>
      <c r="O121" s="597"/>
      <c r="P121" s="597"/>
      <c r="Q121" s="597"/>
      <c r="R121" s="597"/>
      <c r="S121" s="597"/>
      <c r="T121" s="597"/>
      <c r="U121" s="597"/>
      <c r="V121" s="597"/>
      <c r="W121" s="597"/>
      <c r="X121" s="597"/>
      <c r="Y121" s="597"/>
      <c r="Z121" s="597"/>
      <c r="AA121" s="597"/>
      <c r="AB121" s="597"/>
      <c r="AC121" s="597"/>
      <c r="AD121" s="597"/>
      <c r="AE121" s="597"/>
      <c r="AF121" s="597"/>
      <c r="AG121" s="597"/>
      <c r="AH121" s="597"/>
      <c r="AI121" s="597"/>
      <c r="AJ121" s="597"/>
      <c r="AK121" s="605"/>
      <c r="AL121" s="169"/>
      <c r="AM121" s="435" t="b">
        <v>0</v>
      </c>
      <c r="AN121" s="840"/>
      <c r="AO121" s="467"/>
      <c r="AP121" s="322"/>
      <c r="AQ121" s="562"/>
      <c r="AR121" s="563"/>
      <c r="AS121" s="563"/>
      <c r="AT121" s="563"/>
      <c r="AU121" s="563"/>
      <c r="AV121" s="563"/>
      <c r="AW121" s="563"/>
      <c r="AX121" s="563"/>
      <c r="AY121" s="563"/>
      <c r="AZ121" s="563"/>
      <c r="BA121" s="563"/>
      <c r="BB121" s="563"/>
      <c r="BC121" s="563"/>
      <c r="BD121" s="563"/>
      <c r="BE121" s="564"/>
    </row>
    <row r="122" spans="1:57" s="170" customFormat="1" ht="23.45" customHeight="1">
      <c r="A122" s="123"/>
      <c r="B122" s="589"/>
      <c r="C122" s="590"/>
      <c r="D122" s="590"/>
      <c r="E122" s="591"/>
      <c r="F122" s="377"/>
      <c r="G122" s="597" t="s">
        <v>163</v>
      </c>
      <c r="H122" s="597"/>
      <c r="I122" s="597"/>
      <c r="J122" s="597"/>
      <c r="K122" s="597"/>
      <c r="L122" s="597"/>
      <c r="M122" s="597"/>
      <c r="N122" s="597"/>
      <c r="O122" s="597"/>
      <c r="P122" s="597"/>
      <c r="Q122" s="597"/>
      <c r="R122" s="597"/>
      <c r="S122" s="597"/>
      <c r="T122" s="597"/>
      <c r="U122" s="597"/>
      <c r="V122" s="597"/>
      <c r="W122" s="597"/>
      <c r="X122" s="597"/>
      <c r="Y122" s="597"/>
      <c r="Z122" s="597"/>
      <c r="AA122" s="597"/>
      <c r="AB122" s="597"/>
      <c r="AC122" s="597"/>
      <c r="AD122" s="597"/>
      <c r="AE122" s="597"/>
      <c r="AF122" s="597"/>
      <c r="AG122" s="597"/>
      <c r="AH122" s="597"/>
      <c r="AI122" s="597"/>
      <c r="AJ122" s="597"/>
      <c r="AK122" s="605"/>
      <c r="AL122" s="169"/>
      <c r="AM122" s="435" t="b">
        <v>0</v>
      </c>
      <c r="AN122" s="840"/>
      <c r="AO122" s="467"/>
      <c r="AP122" s="322"/>
      <c r="AQ122" s="562"/>
      <c r="AR122" s="563"/>
      <c r="AS122" s="563"/>
      <c r="AT122" s="563"/>
      <c r="AU122" s="563"/>
      <c r="AV122" s="563"/>
      <c r="AW122" s="563"/>
      <c r="AX122" s="563"/>
      <c r="AY122" s="563"/>
      <c r="AZ122" s="563"/>
      <c r="BA122" s="563"/>
      <c r="BB122" s="563"/>
      <c r="BC122" s="563"/>
      <c r="BD122" s="563"/>
      <c r="BE122" s="564"/>
    </row>
    <row r="123" spans="1:57" s="170" customFormat="1" ht="18" customHeight="1" thickBot="1">
      <c r="A123" s="123"/>
      <c r="B123" s="592"/>
      <c r="C123" s="593"/>
      <c r="D123" s="593"/>
      <c r="E123" s="594"/>
      <c r="F123" s="369"/>
      <c r="G123" s="609" t="s">
        <v>164</v>
      </c>
      <c r="H123" s="609"/>
      <c r="I123" s="609"/>
      <c r="J123" s="609"/>
      <c r="K123" s="609"/>
      <c r="L123" s="609"/>
      <c r="M123" s="609"/>
      <c r="N123" s="609"/>
      <c r="O123" s="609"/>
      <c r="P123" s="609"/>
      <c r="Q123" s="609"/>
      <c r="R123" s="609"/>
      <c r="S123" s="609"/>
      <c r="T123" s="609"/>
      <c r="U123" s="609"/>
      <c r="V123" s="609"/>
      <c r="W123" s="609"/>
      <c r="X123" s="609"/>
      <c r="Y123" s="609"/>
      <c r="Z123" s="609"/>
      <c r="AA123" s="609"/>
      <c r="AB123" s="609"/>
      <c r="AC123" s="609"/>
      <c r="AD123" s="609"/>
      <c r="AE123" s="609"/>
      <c r="AF123" s="609"/>
      <c r="AG123" s="609"/>
      <c r="AH123" s="609"/>
      <c r="AI123" s="609"/>
      <c r="AJ123" s="609"/>
      <c r="AK123" s="608"/>
      <c r="AL123" s="169"/>
      <c r="AM123" s="435" t="b">
        <v>0</v>
      </c>
      <c r="AN123" s="840"/>
      <c r="AO123" s="467"/>
      <c r="AP123" s="322"/>
      <c r="AQ123" s="565"/>
      <c r="AR123" s="566"/>
      <c r="AS123" s="566"/>
      <c r="AT123" s="566"/>
      <c r="AU123" s="566"/>
      <c r="AV123" s="566"/>
      <c r="AW123" s="566"/>
      <c r="AX123" s="566"/>
      <c r="AY123" s="566"/>
      <c r="AZ123" s="566"/>
      <c r="BA123" s="566"/>
      <c r="BB123" s="566"/>
      <c r="BC123" s="566"/>
      <c r="BD123" s="566"/>
      <c r="BE123" s="567"/>
    </row>
    <row r="124" spans="1:57" s="170" customFormat="1" ht="18" customHeight="1">
      <c r="A124" s="123"/>
      <c r="B124" s="586" t="s">
        <v>165</v>
      </c>
      <c r="C124" s="587"/>
      <c r="D124" s="587"/>
      <c r="E124" s="588"/>
      <c r="F124" s="378"/>
      <c r="G124" s="595" t="s">
        <v>166</v>
      </c>
      <c r="H124" s="595"/>
      <c r="I124" s="595"/>
      <c r="J124" s="595"/>
      <c r="K124" s="595"/>
      <c r="L124" s="595"/>
      <c r="M124" s="595"/>
      <c r="N124" s="595"/>
      <c r="O124" s="595"/>
      <c r="P124" s="595"/>
      <c r="Q124" s="595"/>
      <c r="R124" s="595"/>
      <c r="S124" s="595"/>
      <c r="T124" s="595"/>
      <c r="U124" s="595"/>
      <c r="V124" s="595"/>
      <c r="W124" s="595"/>
      <c r="X124" s="595"/>
      <c r="Y124" s="595"/>
      <c r="Z124" s="595"/>
      <c r="AA124" s="595"/>
      <c r="AB124" s="595"/>
      <c r="AC124" s="595"/>
      <c r="AD124" s="595"/>
      <c r="AE124" s="595"/>
      <c r="AF124" s="595"/>
      <c r="AG124" s="595"/>
      <c r="AH124" s="595"/>
      <c r="AI124" s="595"/>
      <c r="AJ124" s="595"/>
      <c r="AK124" s="596"/>
      <c r="AL124" s="123"/>
      <c r="AM124" s="435" t="b">
        <v>0</v>
      </c>
      <c r="AN124" s="840">
        <f>COUNTIF(AM124:AM127, TRUE)</f>
        <v>0</v>
      </c>
      <c r="AO124" s="467"/>
      <c r="AP124" s="322"/>
      <c r="AQ124" s="559" t="str">
        <f>IF(AI105="該当", "！この区分（４項目）から２つ以上の取組が選択されていません。",  "！この区分（４項目）から１つ以上の取組が選択されていません。")</f>
        <v>！この区分（４項目）から１つ以上の取組が選択されていません。</v>
      </c>
      <c r="AR124" s="560"/>
      <c r="AS124" s="560"/>
      <c r="AT124" s="560"/>
      <c r="AU124" s="560"/>
      <c r="AV124" s="560"/>
      <c r="AW124" s="560"/>
      <c r="AX124" s="560"/>
      <c r="AY124" s="560"/>
      <c r="AZ124" s="560"/>
      <c r="BA124" s="560"/>
      <c r="BB124" s="560"/>
      <c r="BC124" s="560"/>
      <c r="BD124" s="560"/>
      <c r="BE124" s="561"/>
    </row>
    <row r="125" spans="1:57" s="170" customFormat="1" ht="18" customHeight="1">
      <c r="A125" s="123"/>
      <c r="B125" s="589"/>
      <c r="C125" s="590"/>
      <c r="D125" s="590"/>
      <c r="E125" s="591"/>
      <c r="F125" s="377"/>
      <c r="G125" s="638" t="s">
        <v>167</v>
      </c>
      <c r="H125" s="638"/>
      <c r="I125" s="638"/>
      <c r="J125" s="638"/>
      <c r="K125" s="638"/>
      <c r="L125" s="638"/>
      <c r="M125" s="638"/>
      <c r="N125" s="638"/>
      <c r="O125" s="638"/>
      <c r="P125" s="638"/>
      <c r="Q125" s="638"/>
      <c r="R125" s="638"/>
      <c r="S125" s="638"/>
      <c r="T125" s="638"/>
      <c r="U125" s="638"/>
      <c r="V125" s="638"/>
      <c r="W125" s="638"/>
      <c r="X125" s="638"/>
      <c r="Y125" s="638"/>
      <c r="Z125" s="638"/>
      <c r="AA125" s="638"/>
      <c r="AB125" s="638"/>
      <c r="AC125" s="638"/>
      <c r="AD125" s="638"/>
      <c r="AE125" s="638"/>
      <c r="AF125" s="638"/>
      <c r="AG125" s="638"/>
      <c r="AH125" s="638"/>
      <c r="AI125" s="638"/>
      <c r="AJ125" s="638"/>
      <c r="AK125" s="639"/>
      <c r="AL125" s="169"/>
      <c r="AM125" s="435" t="b">
        <v>0</v>
      </c>
      <c r="AN125" s="840"/>
      <c r="AO125" s="467"/>
      <c r="AP125" s="322"/>
      <c r="AQ125" s="562"/>
      <c r="AR125" s="563"/>
      <c r="AS125" s="563"/>
      <c r="AT125" s="563"/>
      <c r="AU125" s="563"/>
      <c r="AV125" s="563"/>
      <c r="AW125" s="563"/>
      <c r="AX125" s="563"/>
      <c r="AY125" s="563"/>
      <c r="AZ125" s="563"/>
      <c r="BA125" s="563"/>
      <c r="BB125" s="563"/>
      <c r="BC125" s="563"/>
      <c r="BD125" s="563"/>
      <c r="BE125" s="564"/>
    </row>
    <row r="126" spans="1:57" s="170" customFormat="1" ht="18" customHeight="1">
      <c r="A126" s="123"/>
      <c r="B126" s="589"/>
      <c r="C126" s="590"/>
      <c r="D126" s="590"/>
      <c r="E126" s="591"/>
      <c r="F126" s="377"/>
      <c r="G126" s="597" t="s">
        <v>168</v>
      </c>
      <c r="H126" s="597"/>
      <c r="I126" s="597"/>
      <c r="J126" s="597"/>
      <c r="K126" s="597"/>
      <c r="L126" s="597"/>
      <c r="M126" s="597"/>
      <c r="N126" s="597"/>
      <c r="O126" s="597"/>
      <c r="P126" s="597"/>
      <c r="Q126" s="597"/>
      <c r="R126" s="597"/>
      <c r="S126" s="597"/>
      <c r="T126" s="597"/>
      <c r="U126" s="597"/>
      <c r="V126" s="597"/>
      <c r="W126" s="597"/>
      <c r="X126" s="597"/>
      <c r="Y126" s="597"/>
      <c r="Z126" s="597"/>
      <c r="AA126" s="597"/>
      <c r="AB126" s="597"/>
      <c r="AC126" s="597"/>
      <c r="AD126" s="597"/>
      <c r="AE126" s="597"/>
      <c r="AF126" s="597"/>
      <c r="AG126" s="597"/>
      <c r="AH126" s="597"/>
      <c r="AI126" s="597"/>
      <c r="AJ126" s="597"/>
      <c r="AK126" s="605"/>
      <c r="AL126" s="169"/>
      <c r="AM126" s="435" t="b">
        <v>0</v>
      </c>
      <c r="AN126" s="840"/>
      <c r="AO126" s="467"/>
      <c r="AP126" s="322"/>
      <c r="AQ126" s="562"/>
      <c r="AR126" s="563"/>
      <c r="AS126" s="563"/>
      <c r="AT126" s="563"/>
      <c r="AU126" s="563"/>
      <c r="AV126" s="563"/>
      <c r="AW126" s="563"/>
      <c r="AX126" s="563"/>
      <c r="AY126" s="563"/>
      <c r="AZ126" s="563"/>
      <c r="BA126" s="563"/>
      <c r="BB126" s="563"/>
      <c r="BC126" s="563"/>
      <c r="BD126" s="563"/>
      <c r="BE126" s="564"/>
    </row>
    <row r="127" spans="1:57" s="170" customFormat="1" ht="18" customHeight="1" thickBot="1">
      <c r="A127" s="123"/>
      <c r="B127" s="592"/>
      <c r="C127" s="593"/>
      <c r="D127" s="593"/>
      <c r="E127" s="594"/>
      <c r="F127" s="379"/>
      <c r="G127" s="609" t="s">
        <v>169</v>
      </c>
      <c r="H127" s="609"/>
      <c r="I127" s="609"/>
      <c r="J127" s="609"/>
      <c r="K127" s="609"/>
      <c r="L127" s="609"/>
      <c r="M127" s="609"/>
      <c r="N127" s="609"/>
      <c r="O127" s="609"/>
      <c r="P127" s="609"/>
      <c r="Q127" s="609"/>
      <c r="R127" s="609"/>
      <c r="S127" s="609"/>
      <c r="T127" s="609"/>
      <c r="U127" s="609"/>
      <c r="V127" s="609"/>
      <c r="W127" s="609"/>
      <c r="X127" s="609"/>
      <c r="Y127" s="609"/>
      <c r="Z127" s="609"/>
      <c r="AA127" s="609"/>
      <c r="AB127" s="609"/>
      <c r="AC127" s="609"/>
      <c r="AD127" s="609"/>
      <c r="AE127" s="609"/>
      <c r="AF127" s="609"/>
      <c r="AG127" s="609"/>
      <c r="AH127" s="609"/>
      <c r="AI127" s="609"/>
      <c r="AJ127" s="609"/>
      <c r="AK127" s="608"/>
      <c r="AL127" s="169"/>
      <c r="AM127" s="435" t="b">
        <v>0</v>
      </c>
      <c r="AN127" s="840"/>
      <c r="AO127" s="467"/>
      <c r="AP127" s="322"/>
      <c r="AQ127" s="565"/>
      <c r="AR127" s="566"/>
      <c r="AS127" s="566"/>
      <c r="AT127" s="566"/>
      <c r="AU127" s="566"/>
      <c r="AV127" s="566"/>
      <c r="AW127" s="566"/>
      <c r="AX127" s="566"/>
      <c r="AY127" s="566"/>
      <c r="AZ127" s="566"/>
      <c r="BA127" s="566"/>
      <c r="BB127" s="566"/>
      <c r="BC127" s="566"/>
      <c r="BD127" s="566"/>
      <c r="BE127" s="567"/>
    </row>
    <row r="128" spans="1:57" s="170" customFormat="1" ht="25.9" customHeight="1" thickBot="1">
      <c r="A128" s="123"/>
      <c r="B128" s="599" t="s">
        <v>170</v>
      </c>
      <c r="C128" s="600"/>
      <c r="D128" s="600"/>
      <c r="E128" s="601"/>
      <c r="F128" s="380"/>
      <c r="G128" s="595" t="s">
        <v>171</v>
      </c>
      <c r="H128" s="595"/>
      <c r="I128" s="595"/>
      <c r="J128" s="595"/>
      <c r="K128" s="595"/>
      <c r="L128" s="595"/>
      <c r="M128" s="595"/>
      <c r="N128" s="595"/>
      <c r="O128" s="595"/>
      <c r="P128" s="595"/>
      <c r="Q128" s="595"/>
      <c r="R128" s="595"/>
      <c r="S128" s="595"/>
      <c r="T128" s="595"/>
      <c r="U128" s="595"/>
      <c r="V128" s="595"/>
      <c r="W128" s="595"/>
      <c r="X128" s="595"/>
      <c r="Y128" s="595"/>
      <c r="Z128" s="595"/>
      <c r="AA128" s="595"/>
      <c r="AB128" s="595"/>
      <c r="AC128" s="595"/>
      <c r="AD128" s="595"/>
      <c r="AE128" s="595"/>
      <c r="AF128" s="595"/>
      <c r="AG128" s="595"/>
      <c r="AH128" s="595"/>
      <c r="AI128" s="595"/>
      <c r="AJ128" s="595"/>
      <c r="AK128" s="596"/>
      <c r="AL128" s="169"/>
      <c r="AM128" s="435" t="b">
        <v>0</v>
      </c>
      <c r="AN128" s="840">
        <f>COUNTIF(AM128:AM135, TRUE)</f>
        <v>0</v>
      </c>
      <c r="AO128" s="467"/>
      <c r="AP128" s="322"/>
      <c r="AQ128" s="841" t="str">
        <f>IF(AND(AI105="該当", AND(AM128=FALSE,AM129= FALSE)), "！⑰又は⑱の取組は必須です。",  "")</f>
        <v/>
      </c>
      <c r="AR128" s="842"/>
      <c r="AS128" s="842"/>
      <c r="AT128" s="842"/>
      <c r="AU128" s="842"/>
      <c r="AV128" s="842"/>
      <c r="AW128" s="842"/>
      <c r="AX128" s="842"/>
      <c r="AY128" s="842"/>
      <c r="AZ128" s="842"/>
      <c r="BA128" s="842"/>
      <c r="BB128" s="842"/>
      <c r="BC128" s="842"/>
      <c r="BD128" s="842"/>
      <c r="BE128" s="843"/>
    </row>
    <row r="129" spans="1:57" s="170" customFormat="1" ht="18" customHeight="1">
      <c r="A129" s="123"/>
      <c r="B129" s="602"/>
      <c r="C129" s="603"/>
      <c r="D129" s="603"/>
      <c r="E129" s="604"/>
      <c r="F129" s="377"/>
      <c r="G129" s="597" t="s">
        <v>172</v>
      </c>
      <c r="H129" s="597"/>
      <c r="I129" s="597"/>
      <c r="J129" s="597"/>
      <c r="K129" s="597"/>
      <c r="L129" s="597"/>
      <c r="M129" s="597"/>
      <c r="N129" s="597"/>
      <c r="O129" s="597"/>
      <c r="P129" s="597"/>
      <c r="Q129" s="597"/>
      <c r="R129" s="597"/>
      <c r="S129" s="597"/>
      <c r="T129" s="597"/>
      <c r="U129" s="597"/>
      <c r="V129" s="597"/>
      <c r="W129" s="597"/>
      <c r="X129" s="597"/>
      <c r="Y129" s="597"/>
      <c r="Z129" s="597"/>
      <c r="AA129" s="597"/>
      <c r="AB129" s="597"/>
      <c r="AC129" s="597"/>
      <c r="AD129" s="597"/>
      <c r="AE129" s="597"/>
      <c r="AF129" s="597"/>
      <c r="AG129" s="597"/>
      <c r="AH129" s="597"/>
      <c r="AI129" s="597"/>
      <c r="AJ129" s="597"/>
      <c r="AK129" s="330"/>
      <c r="AL129" s="169"/>
      <c r="AM129" s="435" t="b">
        <v>0</v>
      </c>
      <c r="AN129" s="840"/>
      <c r="AO129" s="467"/>
      <c r="AP129" s="322"/>
      <c r="AQ129" s="559" t="str">
        <f>IF(AI105="該当", "！この区分（８項目）から３つ以上の取組が選択されていません。",  "！この区分（８項目）から２つ以上の取組が選択されていません。")</f>
        <v>！この区分（８項目）から２つ以上の取組が選択されていません。</v>
      </c>
      <c r="AR129" s="560"/>
      <c r="AS129" s="560"/>
      <c r="AT129" s="560"/>
      <c r="AU129" s="560"/>
      <c r="AV129" s="560"/>
      <c r="AW129" s="560"/>
      <c r="AX129" s="560"/>
      <c r="AY129" s="560"/>
      <c r="AZ129" s="560"/>
      <c r="BA129" s="560"/>
      <c r="BB129" s="560"/>
      <c r="BC129" s="560"/>
      <c r="BD129" s="560"/>
      <c r="BE129" s="561"/>
    </row>
    <row r="130" spans="1:57" s="170" customFormat="1" ht="18" customHeight="1">
      <c r="A130" s="123"/>
      <c r="B130" s="602"/>
      <c r="C130" s="603"/>
      <c r="D130" s="603"/>
      <c r="E130" s="604"/>
      <c r="F130" s="377"/>
      <c r="G130" s="597" t="s">
        <v>173</v>
      </c>
      <c r="H130" s="597"/>
      <c r="I130" s="597"/>
      <c r="J130" s="597"/>
      <c r="K130" s="597"/>
      <c r="L130" s="597"/>
      <c r="M130" s="597"/>
      <c r="N130" s="597"/>
      <c r="O130" s="597"/>
      <c r="P130" s="597"/>
      <c r="Q130" s="597"/>
      <c r="R130" s="597"/>
      <c r="S130" s="597"/>
      <c r="T130" s="597"/>
      <c r="U130" s="597"/>
      <c r="V130" s="597"/>
      <c r="W130" s="597"/>
      <c r="X130" s="597"/>
      <c r="Y130" s="597"/>
      <c r="Z130" s="597"/>
      <c r="AA130" s="597"/>
      <c r="AB130" s="597"/>
      <c r="AC130" s="597"/>
      <c r="AD130" s="597"/>
      <c r="AE130" s="597"/>
      <c r="AF130" s="597"/>
      <c r="AG130" s="597"/>
      <c r="AH130" s="597"/>
      <c r="AI130" s="597"/>
      <c r="AJ130" s="597"/>
      <c r="AK130" s="605"/>
      <c r="AL130" s="169"/>
      <c r="AM130" s="435" t="b">
        <v>0</v>
      </c>
      <c r="AN130" s="840"/>
      <c r="AO130" s="467"/>
      <c r="AP130" s="322"/>
      <c r="AQ130" s="562"/>
      <c r="AR130" s="563"/>
      <c r="AS130" s="563"/>
      <c r="AT130" s="563"/>
      <c r="AU130" s="563"/>
      <c r="AV130" s="563"/>
      <c r="AW130" s="563"/>
      <c r="AX130" s="563"/>
      <c r="AY130" s="563"/>
      <c r="AZ130" s="563"/>
      <c r="BA130" s="563"/>
      <c r="BB130" s="563"/>
      <c r="BC130" s="563"/>
      <c r="BD130" s="563"/>
      <c r="BE130" s="564"/>
    </row>
    <row r="131" spans="1:57" s="170" customFormat="1" ht="18" customHeight="1">
      <c r="A131" s="123"/>
      <c r="B131" s="602"/>
      <c r="C131" s="603"/>
      <c r="D131" s="603"/>
      <c r="E131" s="604"/>
      <c r="F131" s="377"/>
      <c r="G131" s="607" t="s">
        <v>174</v>
      </c>
      <c r="H131" s="607"/>
      <c r="I131" s="607"/>
      <c r="J131" s="607"/>
      <c r="K131" s="607"/>
      <c r="L131" s="607"/>
      <c r="M131" s="607"/>
      <c r="N131" s="607"/>
      <c r="O131" s="607"/>
      <c r="P131" s="607"/>
      <c r="Q131" s="607"/>
      <c r="R131" s="607"/>
      <c r="S131" s="607"/>
      <c r="T131" s="607"/>
      <c r="U131" s="607"/>
      <c r="V131" s="607"/>
      <c r="W131" s="607"/>
      <c r="X131" s="607"/>
      <c r="Y131" s="607"/>
      <c r="Z131" s="607"/>
      <c r="AA131" s="607"/>
      <c r="AB131" s="607"/>
      <c r="AC131" s="607"/>
      <c r="AD131" s="607"/>
      <c r="AE131" s="607"/>
      <c r="AF131" s="607"/>
      <c r="AG131" s="607"/>
      <c r="AH131" s="607"/>
      <c r="AI131" s="607"/>
      <c r="AJ131" s="607"/>
      <c r="AK131" s="331"/>
      <c r="AL131" s="169"/>
      <c r="AM131" s="435" t="b">
        <v>0</v>
      </c>
      <c r="AN131" s="840"/>
      <c r="AO131" s="467"/>
      <c r="AP131" s="322"/>
      <c r="AQ131" s="562"/>
      <c r="AR131" s="563"/>
      <c r="AS131" s="563"/>
      <c r="AT131" s="563"/>
      <c r="AU131" s="563"/>
      <c r="AV131" s="563"/>
      <c r="AW131" s="563"/>
      <c r="AX131" s="563"/>
      <c r="AY131" s="563"/>
      <c r="AZ131" s="563"/>
      <c r="BA131" s="563"/>
      <c r="BB131" s="563"/>
      <c r="BC131" s="563"/>
      <c r="BD131" s="563"/>
      <c r="BE131" s="564"/>
    </row>
    <row r="132" spans="1:57" s="170" customFormat="1" ht="18" customHeight="1">
      <c r="A132" s="123"/>
      <c r="B132" s="602"/>
      <c r="C132" s="603"/>
      <c r="D132" s="603"/>
      <c r="E132" s="604"/>
      <c r="F132" s="377"/>
      <c r="G132" s="607" t="s">
        <v>175</v>
      </c>
      <c r="H132" s="607"/>
      <c r="I132" s="607"/>
      <c r="J132" s="607"/>
      <c r="K132" s="607"/>
      <c r="L132" s="607"/>
      <c r="M132" s="607"/>
      <c r="N132" s="607"/>
      <c r="O132" s="607"/>
      <c r="P132" s="607"/>
      <c r="Q132" s="607"/>
      <c r="R132" s="607"/>
      <c r="S132" s="607"/>
      <c r="T132" s="607"/>
      <c r="U132" s="607"/>
      <c r="V132" s="607"/>
      <c r="W132" s="607"/>
      <c r="X132" s="607"/>
      <c r="Y132" s="607"/>
      <c r="Z132" s="607"/>
      <c r="AA132" s="607"/>
      <c r="AB132" s="607"/>
      <c r="AC132" s="607"/>
      <c r="AD132" s="607"/>
      <c r="AE132" s="607"/>
      <c r="AF132" s="607"/>
      <c r="AG132" s="607"/>
      <c r="AH132" s="607"/>
      <c r="AI132" s="607"/>
      <c r="AJ132" s="607"/>
      <c r="AK132" s="811"/>
      <c r="AL132" s="169"/>
      <c r="AM132" s="435" t="b">
        <v>0</v>
      </c>
      <c r="AN132" s="840"/>
      <c r="AO132" s="467"/>
      <c r="AP132" s="322"/>
      <c r="AQ132" s="562"/>
      <c r="AR132" s="563"/>
      <c r="AS132" s="563"/>
      <c r="AT132" s="563"/>
      <c r="AU132" s="563"/>
      <c r="AV132" s="563"/>
      <c r="AW132" s="563"/>
      <c r="AX132" s="563"/>
      <c r="AY132" s="563"/>
      <c r="AZ132" s="563"/>
      <c r="BA132" s="563"/>
      <c r="BB132" s="563"/>
      <c r="BC132" s="563"/>
      <c r="BD132" s="563"/>
      <c r="BE132" s="564"/>
    </row>
    <row r="133" spans="1:57" s="170" customFormat="1" ht="28.9" customHeight="1">
      <c r="A133" s="123"/>
      <c r="B133" s="602"/>
      <c r="C133" s="603"/>
      <c r="D133" s="603"/>
      <c r="E133" s="604"/>
      <c r="F133" s="381"/>
      <c r="G133" s="597" t="s">
        <v>176</v>
      </c>
      <c r="H133" s="597"/>
      <c r="I133" s="597"/>
      <c r="J133" s="597"/>
      <c r="K133" s="597"/>
      <c r="L133" s="597"/>
      <c r="M133" s="597"/>
      <c r="N133" s="597"/>
      <c r="O133" s="597"/>
      <c r="P133" s="597"/>
      <c r="Q133" s="597"/>
      <c r="R133" s="597"/>
      <c r="S133" s="597"/>
      <c r="T133" s="597"/>
      <c r="U133" s="597"/>
      <c r="V133" s="597"/>
      <c r="W133" s="597"/>
      <c r="X133" s="597"/>
      <c r="Y133" s="597"/>
      <c r="Z133" s="597"/>
      <c r="AA133" s="597"/>
      <c r="AB133" s="597"/>
      <c r="AC133" s="597"/>
      <c r="AD133" s="597"/>
      <c r="AE133" s="597"/>
      <c r="AF133" s="597"/>
      <c r="AG133" s="597"/>
      <c r="AH133" s="597"/>
      <c r="AI133" s="597"/>
      <c r="AJ133" s="597"/>
      <c r="AK133" s="605"/>
      <c r="AL133" s="169"/>
      <c r="AM133" s="435" t="b">
        <v>0</v>
      </c>
      <c r="AN133" s="840"/>
      <c r="AO133" s="467"/>
      <c r="AP133" s="322"/>
      <c r="AQ133" s="562"/>
      <c r="AR133" s="563"/>
      <c r="AS133" s="563"/>
      <c r="AT133" s="563"/>
      <c r="AU133" s="563"/>
      <c r="AV133" s="563"/>
      <c r="AW133" s="563"/>
      <c r="AX133" s="563"/>
      <c r="AY133" s="563"/>
      <c r="AZ133" s="563"/>
      <c r="BA133" s="563"/>
      <c r="BB133" s="563"/>
      <c r="BC133" s="563"/>
      <c r="BD133" s="563"/>
      <c r="BE133" s="564"/>
    </row>
    <row r="134" spans="1:57" s="170" customFormat="1" ht="33" customHeight="1">
      <c r="A134" s="123"/>
      <c r="B134" s="602"/>
      <c r="C134" s="603"/>
      <c r="D134" s="603"/>
      <c r="E134" s="604"/>
      <c r="F134" s="377"/>
      <c r="G134" s="597" t="s">
        <v>177</v>
      </c>
      <c r="H134" s="597"/>
      <c r="I134" s="597"/>
      <c r="J134" s="597"/>
      <c r="K134" s="597"/>
      <c r="L134" s="597"/>
      <c r="M134" s="597"/>
      <c r="N134" s="597"/>
      <c r="O134" s="597"/>
      <c r="P134" s="597"/>
      <c r="Q134" s="597"/>
      <c r="R134" s="597"/>
      <c r="S134" s="597"/>
      <c r="T134" s="597"/>
      <c r="U134" s="597"/>
      <c r="V134" s="597"/>
      <c r="W134" s="597"/>
      <c r="X134" s="597"/>
      <c r="Y134" s="597"/>
      <c r="Z134" s="597"/>
      <c r="AA134" s="597"/>
      <c r="AB134" s="597"/>
      <c r="AC134" s="597"/>
      <c r="AD134" s="597"/>
      <c r="AE134" s="597"/>
      <c r="AF134" s="597"/>
      <c r="AG134" s="597"/>
      <c r="AH134" s="597"/>
      <c r="AI134" s="597"/>
      <c r="AJ134" s="597"/>
      <c r="AK134" s="605"/>
      <c r="AL134" s="169"/>
      <c r="AM134" s="435" t="b">
        <v>0</v>
      </c>
      <c r="AN134" s="840"/>
      <c r="AO134" s="463"/>
      <c r="AQ134" s="562"/>
      <c r="AR134" s="563"/>
      <c r="AS134" s="563"/>
      <c r="AT134" s="563"/>
      <c r="AU134" s="563"/>
      <c r="AV134" s="563"/>
      <c r="AW134" s="563"/>
      <c r="AX134" s="563"/>
      <c r="AY134" s="563"/>
      <c r="AZ134" s="563"/>
      <c r="BA134" s="563"/>
      <c r="BB134" s="563"/>
      <c r="BC134" s="563"/>
      <c r="BD134" s="563"/>
      <c r="BE134" s="564"/>
    </row>
    <row r="135" spans="1:57" s="170" customFormat="1" ht="22.9" customHeight="1" thickBot="1">
      <c r="A135" s="123"/>
      <c r="B135" s="602"/>
      <c r="C135" s="603"/>
      <c r="D135" s="603"/>
      <c r="E135" s="604"/>
      <c r="F135" s="381"/>
      <c r="G135" s="607" t="s">
        <v>178</v>
      </c>
      <c r="H135" s="607"/>
      <c r="I135" s="607"/>
      <c r="J135" s="607"/>
      <c r="K135" s="607"/>
      <c r="L135" s="607"/>
      <c r="M135" s="607"/>
      <c r="N135" s="607"/>
      <c r="O135" s="607"/>
      <c r="P135" s="607"/>
      <c r="Q135" s="607"/>
      <c r="R135" s="607"/>
      <c r="S135" s="607"/>
      <c r="T135" s="607"/>
      <c r="U135" s="607"/>
      <c r="V135" s="607"/>
      <c r="W135" s="607"/>
      <c r="X135" s="607"/>
      <c r="Y135" s="607"/>
      <c r="Z135" s="607"/>
      <c r="AA135" s="607"/>
      <c r="AB135" s="607"/>
      <c r="AC135" s="607"/>
      <c r="AD135" s="607"/>
      <c r="AE135" s="607"/>
      <c r="AF135" s="607"/>
      <c r="AG135" s="607"/>
      <c r="AH135" s="607"/>
      <c r="AI135" s="607"/>
      <c r="AJ135" s="607"/>
      <c r="AK135" s="811"/>
      <c r="AL135" s="333"/>
      <c r="AM135" s="435" t="b">
        <v>0</v>
      </c>
      <c r="AN135" s="840"/>
      <c r="AO135" s="463"/>
      <c r="AQ135" s="565"/>
      <c r="AR135" s="566"/>
      <c r="AS135" s="566"/>
      <c r="AT135" s="566"/>
      <c r="AU135" s="566"/>
      <c r="AV135" s="566"/>
      <c r="AW135" s="566"/>
      <c r="AX135" s="566"/>
      <c r="AY135" s="566"/>
      <c r="AZ135" s="566"/>
      <c r="BA135" s="566"/>
      <c r="BB135" s="566"/>
      <c r="BC135" s="566"/>
      <c r="BD135" s="566"/>
      <c r="BE135" s="567"/>
    </row>
    <row r="136" spans="1:57" s="170" customFormat="1" ht="18" customHeight="1">
      <c r="A136" s="123"/>
      <c r="B136" s="586" t="s">
        <v>179</v>
      </c>
      <c r="C136" s="587"/>
      <c r="D136" s="587"/>
      <c r="E136" s="588"/>
      <c r="F136" s="378"/>
      <c r="G136" s="595" t="s">
        <v>180</v>
      </c>
      <c r="H136" s="595"/>
      <c r="I136" s="595"/>
      <c r="J136" s="595"/>
      <c r="K136" s="595"/>
      <c r="L136" s="595"/>
      <c r="M136" s="595"/>
      <c r="N136" s="595"/>
      <c r="O136" s="595"/>
      <c r="P136" s="595"/>
      <c r="Q136" s="595"/>
      <c r="R136" s="595"/>
      <c r="S136" s="595"/>
      <c r="T136" s="595"/>
      <c r="U136" s="595"/>
      <c r="V136" s="595"/>
      <c r="W136" s="595"/>
      <c r="X136" s="595"/>
      <c r="Y136" s="595"/>
      <c r="Z136" s="595"/>
      <c r="AA136" s="595"/>
      <c r="AB136" s="595"/>
      <c r="AC136" s="595"/>
      <c r="AD136" s="595"/>
      <c r="AE136" s="595"/>
      <c r="AF136" s="595"/>
      <c r="AG136" s="595"/>
      <c r="AH136" s="595"/>
      <c r="AI136" s="595"/>
      <c r="AJ136" s="595"/>
      <c r="AK136" s="596"/>
      <c r="AL136" s="169"/>
      <c r="AM136" s="435" t="b">
        <v>0</v>
      </c>
      <c r="AN136" s="840">
        <f>COUNTIF(AM136:AM139,TRUE)</f>
        <v>0</v>
      </c>
      <c r="AO136" s="467"/>
      <c r="AP136" s="322"/>
      <c r="AQ136" s="559" t="str">
        <f>IF(AI105="該当", "！この区分（４項目）から２つ以上の取組が選択されていません。",  "！この区分（４項目）から１つ以上の取組が選択されていません。")</f>
        <v>！この区分（４項目）から１つ以上の取組が選択されていません。</v>
      </c>
      <c r="AR136" s="560"/>
      <c r="AS136" s="560"/>
      <c r="AT136" s="560"/>
      <c r="AU136" s="560"/>
      <c r="AV136" s="560"/>
      <c r="AW136" s="560"/>
      <c r="AX136" s="560"/>
      <c r="AY136" s="560"/>
      <c r="AZ136" s="560"/>
      <c r="BA136" s="560"/>
      <c r="BB136" s="560"/>
      <c r="BC136" s="560"/>
      <c r="BD136" s="560"/>
      <c r="BE136" s="561"/>
    </row>
    <row r="137" spans="1:57" s="170" customFormat="1" ht="18" customHeight="1">
      <c r="A137" s="123"/>
      <c r="B137" s="589"/>
      <c r="C137" s="590"/>
      <c r="D137" s="590"/>
      <c r="E137" s="591"/>
      <c r="F137" s="377"/>
      <c r="G137" s="597" t="s">
        <v>181</v>
      </c>
      <c r="H137" s="597"/>
      <c r="I137" s="597"/>
      <c r="J137" s="597"/>
      <c r="K137" s="597"/>
      <c r="L137" s="597"/>
      <c r="M137" s="597"/>
      <c r="N137" s="597"/>
      <c r="O137" s="597"/>
      <c r="P137" s="597"/>
      <c r="Q137" s="597"/>
      <c r="R137" s="597"/>
      <c r="S137" s="597"/>
      <c r="T137" s="597"/>
      <c r="U137" s="597"/>
      <c r="V137" s="597"/>
      <c r="W137" s="597"/>
      <c r="X137" s="597"/>
      <c r="Y137" s="597"/>
      <c r="Z137" s="597"/>
      <c r="AA137" s="597"/>
      <c r="AB137" s="597"/>
      <c r="AC137" s="597"/>
      <c r="AD137" s="597"/>
      <c r="AE137" s="597"/>
      <c r="AF137" s="597"/>
      <c r="AG137" s="597"/>
      <c r="AH137" s="597"/>
      <c r="AI137" s="597"/>
      <c r="AJ137" s="597"/>
      <c r="AK137" s="330"/>
      <c r="AL137" s="169"/>
      <c r="AM137" s="435" t="b">
        <v>0</v>
      </c>
      <c r="AN137" s="840"/>
      <c r="AO137" s="467"/>
      <c r="AP137" s="322"/>
      <c r="AQ137" s="562"/>
      <c r="AR137" s="563"/>
      <c r="AS137" s="563"/>
      <c r="AT137" s="563"/>
      <c r="AU137" s="563"/>
      <c r="AV137" s="563"/>
      <c r="AW137" s="563"/>
      <c r="AX137" s="563"/>
      <c r="AY137" s="563"/>
      <c r="AZ137" s="563"/>
      <c r="BA137" s="563"/>
      <c r="BB137" s="563"/>
      <c r="BC137" s="563"/>
      <c r="BD137" s="563"/>
      <c r="BE137" s="564"/>
    </row>
    <row r="138" spans="1:57" s="170" customFormat="1" ht="18" customHeight="1">
      <c r="A138" s="123"/>
      <c r="B138" s="589"/>
      <c r="C138" s="590"/>
      <c r="D138" s="590"/>
      <c r="E138" s="591"/>
      <c r="F138" s="377"/>
      <c r="G138" s="597" t="s">
        <v>182</v>
      </c>
      <c r="H138" s="597"/>
      <c r="I138" s="597"/>
      <c r="J138" s="597"/>
      <c r="K138" s="597"/>
      <c r="L138" s="597"/>
      <c r="M138" s="597"/>
      <c r="N138" s="597"/>
      <c r="O138" s="597"/>
      <c r="P138" s="597"/>
      <c r="Q138" s="597"/>
      <c r="R138" s="597"/>
      <c r="S138" s="597"/>
      <c r="T138" s="597"/>
      <c r="U138" s="597"/>
      <c r="V138" s="597"/>
      <c r="W138" s="597"/>
      <c r="X138" s="597"/>
      <c r="Y138" s="597"/>
      <c r="Z138" s="597"/>
      <c r="AA138" s="597"/>
      <c r="AB138" s="597"/>
      <c r="AC138" s="597"/>
      <c r="AD138" s="597"/>
      <c r="AE138" s="597"/>
      <c r="AF138" s="597"/>
      <c r="AG138" s="597"/>
      <c r="AH138" s="597"/>
      <c r="AI138" s="597"/>
      <c r="AJ138" s="597"/>
      <c r="AK138" s="330"/>
      <c r="AL138" s="123"/>
      <c r="AM138" s="435" t="b">
        <v>0</v>
      </c>
      <c r="AN138" s="840"/>
      <c r="AO138" s="467"/>
      <c r="AP138" s="322"/>
      <c r="AQ138" s="562"/>
      <c r="AR138" s="563"/>
      <c r="AS138" s="563"/>
      <c r="AT138" s="563"/>
      <c r="AU138" s="563"/>
      <c r="AV138" s="563"/>
      <c r="AW138" s="563"/>
      <c r="AX138" s="563"/>
      <c r="AY138" s="563"/>
      <c r="AZ138" s="563"/>
      <c r="BA138" s="563"/>
      <c r="BB138" s="563"/>
      <c r="BC138" s="563"/>
      <c r="BD138" s="563"/>
      <c r="BE138" s="564"/>
    </row>
    <row r="139" spans="1:57" s="170" customFormat="1" ht="19.899999999999999" customHeight="1" thickBot="1">
      <c r="A139" s="123"/>
      <c r="B139" s="592"/>
      <c r="C139" s="593"/>
      <c r="D139" s="593"/>
      <c r="E139" s="594"/>
      <c r="F139" s="370"/>
      <c r="G139" s="598" t="s">
        <v>183</v>
      </c>
      <c r="H139" s="598"/>
      <c r="I139" s="598"/>
      <c r="J139" s="598"/>
      <c r="K139" s="598"/>
      <c r="L139" s="598"/>
      <c r="M139" s="598"/>
      <c r="N139" s="598"/>
      <c r="O139" s="598"/>
      <c r="P139" s="598"/>
      <c r="Q139" s="598"/>
      <c r="R139" s="598"/>
      <c r="S139" s="598"/>
      <c r="T139" s="598"/>
      <c r="U139" s="598"/>
      <c r="V139" s="598"/>
      <c r="W139" s="598"/>
      <c r="X139" s="598"/>
      <c r="Y139" s="598"/>
      <c r="Z139" s="598"/>
      <c r="AA139" s="598"/>
      <c r="AB139" s="598"/>
      <c r="AC139" s="598"/>
      <c r="AD139" s="598"/>
      <c r="AE139" s="598"/>
      <c r="AF139" s="598"/>
      <c r="AG139" s="598"/>
      <c r="AH139" s="598"/>
      <c r="AI139" s="598"/>
      <c r="AJ139" s="598"/>
      <c r="AK139" s="439"/>
      <c r="AL139" s="169"/>
      <c r="AM139" s="435" t="b">
        <v>0</v>
      </c>
      <c r="AN139" s="840"/>
      <c r="AO139" s="472"/>
      <c r="AP139" s="334"/>
      <c r="AQ139" s="565"/>
      <c r="AR139" s="566"/>
      <c r="AS139" s="566"/>
      <c r="AT139" s="566"/>
      <c r="AU139" s="566"/>
      <c r="AV139" s="566"/>
      <c r="AW139" s="566"/>
      <c r="AX139" s="566"/>
      <c r="AY139" s="566"/>
      <c r="AZ139" s="566"/>
      <c r="BA139" s="566"/>
      <c r="BB139" s="566"/>
      <c r="BC139" s="566"/>
      <c r="BD139" s="566"/>
      <c r="BE139" s="567"/>
    </row>
    <row r="140" spans="1:57" ht="9.6" customHeight="1">
      <c r="A140" s="123"/>
      <c r="B140" s="219"/>
      <c r="C140" s="219"/>
      <c r="D140" s="219"/>
      <c r="E140" s="219"/>
      <c r="F140" s="219"/>
      <c r="G140" s="219"/>
      <c r="H140" s="219"/>
      <c r="I140" s="219"/>
      <c r="J140" s="219"/>
      <c r="K140" s="219"/>
      <c r="L140" s="219"/>
      <c r="M140" s="219"/>
      <c r="N140" s="219"/>
      <c r="O140" s="219"/>
      <c r="P140" s="219"/>
      <c r="Q140" s="219"/>
      <c r="R140" s="219"/>
      <c r="S140" s="219"/>
      <c r="T140" s="219"/>
      <c r="U140" s="219"/>
      <c r="V140" s="219"/>
      <c r="W140" s="219"/>
      <c r="X140" s="219"/>
      <c r="Y140" s="219"/>
      <c r="Z140" s="219"/>
      <c r="AA140" s="219"/>
      <c r="AB140" s="219"/>
      <c r="AC140" s="219"/>
      <c r="AD140" s="219"/>
      <c r="AE140" s="219"/>
      <c r="AF140" s="219"/>
      <c r="AG140" s="219"/>
      <c r="AH140" s="219"/>
      <c r="AI140" s="219"/>
      <c r="AJ140" s="219"/>
      <c r="AK140" s="219"/>
      <c r="AL140" s="123"/>
      <c r="AM140" s="473"/>
      <c r="AN140" s="474"/>
      <c r="AO140" s="474"/>
      <c r="AP140" s="324"/>
      <c r="AQ140" s="324"/>
      <c r="AR140" s="324"/>
      <c r="AS140" s="324"/>
      <c r="AT140" s="335"/>
      <c r="AU140" s="335"/>
      <c r="AV140" s="335"/>
      <c r="AW140" s="335"/>
      <c r="AX140" s="335"/>
      <c r="AY140" s="324"/>
    </row>
    <row r="141" spans="1:57" ht="17.45" customHeight="1">
      <c r="A141" s="169"/>
      <c r="B141" s="336" t="s">
        <v>184</v>
      </c>
      <c r="C141" s="337"/>
      <c r="D141" s="337"/>
      <c r="E141" s="337"/>
      <c r="F141" s="337"/>
      <c r="G141" s="337"/>
      <c r="H141" s="337"/>
      <c r="I141" s="337"/>
      <c r="J141" s="337"/>
      <c r="K141" s="337"/>
      <c r="L141" s="337"/>
      <c r="M141" s="337"/>
      <c r="N141" s="337"/>
      <c r="O141" s="337"/>
      <c r="P141" s="337"/>
      <c r="Q141" s="337"/>
      <c r="R141" s="338"/>
      <c r="S141" s="338"/>
      <c r="T141" s="338"/>
      <c r="U141" s="338"/>
      <c r="V141" s="338"/>
      <c r="W141" s="338"/>
      <c r="X141" s="338"/>
      <c r="Y141" s="338"/>
      <c r="Z141" s="338"/>
      <c r="AA141" s="338"/>
      <c r="AB141" s="338"/>
      <c r="AC141" s="338"/>
      <c r="AD141" s="338"/>
      <c r="AE141" s="338"/>
      <c r="AF141" s="338"/>
      <c r="AG141" s="338"/>
      <c r="AH141" s="338"/>
      <c r="AI141" s="338"/>
      <c r="AJ141" s="339"/>
      <c r="AK141" s="207"/>
      <c r="AL141" s="123"/>
      <c r="AM141" s="165"/>
      <c r="AN141" s="165"/>
      <c r="AO141" s="165"/>
      <c r="AY141" s="176"/>
    </row>
    <row r="142" spans="1:57" s="170" customFormat="1" ht="39" customHeight="1">
      <c r="A142" s="169"/>
      <c r="B142" s="808"/>
      <c r="C142" s="809"/>
      <c r="D142" s="809"/>
      <c r="E142" s="809"/>
      <c r="F142" s="809"/>
      <c r="G142" s="809"/>
      <c r="H142" s="809"/>
      <c r="I142" s="809"/>
      <c r="J142" s="809"/>
      <c r="K142" s="809"/>
      <c r="L142" s="809"/>
      <c r="M142" s="809"/>
      <c r="N142" s="809"/>
      <c r="O142" s="809"/>
      <c r="P142" s="809"/>
      <c r="Q142" s="809"/>
      <c r="R142" s="809"/>
      <c r="S142" s="809"/>
      <c r="T142" s="809"/>
      <c r="U142" s="809"/>
      <c r="V142" s="809"/>
      <c r="W142" s="809"/>
      <c r="X142" s="809"/>
      <c r="Y142" s="809"/>
      <c r="Z142" s="809"/>
      <c r="AA142" s="809"/>
      <c r="AB142" s="809"/>
      <c r="AC142" s="809"/>
      <c r="AD142" s="809"/>
      <c r="AE142" s="809"/>
      <c r="AF142" s="809"/>
      <c r="AG142" s="809"/>
      <c r="AH142" s="809"/>
      <c r="AI142" s="809"/>
      <c r="AJ142" s="809"/>
      <c r="AK142" s="810"/>
      <c r="AL142" s="169"/>
      <c r="AM142" s="165"/>
      <c r="AN142" s="475"/>
      <c r="AO142" s="475"/>
      <c r="AP142" s="340"/>
      <c r="AQ142" s="340"/>
      <c r="AR142" s="340"/>
      <c r="AS142" s="340"/>
      <c r="AT142" s="340"/>
      <c r="AU142" s="340"/>
      <c r="AV142" s="340"/>
      <c r="AW142" s="340"/>
      <c r="AX142" s="340"/>
      <c r="AY142" s="340"/>
      <c r="AZ142" s="340"/>
      <c r="BA142" s="340"/>
    </row>
    <row r="143" spans="1:57" s="170" customFormat="1" ht="16.149999999999999" customHeight="1">
      <c r="A143" s="123"/>
      <c r="B143" s="341" t="s">
        <v>185</v>
      </c>
      <c r="C143" s="198" t="s">
        <v>186</v>
      </c>
      <c r="D143" s="184"/>
      <c r="E143" s="128"/>
      <c r="F143" s="184"/>
      <c r="G143" s="184"/>
      <c r="H143" s="128"/>
      <c r="I143" s="128"/>
      <c r="J143" s="128"/>
      <c r="K143" s="128"/>
      <c r="L143" s="128"/>
      <c r="M143" s="128"/>
      <c r="N143" s="128"/>
      <c r="O143" s="128"/>
      <c r="P143" s="128"/>
      <c r="Q143" s="128"/>
      <c r="R143" s="128"/>
      <c r="S143" s="128"/>
      <c r="T143" s="128"/>
      <c r="U143" s="128"/>
      <c r="V143" s="128"/>
      <c r="W143" s="128"/>
      <c r="X143" s="372"/>
      <c r="Y143" s="128"/>
      <c r="Z143" s="128"/>
      <c r="AA143" s="128"/>
      <c r="AB143" s="128"/>
      <c r="AC143" s="128"/>
      <c r="AD143" s="128"/>
      <c r="AE143" s="128"/>
      <c r="AF143" s="128"/>
      <c r="AG143" s="128"/>
      <c r="AH143" s="128"/>
      <c r="AI143" s="128"/>
      <c r="AJ143" s="128"/>
      <c r="AK143" s="185"/>
      <c r="AL143" s="169"/>
      <c r="AM143" s="165"/>
      <c r="AN143" s="463"/>
      <c r="AO143" s="463"/>
      <c r="AT143" s="175"/>
      <c r="AU143" s="175"/>
      <c r="AV143" s="175"/>
      <c r="AW143" s="175"/>
      <c r="AX143" s="175"/>
    </row>
    <row r="144" spans="1:57" ht="20.45" customHeight="1" thickBot="1">
      <c r="A144" s="169"/>
      <c r="B144" s="251" t="s">
        <v>185</v>
      </c>
      <c r="C144" s="569" t="s">
        <v>187</v>
      </c>
      <c r="D144" s="569"/>
      <c r="E144" s="569"/>
      <c r="F144" s="569"/>
      <c r="G144" s="569"/>
      <c r="H144" s="569"/>
      <c r="I144" s="569"/>
      <c r="J144" s="569"/>
      <c r="K144" s="569"/>
      <c r="L144" s="569"/>
      <c r="M144" s="569"/>
      <c r="N144" s="569"/>
      <c r="O144" s="569"/>
      <c r="P144" s="569"/>
      <c r="Q144" s="569"/>
      <c r="R144" s="569"/>
      <c r="S144" s="569"/>
      <c r="T144" s="569"/>
      <c r="U144" s="569"/>
      <c r="V144" s="569"/>
      <c r="W144" s="569"/>
      <c r="X144" s="569"/>
      <c r="Y144" s="569"/>
      <c r="Z144" s="569"/>
      <c r="AA144" s="569"/>
      <c r="AB144" s="569"/>
      <c r="AC144" s="569"/>
      <c r="AD144" s="569"/>
      <c r="AE144" s="569"/>
      <c r="AF144" s="569"/>
      <c r="AG144" s="569"/>
      <c r="AH144" s="569"/>
      <c r="AI144" s="569"/>
      <c r="AJ144" s="569"/>
      <c r="AK144" s="569"/>
      <c r="AL144" s="123"/>
      <c r="AM144" s="165"/>
      <c r="AN144" s="165"/>
      <c r="AO144" s="165"/>
      <c r="AT144" s="176"/>
      <c r="AU144" s="176"/>
      <c r="AV144" s="176"/>
      <c r="AW144" s="176"/>
      <c r="AX144" s="176"/>
    </row>
    <row r="145" spans="1:53" s="170" customFormat="1" ht="16.899999999999999" customHeight="1" thickBot="1">
      <c r="A145" s="123"/>
      <c r="B145" s="184"/>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342" t="str">
        <f>IF(H7="", "", IF(COUNTA(E149,H149,K149,T150,AA150)=5,"○","×"))</f>
        <v/>
      </c>
      <c r="AL145" s="169"/>
      <c r="AM145" s="165"/>
      <c r="AN145" s="475"/>
      <c r="AO145" s="475"/>
      <c r="AP145" s="340"/>
      <c r="AQ145" s="340"/>
      <c r="AR145" s="340"/>
      <c r="AS145" s="340"/>
      <c r="AT145" s="340"/>
      <c r="AU145" s="340"/>
      <c r="AV145" s="340"/>
      <c r="AW145" s="340"/>
      <c r="AX145" s="340"/>
      <c r="AY145" s="340"/>
      <c r="AZ145" s="340"/>
      <c r="BA145" s="340"/>
    </row>
    <row r="146" spans="1:53" ht="11.45" customHeight="1">
      <c r="A146" s="123"/>
      <c r="B146" s="343"/>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5"/>
      <c r="AL146" s="123"/>
      <c r="AM146" s="165"/>
      <c r="AN146" s="165"/>
      <c r="AO146" s="165"/>
      <c r="AY146" s="176"/>
    </row>
    <row r="147" spans="1:53" ht="66.599999999999994" customHeight="1">
      <c r="A147" s="123"/>
      <c r="B147" s="346" t="s">
        <v>188</v>
      </c>
      <c r="C147" s="568" t="s">
        <v>189</v>
      </c>
      <c r="D147" s="568"/>
      <c r="E147" s="568"/>
      <c r="F147" s="568"/>
      <c r="G147" s="568"/>
      <c r="H147" s="568"/>
      <c r="I147" s="568"/>
      <c r="J147" s="568"/>
      <c r="K147" s="568"/>
      <c r="L147" s="568"/>
      <c r="M147" s="568"/>
      <c r="N147" s="568"/>
      <c r="O147" s="568"/>
      <c r="P147" s="568"/>
      <c r="Q147" s="568"/>
      <c r="R147" s="568"/>
      <c r="S147" s="568"/>
      <c r="T147" s="568"/>
      <c r="U147" s="568"/>
      <c r="V147" s="568"/>
      <c r="W147" s="568"/>
      <c r="X147" s="568"/>
      <c r="Y147" s="568"/>
      <c r="Z147" s="568"/>
      <c r="AA147" s="568"/>
      <c r="AB147" s="568"/>
      <c r="AC147" s="568"/>
      <c r="AD147" s="568"/>
      <c r="AE147" s="568"/>
      <c r="AF147" s="568"/>
      <c r="AG147" s="568"/>
      <c r="AH147" s="568"/>
      <c r="AI147" s="568"/>
      <c r="AJ147" s="568"/>
      <c r="AK147" s="347"/>
      <c r="AL147" s="123"/>
      <c r="AM147" s="165"/>
      <c r="AN147" s="165"/>
      <c r="AO147" s="165"/>
    </row>
    <row r="148" spans="1:53" ht="6.6" customHeight="1">
      <c r="A148" s="348"/>
      <c r="B148" s="346"/>
      <c r="C148" s="206"/>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7"/>
      <c r="AL148" s="123"/>
      <c r="AM148" s="165"/>
      <c r="AN148" s="165"/>
      <c r="AO148" s="165"/>
    </row>
    <row r="149" spans="1:53" s="354" customFormat="1" ht="19.5" customHeight="1">
      <c r="A149" s="348"/>
      <c r="B149" s="350"/>
      <c r="C149" s="351" t="s">
        <v>190</v>
      </c>
      <c r="D149" s="351"/>
      <c r="E149" s="819"/>
      <c r="F149" s="820"/>
      <c r="G149" s="351" t="s">
        <v>191</v>
      </c>
      <c r="H149" s="819"/>
      <c r="I149" s="820"/>
      <c r="J149" s="351" t="s">
        <v>192</v>
      </c>
      <c r="K149" s="819"/>
      <c r="L149" s="820"/>
      <c r="M149" s="351" t="s">
        <v>193</v>
      </c>
      <c r="N149" s="349"/>
      <c r="O149" s="821" t="s">
        <v>11</v>
      </c>
      <c r="P149" s="821"/>
      <c r="Q149" s="821"/>
      <c r="R149" s="816" t="str">
        <f>IF(H7="","",H7)</f>
        <v/>
      </c>
      <c r="S149" s="816"/>
      <c r="T149" s="816"/>
      <c r="U149" s="816"/>
      <c r="V149" s="816"/>
      <c r="W149" s="816"/>
      <c r="X149" s="816"/>
      <c r="Y149" s="816"/>
      <c r="Z149" s="816"/>
      <c r="AA149" s="816"/>
      <c r="AB149" s="816"/>
      <c r="AC149" s="816"/>
      <c r="AD149" s="816"/>
      <c r="AE149" s="816"/>
      <c r="AF149" s="816"/>
      <c r="AG149" s="816"/>
      <c r="AH149" s="816"/>
      <c r="AI149" s="816"/>
      <c r="AJ149" s="352"/>
      <c r="AK149" s="353"/>
      <c r="AL149" s="348"/>
      <c r="AM149" s="165"/>
      <c r="AN149" s="476"/>
      <c r="AO149" s="476"/>
    </row>
    <row r="150" spans="1:53" s="354" customFormat="1" ht="19.899999999999999" customHeight="1">
      <c r="A150" s="123"/>
      <c r="B150" s="350"/>
      <c r="C150" s="355"/>
      <c r="D150" s="351"/>
      <c r="E150" s="351"/>
      <c r="F150" s="351"/>
      <c r="G150" s="351"/>
      <c r="H150" s="351"/>
      <c r="I150" s="351"/>
      <c r="J150" s="351"/>
      <c r="K150" s="351"/>
      <c r="L150" s="351"/>
      <c r="M150" s="351"/>
      <c r="N150" s="351"/>
      <c r="O150" s="610" t="s">
        <v>194</v>
      </c>
      <c r="P150" s="610"/>
      <c r="Q150" s="610"/>
      <c r="R150" s="838" t="s">
        <v>21</v>
      </c>
      <c r="S150" s="838"/>
      <c r="T150" s="818" t="str">
        <f>IF(基本情報入力シート!M27="", "", 基本情報入力シート!M27)</f>
        <v/>
      </c>
      <c r="U150" s="818"/>
      <c r="V150" s="818"/>
      <c r="W150" s="818"/>
      <c r="X150" s="818"/>
      <c r="Y150" s="817" t="s">
        <v>22</v>
      </c>
      <c r="Z150" s="817"/>
      <c r="AA150" s="818" t="str">
        <f>IF(基本情報入力シート!M28="", "", 基本情報入力シート!M28)</f>
        <v/>
      </c>
      <c r="AB150" s="818"/>
      <c r="AC150" s="818"/>
      <c r="AD150" s="818"/>
      <c r="AE150" s="818"/>
      <c r="AF150" s="818"/>
      <c r="AG150" s="818"/>
      <c r="AH150" s="818"/>
      <c r="AI150" s="818"/>
      <c r="AJ150" s="355"/>
      <c r="AK150" s="356"/>
      <c r="AL150" s="348"/>
      <c r="AM150" s="165"/>
      <c r="AN150" s="476"/>
      <c r="AO150" s="476"/>
    </row>
    <row r="151" spans="1:53" ht="7.5" customHeight="1" thickBot="1">
      <c r="A151" s="123"/>
      <c r="B151" s="357"/>
      <c r="C151" s="358"/>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488"/>
      <c r="AL151" s="360"/>
      <c r="AM151" s="165"/>
      <c r="AN151" s="165"/>
      <c r="AO151" s="165"/>
    </row>
    <row r="152" spans="1:53" ht="7.5" customHeight="1">
      <c r="A152" s="123"/>
      <c r="B152" s="122"/>
      <c r="C152" s="351"/>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3"/>
      <c r="AM152" s="165"/>
      <c r="AN152" s="165"/>
      <c r="AO152" s="165"/>
    </row>
    <row r="153" spans="1:53" ht="14.25">
      <c r="A153" s="123"/>
      <c r="B153" s="361" t="s">
        <v>195</v>
      </c>
      <c r="C153" s="362"/>
      <c r="D153" s="169"/>
      <c r="E153" s="169"/>
      <c r="F153" s="168" t="s">
        <v>196</v>
      </c>
      <c r="G153" s="123"/>
      <c r="H153" s="123"/>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65"/>
      <c r="AN153" s="165"/>
      <c r="AO153" s="165"/>
    </row>
    <row r="154" spans="1:53">
      <c r="A154" s="123"/>
      <c r="B154" s="341" t="s">
        <v>59</v>
      </c>
      <c r="C154" s="219" t="s">
        <v>197</v>
      </c>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65"/>
      <c r="AN154" s="165"/>
      <c r="AO154" s="165"/>
    </row>
    <row r="155" spans="1:53">
      <c r="A155" s="123"/>
      <c r="B155" s="341" t="s">
        <v>185</v>
      </c>
      <c r="C155" s="219" t="s">
        <v>198</v>
      </c>
      <c r="D155" s="219"/>
      <c r="E155" s="219"/>
      <c r="F155" s="219"/>
      <c r="G155" s="219"/>
      <c r="H155" s="219"/>
      <c r="I155" s="219"/>
      <c r="J155" s="219"/>
      <c r="K155" s="219"/>
      <c r="L155" s="219"/>
      <c r="M155" s="219"/>
      <c r="N155" s="219"/>
      <c r="O155" s="219"/>
      <c r="P155" s="219"/>
      <c r="Q155" s="219"/>
      <c r="R155" s="219"/>
      <c r="S155" s="219"/>
      <c r="T155" s="219"/>
      <c r="U155" s="219"/>
      <c r="V155" s="219"/>
      <c r="W155" s="219"/>
      <c r="X155" s="219"/>
      <c r="Y155" s="219"/>
      <c r="Z155" s="219"/>
      <c r="AA155" s="219"/>
      <c r="AB155" s="219"/>
      <c r="AC155" s="219"/>
      <c r="AD155" s="219"/>
      <c r="AE155" s="219"/>
      <c r="AF155" s="219"/>
      <c r="AG155" s="219"/>
      <c r="AH155" s="219"/>
      <c r="AI155" s="219"/>
      <c r="AJ155" s="219"/>
      <c r="AK155" s="219"/>
      <c r="AL155" s="123"/>
      <c r="AM155" s="165"/>
      <c r="AN155" s="165"/>
      <c r="AO155" s="165"/>
    </row>
    <row r="156" spans="1:53" ht="12.6" customHeight="1">
      <c r="A156" s="123"/>
      <c r="B156" s="168"/>
      <c r="C156" s="362"/>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65"/>
      <c r="AN156" s="165"/>
      <c r="AO156" s="165"/>
    </row>
    <row r="157" spans="1:53">
      <c r="A157" s="123"/>
      <c r="B157" s="824" t="s">
        <v>44</v>
      </c>
      <c r="C157" s="824"/>
      <c r="D157" s="824"/>
      <c r="E157" s="824"/>
      <c r="F157" s="824"/>
      <c r="G157" s="824"/>
      <c r="H157" s="824"/>
      <c r="I157" s="824"/>
      <c r="J157" s="824"/>
      <c r="K157" s="824"/>
      <c r="L157" s="824"/>
      <c r="M157" s="824"/>
      <c r="N157" s="824"/>
      <c r="O157" s="824"/>
      <c r="P157" s="824"/>
      <c r="Q157" s="824"/>
      <c r="R157" s="824"/>
      <c r="S157" s="824"/>
      <c r="T157" s="824"/>
      <c r="U157" s="824"/>
      <c r="V157" s="824"/>
      <c r="W157" s="824"/>
      <c r="X157" s="824"/>
      <c r="Y157" s="824"/>
      <c r="Z157" s="824"/>
      <c r="AA157" s="824"/>
      <c r="AB157" s="824"/>
      <c r="AC157" s="824"/>
      <c r="AD157" s="824"/>
      <c r="AE157" s="824"/>
      <c r="AF157" s="824"/>
      <c r="AG157" s="824"/>
      <c r="AH157" s="824"/>
      <c r="AI157" s="824"/>
      <c r="AJ157" s="824"/>
      <c r="AK157" s="824"/>
      <c r="AL157" s="123"/>
      <c r="AM157" s="165"/>
      <c r="AN157" s="165"/>
      <c r="AO157" s="165"/>
    </row>
    <row r="158" spans="1:53" ht="15" customHeight="1">
      <c r="A158" s="123"/>
      <c r="B158" s="442" t="s">
        <v>199</v>
      </c>
      <c r="C158" s="825" t="s">
        <v>200</v>
      </c>
      <c r="D158" s="826"/>
      <c r="E158" s="826"/>
      <c r="F158" s="826"/>
      <c r="G158" s="826"/>
      <c r="H158" s="826"/>
      <c r="I158" s="826"/>
      <c r="J158" s="826"/>
      <c r="K158" s="826"/>
      <c r="L158" s="826"/>
      <c r="M158" s="826"/>
      <c r="N158" s="826"/>
      <c r="O158" s="826"/>
      <c r="P158" s="826"/>
      <c r="Q158" s="826"/>
      <c r="R158" s="826"/>
      <c r="S158" s="826"/>
      <c r="T158" s="826"/>
      <c r="U158" s="826"/>
      <c r="V158" s="826"/>
      <c r="W158" s="826"/>
      <c r="X158" s="826"/>
      <c r="Y158" s="826"/>
      <c r="Z158" s="826"/>
      <c r="AA158" s="826"/>
      <c r="AB158" s="826"/>
      <c r="AC158" s="826"/>
      <c r="AD158" s="826"/>
      <c r="AE158" s="826"/>
      <c r="AF158" s="826"/>
      <c r="AG158" s="826"/>
      <c r="AH158" s="826"/>
      <c r="AI158" s="826"/>
      <c r="AJ158" s="827"/>
      <c r="AK158" s="363" t="str">
        <f>AE20</f>
        <v/>
      </c>
      <c r="AL158" s="123"/>
      <c r="AM158" s="165"/>
      <c r="AN158" s="165"/>
      <c r="AO158" s="165"/>
    </row>
    <row r="159" spans="1:53" ht="15" customHeight="1">
      <c r="A159" s="123"/>
      <c r="B159" s="441" t="s">
        <v>201</v>
      </c>
      <c r="C159" s="828" t="s">
        <v>202</v>
      </c>
      <c r="D159" s="829"/>
      <c r="E159" s="829"/>
      <c r="F159" s="829"/>
      <c r="G159" s="829"/>
      <c r="H159" s="829"/>
      <c r="I159" s="829"/>
      <c r="J159" s="829"/>
      <c r="K159" s="829"/>
      <c r="L159" s="829"/>
      <c r="M159" s="829"/>
      <c r="N159" s="829"/>
      <c r="O159" s="829"/>
      <c r="P159" s="829"/>
      <c r="Q159" s="829"/>
      <c r="R159" s="829"/>
      <c r="S159" s="829"/>
      <c r="T159" s="829"/>
      <c r="U159" s="829"/>
      <c r="V159" s="829"/>
      <c r="W159" s="829"/>
      <c r="X159" s="829"/>
      <c r="Y159" s="829"/>
      <c r="Z159" s="829"/>
      <c r="AA159" s="829"/>
      <c r="AB159" s="829"/>
      <c r="AC159" s="829"/>
      <c r="AD159" s="829"/>
      <c r="AE159" s="829"/>
      <c r="AF159" s="829"/>
      <c r="AG159" s="829"/>
      <c r="AH159" s="829"/>
      <c r="AI159" s="829"/>
      <c r="AJ159" s="830"/>
      <c r="AK159" s="363" t="str">
        <f>Y26</f>
        <v/>
      </c>
      <c r="AL159" s="123"/>
      <c r="AM159" s="165"/>
      <c r="AN159" s="165"/>
      <c r="AO159" s="165"/>
    </row>
    <row r="160" spans="1:53" ht="12" customHeight="1">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65"/>
      <c r="AN160" s="165"/>
      <c r="AO160" s="165"/>
    </row>
    <row r="161" spans="1:41" ht="13.9" customHeight="1">
      <c r="A161" s="123"/>
      <c r="B161" s="824" t="s">
        <v>203</v>
      </c>
      <c r="C161" s="824"/>
      <c r="D161" s="824"/>
      <c r="E161" s="824"/>
      <c r="F161" s="824"/>
      <c r="G161" s="824"/>
      <c r="H161" s="824"/>
      <c r="I161" s="824"/>
      <c r="J161" s="824"/>
      <c r="K161" s="824"/>
      <c r="L161" s="824"/>
      <c r="M161" s="824"/>
      <c r="N161" s="824"/>
      <c r="O161" s="824"/>
      <c r="P161" s="824"/>
      <c r="Q161" s="824"/>
      <c r="R161" s="824"/>
      <c r="S161" s="824"/>
      <c r="T161" s="824"/>
      <c r="U161" s="824"/>
      <c r="V161" s="824"/>
      <c r="W161" s="824"/>
      <c r="X161" s="824"/>
      <c r="Y161" s="824"/>
      <c r="Z161" s="824"/>
      <c r="AA161" s="824"/>
      <c r="AB161" s="824"/>
      <c r="AC161" s="824"/>
      <c r="AD161" s="824"/>
      <c r="AE161" s="824"/>
      <c r="AF161" s="824"/>
      <c r="AG161" s="824"/>
      <c r="AH161" s="824"/>
      <c r="AI161" s="824"/>
      <c r="AJ161" s="824"/>
      <c r="AK161" s="824"/>
      <c r="AL161" s="123"/>
      <c r="AM161" s="165"/>
      <c r="AN161" s="165"/>
      <c r="AO161" s="165"/>
    </row>
    <row r="162" spans="1:41" ht="15" customHeight="1">
      <c r="A162" s="123"/>
      <c r="B162" s="364" t="s">
        <v>199</v>
      </c>
      <c r="C162" s="581" t="s">
        <v>204</v>
      </c>
      <c r="D162" s="582"/>
      <c r="E162" s="582"/>
      <c r="F162" s="582"/>
      <c r="G162" s="582"/>
      <c r="H162" s="582"/>
      <c r="I162" s="583"/>
      <c r="J162" s="584" t="s">
        <v>205</v>
      </c>
      <c r="K162" s="584"/>
      <c r="L162" s="584"/>
      <c r="M162" s="584"/>
      <c r="N162" s="584"/>
      <c r="O162" s="584"/>
      <c r="P162" s="584"/>
      <c r="Q162" s="584"/>
      <c r="R162" s="584"/>
      <c r="S162" s="584"/>
      <c r="T162" s="584"/>
      <c r="U162" s="584"/>
      <c r="V162" s="584"/>
      <c r="W162" s="584"/>
      <c r="X162" s="584"/>
      <c r="Y162" s="584"/>
      <c r="Z162" s="584"/>
      <c r="AA162" s="584"/>
      <c r="AB162" s="584"/>
      <c r="AC162" s="584"/>
      <c r="AD162" s="584"/>
      <c r="AE162" s="584"/>
      <c r="AF162" s="584"/>
      <c r="AG162" s="584"/>
      <c r="AH162" s="584"/>
      <c r="AI162" s="584"/>
      <c r="AJ162" s="585"/>
      <c r="AK162" s="363" t="str">
        <f>IF(H7="", "", IF(AND(AA50="○", AK48="○"), "○", "×"))</f>
        <v/>
      </c>
      <c r="AL162" s="123"/>
      <c r="AM162" s="165"/>
      <c r="AN162" s="165"/>
      <c r="AO162" s="165"/>
    </row>
    <row r="163" spans="1:41" ht="15" customHeight="1">
      <c r="A163" s="123"/>
      <c r="B163" s="364" t="s">
        <v>201</v>
      </c>
      <c r="C163" s="832" t="s">
        <v>206</v>
      </c>
      <c r="D163" s="833"/>
      <c r="E163" s="833"/>
      <c r="F163" s="833"/>
      <c r="G163" s="833"/>
      <c r="H163" s="833"/>
      <c r="I163" s="834"/>
      <c r="J163" s="584" t="s">
        <v>207</v>
      </c>
      <c r="K163" s="584"/>
      <c r="L163" s="584"/>
      <c r="M163" s="584"/>
      <c r="N163" s="584"/>
      <c r="O163" s="584"/>
      <c r="P163" s="584"/>
      <c r="Q163" s="584"/>
      <c r="R163" s="584"/>
      <c r="S163" s="584"/>
      <c r="T163" s="584"/>
      <c r="U163" s="584"/>
      <c r="V163" s="584"/>
      <c r="W163" s="584"/>
      <c r="X163" s="584"/>
      <c r="Y163" s="584"/>
      <c r="Z163" s="584"/>
      <c r="AA163" s="584"/>
      <c r="AB163" s="584"/>
      <c r="AC163" s="584"/>
      <c r="AD163" s="584"/>
      <c r="AE163" s="584"/>
      <c r="AF163" s="584"/>
      <c r="AG163" s="584"/>
      <c r="AH163" s="584"/>
      <c r="AI163" s="584"/>
      <c r="AJ163" s="585"/>
      <c r="AK163" s="363" t="str">
        <f>IF(OR(H7="", T54=0), "", IF(AND(AK53="○", AH55="○"), "○", "×"))</f>
        <v/>
      </c>
      <c r="AL163" s="123"/>
      <c r="AM163" s="165"/>
      <c r="AN163" s="165"/>
      <c r="AO163" s="165"/>
    </row>
    <row r="164" spans="1:41" ht="15" customHeight="1">
      <c r="A164" s="123"/>
      <c r="B164" s="364" t="s">
        <v>208</v>
      </c>
      <c r="C164" s="835" t="s">
        <v>209</v>
      </c>
      <c r="D164" s="836"/>
      <c r="E164" s="836"/>
      <c r="F164" s="836"/>
      <c r="G164" s="836"/>
      <c r="H164" s="836"/>
      <c r="I164" s="837"/>
      <c r="J164" s="822" t="s">
        <v>210</v>
      </c>
      <c r="K164" s="822"/>
      <c r="L164" s="822"/>
      <c r="M164" s="822"/>
      <c r="N164" s="822"/>
      <c r="O164" s="822"/>
      <c r="P164" s="822"/>
      <c r="Q164" s="822"/>
      <c r="R164" s="822"/>
      <c r="S164" s="822"/>
      <c r="T164" s="822"/>
      <c r="U164" s="822"/>
      <c r="V164" s="822"/>
      <c r="W164" s="822"/>
      <c r="X164" s="822"/>
      <c r="Y164" s="822"/>
      <c r="Z164" s="822"/>
      <c r="AA164" s="822"/>
      <c r="AB164" s="822"/>
      <c r="AC164" s="822"/>
      <c r="AD164" s="822"/>
      <c r="AE164" s="822"/>
      <c r="AF164" s="822"/>
      <c r="AG164" s="822"/>
      <c r="AH164" s="822"/>
      <c r="AI164" s="822"/>
      <c r="AJ164" s="823"/>
      <c r="AK164" s="363" t="str">
        <f>IF(H7="", "", IF(AM60=TRUE, "", IF(AND(T64="○", T70="○"), "○", "×")))</f>
        <v/>
      </c>
      <c r="AL164" s="123"/>
      <c r="AM164" s="165"/>
      <c r="AN164" s="165"/>
      <c r="AO164" s="165"/>
    </row>
    <row r="165" spans="1:41" ht="15" customHeight="1">
      <c r="A165" s="123"/>
      <c r="B165" s="364" t="s">
        <v>211</v>
      </c>
      <c r="C165" s="831" t="s">
        <v>212</v>
      </c>
      <c r="D165" s="831"/>
      <c r="E165" s="831"/>
      <c r="F165" s="831"/>
      <c r="G165" s="831"/>
      <c r="H165" s="831"/>
      <c r="I165" s="831"/>
      <c r="J165" s="822" t="s">
        <v>213</v>
      </c>
      <c r="K165" s="822"/>
      <c r="L165" s="822"/>
      <c r="M165" s="822"/>
      <c r="N165" s="822"/>
      <c r="O165" s="822"/>
      <c r="P165" s="822"/>
      <c r="Q165" s="822"/>
      <c r="R165" s="822"/>
      <c r="S165" s="822"/>
      <c r="T165" s="822"/>
      <c r="U165" s="822"/>
      <c r="V165" s="822"/>
      <c r="W165" s="822"/>
      <c r="X165" s="822"/>
      <c r="Y165" s="822"/>
      <c r="Z165" s="822"/>
      <c r="AA165" s="822"/>
      <c r="AB165" s="822"/>
      <c r="AC165" s="822"/>
      <c r="AD165" s="822"/>
      <c r="AE165" s="822"/>
      <c r="AF165" s="822"/>
      <c r="AG165" s="822"/>
      <c r="AH165" s="822"/>
      <c r="AI165" s="822"/>
      <c r="AJ165" s="823"/>
      <c r="AK165" s="363" t="str">
        <f>IF(OR(H7="",AN48=0),"",IF(OR(AM80,AM84),"〇","×"))</f>
        <v/>
      </c>
      <c r="AL165" s="123"/>
      <c r="AM165" s="165"/>
      <c r="AN165" s="165"/>
      <c r="AO165" s="165"/>
    </row>
    <row r="166" spans="1:41" ht="30" customHeight="1">
      <c r="A166" s="123"/>
      <c r="B166" s="364" t="s">
        <v>214</v>
      </c>
      <c r="C166" s="831" t="s">
        <v>215</v>
      </c>
      <c r="D166" s="831"/>
      <c r="E166" s="831"/>
      <c r="F166" s="831"/>
      <c r="G166" s="831"/>
      <c r="H166" s="831"/>
      <c r="I166" s="831"/>
      <c r="J166" s="822" t="s">
        <v>216</v>
      </c>
      <c r="K166" s="822"/>
      <c r="L166" s="822"/>
      <c r="M166" s="822"/>
      <c r="N166" s="822"/>
      <c r="O166" s="822"/>
      <c r="P166" s="822"/>
      <c r="Q166" s="822"/>
      <c r="R166" s="822"/>
      <c r="S166" s="822"/>
      <c r="T166" s="822"/>
      <c r="U166" s="822"/>
      <c r="V166" s="822"/>
      <c r="W166" s="822"/>
      <c r="X166" s="822"/>
      <c r="Y166" s="822"/>
      <c r="Z166" s="822"/>
      <c r="AA166" s="822"/>
      <c r="AB166" s="822"/>
      <c r="AC166" s="822"/>
      <c r="AD166" s="822"/>
      <c r="AE166" s="822"/>
      <c r="AF166" s="822"/>
      <c r="AG166" s="822"/>
      <c r="AH166" s="822"/>
      <c r="AI166" s="822"/>
      <c r="AJ166" s="823"/>
      <c r="AK166" s="363" t="str">
        <f>IF(AND(S91="", S92=""), "", IF(OR(AND(S91="○", S92="○"), AND(OR(S91="×", S92="×"), AK94="○"), AND(S91="○", S92=""), AND(S91="", S92="○")), "○", "×"))</f>
        <v/>
      </c>
      <c r="AL166" s="123"/>
      <c r="AM166" s="165"/>
      <c r="AN166" s="165"/>
      <c r="AO166" s="165"/>
    </row>
    <row r="167" spans="1:41" ht="15" customHeight="1">
      <c r="A167" s="123"/>
      <c r="B167" s="365" t="s">
        <v>217</v>
      </c>
      <c r="C167" s="813" t="s">
        <v>218</v>
      </c>
      <c r="D167" s="813"/>
      <c r="E167" s="813"/>
      <c r="F167" s="813"/>
      <c r="G167" s="813"/>
      <c r="H167" s="813"/>
      <c r="I167" s="813"/>
      <c r="J167" s="814" t="s">
        <v>219</v>
      </c>
      <c r="K167" s="814"/>
      <c r="L167" s="814"/>
      <c r="M167" s="814"/>
      <c r="N167" s="814"/>
      <c r="O167" s="814"/>
      <c r="P167" s="814"/>
      <c r="Q167" s="814"/>
      <c r="R167" s="814"/>
      <c r="S167" s="814"/>
      <c r="T167" s="814"/>
      <c r="U167" s="814"/>
      <c r="V167" s="814"/>
      <c r="W167" s="814"/>
      <c r="X167" s="814"/>
      <c r="Y167" s="814"/>
      <c r="Z167" s="814"/>
      <c r="AA167" s="814"/>
      <c r="AB167" s="814"/>
      <c r="AC167" s="814"/>
      <c r="AD167" s="814"/>
      <c r="AE167" s="814"/>
      <c r="AF167" s="814"/>
      <c r="AG167" s="814"/>
      <c r="AH167" s="814"/>
      <c r="AI167" s="814"/>
      <c r="AJ167" s="815"/>
      <c r="AK167" s="366" t="str">
        <f>IF(H7="", "", IF(OR(AM102=TRUE, AK103="○"), "○", "×"))</f>
        <v/>
      </c>
      <c r="AL167" s="123"/>
      <c r="AM167" s="165"/>
      <c r="AN167" s="165"/>
      <c r="AO167" s="165"/>
    </row>
    <row r="168" spans="1:41">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M168" s="165"/>
      <c r="AN168" s="165"/>
      <c r="AO168" s="165"/>
    </row>
    <row r="169" spans="1:41">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M169" s="165"/>
      <c r="AN169" s="165"/>
      <c r="AO169" s="165"/>
    </row>
    <row r="170" spans="1:41">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M170" s="165"/>
      <c r="AN170" s="165"/>
      <c r="AO170" s="165"/>
    </row>
    <row r="171" spans="1:41">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M171" s="165"/>
      <c r="AN171" s="165"/>
      <c r="AO171" s="165"/>
    </row>
    <row r="172" spans="1:41">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M172" s="165"/>
      <c r="AN172" s="165"/>
      <c r="AO172" s="165"/>
    </row>
    <row r="173" spans="1:41">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M173" s="165"/>
      <c r="AN173" s="165"/>
      <c r="AO173" s="165"/>
    </row>
    <row r="174" spans="1:41">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M174" s="165"/>
      <c r="AN174" s="165"/>
      <c r="AO174" s="165"/>
    </row>
    <row r="175" spans="1:41">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M175" s="165"/>
      <c r="AN175" s="165"/>
      <c r="AO175" s="165"/>
    </row>
    <row r="176" spans="1:41">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M176" s="165"/>
      <c r="AN176" s="165"/>
      <c r="AO176" s="165"/>
    </row>
    <row r="177" spans="2:37">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row>
    <row r="178" spans="2:37">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row>
    <row r="179" spans="2:37">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row>
    <row r="180" spans="2:37">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row>
    <row r="181" spans="2:37">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row>
    <row r="182" spans="2:37">
      <c r="C182" s="162"/>
    </row>
  </sheetData>
  <sheetProtection algorithmName="SHA-512" hashValue="LjFBNQXm0RGWe9YzEdfj9jcOWawwA4KY7EVnIgvYpVL9+VSF9LYf/oMrBPijBXYdnOTnB3PzDCeS/A5ELklq+w==" saltValue="vKcUoKacgbKsgzSrZRIPTA=="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5" priority="178">
      <formula>#REF!=TRUE</formula>
    </cfRule>
  </conditionalFormatting>
  <conditionalFormatting sqref="B43:AK44">
    <cfRule type="expression" dxfId="52" priority="99">
      <formula>OR(AND($Q$34="", $H$7&lt;&gt;""), AND($Q$34=0, $H$7&lt;&gt;""))</formula>
    </cfRule>
  </conditionalFormatting>
  <conditionalFormatting sqref="B48:AK48">
    <cfRule type="expression" dxfId="51" priority="3">
      <formula>$BA$2="補助金様式を都道府県に提出"</formula>
    </cfRule>
    <cfRule type="expression" dxfId="50" priority="4">
      <formula>$AK$64="○"</formula>
    </cfRule>
  </conditionalFormatting>
  <conditionalFormatting sqref="B53:AK53">
    <cfRule type="expression" dxfId="49" priority="1">
      <formula>$BA$2="補助金様式を都道府県に提出"</formula>
    </cfRule>
    <cfRule type="expression" dxfId="48" priority="2">
      <formula>$AK$64="○"</formula>
    </cfRule>
  </conditionalFormatting>
  <conditionalFormatting sqref="B63:AK77">
    <cfRule type="expression" dxfId="47" priority="177">
      <formula>$AM$60=TRUE</formula>
    </cfRule>
  </conditionalFormatting>
  <conditionalFormatting sqref="B80:AK87">
    <cfRule type="expression" dxfId="46" priority="192">
      <formula>AND($AN$48=0, $H$7&lt;&gt;"")</formula>
    </cfRule>
  </conditionalFormatting>
  <conditionalFormatting sqref="B82:AK87">
    <cfRule type="expression" dxfId="45" priority="240">
      <formula>AND($AM$80=TRUE, $H$7&lt;&gt;"")</formula>
    </cfRule>
  </conditionalFormatting>
  <conditionalFormatting sqref="B91:AK99">
    <cfRule type="expression" dxfId="44" priority="14">
      <formula>AND($AN$49=0, $H$7&lt;&gt;"")</formula>
    </cfRule>
  </conditionalFormatting>
  <conditionalFormatting sqref="B94:AK99">
    <cfRule type="expression" dxfId="43" priority="244">
      <formula>AND($AM$91="要件を満たす", $H$7&lt;&gt;"")</formula>
    </cfRule>
  </conditionalFormatting>
  <conditionalFormatting sqref="B103:AK103">
    <cfRule type="expression" dxfId="42" priority="11">
      <formula>$BA$2="補助金様式を都道府県に提出"</formula>
    </cfRule>
    <cfRule type="expression" dxfId="41" priority="12">
      <formula>$AK$64="○"</formula>
    </cfRule>
  </conditionalFormatting>
  <conditionalFormatting sqref="B105:AK106">
    <cfRule type="expression" dxfId="40" priority="17">
      <formula>AND($AI$105="", $H$7&lt;&gt;"")</formula>
    </cfRule>
  </conditionalFormatting>
  <conditionalFormatting sqref="B105:AK110 B111:F111 B112:AK127 B128:G128 B129:AK139">
    <cfRule type="expression" dxfId="39" priority="241">
      <formula>AND($AM$102=TRUE, $H$7&lt;&gt;"")</formula>
    </cfRule>
  </conditionalFormatting>
  <conditionalFormatting sqref="B108:AK110">
    <cfRule type="expression" dxfId="38" priority="16">
      <formula>AND($AI$108="", $H$7&lt;&gt;"")</formula>
    </cfRule>
  </conditionalFormatting>
  <conditionalFormatting sqref="S91">
    <cfRule type="expression" dxfId="37" priority="90">
      <formula>$S$91="○"</formula>
    </cfRule>
  </conditionalFormatting>
  <conditionalFormatting sqref="S92">
    <cfRule type="expression" dxfId="36" priority="89">
      <formula>$S$92="○"</formula>
    </cfRule>
  </conditionalFormatting>
  <conditionalFormatting sqref="AD19:AE19">
    <cfRule type="expression" dxfId="35" priority="47">
      <formula>$AE$19&lt;&gt;"×"</formula>
    </cfRule>
  </conditionalFormatting>
  <conditionalFormatting sqref="AK158:AK159 AK162:AK167">
    <cfRule type="expression" dxfId="34" priority="36">
      <formula>AND(AK158="", $H$7&lt;&gt;"")</formula>
    </cfRule>
  </conditionalFormatting>
  <conditionalFormatting sqref="AM19:BA19 AQ20:BE20">
    <cfRule type="expression" dxfId="33" priority="141">
      <formula>AND($AE$19&lt;&gt;"×",$AE$20="○")</formula>
    </cfRule>
  </conditionalFormatting>
  <conditionalFormatting sqref="AM19:BA19">
    <cfRule type="expression" dxfId="32" priority="140">
      <formula>$AE$19&lt;&gt;"×"</formula>
    </cfRule>
  </conditionalFormatting>
  <conditionalFormatting sqref="AO111:AZ111">
    <cfRule type="expression" dxfId="31" priority="160">
      <formula>OR(#REF!="該当",AND(#REF!="該当",#REF!="○"))</formula>
    </cfRule>
  </conditionalFormatting>
  <conditionalFormatting sqref="AQ20:BE20">
    <cfRule type="expression" dxfId="30" priority="139">
      <formula>$AE$20="○"</formula>
    </cfRule>
  </conditionalFormatting>
  <conditionalFormatting sqref="AQ26:BE30">
    <cfRule type="expression" dxfId="29" priority="50">
      <formula>$Y$26="○"</formula>
    </cfRule>
  </conditionalFormatting>
  <conditionalFormatting sqref="AQ43:BE44">
    <cfRule type="expression" dxfId="28" priority="5">
      <formula>OR($Q$34="", AND($Q$34&lt;&gt;"", $F$43&lt;&gt;"", $F$44&lt;&gt;""))</formula>
    </cfRule>
  </conditionalFormatting>
  <conditionalFormatting sqref="AQ54:BE54">
    <cfRule type="expression" dxfId="27" priority="44">
      <formula>$AH$54&lt;&gt;"×"</formula>
    </cfRule>
    <cfRule type="expression" dxfId="26" priority="43">
      <formula>AND($AH$54&lt;&gt;"×",$AH$55&lt;&gt;"×")</formula>
    </cfRule>
  </conditionalFormatting>
  <conditionalFormatting sqref="AQ55:BE55">
    <cfRule type="expression" dxfId="25" priority="45">
      <formula>$AH$55&lt;&gt;"×"</formula>
    </cfRule>
  </conditionalFormatting>
  <conditionalFormatting sqref="AQ73:BE73">
    <cfRule type="expression" dxfId="24" priority="238">
      <formula>OR(AND($AM$70=FALSE,$J$73=""),AND($AN$70=TRUE,$J$73&lt;&gt;""))</formula>
    </cfRule>
  </conditionalFormatting>
  <conditionalFormatting sqref="AQ75:BE75">
    <cfRule type="expression" dxfId="23" priority="237">
      <formula>OR(AND($AO$71=FALSE,$J$75=""),AND($AO$71=TRUE,$J$75&lt;&gt;""))</formula>
    </cfRule>
  </conditionalFormatting>
  <conditionalFormatting sqref="AQ95:BE95">
    <cfRule type="expression" dxfId="22" priority="28">
      <formula>OR($AK$94="○", $AK$94="")</formula>
    </cfRule>
  </conditionalFormatting>
  <conditionalFormatting sqref="AQ99:BE99">
    <cfRule type="expression" dxfId="21" priority="239">
      <formula>OR($AM$99=FALSE, AND($AM$99=TRUE, $G$99&lt;&gt;""))</formula>
    </cfRule>
  </conditionalFormatting>
  <conditionalFormatting sqref="AQ112:BE115">
    <cfRule type="expression" dxfId="20" priority="161">
      <formula>OR(AND($AI$105="該当",$AN$112&gt;=2),AND($AI$105="",$AI$108="該当", $AN$112&gt;=1))</formula>
    </cfRule>
  </conditionalFormatting>
  <conditionalFormatting sqref="AQ116:BE119">
    <cfRule type="expression" dxfId="19" priority="162">
      <formula>OR(AND($AI$105="該当",$AN$116&gt;=2),AND($AI$105="",$AI$108="該当", $AN$116&gt;=1))</formula>
    </cfRule>
  </conditionalFormatting>
  <conditionalFormatting sqref="AQ120:BE123">
    <cfRule type="expression" dxfId="18" priority="163">
      <formula>OR(AND($AI$105="該当",$AN$120&gt;=2),AND($AI$105="",$AI$108="該当", $AN$120&gt;=1))</formula>
    </cfRule>
  </conditionalFormatting>
  <conditionalFormatting sqref="AQ124:BE127">
    <cfRule type="expression" dxfId="17" priority="164">
      <formula>OR(AND($AI$105="該当",$AN$124&gt;=2),AND($AI$105="",$AI$108="該当", $AN$124&gt;=1))</formula>
    </cfRule>
  </conditionalFormatting>
  <conditionalFormatting sqref="AQ128:BE128">
    <cfRule type="expression" dxfId="16" priority="6">
      <formula>$AQ$128=""</formula>
    </cfRule>
  </conditionalFormatting>
  <conditionalFormatting sqref="AQ129:BE135">
    <cfRule type="expression" dxfId="15" priority="165">
      <formula>OR(AND($AI$105="該当",$AN$128&gt;=3),AND($AI$105="",$AI$108="該当", $AN$128&gt;=2))</formula>
    </cfRule>
  </conditionalFormatting>
  <conditionalFormatting sqref="AQ136:BE139">
    <cfRule type="expression" dxfId="14" priority="8">
      <formula>OR(AND($AI$105="該当",$AN$136&gt;=2),AND($AI$105="",$AI$108="該当", $AN$136&gt;=1))</formula>
    </cfRule>
  </conditionalFormatting>
  <conditionalFormatting sqref="AZ94:BA94">
    <cfRule type="expression" dxfId="13"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3"/>
  <sheetViews>
    <sheetView view="pageBreakPreview" zoomScale="85" zoomScaleNormal="120" zoomScaleSheetLayoutView="85" zoomScalePageLayoutView="51" workbookViewId="0">
      <selection activeCell="AG1" sqref="AG1:AJ1048576"/>
    </sheetView>
  </sheetViews>
  <sheetFormatPr defaultColWidth="9" defaultRowHeight="13.5"/>
  <cols>
    <col min="1" max="1" width="4.75" customWidth="1"/>
    <col min="2" max="9" width="1.375" customWidth="1"/>
    <col min="10" max="10" width="12.125" customWidth="1"/>
    <col min="11" max="11" width="9.25" customWidth="1"/>
    <col min="12" max="12" width="10.125" customWidth="1"/>
    <col min="13" max="13" width="19.375" customWidth="1"/>
    <col min="14" max="14" width="29.375" customWidth="1"/>
    <col min="15" max="15" width="15.75" style="165" customWidth="1"/>
    <col min="16" max="16" width="14.75" style="165" customWidth="1"/>
    <col min="17" max="18" width="6.75" style="165" customWidth="1"/>
    <col min="19" max="19" width="12.75" customWidth="1"/>
    <col min="20" max="20" width="6.375" style="165" customWidth="1"/>
    <col min="21" max="21" width="12.75" customWidth="1"/>
    <col min="22" max="22" width="6" style="165" customWidth="1"/>
    <col min="23" max="23" width="12" style="165" customWidth="1"/>
    <col min="24" max="24" width="1.375" style="165" customWidth="1"/>
    <col min="25" max="25" width="14.75" style="165" customWidth="1"/>
    <col min="26" max="26" width="12.75" style="166" customWidth="1"/>
    <col min="27" max="27" width="12.75" customWidth="1"/>
    <col min="28" max="28" width="9.75" style="165" customWidth="1"/>
    <col min="29" max="30" width="6.75" customWidth="1"/>
    <col min="31" max="31" width="6.125" style="165" customWidth="1"/>
    <col min="32" max="32" width="11.75" style="165" customWidth="1"/>
    <col min="33" max="33" width="15.125" style="123" hidden="1" customWidth="1"/>
    <col min="34" max="34" width="21.75" style="123" hidden="1" customWidth="1"/>
    <col min="35" max="35" width="12.375" style="124" hidden="1" customWidth="1"/>
    <col min="36" max="36" width="15" style="123" hidden="1" customWidth="1"/>
    <col min="37" max="37" width="10.375" customWidth="1"/>
    <col min="38" max="38" width="10.75" customWidth="1"/>
    <col min="39" max="40" width="24.75" customWidth="1"/>
    <col min="41" max="16384" width="9" style="125"/>
  </cols>
  <sheetData>
    <row r="1" spans="1:41" ht="27" customHeight="1">
      <c r="A1" s="120" t="s">
        <v>220</v>
      </c>
      <c r="B1" s="121"/>
      <c r="C1" s="122"/>
      <c r="D1" s="122"/>
      <c r="E1" s="122"/>
      <c r="F1" s="122"/>
      <c r="G1" s="122"/>
      <c r="H1" s="122"/>
      <c r="I1" s="122"/>
      <c r="J1" s="122"/>
      <c r="K1" s="122"/>
      <c r="L1" s="122"/>
      <c r="M1" s="122"/>
      <c r="N1" s="122"/>
      <c r="O1" s="122"/>
      <c r="P1" s="122"/>
      <c r="Q1" s="122"/>
      <c r="R1" s="122"/>
      <c r="S1" s="122"/>
      <c r="T1" s="123"/>
      <c r="U1" s="123"/>
      <c r="V1" s="123"/>
      <c r="W1" s="123"/>
      <c r="X1" s="124"/>
      <c r="Y1" s="123"/>
      <c r="Z1" s="123"/>
      <c r="AA1" s="123"/>
      <c r="AB1" s="913" t="s">
        <v>39</v>
      </c>
      <c r="AC1" s="914"/>
      <c r="AD1" s="915" t="str">
        <f>IF(基本情報入力シート!G18="","",基本情報入力シート!G18)</f>
        <v/>
      </c>
      <c r="AE1" s="915"/>
      <c r="AF1" s="915"/>
      <c r="AI1" s="123"/>
      <c r="AK1" s="125"/>
      <c r="AL1" s="125"/>
      <c r="AM1" s="125"/>
      <c r="AN1" s="125"/>
    </row>
    <row r="2" spans="1:41" ht="10.5" customHeight="1" thickBot="1">
      <c r="A2" s="122"/>
      <c r="B2" s="122"/>
      <c r="C2" s="122"/>
      <c r="D2" s="122"/>
      <c r="E2" s="122"/>
      <c r="F2" s="122"/>
      <c r="G2" s="122"/>
      <c r="H2" s="122"/>
      <c r="I2" s="122"/>
      <c r="J2" s="122"/>
      <c r="K2" s="122"/>
      <c r="L2" s="122"/>
      <c r="M2" s="122"/>
      <c r="N2" s="122"/>
      <c r="O2" s="122"/>
      <c r="P2" s="122"/>
      <c r="Q2" s="122"/>
      <c r="R2" s="122"/>
      <c r="S2" s="122"/>
      <c r="T2" s="123"/>
      <c r="U2" s="123"/>
      <c r="V2" s="123"/>
      <c r="W2" s="123"/>
      <c r="X2" s="124"/>
      <c r="Y2" s="123"/>
      <c r="Z2" s="123"/>
      <c r="AA2" s="123"/>
      <c r="AB2" s="123"/>
      <c r="AC2" s="123"/>
      <c r="AD2" s="123"/>
      <c r="AE2" s="123"/>
      <c r="AF2" s="123"/>
      <c r="AH2" s="124"/>
      <c r="AI2" s="123"/>
      <c r="AM2" s="125"/>
      <c r="AN2" s="125"/>
    </row>
    <row r="3" spans="1:41" ht="23.25" customHeight="1" thickBot="1">
      <c r="A3" s="917" t="s">
        <v>11</v>
      </c>
      <c r="B3" s="917"/>
      <c r="C3" s="917"/>
      <c r="D3" s="917"/>
      <c r="E3" s="918"/>
      <c r="F3" s="919" t="str">
        <f>IF(基本情報入力シート!M23="","",基本情報入力シート!M23)</f>
        <v/>
      </c>
      <c r="G3" s="920"/>
      <c r="H3" s="920"/>
      <c r="I3" s="920"/>
      <c r="J3" s="920"/>
      <c r="K3" s="920"/>
      <c r="L3" s="920"/>
      <c r="M3" s="921"/>
      <c r="N3" s="123"/>
      <c r="O3" s="123"/>
      <c r="P3" s="123"/>
      <c r="Q3" s="123"/>
      <c r="R3" s="123"/>
      <c r="S3" s="123"/>
      <c r="T3" s="122"/>
      <c r="U3" s="122"/>
      <c r="V3" s="123"/>
      <c r="W3" s="123"/>
      <c r="X3" s="124"/>
      <c r="Y3" s="123"/>
      <c r="Z3" s="123"/>
      <c r="AA3" s="123"/>
      <c r="AB3" s="123"/>
      <c r="AC3" s="123"/>
      <c r="AD3" s="123"/>
      <c r="AE3" s="123"/>
      <c r="AF3" s="123"/>
      <c r="AH3" s="124"/>
      <c r="AI3" s="123"/>
      <c r="AM3" s="125"/>
      <c r="AN3" s="125"/>
    </row>
    <row r="4" spans="1:41" ht="21" customHeight="1" thickBot="1">
      <c r="A4" s="126"/>
      <c r="B4" s="127"/>
      <c r="C4" s="127"/>
      <c r="D4" s="126"/>
      <c r="E4" s="126"/>
      <c r="F4" s="126"/>
      <c r="G4" s="126"/>
      <c r="H4" s="126"/>
      <c r="I4" s="126"/>
      <c r="J4" s="126"/>
      <c r="K4" s="126"/>
      <c r="L4" s="126"/>
      <c r="M4" s="122"/>
      <c r="N4" s="122"/>
      <c r="O4" s="122"/>
      <c r="P4" s="122"/>
      <c r="Q4" s="122"/>
      <c r="R4" s="122"/>
      <c r="S4" s="122"/>
      <c r="T4" s="122"/>
      <c r="U4" s="122"/>
      <c r="V4" s="123"/>
      <c r="W4" s="128" t="s">
        <v>221</v>
      </c>
      <c r="X4" s="123"/>
      <c r="Y4" s="129"/>
      <c r="Z4" s="129"/>
      <c r="AA4" s="129"/>
      <c r="AB4" s="129"/>
      <c r="AC4" s="129"/>
      <c r="AD4" s="129"/>
      <c r="AE4" s="129"/>
      <c r="AF4" s="129"/>
      <c r="AG4" s="129"/>
      <c r="AH4" s="129"/>
      <c r="AI4" s="123"/>
      <c r="AM4" s="125"/>
      <c r="AN4" s="125"/>
    </row>
    <row r="5" spans="1:41" ht="25.5" customHeight="1">
      <c r="A5" s="123"/>
      <c r="B5" s="922" t="s">
        <v>222</v>
      </c>
      <c r="C5" s="922"/>
      <c r="D5" s="923"/>
      <c r="E5" s="923"/>
      <c r="F5" s="923"/>
      <c r="G5" s="923"/>
      <c r="H5" s="923"/>
      <c r="I5" s="923"/>
      <c r="J5" s="923"/>
      <c r="K5" s="923"/>
      <c r="L5" s="923"/>
      <c r="M5" s="923"/>
      <c r="N5" s="130">
        <f>IFERROR(SUM(Q:R)+SUM(Z:Z),"")</f>
        <v>0</v>
      </c>
      <c r="O5" s="131" t="s">
        <v>49</v>
      </c>
      <c r="P5" s="132"/>
      <c r="Q5" s="132"/>
      <c r="R5" s="418"/>
      <c r="S5" s="418"/>
      <c r="T5" s="418"/>
      <c r="U5" s="418"/>
      <c r="V5" s="418"/>
      <c r="W5" s="929" t="s">
        <v>223</v>
      </c>
      <c r="X5" s="962" t="s">
        <v>224</v>
      </c>
      <c r="Y5" s="707"/>
      <c r="Z5" s="707"/>
      <c r="AA5" s="963"/>
      <c r="AB5" s="133">
        <f>SUM(W:X)</f>
        <v>0</v>
      </c>
      <c r="AC5" s="930" t="str">
        <f>IF(AB6=0, "", IF(AB5&gt;=AB6,"○","×"))</f>
        <v/>
      </c>
      <c r="AD5" s="909" t="s">
        <v>225</v>
      </c>
      <c r="AE5" s="910"/>
      <c r="AF5" s="910"/>
      <c r="AG5" s="129"/>
      <c r="AH5" s="129"/>
      <c r="AI5" s="125"/>
      <c r="AJ5" s="125"/>
      <c r="AK5" s="125"/>
      <c r="AL5" s="125"/>
      <c r="AM5" s="125"/>
      <c r="AN5" s="125"/>
    </row>
    <row r="6" spans="1:41" ht="30.6" customHeight="1" thickBot="1">
      <c r="A6" s="123"/>
      <c r="B6" s="955"/>
      <c r="C6" s="956"/>
      <c r="D6" s="912" t="s">
        <v>226</v>
      </c>
      <c r="E6" s="912"/>
      <c r="F6" s="912"/>
      <c r="G6" s="912"/>
      <c r="H6" s="912"/>
      <c r="I6" s="912"/>
      <c r="J6" s="912"/>
      <c r="K6" s="912"/>
      <c r="L6" s="912"/>
      <c r="M6" s="912"/>
      <c r="N6" s="130">
        <f>SUM(S:S, AA:AA)</f>
        <v>0</v>
      </c>
      <c r="O6" s="131" t="s">
        <v>49</v>
      </c>
      <c r="P6" s="132"/>
      <c r="Q6" s="132"/>
      <c r="R6" s="132"/>
      <c r="S6" s="132"/>
      <c r="T6" s="123"/>
      <c r="U6" s="123"/>
      <c r="V6" s="123"/>
      <c r="W6" s="929"/>
      <c r="X6" s="962" t="s">
        <v>227</v>
      </c>
      <c r="Y6" s="707"/>
      <c r="Z6" s="707"/>
      <c r="AA6" s="963"/>
      <c r="AB6" s="135">
        <f>SUM(AI:AI)</f>
        <v>0</v>
      </c>
      <c r="AC6" s="931"/>
      <c r="AD6" s="909"/>
      <c r="AE6" s="910"/>
      <c r="AF6" s="910"/>
      <c r="AG6" s="129"/>
      <c r="AH6" s="129"/>
      <c r="AI6" s="125"/>
      <c r="AJ6" s="125"/>
      <c r="AK6" s="125"/>
      <c r="AL6" s="125"/>
      <c r="AM6" s="125"/>
      <c r="AN6" s="125"/>
    </row>
    <row r="7" spans="1:41" ht="33" customHeight="1">
      <c r="A7" s="123"/>
      <c r="B7" s="136"/>
      <c r="C7" s="137"/>
      <c r="D7" s="911" t="s">
        <v>228</v>
      </c>
      <c r="E7" s="912"/>
      <c r="F7" s="912"/>
      <c r="G7" s="912"/>
      <c r="H7" s="912"/>
      <c r="I7" s="912"/>
      <c r="J7" s="912"/>
      <c r="K7" s="912"/>
      <c r="L7" s="912"/>
      <c r="M7" s="912"/>
      <c r="N7" s="130">
        <f>ROUNDDOWN(SUM(U:U,AC:AD),0)</f>
        <v>0</v>
      </c>
      <c r="O7" s="131" t="s">
        <v>49</v>
      </c>
      <c r="P7" s="132"/>
      <c r="Q7" s="132"/>
      <c r="R7" s="132"/>
      <c r="S7" s="132"/>
      <c r="T7" s="123"/>
      <c r="U7" s="123"/>
      <c r="V7" s="123"/>
      <c r="W7" s="924" t="s">
        <v>229</v>
      </c>
      <c r="X7" s="962" t="s">
        <v>224</v>
      </c>
      <c r="Y7" s="707"/>
      <c r="Z7" s="707"/>
      <c r="AA7" s="963"/>
      <c r="AB7" s="138">
        <f>SUM(AF:AF)</f>
        <v>0</v>
      </c>
      <c r="AC7" s="930" t="str">
        <f>IF(AB8=0, "", IF(AB7&gt;=AB8,"○","×"))</f>
        <v/>
      </c>
      <c r="AD7" s="909" t="s">
        <v>225</v>
      </c>
      <c r="AE7" s="910"/>
      <c r="AF7" s="910"/>
      <c r="AG7" s="129"/>
      <c r="AH7" s="129"/>
      <c r="AI7" s="125"/>
      <c r="AJ7" s="125"/>
      <c r="AK7" s="125"/>
      <c r="AL7" s="125"/>
      <c r="AM7" s="125"/>
      <c r="AN7" s="125"/>
    </row>
    <row r="8" spans="1:41" ht="25.5" customHeight="1" thickBot="1">
      <c r="A8" s="123"/>
      <c r="B8" s="968" t="s">
        <v>230</v>
      </c>
      <c r="C8" s="968"/>
      <c r="D8" s="968"/>
      <c r="E8" s="968"/>
      <c r="F8" s="968"/>
      <c r="G8" s="968"/>
      <c r="H8" s="968"/>
      <c r="I8" s="968"/>
      <c r="J8" s="968"/>
      <c r="K8" s="968"/>
      <c r="L8" s="968"/>
      <c r="M8" s="968"/>
      <c r="N8" s="968"/>
      <c r="O8" s="968"/>
      <c r="P8" s="968"/>
      <c r="Q8" s="968"/>
      <c r="R8" s="968"/>
      <c r="S8" s="968"/>
      <c r="T8" s="968"/>
      <c r="U8" s="208"/>
      <c r="V8" s="208"/>
      <c r="W8" s="925"/>
      <c r="X8" s="962" t="s">
        <v>227</v>
      </c>
      <c r="Y8" s="707"/>
      <c r="Z8" s="707"/>
      <c r="AA8" s="963"/>
      <c r="AB8" s="135">
        <f>SUM(AJ:AJ)</f>
        <v>0</v>
      </c>
      <c r="AC8" s="931"/>
      <c r="AD8" s="909"/>
      <c r="AE8" s="910"/>
      <c r="AF8" s="910"/>
      <c r="AI8"/>
      <c r="AJ8" s="125"/>
      <c r="AK8" s="125"/>
      <c r="AL8" s="125"/>
      <c r="AM8" s="125"/>
      <c r="AN8" s="125"/>
    </row>
    <row r="9" spans="1:41" ht="42" customHeight="1" thickBot="1">
      <c r="A9" s="122"/>
      <c r="B9" s="969"/>
      <c r="C9" s="969"/>
      <c r="D9" s="969"/>
      <c r="E9" s="969"/>
      <c r="F9" s="969"/>
      <c r="G9" s="969"/>
      <c r="H9" s="969"/>
      <c r="I9" s="969"/>
      <c r="J9" s="969"/>
      <c r="K9" s="969"/>
      <c r="L9" s="969"/>
      <c r="M9" s="969"/>
      <c r="N9" s="969"/>
      <c r="O9" s="968"/>
      <c r="P9" s="968"/>
      <c r="Q9" s="968"/>
      <c r="R9" s="968"/>
      <c r="S9" s="968"/>
      <c r="T9" s="969"/>
      <c r="U9" s="139"/>
      <c r="V9" s="139"/>
      <c r="W9" s="139"/>
      <c r="X9" s="140"/>
      <c r="Y9" s="139"/>
      <c r="Z9" s="139"/>
      <c r="AA9" s="141"/>
      <c r="AB9" s="141"/>
      <c r="AC9" s="141"/>
      <c r="AD9" s="141"/>
      <c r="AE9" s="141"/>
      <c r="AF9" s="141"/>
      <c r="AG9" s="141"/>
      <c r="AH9" s="140"/>
      <c r="AI9" s="123"/>
      <c r="AM9" s="125"/>
      <c r="AN9" s="125"/>
    </row>
    <row r="10" spans="1:41" ht="24" customHeight="1" thickBot="1">
      <c r="A10" s="932"/>
      <c r="B10" s="935" t="s">
        <v>231</v>
      </c>
      <c r="C10" s="936"/>
      <c r="D10" s="936"/>
      <c r="E10" s="936"/>
      <c r="F10" s="936"/>
      <c r="G10" s="936"/>
      <c r="H10" s="936"/>
      <c r="I10" s="937"/>
      <c r="J10" s="942" t="s">
        <v>232</v>
      </c>
      <c r="K10" s="943" t="s">
        <v>233</v>
      </c>
      <c r="L10" s="944"/>
      <c r="M10" s="949" t="s">
        <v>234</v>
      </c>
      <c r="N10" s="952" t="s">
        <v>34</v>
      </c>
      <c r="O10" s="957" t="s">
        <v>235</v>
      </c>
      <c r="P10" s="926" t="s">
        <v>236</v>
      </c>
      <c r="Q10" s="927"/>
      <c r="R10" s="927"/>
      <c r="S10" s="927"/>
      <c r="T10" s="927"/>
      <c r="U10" s="927"/>
      <c r="V10" s="927"/>
      <c r="W10" s="927"/>
      <c r="X10" s="927"/>
      <c r="Y10" s="927"/>
      <c r="Z10" s="927"/>
      <c r="AA10" s="927"/>
      <c r="AB10" s="927"/>
      <c r="AC10" s="927"/>
      <c r="AD10" s="927"/>
      <c r="AE10" s="927"/>
      <c r="AF10" s="928"/>
      <c r="AG10" s="960" t="s">
        <v>237</v>
      </c>
      <c r="AH10" s="961" t="s">
        <v>238</v>
      </c>
      <c r="AI10" s="960" t="s">
        <v>239</v>
      </c>
      <c r="AJ10" s="961"/>
      <c r="AK10" s="916"/>
      <c r="AL10" s="916"/>
      <c r="AM10" s="125"/>
      <c r="AN10" s="125"/>
    </row>
    <row r="11" spans="1:41" ht="21.75" customHeight="1">
      <c r="A11" s="933"/>
      <c r="B11" s="890"/>
      <c r="C11" s="938"/>
      <c r="D11" s="938"/>
      <c r="E11" s="938"/>
      <c r="F11" s="938"/>
      <c r="G11" s="938"/>
      <c r="H11" s="938"/>
      <c r="I11" s="888"/>
      <c r="J11" s="900"/>
      <c r="K11" s="945"/>
      <c r="L11" s="946"/>
      <c r="M11" s="950"/>
      <c r="N11" s="953"/>
      <c r="O11" s="958"/>
      <c r="P11" s="882" t="s">
        <v>240</v>
      </c>
      <c r="Q11" s="882"/>
      <c r="R11" s="882"/>
      <c r="S11" s="882"/>
      <c r="T11" s="882"/>
      <c r="U11" s="882"/>
      <c r="V11" s="882"/>
      <c r="W11" s="882"/>
      <c r="X11" s="883"/>
      <c r="Y11" s="884" t="s">
        <v>241</v>
      </c>
      <c r="Z11" s="885"/>
      <c r="AA11" s="885"/>
      <c r="AB11" s="885"/>
      <c r="AC11" s="885"/>
      <c r="AD11" s="885"/>
      <c r="AE11" s="885"/>
      <c r="AF11" s="886"/>
      <c r="AG11" s="960"/>
      <c r="AH11" s="961"/>
      <c r="AI11" s="960"/>
      <c r="AJ11" s="961"/>
      <c r="AK11" s="916"/>
      <c r="AL11" s="916"/>
      <c r="AM11" s="125"/>
      <c r="AN11" s="125"/>
    </row>
    <row r="12" spans="1:41" ht="36.75" customHeight="1">
      <c r="A12" s="933"/>
      <c r="B12" s="890"/>
      <c r="C12" s="938"/>
      <c r="D12" s="938"/>
      <c r="E12" s="938"/>
      <c r="F12" s="938"/>
      <c r="G12" s="938"/>
      <c r="H12" s="938"/>
      <c r="I12" s="888"/>
      <c r="J12" s="900"/>
      <c r="K12" s="947"/>
      <c r="L12" s="948"/>
      <c r="M12" s="950"/>
      <c r="N12" s="953"/>
      <c r="O12" s="958"/>
      <c r="P12" s="887" t="s">
        <v>242</v>
      </c>
      <c r="Q12" s="889" t="s">
        <v>243</v>
      </c>
      <c r="R12" s="887"/>
      <c r="S12" s="899" t="s">
        <v>244</v>
      </c>
      <c r="T12" s="899" t="s">
        <v>245</v>
      </c>
      <c r="U12" s="895" t="s">
        <v>246</v>
      </c>
      <c r="V12" s="893" t="s">
        <v>247</v>
      </c>
      <c r="W12" s="891" t="s">
        <v>248</v>
      </c>
      <c r="X12" s="892"/>
      <c r="Y12" s="907" t="s">
        <v>249</v>
      </c>
      <c r="Z12" s="899" t="s">
        <v>243</v>
      </c>
      <c r="AA12" s="899" t="s">
        <v>244</v>
      </c>
      <c r="AB12" s="899" t="s">
        <v>245</v>
      </c>
      <c r="AC12" s="964" t="s">
        <v>246</v>
      </c>
      <c r="AD12" s="965"/>
      <c r="AE12" s="893" t="s">
        <v>247</v>
      </c>
      <c r="AF12" s="142" t="s">
        <v>248</v>
      </c>
      <c r="AG12" s="960"/>
      <c r="AH12" s="961"/>
      <c r="AI12" s="960"/>
      <c r="AJ12" s="961"/>
      <c r="AK12" s="916"/>
      <c r="AL12" s="916"/>
      <c r="AM12" s="125"/>
      <c r="AN12" s="125"/>
    </row>
    <row r="13" spans="1:41" ht="72" customHeight="1" thickBot="1">
      <c r="A13" s="934"/>
      <c r="B13" s="939"/>
      <c r="C13" s="940"/>
      <c r="D13" s="940"/>
      <c r="E13" s="940"/>
      <c r="F13" s="940"/>
      <c r="G13" s="940"/>
      <c r="H13" s="940"/>
      <c r="I13" s="941"/>
      <c r="J13" s="901"/>
      <c r="K13" s="143" t="s">
        <v>36</v>
      </c>
      <c r="L13" s="143" t="s">
        <v>37</v>
      </c>
      <c r="M13" s="951"/>
      <c r="N13" s="954"/>
      <c r="O13" s="959"/>
      <c r="P13" s="888"/>
      <c r="Q13" s="890"/>
      <c r="R13" s="888"/>
      <c r="S13" s="900"/>
      <c r="T13" s="900"/>
      <c r="U13" s="896"/>
      <c r="V13" s="894"/>
      <c r="W13" s="897" t="s">
        <v>250</v>
      </c>
      <c r="X13" s="898"/>
      <c r="Y13" s="908"/>
      <c r="Z13" s="900"/>
      <c r="AA13" s="901"/>
      <c r="AB13" s="901"/>
      <c r="AC13" s="966"/>
      <c r="AD13" s="967"/>
      <c r="AE13" s="894"/>
      <c r="AF13" s="144" t="s">
        <v>250</v>
      </c>
      <c r="AG13" s="960"/>
      <c r="AH13" s="961"/>
      <c r="AI13" s="419" t="s">
        <v>251</v>
      </c>
      <c r="AJ13" s="420" t="s">
        <v>252</v>
      </c>
      <c r="AK13" s="145"/>
      <c r="AL13" s="145"/>
      <c r="AM13" s="125"/>
      <c r="AN13" s="125"/>
    </row>
    <row r="14" spans="1:41" s="152" customFormat="1" ht="30" customHeight="1">
      <c r="A14" s="146" t="s">
        <v>253</v>
      </c>
      <c r="B14" s="902" t="str">
        <f>IF(基本情報入力シート!C39="","",基本情報入力シート!C39)</f>
        <v/>
      </c>
      <c r="C14" s="903"/>
      <c r="D14" s="903"/>
      <c r="E14" s="903"/>
      <c r="F14" s="903"/>
      <c r="G14" s="903"/>
      <c r="H14" s="903"/>
      <c r="I14" s="904"/>
      <c r="J14" s="404" t="str">
        <f>IF(基本情報入力シート!M39="","",基本情報入力シート!M39)</f>
        <v/>
      </c>
      <c r="K14" s="408" t="str">
        <f>IF(基本情報入力シート!R39="","",基本情報入力シート!R39)</f>
        <v/>
      </c>
      <c r="L14" s="408" t="str">
        <f>IF(基本情報入力シート!W39="","",基本情報入力シート!W39)</f>
        <v/>
      </c>
      <c r="M14" s="404" t="str">
        <f>IF(基本情報入力シート!X39="","",基本情報入力シート!X39)</f>
        <v/>
      </c>
      <c r="N14" s="147" t="str">
        <f>IF(基本情報入力シート!Y39="","",基本情報入力シート!Y39)</f>
        <v/>
      </c>
      <c r="O14" s="163"/>
      <c r="P14" s="480"/>
      <c r="Q14" s="905"/>
      <c r="R14" s="906"/>
      <c r="S14" s="148" t="str">
        <f>IFERROR(ROUNDDOWN(Q14*VLOOKUP(N14,【参考】数式用!$AR$2:$AW$48,MATCH(P14,【参考】数式用!$AT$4:$AW$4)+2,FALSE)*0.5, 0), "")</f>
        <v/>
      </c>
      <c r="T14" s="481"/>
      <c r="U14" s="149" t="str">
        <f>IFERROR(IF(AG14&lt;&gt;"",Q14*VLOOKUP(N14,【参考】数式用!$AG$2:$AL$48,MATCH(P14,【参考】数式用!$AI$4:$AL$4,0)+2,0), ""), "")</f>
        <v/>
      </c>
      <c r="V14" s="41"/>
      <c r="W14" s="970"/>
      <c r="X14" s="971"/>
      <c r="Y14" s="40"/>
      <c r="Z14" s="45"/>
      <c r="AA14" s="150" t="str">
        <f>IFERROR(IF(Y14="ー", "", ROUNDDOWN(Z14*VLOOKUP(N14,【参考】数式用!$AR$2:$AW$48,MATCH(Y14,【参考】数式用!$AT$4:$AW$4)+2,FALSE)*0.5, 0)), "")</f>
        <v/>
      </c>
      <c r="AB14" s="46"/>
      <c r="AC14" s="972" t="str">
        <f>IFERROR(IF(AG14&lt;&gt;"",Z14*VLOOKUP(N14,【参考】数式用!$AG$2:$AL$48,MATCH(Y14,【参考】数式用!$AI$4:$AL$4,0)+2,0), ""), "")</f>
        <v/>
      </c>
      <c r="AD14" s="973"/>
      <c r="AE14" s="41"/>
      <c r="AF14" s="52"/>
      <c r="AG14" s="421" t="str">
        <f>IFERROR(VLOOKUP(O14, 【参考】数式用!$AY$5:$AY$13, 1, FALSE), "")</f>
        <v/>
      </c>
      <c r="AH14" s="422" t="str">
        <f>IFERROR(VLOOKUP(N14, 【参考】数式用!$BA$2:$BB$48, 2, FALSE), "")</f>
        <v/>
      </c>
      <c r="AI14" s="423" t="str">
        <f t="shared" ref="AI14:AI45" si="0">IF(AND(OR(P14="処遇改善加算Ⅰ",P14="処遇改善加算Ⅱ"),AH14="対象"), 1,"")</f>
        <v/>
      </c>
      <c r="AJ14" s="424"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1"/>
      <c r="AL14" s="151"/>
      <c r="AN14" s="880"/>
      <c r="AO14" s="880"/>
    </row>
    <row r="15" spans="1:41" ht="30" customHeight="1">
      <c r="A15" s="153">
        <v>2</v>
      </c>
      <c r="B15" s="857" t="str">
        <f>IF(基本情報入力シート!C40="","",基本情報入力シート!C40)</f>
        <v/>
      </c>
      <c r="C15" s="858"/>
      <c r="D15" s="858"/>
      <c r="E15" s="858"/>
      <c r="F15" s="858"/>
      <c r="G15" s="858"/>
      <c r="H15" s="858"/>
      <c r="I15" s="859"/>
      <c r="J15" s="405" t="str">
        <f>IF(基本情報入力シート!M40="","",基本情報入力シート!M40)</f>
        <v/>
      </c>
      <c r="K15" s="406" t="str">
        <f>IF(基本情報入力シート!R40="","",基本情報入力シート!R40)</f>
        <v/>
      </c>
      <c r="L15" s="406" t="str">
        <f>IF(基本情報入力シート!W40="","",基本情報入力シート!W40)</f>
        <v/>
      </c>
      <c r="M15" s="405" t="str">
        <f>IF(基本情報入力シート!X40="","",基本情報入力シート!X40)</f>
        <v/>
      </c>
      <c r="N15" s="157" t="str">
        <f>IF(基本情報入力シート!Y40="","",基本情報入力シート!Y40)</f>
        <v/>
      </c>
      <c r="O15" s="164"/>
      <c r="P15" s="43"/>
      <c r="Q15" s="855"/>
      <c r="R15" s="856"/>
      <c r="S15" s="154" t="str">
        <f>IFERROR(ROUNDDOWN(Q15*VLOOKUP(N15,【参考】数式用!$AR$2:$AW$48,MATCH(P15,【参考】数式用!$AT$4:$AW$4)+2,FALSE)*0.5, 0), "")</f>
        <v/>
      </c>
      <c r="T15" s="42"/>
      <c r="U15" s="156" t="str">
        <f>IFERROR(IF(AG15&lt;&gt;"",Q15*VLOOKUP(N15,【参考】数式用!$AG$2:$AL$48,MATCH(P15,【参考】数式用!$AI$4:$AL$4,0)+2,0), ""), "")</f>
        <v/>
      </c>
      <c r="V15" s="42"/>
      <c r="W15" s="874"/>
      <c r="X15" s="875"/>
      <c r="Y15" s="43"/>
      <c r="Z15" s="48"/>
      <c r="AA15" s="155" t="str">
        <f>IFERROR(IF(Y15="ー", "", ROUNDDOWN(Z15*VLOOKUP(N15,【参考】数式用!$AR$2:$AW$48,MATCH(Y15,【参考】数式用!$AT$4:$AW$4)+2,FALSE)*0.5, 0)), "")</f>
        <v/>
      </c>
      <c r="AB15" s="49"/>
      <c r="AC15" s="864" t="str">
        <f>IFERROR(IF(AG15&lt;&gt;"",Z15*VLOOKUP(N15,【参考】数式用!$AG$2:$AL$48,MATCH(Y15,【参考】数式用!$AI$4:$AL$4,0)+2,0), ""), "")</f>
        <v/>
      </c>
      <c r="AD15" s="864"/>
      <c r="AE15" s="409"/>
      <c r="AF15" s="53"/>
      <c r="AG15" s="421" t="str">
        <f>IFERROR(VLOOKUP(O15, 【参考】数式用!$AY$5:$AY$13, 1, FALSE), "")</f>
        <v/>
      </c>
      <c r="AH15" s="422" t="str">
        <f>IFERROR(VLOOKUP(N15, 【参考】数式用!$BA$2:$BB$48, 2, FALSE), "")</f>
        <v/>
      </c>
      <c r="AI15" s="423" t="str">
        <f t="shared" si="0"/>
        <v/>
      </c>
      <c r="AJ15" s="424" t="str">
        <f t="shared" si="1"/>
        <v/>
      </c>
      <c r="AK15" s="151"/>
      <c r="AL15" s="151"/>
      <c r="AM15" s="125"/>
      <c r="AN15" s="880"/>
      <c r="AO15" s="880"/>
    </row>
    <row r="16" spans="1:41" ht="30" customHeight="1">
      <c r="A16" s="153">
        <v>3</v>
      </c>
      <c r="B16" s="857" t="str">
        <f>IF(基本情報入力シート!C41="","",基本情報入力シート!C41)</f>
        <v/>
      </c>
      <c r="C16" s="858"/>
      <c r="D16" s="858"/>
      <c r="E16" s="858"/>
      <c r="F16" s="858"/>
      <c r="G16" s="858"/>
      <c r="H16" s="858"/>
      <c r="I16" s="859"/>
      <c r="J16" s="405" t="str">
        <f>IF(基本情報入力シート!M41="","",基本情報入力シート!M41)</f>
        <v/>
      </c>
      <c r="K16" s="406" t="str">
        <f>IF(基本情報入力シート!R41="","",基本情報入力シート!R41)</f>
        <v/>
      </c>
      <c r="L16" s="406" t="str">
        <f>IF(基本情報入力シート!W41="","",基本情報入力シート!W41)</f>
        <v/>
      </c>
      <c r="M16" s="405" t="str">
        <f>IF(基本情報入力シート!X41="","",基本情報入力シート!X41)</f>
        <v/>
      </c>
      <c r="N16" s="157" t="str">
        <f>IF(基本情報入力シート!Y41="","",基本情報入力シート!Y41)</f>
        <v/>
      </c>
      <c r="O16" s="164"/>
      <c r="P16" s="43"/>
      <c r="Q16" s="855"/>
      <c r="R16" s="856"/>
      <c r="S16" s="154" t="str">
        <f>IFERROR(ROUNDDOWN(Q16*VLOOKUP(N16,【参考】数式用!$AR$2:$AW$48,MATCH(P16,【参考】数式用!$AT$4:$AW$4)+2,FALSE)*0.5, 0), "")</f>
        <v/>
      </c>
      <c r="T16" s="42"/>
      <c r="U16" s="156" t="str">
        <f>IFERROR(IF(AG16&lt;&gt;"",Q16*VLOOKUP(N16,【参考】数式用!$AG$2:$AL$48,MATCH(P16,【参考】数式用!$AI$4:$AL$4,0)+2,0), ""), "")</f>
        <v/>
      </c>
      <c r="V16" s="42"/>
      <c r="W16" s="874"/>
      <c r="X16" s="875"/>
      <c r="Y16" s="43"/>
      <c r="Z16" s="48"/>
      <c r="AA16" s="155" t="str">
        <f>IFERROR(IF(Y16="ー", "", ROUNDDOWN(Z16*VLOOKUP(N16,【参考】数式用!$AR$2:$AW$48,MATCH(Y16,【参考】数式用!$AT$4:$AW$4)+2,FALSE)*0.5, 0)), "")</f>
        <v/>
      </c>
      <c r="AB16" s="49"/>
      <c r="AC16" s="864" t="str">
        <f>IFERROR(IF(AG16&lt;&gt;"",Z16*VLOOKUP(N16,【参考】数式用!$AG$2:$AL$48,MATCH(Y16,【参考】数式用!$AI$4:$AL$4,0)+2,0), ""), "")</f>
        <v/>
      </c>
      <c r="AD16" s="864"/>
      <c r="AE16" s="409"/>
      <c r="AF16" s="53"/>
      <c r="AG16" s="421" t="str">
        <f>IFERROR(VLOOKUP(O16, 【参考】数式用!$AY$5:$AY$13, 1, FALSE), "")</f>
        <v/>
      </c>
      <c r="AH16" s="422" t="str">
        <f>IFERROR(VLOOKUP(N16, 【参考】数式用!$BA$2:$BB$48, 2, FALSE), "")</f>
        <v/>
      </c>
      <c r="AI16" s="423" t="str">
        <f t="shared" si="0"/>
        <v/>
      </c>
      <c r="AJ16" s="424" t="str">
        <f t="shared" si="1"/>
        <v/>
      </c>
      <c r="AK16" s="151"/>
      <c r="AL16" s="151"/>
      <c r="AM16" s="125"/>
      <c r="AN16" s="880"/>
      <c r="AO16" s="880"/>
    </row>
    <row r="17" spans="1:46" ht="30" customHeight="1">
      <c r="A17" s="153">
        <v>4</v>
      </c>
      <c r="B17" s="857" t="str">
        <f>IF(基本情報入力シート!C42="","",基本情報入力シート!C42)</f>
        <v/>
      </c>
      <c r="C17" s="858"/>
      <c r="D17" s="858"/>
      <c r="E17" s="858"/>
      <c r="F17" s="858"/>
      <c r="G17" s="858"/>
      <c r="H17" s="858"/>
      <c r="I17" s="859"/>
      <c r="J17" s="405" t="str">
        <f>IF(基本情報入力シート!M42="","",基本情報入力シート!M42)</f>
        <v/>
      </c>
      <c r="K17" s="406" t="str">
        <f>IF(基本情報入力シート!R42="","",基本情報入力シート!R42)</f>
        <v/>
      </c>
      <c r="L17" s="406" t="str">
        <f>IF(基本情報入力シート!W42="","",基本情報入力シート!W42)</f>
        <v/>
      </c>
      <c r="M17" s="405" t="str">
        <f>IF(基本情報入力シート!X42="","",基本情報入力シート!X42)</f>
        <v/>
      </c>
      <c r="N17" s="157" t="str">
        <f>IF(基本情報入力シート!Y42="","",基本情報入力シート!Y42)</f>
        <v/>
      </c>
      <c r="O17" s="164"/>
      <c r="P17" s="43"/>
      <c r="Q17" s="855"/>
      <c r="R17" s="856"/>
      <c r="S17" s="154" t="str">
        <f>IFERROR(ROUNDDOWN(Q17*VLOOKUP(N17,【参考】数式用!$AR$2:$AW$48,MATCH(P17,【参考】数式用!$AT$4:$AW$4)+2,FALSE)*0.5, 0), "")</f>
        <v/>
      </c>
      <c r="T17" s="47"/>
      <c r="U17" s="156" t="str">
        <f>IFERROR(IF(AG17&lt;&gt;"",Q17*VLOOKUP(N17,【参考】数式用!$AG$2:$AL$48,MATCH(P17,【参考】数式用!$AI$4:$AL$4,0)+2,0), ""), "")</f>
        <v/>
      </c>
      <c r="V17" s="42"/>
      <c r="W17" s="874"/>
      <c r="X17" s="875"/>
      <c r="Y17" s="43"/>
      <c r="Z17" s="48"/>
      <c r="AA17" s="155" t="str">
        <f>IFERROR(IF(Y17="ー", "", ROUNDDOWN(Z17*VLOOKUP(N17,【参考】数式用!$AR$2:$AW$48,MATCH(Y17,【参考】数式用!$AT$4:$AW$4)+2,FALSE)*0.5, 0)), "")</f>
        <v/>
      </c>
      <c r="AB17" s="49"/>
      <c r="AC17" s="864" t="str">
        <f>IFERROR(IF(AG17&lt;&gt;"",Z17*VLOOKUP(N17,【参考】数式用!$AG$2:$AL$48,MATCH(Y17,【参考】数式用!$AI$4:$AL$4,0)+2,0), ""), "")</f>
        <v/>
      </c>
      <c r="AD17" s="864"/>
      <c r="AE17" s="409"/>
      <c r="AF17" s="53"/>
      <c r="AG17" s="421" t="str">
        <f>IFERROR(VLOOKUP(O17, 【参考】数式用!$AY$5:$AY$13, 1, FALSE), "")</f>
        <v/>
      </c>
      <c r="AH17" s="422" t="str">
        <f>IFERROR(VLOOKUP(N17, 【参考】数式用!$BA$2:$BB$48, 2, FALSE), "")</f>
        <v/>
      </c>
      <c r="AI17" s="423" t="str">
        <f t="shared" si="0"/>
        <v/>
      </c>
      <c r="AJ17" s="424" t="str">
        <f t="shared" si="1"/>
        <v/>
      </c>
      <c r="AK17" s="151"/>
      <c r="AL17" s="151"/>
      <c r="AM17" s="125"/>
      <c r="AN17" s="880"/>
      <c r="AO17" s="880"/>
    </row>
    <row r="18" spans="1:46" ht="30" customHeight="1">
      <c r="A18" s="153">
        <v>5</v>
      </c>
      <c r="B18" s="857" t="str">
        <f>IF(基本情報入力シート!C43="","",基本情報入力シート!C43)</f>
        <v/>
      </c>
      <c r="C18" s="858"/>
      <c r="D18" s="858"/>
      <c r="E18" s="858"/>
      <c r="F18" s="858"/>
      <c r="G18" s="858"/>
      <c r="H18" s="858"/>
      <c r="I18" s="859"/>
      <c r="J18" s="405" t="str">
        <f>IF(基本情報入力シート!M43="","",基本情報入力シート!M43)</f>
        <v/>
      </c>
      <c r="K18" s="406" t="str">
        <f>IF(基本情報入力シート!R43="","",基本情報入力シート!R43)</f>
        <v/>
      </c>
      <c r="L18" s="406" t="str">
        <f>IF(基本情報入力シート!W43="","",基本情報入力シート!W43)</f>
        <v/>
      </c>
      <c r="M18" s="405" t="str">
        <f>IF(基本情報入力シート!X43="","",基本情報入力シート!X43)</f>
        <v/>
      </c>
      <c r="N18" s="157" t="str">
        <f>IF(基本情報入力シート!Y43="","",基本情報入力シート!Y43)</f>
        <v/>
      </c>
      <c r="O18" s="164"/>
      <c r="P18" s="43"/>
      <c r="Q18" s="855"/>
      <c r="R18" s="856"/>
      <c r="S18" s="154" t="str">
        <f>IFERROR(ROUNDDOWN(Q18*VLOOKUP(N18,【参考】数式用!$AR$2:$AW$48,MATCH(P18,【参考】数式用!$AT$4:$AW$4)+2,FALSE)*0.5, 0), "")</f>
        <v/>
      </c>
      <c r="T18" s="42"/>
      <c r="U18" s="156" t="str">
        <f>IFERROR(IF(AG18&lt;&gt;"",Q18*VLOOKUP(N18,【参考】数式用!$AG$2:$AL$48,MATCH(P18,【参考】数式用!$AI$4:$AL$4,0)+2,0), ""), "")</f>
        <v/>
      </c>
      <c r="V18" s="42"/>
      <c r="W18" s="874"/>
      <c r="X18" s="875"/>
      <c r="Y18" s="43"/>
      <c r="Z18" s="48"/>
      <c r="AA18" s="155" t="str">
        <f>IFERROR(IF(Y18="ー", "", ROUNDDOWN(Z18*VLOOKUP(N18,【参考】数式用!$AR$2:$AW$48,MATCH(Y18,【参考】数式用!$AT$4:$AW$4)+2,FALSE)*0.5, 0)), "")</f>
        <v/>
      </c>
      <c r="AB18" s="49"/>
      <c r="AC18" s="864" t="str">
        <f>IFERROR(IF(AG18&lt;&gt;"",Z18*VLOOKUP(N18,【参考】数式用!$AG$2:$AL$48,MATCH(Y18,【参考】数式用!$AI$4:$AL$4,0)+2,0), ""), "")</f>
        <v/>
      </c>
      <c r="AD18" s="864"/>
      <c r="AE18" s="409"/>
      <c r="AF18" s="53"/>
      <c r="AG18" s="421" t="str">
        <f>IFERROR(VLOOKUP(O18, 【参考】数式用!$AY$5:$AY$13, 1, FALSE), "")</f>
        <v/>
      </c>
      <c r="AH18" s="422" t="str">
        <f>IFERROR(VLOOKUP(N18, 【参考】数式用!$BA$2:$BB$48, 2, FALSE), "")</f>
        <v/>
      </c>
      <c r="AI18" s="423" t="str">
        <f t="shared" si="0"/>
        <v/>
      </c>
      <c r="AJ18" s="424" t="str">
        <f t="shared" si="1"/>
        <v/>
      </c>
      <c r="AK18" s="151"/>
      <c r="AL18" s="151"/>
      <c r="AM18" s="125"/>
      <c r="AN18" s="880"/>
      <c r="AO18" s="880"/>
    </row>
    <row r="19" spans="1:46" ht="30" customHeight="1">
      <c r="A19" s="153">
        <v>6</v>
      </c>
      <c r="B19" s="857" t="str">
        <f>IF(基本情報入力シート!C44="","",基本情報入力シート!C44)</f>
        <v/>
      </c>
      <c r="C19" s="858"/>
      <c r="D19" s="858"/>
      <c r="E19" s="858"/>
      <c r="F19" s="858"/>
      <c r="G19" s="858"/>
      <c r="H19" s="858"/>
      <c r="I19" s="859"/>
      <c r="J19" s="405" t="str">
        <f>IF(基本情報入力シート!M44="","",基本情報入力シート!M44)</f>
        <v/>
      </c>
      <c r="K19" s="406" t="str">
        <f>IF(基本情報入力シート!R44="","",基本情報入力シート!R44)</f>
        <v/>
      </c>
      <c r="L19" s="406" t="str">
        <f>IF(基本情報入力シート!W44="","",基本情報入力シート!W44)</f>
        <v/>
      </c>
      <c r="M19" s="405" t="str">
        <f>IF(基本情報入力シート!X44="","",基本情報入力シート!X44)</f>
        <v/>
      </c>
      <c r="N19" s="157" t="str">
        <f>IF(基本情報入力シート!Y44="","",基本情報入力シート!Y44)</f>
        <v/>
      </c>
      <c r="O19" s="164"/>
      <c r="P19" s="43"/>
      <c r="Q19" s="855"/>
      <c r="R19" s="856"/>
      <c r="S19" s="154" t="str">
        <f>IFERROR(ROUNDDOWN(Q19*VLOOKUP(N19,【参考】数式用!$AR$2:$AW$48,MATCH(P19,【参考】数式用!$AT$4:$AW$4)+2,FALSE)*0.5, 0), "")</f>
        <v/>
      </c>
      <c r="T19" s="42"/>
      <c r="U19" s="156" t="str">
        <f>IFERROR(IF(AG19&lt;&gt;"",Q19*VLOOKUP(N19,【参考】数式用!$AG$2:$AL$48,MATCH(P19,【参考】数式用!$AI$4:$AL$4,0)+2,0), ""), "")</f>
        <v/>
      </c>
      <c r="V19" s="42"/>
      <c r="W19" s="874"/>
      <c r="X19" s="875"/>
      <c r="Y19" s="43"/>
      <c r="Z19" s="48"/>
      <c r="AA19" s="155" t="str">
        <f>IFERROR(IF(Y19="ー", "", ROUNDDOWN(Z19*VLOOKUP(N19,【参考】数式用!$AR$2:$AW$48,MATCH(Y19,【参考】数式用!$AT$4:$AW$4)+2,FALSE)*0.5, 0)), "")</f>
        <v/>
      </c>
      <c r="AB19" s="49"/>
      <c r="AC19" s="864" t="str">
        <f>IFERROR(IF(AG19&lt;&gt;"",Z19*VLOOKUP(N19,【参考】数式用!$AG$2:$AL$48,MATCH(Y19,【参考】数式用!$AI$4:$AL$4,0)+2,0), ""), "")</f>
        <v/>
      </c>
      <c r="AD19" s="864"/>
      <c r="AE19" s="409"/>
      <c r="AF19" s="53"/>
      <c r="AG19" s="421" t="str">
        <f>IFERROR(VLOOKUP(O19, 【参考】数式用!$AY$5:$AY$13, 1, FALSE), "")</f>
        <v/>
      </c>
      <c r="AH19" s="422" t="str">
        <f>IFERROR(VLOOKUP(N19, 【参考】数式用!$BA$2:$BB$48, 2, FALSE), "")</f>
        <v/>
      </c>
      <c r="AI19" s="423" t="str">
        <f t="shared" si="0"/>
        <v/>
      </c>
      <c r="AJ19" s="424" t="str">
        <f t="shared" si="1"/>
        <v/>
      </c>
      <c r="AK19" s="151"/>
      <c r="AL19" s="151"/>
      <c r="AM19" s="125"/>
      <c r="AN19" s="880"/>
      <c r="AO19" s="880"/>
    </row>
    <row r="20" spans="1:46" ht="30" customHeight="1">
      <c r="A20" s="153">
        <v>7</v>
      </c>
      <c r="B20" s="857" t="str">
        <f>IF(基本情報入力シート!C45="","",基本情報入力シート!C45)</f>
        <v/>
      </c>
      <c r="C20" s="858"/>
      <c r="D20" s="858"/>
      <c r="E20" s="858"/>
      <c r="F20" s="858"/>
      <c r="G20" s="858"/>
      <c r="H20" s="858"/>
      <c r="I20" s="859"/>
      <c r="J20" s="405" t="str">
        <f>IF(基本情報入力シート!M45="","",基本情報入力シート!M45)</f>
        <v/>
      </c>
      <c r="K20" s="406" t="str">
        <f>IF(基本情報入力シート!R45="","",基本情報入力シート!R45)</f>
        <v/>
      </c>
      <c r="L20" s="406" t="str">
        <f>IF(基本情報入力シート!W45="","",基本情報入力シート!W45)</f>
        <v/>
      </c>
      <c r="M20" s="405" t="str">
        <f>IF(基本情報入力シート!X45="","",基本情報入力シート!X45)</f>
        <v/>
      </c>
      <c r="N20" s="157" t="str">
        <f>IF(基本情報入力シート!Y45="","",基本情報入力シート!Y45)</f>
        <v/>
      </c>
      <c r="O20" s="164"/>
      <c r="P20" s="43"/>
      <c r="Q20" s="855"/>
      <c r="R20" s="856"/>
      <c r="S20" s="154" t="str">
        <f>IFERROR(ROUNDDOWN(Q20*VLOOKUP(N20,【参考】数式用!$AR$2:$AW$48,MATCH(P20,【参考】数式用!$AT$4:$AW$4)+2,FALSE)*0.5, 0), "")</f>
        <v/>
      </c>
      <c r="T20" s="47"/>
      <c r="U20" s="156" t="str">
        <f>IFERROR(IF(AG20&lt;&gt;"",Q20*VLOOKUP(N20,【参考】数式用!$AG$2:$AL$48,MATCH(P20,【参考】数式用!$AI$4:$AL$4,0)+2,0), ""), "")</f>
        <v/>
      </c>
      <c r="V20" s="42"/>
      <c r="W20" s="874"/>
      <c r="X20" s="875"/>
      <c r="Y20" s="43"/>
      <c r="Z20" s="48"/>
      <c r="AA20" s="155" t="str">
        <f>IFERROR(IF(Y20="ー", "", ROUNDDOWN(Z20*VLOOKUP(N20,【参考】数式用!$AR$2:$AW$48,MATCH(Y20,【参考】数式用!$AT$4:$AW$4)+2,FALSE)*0.5, 0)), "")</f>
        <v/>
      </c>
      <c r="AB20" s="49"/>
      <c r="AC20" s="864" t="str">
        <f>IFERROR(IF(AG20&lt;&gt;"",Z20*VLOOKUP(N20,【参考】数式用!$AG$2:$AL$48,MATCH(Y20,【参考】数式用!$AI$4:$AL$4,0)+2,0), ""), "")</f>
        <v/>
      </c>
      <c r="AD20" s="864"/>
      <c r="AE20" s="409"/>
      <c r="AF20" s="53"/>
      <c r="AG20" s="421" t="str">
        <f>IFERROR(VLOOKUP(O20, 【参考】数式用!$AY$5:$AY$13, 1, FALSE), "")</f>
        <v/>
      </c>
      <c r="AH20" s="422" t="str">
        <f>IFERROR(VLOOKUP(N20, 【参考】数式用!$BA$2:$BB$48, 2, FALSE), "")</f>
        <v/>
      </c>
      <c r="AI20" s="423" t="str">
        <f t="shared" si="0"/>
        <v/>
      </c>
      <c r="AJ20" s="424" t="str">
        <f t="shared" si="1"/>
        <v/>
      </c>
      <c r="AK20" s="151"/>
      <c r="AL20" s="151"/>
      <c r="AM20" s="125"/>
      <c r="AN20" s="880"/>
      <c r="AO20" s="880"/>
    </row>
    <row r="21" spans="1:46" ht="30" customHeight="1">
      <c r="A21" s="153">
        <v>8</v>
      </c>
      <c r="B21" s="857" t="str">
        <f>IF(基本情報入力シート!C46="","",基本情報入力シート!C46)</f>
        <v/>
      </c>
      <c r="C21" s="858"/>
      <c r="D21" s="858"/>
      <c r="E21" s="858"/>
      <c r="F21" s="858"/>
      <c r="G21" s="858"/>
      <c r="H21" s="858"/>
      <c r="I21" s="859"/>
      <c r="J21" s="405" t="str">
        <f>IF(基本情報入力シート!M46="","",基本情報入力シート!M46)</f>
        <v/>
      </c>
      <c r="K21" s="406" t="str">
        <f>IF(基本情報入力シート!R46="","",基本情報入力シート!R46)</f>
        <v/>
      </c>
      <c r="L21" s="406" t="str">
        <f>IF(基本情報入力シート!W46="","",基本情報入力シート!W46)</f>
        <v/>
      </c>
      <c r="M21" s="405" t="str">
        <f>IF(基本情報入力シート!X46="","",基本情報入力シート!X46)</f>
        <v/>
      </c>
      <c r="N21" s="157" t="str">
        <f>IF(基本情報入力シート!Y46="","",基本情報入力シート!Y46)</f>
        <v/>
      </c>
      <c r="O21" s="164"/>
      <c r="P21" s="43"/>
      <c r="Q21" s="855"/>
      <c r="R21" s="856"/>
      <c r="S21" s="154" t="str">
        <f>IFERROR(ROUNDDOWN(Q21*VLOOKUP(N21,【参考】数式用!$AR$2:$AW$48,MATCH(P21,【参考】数式用!$AT$4:$AW$4)+2,FALSE)*0.5, 0), "")</f>
        <v/>
      </c>
      <c r="T21" s="42"/>
      <c r="U21" s="156" t="str">
        <f>IFERROR(IF(AG21&lt;&gt;"",Q21*VLOOKUP(N21,【参考】数式用!$AG$2:$AL$48,MATCH(P21,【参考】数式用!$AI$4:$AL$4,0)+2,0), ""), "")</f>
        <v/>
      </c>
      <c r="V21" s="42"/>
      <c r="W21" s="874"/>
      <c r="X21" s="875"/>
      <c r="Y21" s="43"/>
      <c r="Z21" s="48"/>
      <c r="AA21" s="155" t="str">
        <f>IFERROR(IF(Y21="ー", "", ROUNDDOWN(Z21*VLOOKUP(N21,【参考】数式用!$AR$2:$AW$48,MATCH(Y21,【参考】数式用!$AT$4:$AW$4)+2,FALSE)*0.5, 0)), "")</f>
        <v/>
      </c>
      <c r="AB21" s="49"/>
      <c r="AC21" s="864" t="str">
        <f>IFERROR(IF(AG21&lt;&gt;"",Z21*VLOOKUP(N21,【参考】数式用!$AG$2:$AL$48,MATCH(Y21,【参考】数式用!$AI$4:$AL$4,0)+2,0), ""), "")</f>
        <v/>
      </c>
      <c r="AD21" s="864"/>
      <c r="AE21" s="409"/>
      <c r="AF21" s="53"/>
      <c r="AG21" s="421" t="str">
        <f>IFERROR(VLOOKUP(O21, 【参考】数式用!$AY$5:$AY$13, 1, FALSE), "")</f>
        <v/>
      </c>
      <c r="AH21" s="422" t="str">
        <f>IFERROR(VLOOKUP(N21, 【参考】数式用!$BA$2:$BB$48, 2, FALSE), "")</f>
        <v/>
      </c>
      <c r="AI21" s="423" t="str">
        <f t="shared" si="0"/>
        <v/>
      </c>
      <c r="AJ21" s="424" t="str">
        <f t="shared" si="1"/>
        <v/>
      </c>
      <c r="AK21" s="151"/>
      <c r="AL21" s="151"/>
      <c r="AM21" s="125"/>
      <c r="AN21" s="880"/>
      <c r="AO21" s="880"/>
    </row>
    <row r="22" spans="1:46" ht="30" customHeight="1">
      <c r="A22" s="153">
        <v>9</v>
      </c>
      <c r="B22" s="857" t="str">
        <f>IF(基本情報入力シート!C47="","",基本情報入力シート!C47)</f>
        <v/>
      </c>
      <c r="C22" s="858"/>
      <c r="D22" s="858"/>
      <c r="E22" s="858"/>
      <c r="F22" s="858"/>
      <c r="G22" s="858"/>
      <c r="H22" s="858"/>
      <c r="I22" s="859"/>
      <c r="J22" s="405" t="str">
        <f>IF(基本情報入力シート!M47="","",基本情報入力シート!M47)</f>
        <v/>
      </c>
      <c r="K22" s="406" t="str">
        <f>IF(基本情報入力シート!R47="","",基本情報入力シート!R47)</f>
        <v/>
      </c>
      <c r="L22" s="406" t="str">
        <f>IF(基本情報入力シート!W47="","",基本情報入力シート!W47)</f>
        <v/>
      </c>
      <c r="M22" s="405" t="str">
        <f>IF(基本情報入力シート!X47="","",基本情報入力シート!X47)</f>
        <v/>
      </c>
      <c r="N22" s="157" t="str">
        <f>IF(基本情報入力シート!Y47="","",基本情報入力シート!Y47)</f>
        <v/>
      </c>
      <c r="O22" s="164"/>
      <c r="P22" s="43"/>
      <c r="Q22" s="855"/>
      <c r="R22" s="856"/>
      <c r="S22" s="154" t="str">
        <f>IFERROR(ROUNDDOWN(Q22*VLOOKUP(N22,【参考】数式用!$AR$2:$AW$48,MATCH(P22,【参考】数式用!$AT$4:$AW$4)+2,FALSE)*0.5, 0), "")</f>
        <v/>
      </c>
      <c r="T22" s="42"/>
      <c r="U22" s="156" t="str">
        <f>IFERROR(IF(AG22&lt;&gt;"",Q22*VLOOKUP(N22,【参考】数式用!$AG$2:$AL$48,MATCH(P22,【参考】数式用!$AI$4:$AL$4,0)+2,0), ""), "")</f>
        <v/>
      </c>
      <c r="V22" s="42"/>
      <c r="W22" s="874"/>
      <c r="X22" s="875"/>
      <c r="Y22" s="43"/>
      <c r="Z22" s="48"/>
      <c r="AA22" s="155" t="str">
        <f>IFERROR(IF(Y22="ー", "", ROUNDDOWN(Z22*VLOOKUP(N22,【参考】数式用!$AR$2:$AW$48,MATCH(Y22,【参考】数式用!$AT$4:$AW$4)+2,FALSE)*0.5, 0)), "")</f>
        <v/>
      </c>
      <c r="AB22" s="49"/>
      <c r="AC22" s="864" t="str">
        <f>IFERROR(IF(AG22&lt;&gt;"",Z22*VLOOKUP(N22,【参考】数式用!$AG$2:$AL$48,MATCH(Y22,【参考】数式用!$AI$4:$AL$4,0)+2,0), ""), "")</f>
        <v/>
      </c>
      <c r="AD22" s="864"/>
      <c r="AE22" s="409"/>
      <c r="AF22" s="53"/>
      <c r="AG22" s="421" t="str">
        <f>IFERROR(VLOOKUP(O22, 【参考】数式用!$AY$5:$AY$13, 1, FALSE), "")</f>
        <v/>
      </c>
      <c r="AH22" s="422" t="str">
        <f>IFERROR(VLOOKUP(N22, 【参考】数式用!$BA$2:$BB$48, 2, FALSE), "")</f>
        <v/>
      </c>
      <c r="AI22" s="423" t="str">
        <f t="shared" si="0"/>
        <v/>
      </c>
      <c r="AJ22" s="424" t="str">
        <f t="shared" si="1"/>
        <v/>
      </c>
      <c r="AK22" s="151"/>
      <c r="AL22" s="151"/>
      <c r="AM22" s="125"/>
      <c r="AN22" s="125"/>
    </row>
    <row r="23" spans="1:46" ht="30" customHeight="1">
      <c r="A23" s="153">
        <v>10</v>
      </c>
      <c r="B23" s="857" t="str">
        <f>IF(基本情報入力シート!C48="","",基本情報入力シート!C48)</f>
        <v/>
      </c>
      <c r="C23" s="858"/>
      <c r="D23" s="858"/>
      <c r="E23" s="858"/>
      <c r="F23" s="858"/>
      <c r="G23" s="858"/>
      <c r="H23" s="858"/>
      <c r="I23" s="859"/>
      <c r="J23" s="405" t="str">
        <f>IF(基本情報入力シート!M48="","",基本情報入力シート!M48)</f>
        <v/>
      </c>
      <c r="K23" s="406" t="str">
        <f>IF(基本情報入力シート!R48="","",基本情報入力シート!R48)</f>
        <v/>
      </c>
      <c r="L23" s="406" t="str">
        <f>IF(基本情報入力シート!W48="","",基本情報入力シート!W48)</f>
        <v/>
      </c>
      <c r="M23" s="405" t="str">
        <f>IF(基本情報入力シート!X48="","",基本情報入力シート!X48)</f>
        <v/>
      </c>
      <c r="N23" s="157" t="str">
        <f>IF(基本情報入力シート!Y48="","",基本情報入力シート!Y48)</f>
        <v/>
      </c>
      <c r="O23" s="164"/>
      <c r="P23" s="43"/>
      <c r="Q23" s="855"/>
      <c r="R23" s="856"/>
      <c r="S23" s="154" t="str">
        <f>IFERROR(ROUNDDOWN(Q23*VLOOKUP(N23,【参考】数式用!$AR$2:$AW$48,MATCH(P23,【参考】数式用!$AT$4:$AW$4)+2,FALSE)*0.5, 0), "")</f>
        <v/>
      </c>
      <c r="T23" s="47"/>
      <c r="U23" s="156" t="str">
        <f>IFERROR(IF(AG23&lt;&gt;"",Q23*VLOOKUP(N23,【参考】数式用!$AG$2:$AL$48,MATCH(P23,【参考】数式用!$AI$4:$AL$4,0)+2,0), ""), "")</f>
        <v/>
      </c>
      <c r="V23" s="42"/>
      <c r="W23" s="874"/>
      <c r="X23" s="875"/>
      <c r="Y23" s="43"/>
      <c r="Z23" s="48"/>
      <c r="AA23" s="155" t="str">
        <f>IFERROR(IF(Y23="ー", "", ROUNDDOWN(Z23*VLOOKUP(N23,【参考】数式用!$AR$2:$AW$48,MATCH(Y23,【参考】数式用!$AT$4:$AW$4)+2,FALSE)*0.5, 0)), "")</f>
        <v/>
      </c>
      <c r="AB23" s="49"/>
      <c r="AC23" s="864" t="str">
        <f>IFERROR(IF(AG23&lt;&gt;"",Z23*VLOOKUP(N23,【参考】数式用!$AG$2:$AL$48,MATCH(Y23,【参考】数式用!$AI$4:$AL$4,0)+2,0), ""), "")</f>
        <v/>
      </c>
      <c r="AD23" s="864"/>
      <c r="AE23" s="409"/>
      <c r="AF23" s="53"/>
      <c r="AG23" s="421" t="str">
        <f>IFERROR(VLOOKUP(O23, 【参考】数式用!$AY$5:$AY$13, 1, FALSE), "")</f>
        <v/>
      </c>
      <c r="AH23" s="422" t="str">
        <f>IFERROR(VLOOKUP(N23, 【参考】数式用!$BA$2:$BB$48, 2, FALSE), "")</f>
        <v/>
      </c>
      <c r="AI23" s="423" t="str">
        <f t="shared" si="0"/>
        <v/>
      </c>
      <c r="AJ23" s="424" t="str">
        <f t="shared" si="1"/>
        <v/>
      </c>
      <c r="AK23" s="151"/>
      <c r="AL23" s="151"/>
      <c r="AM23" s="125"/>
      <c r="AN23" s="125"/>
    </row>
    <row r="24" spans="1:46" ht="30" customHeight="1">
      <c r="A24" s="153">
        <v>11</v>
      </c>
      <c r="B24" s="857" t="str">
        <f>IF(基本情報入力シート!C49="","",基本情報入力シート!C49)</f>
        <v/>
      </c>
      <c r="C24" s="858"/>
      <c r="D24" s="858"/>
      <c r="E24" s="858"/>
      <c r="F24" s="858"/>
      <c r="G24" s="858"/>
      <c r="H24" s="858"/>
      <c r="I24" s="859"/>
      <c r="J24" s="405" t="str">
        <f>IF(基本情報入力シート!M49="","",基本情報入力シート!M49)</f>
        <v/>
      </c>
      <c r="K24" s="406" t="str">
        <f>IF(基本情報入力シート!R49="","",基本情報入力シート!R49)</f>
        <v/>
      </c>
      <c r="L24" s="406" t="str">
        <f>IF(基本情報入力シート!W49="","",基本情報入力シート!W49)</f>
        <v/>
      </c>
      <c r="M24" s="405" t="str">
        <f>IF(基本情報入力シート!X49="","",基本情報入力シート!X49)</f>
        <v/>
      </c>
      <c r="N24" s="157" t="str">
        <f>IF(基本情報入力シート!Y49="","",基本情報入力シート!Y49)</f>
        <v/>
      </c>
      <c r="O24" s="164"/>
      <c r="P24" s="43"/>
      <c r="Q24" s="855"/>
      <c r="R24" s="856"/>
      <c r="S24" s="154" t="str">
        <f>IFERROR(ROUNDDOWN(Q24*VLOOKUP(N24,【参考】数式用!$AR$2:$AW$48,MATCH(P24,【参考】数式用!$AT$4:$AW$4)+2,FALSE)*0.5, 0), "")</f>
        <v/>
      </c>
      <c r="T24" s="42"/>
      <c r="U24" s="156" t="str">
        <f>IFERROR(IF(AG24&lt;&gt;"",Q24*VLOOKUP(N24,【参考】数式用!$AG$2:$AL$48,MATCH(P24,【参考】数式用!$AI$4:$AL$4,0)+2,0), ""), "")</f>
        <v/>
      </c>
      <c r="V24" s="42"/>
      <c r="W24" s="874"/>
      <c r="X24" s="875"/>
      <c r="Y24" s="43"/>
      <c r="Z24" s="48"/>
      <c r="AA24" s="155" t="str">
        <f>IFERROR(IF(Y24="ー", "", ROUNDDOWN(Z24*VLOOKUP(N24,【参考】数式用!$AR$2:$AW$48,MATCH(Y24,【参考】数式用!$AT$4:$AW$4)+2,FALSE)*0.5, 0)), "")</f>
        <v/>
      </c>
      <c r="AB24" s="49"/>
      <c r="AC24" s="864" t="str">
        <f>IFERROR(IF(AG24&lt;&gt;"",Z24*VLOOKUP(N24,【参考】数式用!$AG$2:$AL$48,MATCH(Y24,【参考】数式用!$AI$4:$AL$4,0)+2,0), ""), "")</f>
        <v/>
      </c>
      <c r="AD24" s="864"/>
      <c r="AE24" s="409"/>
      <c r="AF24" s="53"/>
      <c r="AG24" s="421" t="str">
        <f>IFERROR(VLOOKUP(O24, 【参考】数式用!$AY$5:$AY$13, 1, FALSE), "")</f>
        <v/>
      </c>
      <c r="AH24" s="422" t="str">
        <f>IFERROR(VLOOKUP(N24, 【参考】数式用!$BA$2:$BB$48, 2, FALSE), "")</f>
        <v/>
      </c>
      <c r="AI24" s="423" t="str">
        <f t="shared" si="0"/>
        <v/>
      </c>
      <c r="AJ24" s="424" t="str">
        <f t="shared" si="1"/>
        <v/>
      </c>
      <c r="AK24" s="151"/>
      <c r="AL24" s="151"/>
      <c r="AM24" s="125"/>
      <c r="AN24" s="125"/>
    </row>
    <row r="25" spans="1:46" ht="30" customHeight="1">
      <c r="A25" s="153">
        <v>12</v>
      </c>
      <c r="B25" s="857" t="str">
        <f>IF(基本情報入力シート!C50="","",基本情報入力シート!C50)</f>
        <v/>
      </c>
      <c r="C25" s="858"/>
      <c r="D25" s="858"/>
      <c r="E25" s="858"/>
      <c r="F25" s="858"/>
      <c r="G25" s="858"/>
      <c r="H25" s="858"/>
      <c r="I25" s="859"/>
      <c r="J25" s="405" t="str">
        <f>IF(基本情報入力シート!M50="","",基本情報入力シート!M50)</f>
        <v/>
      </c>
      <c r="K25" s="406" t="str">
        <f>IF(基本情報入力シート!R50="","",基本情報入力シート!R50)</f>
        <v/>
      </c>
      <c r="L25" s="406" t="str">
        <f>IF(基本情報入力シート!W50="","",基本情報入力シート!W50)</f>
        <v/>
      </c>
      <c r="M25" s="405" t="str">
        <f>IF(基本情報入力シート!X50="","",基本情報入力シート!X50)</f>
        <v/>
      </c>
      <c r="N25" s="157" t="str">
        <f>IF(基本情報入力シート!Y50="","",基本情報入力シート!Y50)</f>
        <v/>
      </c>
      <c r="O25" s="164"/>
      <c r="P25" s="43"/>
      <c r="Q25" s="855"/>
      <c r="R25" s="856"/>
      <c r="S25" s="154" t="str">
        <f>IFERROR(ROUNDDOWN(Q25*VLOOKUP(N25,【参考】数式用!$AR$2:$AW$48,MATCH(P25,【参考】数式用!$AT$4:$AW$4)+2,FALSE)*0.5, 0), "")</f>
        <v/>
      </c>
      <c r="T25" s="42"/>
      <c r="U25" s="156" t="str">
        <f>IFERROR(IF(AG25&lt;&gt;"",Q25*VLOOKUP(N25,【参考】数式用!$AG$2:$AL$48,MATCH(P25,【参考】数式用!$AI$4:$AL$4,0)+2,0), ""), "")</f>
        <v/>
      </c>
      <c r="V25" s="42"/>
      <c r="W25" s="874"/>
      <c r="X25" s="875"/>
      <c r="Y25" s="43"/>
      <c r="Z25" s="48"/>
      <c r="AA25" s="155" t="str">
        <f>IFERROR(IF(Y25="ー", "", ROUNDDOWN(Z25*VLOOKUP(N25,【参考】数式用!$AR$2:$AW$48,MATCH(Y25,【参考】数式用!$AT$4:$AW$4)+2,FALSE)*0.5, 0)), "")</f>
        <v/>
      </c>
      <c r="AB25" s="49"/>
      <c r="AC25" s="864" t="str">
        <f>IFERROR(IF(AG25&lt;&gt;"",Z25*VLOOKUP(N25,【参考】数式用!$AG$2:$AL$48,MATCH(Y25,【参考】数式用!$AI$4:$AL$4,0)+2,0), ""), "")</f>
        <v/>
      </c>
      <c r="AD25" s="864"/>
      <c r="AE25" s="409"/>
      <c r="AF25" s="53"/>
      <c r="AG25" s="421" t="str">
        <f>IFERROR(VLOOKUP(O25, 【参考】数式用!$AY$5:$AY$13, 1, FALSE), "")</f>
        <v/>
      </c>
      <c r="AH25" s="422" t="str">
        <f>IFERROR(VLOOKUP(N25, 【参考】数式用!$BA$2:$BB$48, 2, FALSE), "")</f>
        <v/>
      </c>
      <c r="AI25" s="423" t="str">
        <f t="shared" si="0"/>
        <v/>
      </c>
      <c r="AJ25" s="424" t="str">
        <f t="shared" si="1"/>
        <v/>
      </c>
      <c r="AK25" s="151"/>
      <c r="AL25" s="151"/>
      <c r="AM25" s="125"/>
      <c r="AN25" s="125"/>
    </row>
    <row r="26" spans="1:46" ht="30" customHeight="1">
      <c r="A26" s="153">
        <v>13</v>
      </c>
      <c r="B26" s="857" t="str">
        <f>IF(基本情報入力シート!C51="","",基本情報入力シート!C51)</f>
        <v/>
      </c>
      <c r="C26" s="858"/>
      <c r="D26" s="858"/>
      <c r="E26" s="858"/>
      <c r="F26" s="858"/>
      <c r="G26" s="858"/>
      <c r="H26" s="858"/>
      <c r="I26" s="859"/>
      <c r="J26" s="405" t="str">
        <f>IF(基本情報入力シート!M51="","",基本情報入力シート!M51)</f>
        <v/>
      </c>
      <c r="K26" s="406" t="str">
        <f>IF(基本情報入力シート!R51="","",基本情報入力シート!R51)</f>
        <v/>
      </c>
      <c r="L26" s="406" t="str">
        <f>IF(基本情報入力シート!W51="","",基本情報入力シート!W51)</f>
        <v/>
      </c>
      <c r="M26" s="405" t="str">
        <f>IF(基本情報入力シート!X51="","",基本情報入力シート!X51)</f>
        <v/>
      </c>
      <c r="N26" s="157" t="str">
        <f>IF(基本情報入力シート!Y51="","",基本情報入力シート!Y51)</f>
        <v/>
      </c>
      <c r="O26" s="164"/>
      <c r="P26" s="43"/>
      <c r="Q26" s="855"/>
      <c r="R26" s="856"/>
      <c r="S26" s="154" t="str">
        <f>IFERROR(ROUNDDOWN(Q26*VLOOKUP(N26,【参考】数式用!$AR$2:$AW$48,MATCH(P26,【参考】数式用!$AT$4:$AW$4)+2,FALSE)*0.5, 0), "")</f>
        <v/>
      </c>
      <c r="T26" s="47"/>
      <c r="U26" s="156" t="str">
        <f>IFERROR(IF(AG26&lt;&gt;"",Q26*VLOOKUP(N26,【参考】数式用!$AG$2:$AL$48,MATCH(P26,【参考】数式用!$AI$4:$AL$4,0)+2,0), ""), "")</f>
        <v/>
      </c>
      <c r="V26" s="42"/>
      <c r="W26" s="874"/>
      <c r="X26" s="875"/>
      <c r="Y26" s="43"/>
      <c r="Z26" s="48"/>
      <c r="AA26" s="155" t="str">
        <f>IFERROR(IF(Y26="ー", "", ROUNDDOWN(Z26*VLOOKUP(N26,【参考】数式用!$AR$2:$AW$48,MATCH(Y26,【参考】数式用!$AT$4:$AW$4)+2,FALSE)*0.5, 0)), "")</f>
        <v/>
      </c>
      <c r="AB26" s="49"/>
      <c r="AC26" s="864" t="str">
        <f>IFERROR(IF(AG26&lt;&gt;"",Z26*VLOOKUP(N26,【参考】数式用!$AG$2:$AL$48,MATCH(Y26,【参考】数式用!$AI$4:$AL$4,0)+2,0), ""), "")</f>
        <v/>
      </c>
      <c r="AD26" s="864"/>
      <c r="AE26" s="409"/>
      <c r="AF26" s="53"/>
      <c r="AG26" s="421" t="str">
        <f>IFERROR(VLOOKUP(O26, 【参考】数式用!$AY$5:$AY$13, 1, FALSE), "")</f>
        <v/>
      </c>
      <c r="AH26" s="422" t="str">
        <f>IFERROR(VLOOKUP(N26, 【参考】数式用!$BA$2:$BB$48, 2, FALSE), "")</f>
        <v/>
      </c>
      <c r="AI26" s="423" t="str">
        <f t="shared" si="0"/>
        <v/>
      </c>
      <c r="AJ26" s="424" t="str">
        <f t="shared" si="1"/>
        <v/>
      </c>
      <c r="AK26" s="151"/>
      <c r="AL26" s="151"/>
      <c r="AM26" s="125"/>
      <c r="AN26" s="125"/>
    </row>
    <row r="27" spans="1:46" ht="30" customHeight="1">
      <c r="A27" s="153">
        <v>14</v>
      </c>
      <c r="B27" s="857" t="str">
        <f>IF(基本情報入力シート!C52="","",基本情報入力シート!C52)</f>
        <v/>
      </c>
      <c r="C27" s="858"/>
      <c r="D27" s="858"/>
      <c r="E27" s="858"/>
      <c r="F27" s="858"/>
      <c r="G27" s="858"/>
      <c r="H27" s="858"/>
      <c r="I27" s="859"/>
      <c r="J27" s="405" t="str">
        <f>IF(基本情報入力シート!M52="","",基本情報入力シート!M52)</f>
        <v/>
      </c>
      <c r="K27" s="406" t="str">
        <f>IF(基本情報入力シート!R52="","",基本情報入力シート!R52)</f>
        <v/>
      </c>
      <c r="L27" s="406" t="str">
        <f>IF(基本情報入力シート!W52="","",基本情報入力シート!W52)</f>
        <v/>
      </c>
      <c r="M27" s="405" t="str">
        <f>IF(基本情報入力シート!X52="","",基本情報入力シート!X52)</f>
        <v/>
      </c>
      <c r="N27" s="157" t="str">
        <f>IF(基本情報入力シート!Y52="","",基本情報入力シート!Y52)</f>
        <v/>
      </c>
      <c r="O27" s="164"/>
      <c r="P27" s="43"/>
      <c r="Q27" s="855"/>
      <c r="R27" s="856"/>
      <c r="S27" s="154" t="str">
        <f>IFERROR(ROUNDDOWN(Q27*VLOOKUP(N27,【参考】数式用!$AR$2:$AW$48,MATCH(P27,【参考】数式用!$AT$4:$AW$4)+2,FALSE)*0.5, 0), "")</f>
        <v/>
      </c>
      <c r="T27" s="42"/>
      <c r="U27" s="156" t="str">
        <f>IFERROR(IF(AG27&lt;&gt;"",Q27*VLOOKUP(N27,【参考】数式用!$AG$2:$AL$48,MATCH(P27,【参考】数式用!$AI$4:$AL$4,0)+2,0), ""), "")</f>
        <v/>
      </c>
      <c r="V27" s="42"/>
      <c r="W27" s="874"/>
      <c r="X27" s="875"/>
      <c r="Y27" s="43"/>
      <c r="Z27" s="48"/>
      <c r="AA27" s="155" t="str">
        <f>IFERROR(IF(Y27="ー", "", ROUNDDOWN(Z27*VLOOKUP(N27,【参考】数式用!$AR$2:$AW$48,MATCH(Y27,【参考】数式用!$AT$4:$AW$4)+2,FALSE)*0.5, 0)), "")</f>
        <v/>
      </c>
      <c r="AB27" s="49"/>
      <c r="AC27" s="864" t="str">
        <f>IFERROR(IF(AG27&lt;&gt;"",Z27*VLOOKUP(N27,【参考】数式用!$AG$2:$AL$48,MATCH(Y27,【参考】数式用!$AI$4:$AL$4,0)+2,0), ""), "")</f>
        <v/>
      </c>
      <c r="AD27" s="864"/>
      <c r="AE27" s="409"/>
      <c r="AF27" s="53"/>
      <c r="AG27" s="421" t="str">
        <f>IFERROR(VLOOKUP(O27, 【参考】数式用!$AY$5:$AY$13, 1, FALSE), "")</f>
        <v/>
      </c>
      <c r="AH27" s="422" t="str">
        <f>IFERROR(VLOOKUP(N27, 【参考】数式用!$BA$2:$BB$48, 2, FALSE), "")</f>
        <v/>
      </c>
      <c r="AI27" s="423" t="str">
        <f t="shared" si="0"/>
        <v/>
      </c>
      <c r="AJ27" s="424" t="str">
        <f t="shared" si="1"/>
        <v/>
      </c>
      <c r="AK27" s="151"/>
      <c r="AL27" s="151"/>
      <c r="AM27" s="125"/>
      <c r="AN27" s="125"/>
    </row>
    <row r="28" spans="1:46" ht="30" customHeight="1">
      <c r="A28" s="153">
        <v>15</v>
      </c>
      <c r="B28" s="857" t="str">
        <f>IF(基本情報入力シート!C53="","",基本情報入力シート!C53)</f>
        <v/>
      </c>
      <c r="C28" s="858"/>
      <c r="D28" s="858"/>
      <c r="E28" s="858"/>
      <c r="F28" s="858"/>
      <c r="G28" s="858"/>
      <c r="H28" s="858"/>
      <c r="I28" s="859"/>
      <c r="J28" s="405" t="str">
        <f>IF(基本情報入力シート!M53="","",基本情報入力シート!M53)</f>
        <v/>
      </c>
      <c r="K28" s="406" t="str">
        <f>IF(基本情報入力シート!R53="","",基本情報入力シート!R53)</f>
        <v/>
      </c>
      <c r="L28" s="406" t="str">
        <f>IF(基本情報入力シート!W53="","",基本情報入力シート!W53)</f>
        <v/>
      </c>
      <c r="M28" s="405" t="str">
        <f>IF(基本情報入力シート!X53="","",基本情報入力シート!X53)</f>
        <v/>
      </c>
      <c r="N28" s="157" t="str">
        <f>IF(基本情報入力シート!Y53="","",基本情報入力シート!Y53)</f>
        <v/>
      </c>
      <c r="O28" s="164"/>
      <c r="P28" s="43"/>
      <c r="Q28" s="855"/>
      <c r="R28" s="856"/>
      <c r="S28" s="154" t="str">
        <f>IFERROR(ROUNDDOWN(Q28*VLOOKUP(N28,【参考】数式用!$AR$2:$AW$48,MATCH(P28,【参考】数式用!$AT$4:$AW$4)+2,FALSE)*0.5, 0), "")</f>
        <v/>
      </c>
      <c r="T28" s="42"/>
      <c r="U28" s="156" t="str">
        <f>IFERROR(IF(AG28&lt;&gt;"",Q28*VLOOKUP(N28,【参考】数式用!$AG$2:$AL$48,MATCH(P28,【参考】数式用!$AI$4:$AL$4,0)+2,0), ""), "")</f>
        <v/>
      </c>
      <c r="V28" s="42"/>
      <c r="W28" s="874"/>
      <c r="X28" s="875"/>
      <c r="Y28" s="43"/>
      <c r="Z28" s="48"/>
      <c r="AA28" s="155" t="str">
        <f>IFERROR(IF(Y28="ー", "", ROUNDDOWN(Z28*VLOOKUP(N28,【参考】数式用!$AR$2:$AW$48,MATCH(Y28,【参考】数式用!$AT$4:$AW$4)+2,FALSE)*0.5, 0)), "")</f>
        <v/>
      </c>
      <c r="AB28" s="49"/>
      <c r="AC28" s="864" t="str">
        <f>IFERROR(IF(AG28&lt;&gt;"",Z28*VLOOKUP(N28,【参考】数式用!$AG$2:$AL$48,MATCH(Y28,【参考】数式用!$AI$4:$AL$4,0)+2,0), ""), "")</f>
        <v/>
      </c>
      <c r="AD28" s="864"/>
      <c r="AE28" s="409"/>
      <c r="AF28" s="53"/>
      <c r="AG28" s="421" t="str">
        <f>IFERROR(VLOOKUP(O28, 【参考】数式用!$AY$5:$AY$13, 1, FALSE), "")</f>
        <v/>
      </c>
      <c r="AH28" s="422" t="str">
        <f>IFERROR(VLOOKUP(N28, 【参考】数式用!$BA$2:$BB$48, 2, FALSE), "")</f>
        <v/>
      </c>
      <c r="AI28" s="423" t="str">
        <f t="shared" si="0"/>
        <v/>
      </c>
      <c r="AJ28" s="424" t="str">
        <f t="shared" si="1"/>
        <v/>
      </c>
      <c r="AK28" s="151"/>
      <c r="AL28" s="151"/>
      <c r="AM28" s="125"/>
      <c r="AN28" s="125"/>
    </row>
    <row r="29" spans="1:46" ht="30" customHeight="1">
      <c r="A29" s="153">
        <v>16</v>
      </c>
      <c r="B29" s="857" t="str">
        <f>IF(基本情報入力シート!C54="","",基本情報入力シート!C54)</f>
        <v/>
      </c>
      <c r="C29" s="858"/>
      <c r="D29" s="858"/>
      <c r="E29" s="858"/>
      <c r="F29" s="858"/>
      <c r="G29" s="858"/>
      <c r="H29" s="858"/>
      <c r="I29" s="859"/>
      <c r="J29" s="405" t="str">
        <f>IF(基本情報入力シート!M54="","",基本情報入力シート!M54)</f>
        <v/>
      </c>
      <c r="K29" s="406" t="str">
        <f>IF(基本情報入力シート!R54="","",基本情報入力シート!R54)</f>
        <v/>
      </c>
      <c r="L29" s="406" t="str">
        <f>IF(基本情報入力シート!W54="","",基本情報入力シート!W54)</f>
        <v/>
      </c>
      <c r="M29" s="405" t="str">
        <f>IF(基本情報入力シート!X54="","",基本情報入力シート!X54)</f>
        <v/>
      </c>
      <c r="N29" s="157" t="str">
        <f>IF(基本情報入力シート!Y54="","",基本情報入力シート!Y54)</f>
        <v/>
      </c>
      <c r="O29" s="164"/>
      <c r="P29" s="43"/>
      <c r="Q29" s="855"/>
      <c r="R29" s="856"/>
      <c r="S29" s="154" t="str">
        <f>IFERROR(ROUNDDOWN(Q29*VLOOKUP(N29,【参考】数式用!$AR$2:$AW$48,MATCH(P29,【参考】数式用!$AT$4:$AW$4)+2,FALSE)*0.5, 0), "")</f>
        <v/>
      </c>
      <c r="T29" s="47"/>
      <c r="U29" s="156" t="str">
        <f>IFERROR(IF(AG29&lt;&gt;"",Q29*VLOOKUP(N29,【参考】数式用!$AG$2:$AL$48,MATCH(P29,【参考】数式用!$AI$4:$AL$4,0)+2,0), ""), "")</f>
        <v/>
      </c>
      <c r="V29" s="42"/>
      <c r="W29" s="874"/>
      <c r="X29" s="875"/>
      <c r="Y29" s="43"/>
      <c r="Z29" s="48"/>
      <c r="AA29" s="155" t="str">
        <f>IFERROR(IF(Y29="ー", "", ROUNDDOWN(Z29*VLOOKUP(N29,【参考】数式用!$AR$2:$AW$48,MATCH(Y29,【参考】数式用!$AT$4:$AW$4)+2,FALSE)*0.5, 0)), "")</f>
        <v/>
      </c>
      <c r="AB29" s="49"/>
      <c r="AC29" s="864" t="str">
        <f>IFERROR(IF(AG29&lt;&gt;"",Z29*VLOOKUP(N29,【参考】数式用!$AG$2:$AL$48,MATCH(Y29,【参考】数式用!$AI$4:$AL$4,0)+2,0), ""), "")</f>
        <v/>
      </c>
      <c r="AD29" s="864"/>
      <c r="AE29" s="409"/>
      <c r="AF29" s="53"/>
      <c r="AG29" s="421" t="str">
        <f>IFERROR(VLOOKUP(O29, 【参考】数式用!$AY$5:$AY$13, 1, FALSE), "")</f>
        <v/>
      </c>
      <c r="AH29" s="422" t="str">
        <f>IFERROR(VLOOKUP(N29, 【参考】数式用!$BA$2:$BB$48, 2, FALSE), "")</f>
        <v/>
      </c>
      <c r="AI29" s="423" t="str">
        <f t="shared" si="0"/>
        <v/>
      </c>
      <c r="AJ29" s="424" t="str">
        <f t="shared" si="1"/>
        <v/>
      </c>
      <c r="AK29" s="151"/>
      <c r="AL29" s="151"/>
      <c r="AM29" s="125"/>
      <c r="AN29" s="125"/>
    </row>
    <row r="30" spans="1:46" customFormat="1" ht="30" customHeight="1">
      <c r="A30" s="153">
        <v>17</v>
      </c>
      <c r="B30" s="857" t="str">
        <f>IF(基本情報入力シート!C55="","",基本情報入力シート!C55)</f>
        <v/>
      </c>
      <c r="C30" s="858"/>
      <c r="D30" s="858"/>
      <c r="E30" s="858"/>
      <c r="F30" s="858"/>
      <c r="G30" s="858"/>
      <c r="H30" s="858"/>
      <c r="I30" s="859"/>
      <c r="J30" s="405" t="str">
        <f>IF(基本情報入力シート!M55="","",基本情報入力シート!M55)</f>
        <v/>
      </c>
      <c r="K30" s="406" t="str">
        <f>IF(基本情報入力シート!R55="","",基本情報入力シート!R55)</f>
        <v/>
      </c>
      <c r="L30" s="406" t="str">
        <f>IF(基本情報入力シート!W55="","",基本情報入力シート!W55)</f>
        <v/>
      </c>
      <c r="M30" s="405" t="str">
        <f>IF(基本情報入力シート!X55="","",基本情報入力シート!X55)</f>
        <v/>
      </c>
      <c r="N30" s="157" t="str">
        <f>IF(基本情報入力シート!Y55="","",基本情報入力シート!Y55)</f>
        <v/>
      </c>
      <c r="O30" s="164"/>
      <c r="P30" s="43"/>
      <c r="Q30" s="855"/>
      <c r="R30" s="856"/>
      <c r="S30" s="154" t="str">
        <f>IFERROR(ROUNDDOWN(Q30*VLOOKUP(N30,【参考】数式用!$AR$2:$AW$48,MATCH(P30,【参考】数式用!$AT$4:$AW$4)+2,FALSE)*0.5, 0), "")</f>
        <v/>
      </c>
      <c r="T30" s="42"/>
      <c r="U30" s="156" t="str">
        <f>IFERROR(IF(AG30&lt;&gt;"",Q30*VLOOKUP(N30,【参考】数式用!$AG$2:$AL$48,MATCH(P30,【参考】数式用!$AI$4:$AL$4,0)+2,0), ""), "")</f>
        <v/>
      </c>
      <c r="V30" s="42"/>
      <c r="W30" s="874"/>
      <c r="X30" s="875"/>
      <c r="Y30" s="43"/>
      <c r="Z30" s="48"/>
      <c r="AA30" s="155" t="str">
        <f>IFERROR(IF(Y30="ー", "", ROUNDDOWN(Z30*VLOOKUP(N30,【参考】数式用!$AR$2:$AW$48,MATCH(Y30,【参考】数式用!$AT$4:$AW$4)+2,FALSE)*0.5, 0)), "")</f>
        <v/>
      </c>
      <c r="AB30" s="49"/>
      <c r="AC30" s="864" t="str">
        <f>IFERROR(IF(AG30&lt;&gt;"",Z30*VLOOKUP(N30,【参考】数式用!$AG$2:$AL$48,MATCH(Y30,【参考】数式用!$AI$4:$AL$4,0)+2,0), ""), "")</f>
        <v/>
      </c>
      <c r="AD30" s="864"/>
      <c r="AE30" s="409"/>
      <c r="AF30" s="53"/>
      <c r="AG30" s="421" t="str">
        <f>IFERROR(VLOOKUP(O30, 【参考】数式用!$AY$5:$AY$13, 1, FALSE), "")</f>
        <v/>
      </c>
      <c r="AH30" s="422" t="str">
        <f>IFERROR(VLOOKUP(N30, 【参考】数式用!$BA$2:$BB$48, 2, FALSE), "")</f>
        <v/>
      </c>
      <c r="AI30" s="423" t="str">
        <f t="shared" si="0"/>
        <v/>
      </c>
      <c r="AJ30" s="424" t="str">
        <f t="shared" si="1"/>
        <v/>
      </c>
      <c r="AK30" s="151"/>
      <c r="AL30" s="151"/>
      <c r="AM30" s="125"/>
      <c r="AN30" s="125"/>
      <c r="AO30" s="125"/>
      <c r="AP30" s="125"/>
      <c r="AQ30" s="125"/>
      <c r="AR30" s="125"/>
      <c r="AS30" s="125"/>
      <c r="AT30" s="125"/>
    </row>
    <row r="31" spans="1:46" customFormat="1" ht="30" customHeight="1">
      <c r="A31" s="153">
        <v>18</v>
      </c>
      <c r="B31" s="857" t="str">
        <f>IF(基本情報入力シート!C56="","",基本情報入力シート!C56)</f>
        <v/>
      </c>
      <c r="C31" s="858"/>
      <c r="D31" s="858"/>
      <c r="E31" s="858"/>
      <c r="F31" s="858"/>
      <c r="G31" s="858"/>
      <c r="H31" s="858"/>
      <c r="I31" s="859"/>
      <c r="J31" s="405" t="str">
        <f>IF(基本情報入力シート!M56="","",基本情報入力シート!M56)</f>
        <v/>
      </c>
      <c r="K31" s="406" t="str">
        <f>IF(基本情報入力シート!R56="","",基本情報入力シート!R56)</f>
        <v/>
      </c>
      <c r="L31" s="406" t="str">
        <f>IF(基本情報入力シート!W56="","",基本情報入力シート!W56)</f>
        <v/>
      </c>
      <c r="M31" s="405" t="str">
        <f>IF(基本情報入力シート!X56="","",基本情報入力シート!X56)</f>
        <v/>
      </c>
      <c r="N31" s="157" t="str">
        <f>IF(基本情報入力シート!Y56="","",基本情報入力シート!Y56)</f>
        <v/>
      </c>
      <c r="O31" s="164"/>
      <c r="P31" s="43"/>
      <c r="Q31" s="855"/>
      <c r="R31" s="856"/>
      <c r="S31" s="154" t="str">
        <f>IFERROR(ROUNDDOWN(Q31*VLOOKUP(N31,【参考】数式用!$AR$2:$AW$48,MATCH(P31,【参考】数式用!$AT$4:$AW$4)+2,FALSE)*0.5, 0), "")</f>
        <v/>
      </c>
      <c r="T31" s="42"/>
      <c r="U31" s="156" t="str">
        <f>IFERROR(IF(AG31&lt;&gt;"",Q31*VLOOKUP(N31,【参考】数式用!$AG$2:$AL$48,MATCH(P31,【参考】数式用!$AI$4:$AL$4,0)+2,0), ""), "")</f>
        <v/>
      </c>
      <c r="V31" s="42"/>
      <c r="W31" s="874"/>
      <c r="X31" s="875"/>
      <c r="Y31" s="43"/>
      <c r="Z31" s="48"/>
      <c r="AA31" s="155" t="str">
        <f>IFERROR(IF(Y31="ー", "", ROUNDDOWN(Z31*VLOOKUP(N31,【参考】数式用!$AR$2:$AW$48,MATCH(Y31,【参考】数式用!$AT$4:$AW$4)+2,FALSE)*0.5, 0)), "")</f>
        <v/>
      </c>
      <c r="AB31" s="49"/>
      <c r="AC31" s="864" t="str">
        <f>IFERROR(IF(AG31&lt;&gt;"",Z31*VLOOKUP(N31,【参考】数式用!$AG$2:$AL$48,MATCH(Y31,【参考】数式用!$AI$4:$AL$4,0)+2,0), ""), "")</f>
        <v/>
      </c>
      <c r="AD31" s="864"/>
      <c r="AE31" s="409"/>
      <c r="AF31" s="53"/>
      <c r="AG31" s="421" t="str">
        <f>IFERROR(VLOOKUP(O31, 【参考】数式用!$AY$5:$AY$13, 1, FALSE), "")</f>
        <v/>
      </c>
      <c r="AH31" s="422" t="str">
        <f>IFERROR(VLOOKUP(N31, 【参考】数式用!$BA$2:$BB$48, 2, FALSE), "")</f>
        <v/>
      </c>
      <c r="AI31" s="423" t="str">
        <f t="shared" si="0"/>
        <v/>
      </c>
      <c r="AJ31" s="424" t="str">
        <f t="shared" si="1"/>
        <v/>
      </c>
      <c r="AK31" s="151"/>
      <c r="AL31" s="151"/>
      <c r="AM31" s="125"/>
      <c r="AN31" s="125"/>
      <c r="AO31" s="125"/>
      <c r="AP31" s="125"/>
      <c r="AQ31" s="125"/>
      <c r="AR31" s="125"/>
      <c r="AS31" s="125"/>
      <c r="AT31" s="125"/>
    </row>
    <row r="32" spans="1:46" customFormat="1" ht="30" customHeight="1">
      <c r="A32" s="153">
        <v>19</v>
      </c>
      <c r="B32" s="857" t="str">
        <f>IF(基本情報入力シート!C57="","",基本情報入力シート!C57)</f>
        <v/>
      </c>
      <c r="C32" s="858"/>
      <c r="D32" s="858"/>
      <c r="E32" s="858"/>
      <c r="F32" s="858"/>
      <c r="G32" s="858"/>
      <c r="H32" s="858"/>
      <c r="I32" s="859"/>
      <c r="J32" s="405" t="str">
        <f>IF(基本情報入力シート!M57="","",基本情報入力シート!M57)</f>
        <v/>
      </c>
      <c r="K32" s="406" t="str">
        <f>IF(基本情報入力シート!R57="","",基本情報入力シート!R57)</f>
        <v/>
      </c>
      <c r="L32" s="406" t="str">
        <f>IF(基本情報入力シート!W57="","",基本情報入力シート!W57)</f>
        <v/>
      </c>
      <c r="M32" s="405" t="str">
        <f>IF(基本情報入力シート!X57="","",基本情報入力シート!X57)</f>
        <v/>
      </c>
      <c r="N32" s="157" t="str">
        <f>IF(基本情報入力シート!Y57="","",基本情報入力シート!Y57)</f>
        <v/>
      </c>
      <c r="O32" s="164"/>
      <c r="P32" s="43"/>
      <c r="Q32" s="855"/>
      <c r="R32" s="856"/>
      <c r="S32" s="154" t="str">
        <f>IFERROR(ROUNDDOWN(Q32*VLOOKUP(N32,【参考】数式用!$AR$2:$AW$48,MATCH(P32,【参考】数式用!$AT$4:$AW$4)+2,FALSE)*0.5, 0), "")</f>
        <v/>
      </c>
      <c r="T32" s="47"/>
      <c r="U32" s="156" t="str">
        <f>IFERROR(IF(AG32&lt;&gt;"",Q32*VLOOKUP(N32,【参考】数式用!$AG$2:$AL$48,MATCH(P32,【参考】数式用!$AI$4:$AL$4,0)+2,0), ""), "")</f>
        <v/>
      </c>
      <c r="V32" s="42"/>
      <c r="W32" s="874"/>
      <c r="X32" s="875"/>
      <c r="Y32" s="43"/>
      <c r="Z32" s="48"/>
      <c r="AA32" s="155" t="str">
        <f>IFERROR(IF(Y32="ー", "", ROUNDDOWN(Z32*VLOOKUP(N32,【参考】数式用!$AR$2:$AW$48,MATCH(Y32,【参考】数式用!$AT$4:$AW$4)+2,FALSE)*0.5, 0)), "")</f>
        <v/>
      </c>
      <c r="AB32" s="49"/>
      <c r="AC32" s="864" t="str">
        <f>IFERROR(IF(AG32&lt;&gt;"",Z32*VLOOKUP(N32,【参考】数式用!$AG$2:$AL$48,MATCH(Y32,【参考】数式用!$AI$4:$AL$4,0)+2,0), ""), "")</f>
        <v/>
      </c>
      <c r="AD32" s="864"/>
      <c r="AE32" s="409"/>
      <c r="AF32" s="53"/>
      <c r="AG32" s="421" t="str">
        <f>IFERROR(VLOOKUP(O32, 【参考】数式用!$AY$5:$AY$13, 1, FALSE), "")</f>
        <v/>
      </c>
      <c r="AH32" s="422" t="str">
        <f>IFERROR(VLOOKUP(N32, 【参考】数式用!$BA$2:$BB$48, 2, FALSE), "")</f>
        <v/>
      </c>
      <c r="AI32" s="423" t="str">
        <f t="shared" si="0"/>
        <v/>
      </c>
      <c r="AJ32" s="424" t="str">
        <f t="shared" si="1"/>
        <v/>
      </c>
      <c r="AK32" s="151"/>
      <c r="AL32" s="151"/>
      <c r="AM32" s="125"/>
      <c r="AN32" s="125"/>
      <c r="AO32" s="125"/>
      <c r="AP32" s="125"/>
      <c r="AQ32" s="125"/>
      <c r="AR32" s="125"/>
      <c r="AS32" s="125"/>
      <c r="AT32" s="125"/>
    </row>
    <row r="33" spans="1:46" customFormat="1" ht="30" customHeight="1">
      <c r="A33" s="153">
        <v>20</v>
      </c>
      <c r="B33" s="857" t="str">
        <f>IF(基本情報入力シート!C58="","",基本情報入力シート!C58)</f>
        <v/>
      </c>
      <c r="C33" s="858"/>
      <c r="D33" s="858"/>
      <c r="E33" s="858"/>
      <c r="F33" s="858"/>
      <c r="G33" s="858"/>
      <c r="H33" s="858"/>
      <c r="I33" s="859"/>
      <c r="J33" s="405" t="str">
        <f>IF(基本情報入力シート!M58="","",基本情報入力シート!M58)</f>
        <v/>
      </c>
      <c r="K33" s="406" t="str">
        <f>IF(基本情報入力シート!R58="","",基本情報入力シート!R58)</f>
        <v/>
      </c>
      <c r="L33" s="406" t="str">
        <f>IF(基本情報入力シート!W58="","",基本情報入力シート!W58)</f>
        <v/>
      </c>
      <c r="M33" s="405" t="str">
        <f>IF(基本情報入力シート!X58="","",基本情報入力シート!X58)</f>
        <v/>
      </c>
      <c r="N33" s="157" t="str">
        <f>IF(基本情報入力シート!Y58="","",基本情報入力シート!Y58)</f>
        <v/>
      </c>
      <c r="O33" s="164"/>
      <c r="P33" s="43"/>
      <c r="Q33" s="855"/>
      <c r="R33" s="856"/>
      <c r="S33" s="154" t="str">
        <f>IFERROR(ROUNDDOWN(Q33*VLOOKUP(N33,【参考】数式用!$AR$2:$AW$48,MATCH(P33,【参考】数式用!$AT$4:$AW$4)+2,FALSE)*0.5, 0), "")</f>
        <v/>
      </c>
      <c r="T33" s="42"/>
      <c r="U33" s="156" t="str">
        <f>IFERROR(IF(AG33&lt;&gt;"",Q33*VLOOKUP(N33,【参考】数式用!$AG$2:$AL$48,MATCH(P33,【参考】数式用!$AI$4:$AL$4,0)+2,0), ""), "")</f>
        <v/>
      </c>
      <c r="V33" s="42"/>
      <c r="W33" s="874"/>
      <c r="X33" s="875"/>
      <c r="Y33" s="43"/>
      <c r="Z33" s="48"/>
      <c r="AA33" s="155" t="str">
        <f>IFERROR(IF(Y33="ー", "", ROUNDDOWN(Z33*VLOOKUP(N33,【参考】数式用!$AR$2:$AW$48,MATCH(Y33,【参考】数式用!$AT$4:$AW$4)+2,FALSE)*0.5, 0)), "")</f>
        <v/>
      </c>
      <c r="AB33" s="49"/>
      <c r="AC33" s="864" t="str">
        <f>IFERROR(IF(AG33&lt;&gt;"",Z33*VLOOKUP(N33,【参考】数式用!$AG$2:$AL$48,MATCH(Y33,【参考】数式用!$AI$4:$AL$4,0)+2,0), ""), "")</f>
        <v/>
      </c>
      <c r="AD33" s="864"/>
      <c r="AE33" s="409"/>
      <c r="AF33" s="53"/>
      <c r="AG33" s="421" t="str">
        <f>IFERROR(VLOOKUP(O33, 【参考】数式用!$AY$5:$AY$13, 1, FALSE), "")</f>
        <v/>
      </c>
      <c r="AH33" s="422" t="str">
        <f>IFERROR(VLOOKUP(N33, 【参考】数式用!$BA$2:$BB$48, 2, FALSE), "")</f>
        <v/>
      </c>
      <c r="AI33" s="423" t="str">
        <f t="shared" si="0"/>
        <v/>
      </c>
      <c r="AJ33" s="424" t="str">
        <f t="shared" si="1"/>
        <v/>
      </c>
      <c r="AK33" s="151"/>
      <c r="AL33" s="151"/>
      <c r="AM33" s="125"/>
      <c r="AN33" s="125"/>
      <c r="AO33" s="125"/>
      <c r="AP33" s="125"/>
      <c r="AQ33" s="125"/>
      <c r="AR33" s="125"/>
      <c r="AS33" s="125"/>
      <c r="AT33" s="125"/>
    </row>
    <row r="34" spans="1:46" customFormat="1" ht="30" customHeight="1">
      <c r="A34" s="153">
        <v>21</v>
      </c>
      <c r="B34" s="857" t="str">
        <f>IF(基本情報入力シート!C59="","",基本情報入力シート!C59)</f>
        <v/>
      </c>
      <c r="C34" s="858"/>
      <c r="D34" s="858"/>
      <c r="E34" s="858"/>
      <c r="F34" s="858"/>
      <c r="G34" s="858"/>
      <c r="H34" s="858"/>
      <c r="I34" s="859"/>
      <c r="J34" s="405" t="str">
        <f>IF(基本情報入力シート!M59="","",基本情報入力シート!M59)</f>
        <v/>
      </c>
      <c r="K34" s="406" t="str">
        <f>IF(基本情報入力シート!R59="","",基本情報入力シート!R59)</f>
        <v/>
      </c>
      <c r="L34" s="406" t="str">
        <f>IF(基本情報入力シート!W59="","",基本情報入力シート!W59)</f>
        <v/>
      </c>
      <c r="M34" s="405" t="str">
        <f>IF(基本情報入力シート!X59="","",基本情報入力シート!X59)</f>
        <v/>
      </c>
      <c r="N34" s="157" t="str">
        <f>IF(基本情報入力シート!Y59="","",基本情報入力シート!Y59)</f>
        <v/>
      </c>
      <c r="O34" s="164"/>
      <c r="P34" s="43"/>
      <c r="Q34" s="855"/>
      <c r="R34" s="856"/>
      <c r="S34" s="154" t="str">
        <f>IFERROR(ROUNDDOWN(Q34*VLOOKUP(N34,【参考】数式用!$AR$2:$AW$48,MATCH(P34,【参考】数式用!$AT$4:$AW$4)+2,FALSE)*0.5, 0), "")</f>
        <v/>
      </c>
      <c r="T34" s="42"/>
      <c r="U34" s="156" t="str">
        <f>IFERROR(IF(AG34&lt;&gt;"",Q34*VLOOKUP(N34,【参考】数式用!$AG$2:$AL$48,MATCH(P34,【参考】数式用!$AI$4:$AL$4,0)+2,0), ""), "")</f>
        <v/>
      </c>
      <c r="V34" s="42"/>
      <c r="W34" s="874"/>
      <c r="X34" s="875"/>
      <c r="Y34" s="43"/>
      <c r="Z34" s="48"/>
      <c r="AA34" s="155" t="str">
        <f>IFERROR(IF(Y34="ー", "", ROUNDDOWN(Z34*VLOOKUP(N34,【参考】数式用!$AR$2:$AW$48,MATCH(Y34,【参考】数式用!$AT$4:$AW$4)+2,FALSE)*0.5, 0)), "")</f>
        <v/>
      </c>
      <c r="AB34" s="49"/>
      <c r="AC34" s="864" t="str">
        <f>IFERROR(IF(AG34&lt;&gt;"",Z34*VLOOKUP(N34,【参考】数式用!$AG$2:$AL$48,MATCH(Y34,【参考】数式用!$AI$4:$AL$4,0)+2,0), ""), "")</f>
        <v/>
      </c>
      <c r="AD34" s="864"/>
      <c r="AE34" s="409"/>
      <c r="AF34" s="53"/>
      <c r="AG34" s="458" t="str">
        <f>IFERROR(VLOOKUP(O34, 【参考】数式用!$AY$5:$AY$13, 1, FALSE), "")</f>
        <v/>
      </c>
      <c r="AH34" s="459" t="str">
        <f>IFERROR(VLOOKUP(N34, 【参考】数式用!$BA$2:$BB$48, 2, FALSE), "")</f>
        <v/>
      </c>
      <c r="AI34" s="460" t="str">
        <f t="shared" si="0"/>
        <v/>
      </c>
      <c r="AJ34" s="461" t="str">
        <f t="shared" si="1"/>
        <v/>
      </c>
      <c r="AK34" s="151"/>
      <c r="AL34" s="151"/>
      <c r="AM34" s="125"/>
      <c r="AN34" s="125"/>
      <c r="AO34" s="125"/>
      <c r="AP34" s="125"/>
      <c r="AQ34" s="125"/>
      <c r="AR34" s="125"/>
      <c r="AS34" s="125"/>
      <c r="AT34" s="125"/>
    </row>
    <row r="35" spans="1:46" customFormat="1" ht="30" customHeight="1">
      <c r="A35" s="446">
        <v>22</v>
      </c>
      <c r="B35" s="974" t="str">
        <f>IF(基本情報入力シート!C60="","",基本情報入力シート!C60)</f>
        <v/>
      </c>
      <c r="C35" s="975"/>
      <c r="D35" s="975"/>
      <c r="E35" s="975"/>
      <c r="F35" s="975"/>
      <c r="G35" s="975"/>
      <c r="H35" s="975"/>
      <c r="I35" s="976"/>
      <c r="J35" s="405" t="str">
        <f>IF(基本情報入力シート!M60="","",基本情報入力シート!M60)</f>
        <v/>
      </c>
      <c r="K35" s="406" t="str">
        <f>IF(基本情報入力シート!R60="","",基本情報入力シート!R60)</f>
        <v/>
      </c>
      <c r="L35" s="406" t="str">
        <f>IF(基本情報入力シート!W60="","",基本情報入力シート!W60)</f>
        <v/>
      </c>
      <c r="M35" s="405" t="str">
        <f>IF(基本情報入力シート!X60="","",基本情報入力シート!X60)</f>
        <v/>
      </c>
      <c r="N35" s="157" t="str">
        <f>IF(基本情報入力シート!Y60="","",基本情報入力シート!Y60)</f>
        <v/>
      </c>
      <c r="O35" s="164"/>
      <c r="P35" s="43"/>
      <c r="Q35" s="855"/>
      <c r="R35" s="856"/>
      <c r="S35" s="447" t="str">
        <f>IFERROR(ROUNDDOWN(Q35*VLOOKUP(N35,【参考】数式用!$AR$2:$AW$48,MATCH(P35,【参考】数式用!$AT$4:$AW$4)+2,FALSE)*0.5, 0), "")</f>
        <v/>
      </c>
      <c r="T35" s="47"/>
      <c r="U35" s="448" t="str">
        <f>IFERROR(IF(AG35&lt;&gt;"",Q35*VLOOKUP(N35,【参考】数式用!$AG$2:$AL$48,MATCH(P35,【参考】数式用!$AI$4:$AL$4,0)+2,0), ""), "")</f>
        <v/>
      </c>
      <c r="V35" s="449"/>
      <c r="W35" s="874"/>
      <c r="X35" s="875"/>
      <c r="Y35" s="43"/>
      <c r="Z35" s="440"/>
      <c r="AA35" s="450" t="str">
        <f>IFERROR(IF(Y35="ー", "", ROUNDDOWN(Z35*VLOOKUP(N35,【参考】数式用!$AR$2:$AW$48,MATCH(Y35,【参考】数式用!$AT$4:$AW$4)+2,FALSE)*0.5, 0)), "")</f>
        <v/>
      </c>
      <c r="AB35" s="451"/>
      <c r="AC35" s="881" t="str">
        <f>IFERROR(IF(AG35&lt;&gt;"",Z35*VLOOKUP(N35,【参考】数式用!$AG$2:$AL$48,MATCH(Y35,【参考】数式用!$AI$4:$AL$4,0)+2,0), ""), "")</f>
        <v/>
      </c>
      <c r="AD35" s="881"/>
      <c r="AE35" s="452"/>
      <c r="AF35" s="453"/>
      <c r="AG35" s="454" t="str">
        <f>IFERROR(VLOOKUP(O35, 【参考】数式用!$AY$5:$AY$13, 1, FALSE), "")</f>
        <v/>
      </c>
      <c r="AH35" s="455" t="str">
        <f>IFERROR(VLOOKUP(N35, 【参考】数式用!$BA$2:$BB$48, 2, FALSE), "")</f>
        <v/>
      </c>
      <c r="AI35" s="456" t="str">
        <f t="shared" si="0"/>
        <v/>
      </c>
      <c r="AJ35" s="457" t="str">
        <f t="shared" si="1"/>
        <v/>
      </c>
      <c r="AK35" s="151"/>
      <c r="AL35" s="151"/>
      <c r="AM35" s="125"/>
      <c r="AN35" s="125"/>
      <c r="AO35" s="125"/>
      <c r="AP35" s="125"/>
      <c r="AQ35" s="125"/>
      <c r="AR35" s="125"/>
      <c r="AS35" s="125"/>
      <c r="AT35" s="125"/>
    </row>
    <row r="36" spans="1:46" customFormat="1" ht="30" customHeight="1">
      <c r="A36" s="153">
        <v>23</v>
      </c>
      <c r="B36" s="857" t="str">
        <f>IF(基本情報入力シート!C61="","",基本情報入力シート!C61)</f>
        <v/>
      </c>
      <c r="C36" s="858"/>
      <c r="D36" s="858"/>
      <c r="E36" s="858"/>
      <c r="F36" s="858"/>
      <c r="G36" s="858"/>
      <c r="H36" s="858"/>
      <c r="I36" s="859"/>
      <c r="J36" s="405" t="str">
        <f>IF(基本情報入力シート!M61="","",基本情報入力シート!M61)</f>
        <v/>
      </c>
      <c r="K36" s="406" t="str">
        <f>IF(基本情報入力シート!R61="","",基本情報入力シート!R61)</f>
        <v/>
      </c>
      <c r="L36" s="406" t="str">
        <f>IF(基本情報入力シート!W61="","",基本情報入力シート!W61)</f>
        <v/>
      </c>
      <c r="M36" s="405" t="str">
        <f>IF(基本情報入力シート!X61="","",基本情報入力シート!X61)</f>
        <v/>
      </c>
      <c r="N36" s="157" t="str">
        <f>IF(基本情報入力シート!Y61="","",基本情報入力シート!Y61)</f>
        <v/>
      </c>
      <c r="O36" s="164"/>
      <c r="P36" s="43"/>
      <c r="Q36" s="855"/>
      <c r="R36" s="856"/>
      <c r="S36" s="154" t="str">
        <f>IFERROR(ROUNDDOWN(Q36*VLOOKUP(N36,【参考】数式用!$AR$2:$AW$48,MATCH(P36,【参考】数式用!$AT$4:$AW$4)+2,FALSE)*0.5, 0), "")</f>
        <v/>
      </c>
      <c r="T36" s="42"/>
      <c r="U36" s="156" t="str">
        <f>IFERROR(IF(AG36&lt;&gt;"",Q36*VLOOKUP(N36,【参考】数式用!$AG$2:$AL$48,MATCH(P36,【参考】数式用!$AI$4:$AL$4,0)+2,0), ""), "")</f>
        <v/>
      </c>
      <c r="V36" s="42"/>
      <c r="W36" s="874"/>
      <c r="X36" s="875"/>
      <c r="Y36" s="43"/>
      <c r="Z36" s="48"/>
      <c r="AA36" s="155" t="str">
        <f>IFERROR(IF(Y36="ー", "", ROUNDDOWN(Z36*VLOOKUP(N36,【参考】数式用!$AR$2:$AW$48,MATCH(Y36,【参考】数式用!$AT$4:$AW$4)+2,FALSE)*0.5, 0)), "")</f>
        <v/>
      </c>
      <c r="AB36" s="49"/>
      <c r="AC36" s="864" t="str">
        <f>IFERROR(IF(AG36&lt;&gt;"",Z36*VLOOKUP(N36,【参考】数式用!$AG$2:$AL$48,MATCH(Y36,【参考】数式用!$AI$4:$AL$4,0)+2,0), ""), "")</f>
        <v/>
      </c>
      <c r="AD36" s="864"/>
      <c r="AE36" s="409"/>
      <c r="AF36" s="53"/>
      <c r="AG36" s="421" t="str">
        <f>IFERROR(VLOOKUP(O36, 【参考】数式用!$AY$5:$AY$13, 1, FALSE), "")</f>
        <v/>
      </c>
      <c r="AH36" s="422" t="str">
        <f>IFERROR(VLOOKUP(N36, 【参考】数式用!$BA$2:$BB$48, 2, FALSE), "")</f>
        <v/>
      </c>
      <c r="AI36" s="423" t="str">
        <f t="shared" si="0"/>
        <v/>
      </c>
      <c r="AJ36" s="424" t="str">
        <f t="shared" si="1"/>
        <v/>
      </c>
      <c r="AK36" s="151"/>
      <c r="AL36" s="151"/>
      <c r="AM36" s="125"/>
      <c r="AN36" s="125"/>
      <c r="AO36" s="125"/>
      <c r="AP36" s="125"/>
      <c r="AQ36" s="125"/>
      <c r="AR36" s="125"/>
      <c r="AS36" s="125"/>
      <c r="AT36" s="125"/>
    </row>
    <row r="37" spans="1:46" customFormat="1" ht="30" customHeight="1">
      <c r="A37" s="153">
        <v>24</v>
      </c>
      <c r="B37" s="857" t="str">
        <f>IF(基本情報入力シート!C62="","",基本情報入力シート!C62)</f>
        <v/>
      </c>
      <c r="C37" s="858"/>
      <c r="D37" s="858"/>
      <c r="E37" s="858"/>
      <c r="F37" s="858"/>
      <c r="G37" s="858"/>
      <c r="H37" s="858"/>
      <c r="I37" s="859"/>
      <c r="J37" s="405" t="str">
        <f>IF(基本情報入力シート!M62="","",基本情報入力シート!M62)</f>
        <v/>
      </c>
      <c r="K37" s="406" t="str">
        <f>IF(基本情報入力シート!R62="","",基本情報入力シート!R62)</f>
        <v/>
      </c>
      <c r="L37" s="406" t="str">
        <f>IF(基本情報入力シート!W62="","",基本情報入力シート!W62)</f>
        <v/>
      </c>
      <c r="M37" s="405" t="str">
        <f>IF(基本情報入力シート!X62="","",基本情報入力シート!X62)</f>
        <v/>
      </c>
      <c r="N37" s="157" t="str">
        <f>IF(基本情報入力シート!Y62="","",基本情報入力シート!Y62)</f>
        <v/>
      </c>
      <c r="O37" s="164"/>
      <c r="P37" s="43"/>
      <c r="Q37" s="855"/>
      <c r="R37" s="856"/>
      <c r="S37" s="154" t="str">
        <f>IFERROR(ROUNDDOWN(Q37*VLOOKUP(N37,【参考】数式用!$AR$2:$AW$48,MATCH(P37,【参考】数式用!$AT$4:$AW$4)+2,FALSE)*0.5, 0), "")</f>
        <v/>
      </c>
      <c r="T37" s="42"/>
      <c r="U37" s="156" t="str">
        <f>IFERROR(IF(AG37&lt;&gt;"",Q37*VLOOKUP(N37,【参考】数式用!$AG$2:$AL$48,MATCH(P37,【参考】数式用!$AI$4:$AL$4,0)+2,0), ""), "")</f>
        <v/>
      </c>
      <c r="V37" s="42"/>
      <c r="W37" s="874"/>
      <c r="X37" s="875"/>
      <c r="Y37" s="43"/>
      <c r="Z37" s="48"/>
      <c r="AA37" s="155" t="str">
        <f>IFERROR(IF(Y37="ー", "", ROUNDDOWN(Z37*VLOOKUP(N37,【参考】数式用!$AR$2:$AW$48,MATCH(Y37,【参考】数式用!$AT$4:$AW$4)+2,FALSE)*0.5, 0)), "")</f>
        <v/>
      </c>
      <c r="AB37" s="49"/>
      <c r="AC37" s="864" t="str">
        <f>IFERROR(IF(AG37&lt;&gt;"",Z37*VLOOKUP(N37,【参考】数式用!$AG$2:$AL$48,MATCH(Y37,【参考】数式用!$AI$4:$AL$4,0)+2,0), ""), "")</f>
        <v/>
      </c>
      <c r="AD37" s="864"/>
      <c r="AE37" s="409"/>
      <c r="AF37" s="53"/>
      <c r="AG37" s="421" t="str">
        <f>IFERROR(VLOOKUP(O37, 【参考】数式用!$AY$5:$AY$13, 1, FALSE), "")</f>
        <v/>
      </c>
      <c r="AH37" s="422" t="str">
        <f>IFERROR(VLOOKUP(N37, 【参考】数式用!$BA$2:$BB$48, 2, FALSE), "")</f>
        <v/>
      </c>
      <c r="AI37" s="423" t="str">
        <f t="shared" si="0"/>
        <v/>
      </c>
      <c r="AJ37" s="424" t="str">
        <f t="shared" si="1"/>
        <v/>
      </c>
      <c r="AK37" s="151"/>
      <c r="AL37" s="151"/>
      <c r="AM37" s="125"/>
      <c r="AN37" s="125"/>
      <c r="AO37" s="125"/>
      <c r="AP37" s="125"/>
      <c r="AQ37" s="125"/>
      <c r="AR37" s="125"/>
      <c r="AS37" s="125"/>
      <c r="AT37" s="125"/>
    </row>
    <row r="38" spans="1:46" customFormat="1" ht="30" customHeight="1">
      <c r="A38" s="153">
        <v>25</v>
      </c>
      <c r="B38" s="857" t="str">
        <f>IF(基本情報入力シート!C63="","",基本情報入力シート!C63)</f>
        <v/>
      </c>
      <c r="C38" s="858"/>
      <c r="D38" s="858"/>
      <c r="E38" s="858"/>
      <c r="F38" s="858"/>
      <c r="G38" s="858"/>
      <c r="H38" s="858"/>
      <c r="I38" s="859"/>
      <c r="J38" s="405" t="str">
        <f>IF(基本情報入力シート!M63="","",基本情報入力シート!M63)</f>
        <v/>
      </c>
      <c r="K38" s="406" t="str">
        <f>IF(基本情報入力シート!R63="","",基本情報入力シート!R63)</f>
        <v/>
      </c>
      <c r="L38" s="406" t="str">
        <f>IF(基本情報入力シート!W63="","",基本情報入力シート!W63)</f>
        <v/>
      </c>
      <c r="M38" s="405" t="str">
        <f>IF(基本情報入力シート!X63="","",基本情報入力シート!X63)</f>
        <v/>
      </c>
      <c r="N38" s="157" t="str">
        <f>IF(基本情報入力シート!Y63="","",基本情報入力シート!Y63)</f>
        <v/>
      </c>
      <c r="O38" s="164"/>
      <c r="P38" s="43"/>
      <c r="Q38" s="855"/>
      <c r="R38" s="856"/>
      <c r="S38" s="154" t="str">
        <f>IFERROR(ROUNDDOWN(Q38*VLOOKUP(N38,【参考】数式用!$AR$2:$AW$48,MATCH(P38,【参考】数式用!$AT$4:$AW$4)+2,FALSE)*0.5, 0), "")</f>
        <v/>
      </c>
      <c r="T38" s="47"/>
      <c r="U38" s="156" t="str">
        <f>IFERROR(IF(AG38&lt;&gt;"",Q38*VLOOKUP(N38,【参考】数式用!$AG$2:$AL$48,MATCH(P38,【参考】数式用!$AI$4:$AL$4,0)+2,0), ""), "")</f>
        <v/>
      </c>
      <c r="V38" s="42"/>
      <c r="W38" s="874"/>
      <c r="X38" s="875"/>
      <c r="Y38" s="43"/>
      <c r="Z38" s="48"/>
      <c r="AA38" s="155" t="str">
        <f>IFERROR(IF(Y38="ー", "", ROUNDDOWN(Z38*VLOOKUP(N38,【参考】数式用!$AR$2:$AW$48,MATCH(Y38,【参考】数式用!$AT$4:$AW$4)+2,FALSE)*0.5, 0)), "")</f>
        <v/>
      </c>
      <c r="AB38" s="49"/>
      <c r="AC38" s="864" t="str">
        <f>IFERROR(IF(AG38&lt;&gt;"",Z38*VLOOKUP(N38,【参考】数式用!$AG$2:$AL$48,MATCH(Y38,【参考】数式用!$AI$4:$AL$4,0)+2,0), ""), "")</f>
        <v/>
      </c>
      <c r="AD38" s="864"/>
      <c r="AE38" s="409"/>
      <c r="AF38" s="53"/>
      <c r="AG38" s="421" t="str">
        <f>IFERROR(VLOOKUP(O38, 【参考】数式用!$AY$5:$AY$13, 1, FALSE), "")</f>
        <v/>
      </c>
      <c r="AH38" s="422" t="str">
        <f>IFERROR(VLOOKUP(N38, 【参考】数式用!$BA$2:$BB$48, 2, FALSE), "")</f>
        <v/>
      </c>
      <c r="AI38" s="423" t="str">
        <f t="shared" si="0"/>
        <v/>
      </c>
      <c r="AJ38" s="424" t="str">
        <f t="shared" si="1"/>
        <v/>
      </c>
      <c r="AK38" s="151"/>
      <c r="AL38" s="151"/>
      <c r="AM38" s="125"/>
      <c r="AN38" s="125"/>
      <c r="AO38" s="125"/>
      <c r="AP38" s="125"/>
      <c r="AQ38" s="125"/>
      <c r="AR38" s="125"/>
      <c r="AS38" s="125"/>
      <c r="AT38" s="125"/>
    </row>
    <row r="39" spans="1:46" customFormat="1" ht="30" customHeight="1">
      <c r="A39" s="153">
        <v>26</v>
      </c>
      <c r="B39" s="857" t="str">
        <f>IF(基本情報入力シート!C64="","",基本情報入力シート!C64)</f>
        <v/>
      </c>
      <c r="C39" s="858"/>
      <c r="D39" s="858"/>
      <c r="E39" s="858"/>
      <c r="F39" s="858"/>
      <c r="G39" s="858"/>
      <c r="H39" s="858"/>
      <c r="I39" s="859"/>
      <c r="J39" s="405" t="str">
        <f>IF(基本情報入力シート!M64="","",基本情報入力シート!M64)</f>
        <v/>
      </c>
      <c r="K39" s="406" t="str">
        <f>IF(基本情報入力シート!R64="","",基本情報入力シート!R64)</f>
        <v/>
      </c>
      <c r="L39" s="406" t="str">
        <f>IF(基本情報入力シート!W64="","",基本情報入力シート!W64)</f>
        <v/>
      </c>
      <c r="M39" s="405" t="str">
        <f>IF(基本情報入力シート!X64="","",基本情報入力シート!X64)</f>
        <v/>
      </c>
      <c r="N39" s="157" t="str">
        <f>IF(基本情報入力シート!Y64="","",基本情報入力シート!Y64)</f>
        <v/>
      </c>
      <c r="O39" s="164"/>
      <c r="P39" s="43"/>
      <c r="Q39" s="855"/>
      <c r="R39" s="856"/>
      <c r="S39" s="154" t="str">
        <f>IFERROR(ROUNDDOWN(Q39*VLOOKUP(N39,【参考】数式用!$AR$2:$AW$48,MATCH(P39,【参考】数式用!$AT$4:$AW$4)+2,FALSE)*0.5, 0), "")</f>
        <v/>
      </c>
      <c r="T39" s="42"/>
      <c r="U39" s="156" t="str">
        <f>IFERROR(IF(AG39&lt;&gt;"",Q39*VLOOKUP(N39,【参考】数式用!$AG$2:$AL$48,MATCH(P39,【参考】数式用!$AI$4:$AL$4,0)+2,0), ""), "")</f>
        <v/>
      </c>
      <c r="V39" s="42"/>
      <c r="W39" s="874"/>
      <c r="X39" s="875"/>
      <c r="Y39" s="43"/>
      <c r="Z39" s="48"/>
      <c r="AA39" s="155" t="str">
        <f>IFERROR(IF(Y39="ー", "", ROUNDDOWN(Z39*VLOOKUP(N39,【参考】数式用!$AR$2:$AW$48,MATCH(Y39,【参考】数式用!$AT$4:$AW$4)+2,FALSE)*0.5, 0)), "")</f>
        <v/>
      </c>
      <c r="AB39" s="49"/>
      <c r="AC39" s="864" t="str">
        <f>IFERROR(IF(AG39&lt;&gt;"",Z39*VLOOKUP(N39,【参考】数式用!$AG$2:$AL$48,MATCH(Y39,【参考】数式用!$AI$4:$AL$4,0)+2,0), ""), "")</f>
        <v/>
      </c>
      <c r="AD39" s="864"/>
      <c r="AE39" s="409"/>
      <c r="AF39" s="53"/>
      <c r="AG39" s="421" t="str">
        <f>IFERROR(VLOOKUP(O39, 【参考】数式用!$AY$5:$AY$13, 1, FALSE), "")</f>
        <v/>
      </c>
      <c r="AH39" s="422" t="str">
        <f>IFERROR(VLOOKUP(N39, 【参考】数式用!$BA$2:$BB$48, 2, FALSE), "")</f>
        <v/>
      </c>
      <c r="AI39" s="423" t="str">
        <f t="shared" si="0"/>
        <v/>
      </c>
      <c r="AJ39" s="424" t="str">
        <f t="shared" si="1"/>
        <v/>
      </c>
      <c r="AK39" s="151"/>
      <c r="AL39" s="151"/>
      <c r="AM39" s="125"/>
      <c r="AN39" s="125"/>
      <c r="AO39" s="125"/>
      <c r="AP39" s="125"/>
      <c r="AQ39" s="125"/>
      <c r="AR39" s="125"/>
      <c r="AS39" s="125"/>
      <c r="AT39" s="125"/>
    </row>
    <row r="40" spans="1:46" customFormat="1" ht="30" customHeight="1">
      <c r="A40" s="153">
        <v>27</v>
      </c>
      <c r="B40" s="857" t="str">
        <f>IF(基本情報入力シート!C65="","",基本情報入力シート!C65)</f>
        <v/>
      </c>
      <c r="C40" s="858"/>
      <c r="D40" s="858"/>
      <c r="E40" s="858"/>
      <c r="F40" s="858"/>
      <c r="G40" s="858"/>
      <c r="H40" s="858"/>
      <c r="I40" s="859"/>
      <c r="J40" s="405" t="str">
        <f>IF(基本情報入力シート!M65="","",基本情報入力シート!M65)</f>
        <v/>
      </c>
      <c r="K40" s="406" t="str">
        <f>IF(基本情報入力シート!R65="","",基本情報入力シート!R65)</f>
        <v/>
      </c>
      <c r="L40" s="406" t="str">
        <f>IF(基本情報入力シート!W65="","",基本情報入力シート!W65)</f>
        <v/>
      </c>
      <c r="M40" s="405" t="str">
        <f>IF(基本情報入力シート!X65="","",基本情報入力シート!X65)</f>
        <v/>
      </c>
      <c r="N40" s="157" t="str">
        <f>IF(基本情報入力シート!Y65="","",基本情報入力シート!Y65)</f>
        <v/>
      </c>
      <c r="O40" s="164"/>
      <c r="P40" s="43"/>
      <c r="Q40" s="855"/>
      <c r="R40" s="856"/>
      <c r="S40" s="154" t="str">
        <f>IFERROR(ROUNDDOWN(Q40*VLOOKUP(N40,【参考】数式用!$AR$2:$AW$48,MATCH(P40,【参考】数式用!$AT$4:$AW$4)+2,FALSE)*0.5, 0), "")</f>
        <v/>
      </c>
      <c r="T40" s="42"/>
      <c r="U40" s="156" t="str">
        <f>IFERROR(IF(AG40&lt;&gt;"",Q40*VLOOKUP(N40,【参考】数式用!$AG$2:$AL$48,MATCH(P40,【参考】数式用!$AI$4:$AL$4,0)+2,0), ""), "")</f>
        <v/>
      </c>
      <c r="V40" s="42"/>
      <c r="W40" s="874"/>
      <c r="X40" s="875"/>
      <c r="Y40" s="43"/>
      <c r="Z40" s="48"/>
      <c r="AA40" s="155" t="str">
        <f>IFERROR(IF(Y40="ー", "", ROUNDDOWN(Z40*VLOOKUP(N40,【参考】数式用!$AR$2:$AW$48,MATCH(Y40,【参考】数式用!$AT$4:$AW$4)+2,FALSE)*0.5, 0)), "")</f>
        <v/>
      </c>
      <c r="AB40" s="49"/>
      <c r="AC40" s="864" t="str">
        <f>IFERROR(IF(AG40&lt;&gt;"",Z40*VLOOKUP(N40,【参考】数式用!$AG$2:$AL$48,MATCH(Y40,【参考】数式用!$AI$4:$AL$4,0)+2,0), ""), "")</f>
        <v/>
      </c>
      <c r="AD40" s="864"/>
      <c r="AE40" s="409"/>
      <c r="AF40" s="53"/>
      <c r="AG40" s="421" t="str">
        <f>IFERROR(VLOOKUP(O40, 【参考】数式用!$AY$5:$AY$13, 1, FALSE), "")</f>
        <v/>
      </c>
      <c r="AH40" s="422" t="str">
        <f>IFERROR(VLOOKUP(N40, 【参考】数式用!$BA$2:$BB$48, 2, FALSE), "")</f>
        <v/>
      </c>
      <c r="AI40" s="423" t="str">
        <f t="shared" si="0"/>
        <v/>
      </c>
      <c r="AJ40" s="424" t="str">
        <f t="shared" si="1"/>
        <v/>
      </c>
      <c r="AK40" s="151"/>
      <c r="AL40" s="151"/>
      <c r="AM40" s="125"/>
      <c r="AN40" s="125"/>
      <c r="AO40" s="125"/>
      <c r="AP40" s="125"/>
      <c r="AQ40" s="125"/>
      <c r="AR40" s="125"/>
      <c r="AS40" s="125"/>
      <c r="AT40" s="125"/>
    </row>
    <row r="41" spans="1:46" customFormat="1" ht="30" customHeight="1">
      <c r="A41" s="153">
        <v>28</v>
      </c>
      <c r="B41" s="857" t="str">
        <f>IF(基本情報入力シート!C66="","",基本情報入力シート!C66)</f>
        <v/>
      </c>
      <c r="C41" s="858"/>
      <c r="D41" s="858"/>
      <c r="E41" s="858"/>
      <c r="F41" s="858"/>
      <c r="G41" s="858"/>
      <c r="H41" s="858"/>
      <c r="I41" s="859"/>
      <c r="J41" s="405" t="str">
        <f>IF(基本情報入力シート!M66="","",基本情報入力シート!M66)</f>
        <v/>
      </c>
      <c r="K41" s="406" t="str">
        <f>IF(基本情報入力シート!R66="","",基本情報入力シート!R66)</f>
        <v/>
      </c>
      <c r="L41" s="406" t="str">
        <f>IF(基本情報入力シート!W66="","",基本情報入力シート!W66)</f>
        <v/>
      </c>
      <c r="M41" s="405" t="str">
        <f>IF(基本情報入力シート!X66="","",基本情報入力シート!X66)</f>
        <v/>
      </c>
      <c r="N41" s="157" t="str">
        <f>IF(基本情報入力シート!Y66="","",基本情報入力シート!Y66)</f>
        <v/>
      </c>
      <c r="O41" s="164"/>
      <c r="P41" s="43"/>
      <c r="Q41" s="855"/>
      <c r="R41" s="856"/>
      <c r="S41" s="154" t="str">
        <f>IFERROR(ROUNDDOWN(Q41*VLOOKUP(N41,【参考】数式用!$AR$2:$AW$48,MATCH(P41,【参考】数式用!$AT$4:$AW$4)+2,FALSE)*0.5, 0), "")</f>
        <v/>
      </c>
      <c r="T41" s="47"/>
      <c r="U41" s="156" t="str">
        <f>IFERROR(IF(AG41&lt;&gt;"",Q41*VLOOKUP(N41,【参考】数式用!$AG$2:$AL$48,MATCH(P41,【参考】数式用!$AI$4:$AL$4,0)+2,0), ""), "")</f>
        <v/>
      </c>
      <c r="V41" s="42"/>
      <c r="W41" s="874"/>
      <c r="X41" s="875"/>
      <c r="Y41" s="43"/>
      <c r="Z41" s="48"/>
      <c r="AA41" s="155" t="str">
        <f>IFERROR(IF(Y41="ー", "", ROUNDDOWN(Z41*VLOOKUP(N41,【参考】数式用!$AR$2:$AW$48,MATCH(Y41,【参考】数式用!$AT$4:$AW$4)+2,FALSE)*0.5, 0)), "")</f>
        <v/>
      </c>
      <c r="AB41" s="49"/>
      <c r="AC41" s="864" t="str">
        <f>IFERROR(IF(AG41&lt;&gt;"",Z41*VLOOKUP(N41,【参考】数式用!$AG$2:$AL$48,MATCH(Y41,【参考】数式用!$AI$4:$AL$4,0)+2,0), ""), "")</f>
        <v/>
      </c>
      <c r="AD41" s="864"/>
      <c r="AE41" s="409"/>
      <c r="AF41" s="53"/>
      <c r="AG41" s="421" t="str">
        <f>IFERROR(VLOOKUP(O41, 【参考】数式用!$AY$5:$AY$13, 1, FALSE), "")</f>
        <v/>
      </c>
      <c r="AH41" s="422" t="str">
        <f>IFERROR(VLOOKUP(N41, 【参考】数式用!$BA$2:$BB$48, 2, FALSE), "")</f>
        <v/>
      </c>
      <c r="AI41" s="423" t="str">
        <f t="shared" si="0"/>
        <v/>
      </c>
      <c r="AJ41" s="424" t="str">
        <f t="shared" si="1"/>
        <v/>
      </c>
      <c r="AK41" s="151"/>
      <c r="AL41" s="151"/>
      <c r="AM41" s="125"/>
      <c r="AN41" s="125"/>
      <c r="AO41" s="125"/>
      <c r="AP41" s="125"/>
      <c r="AQ41" s="125"/>
      <c r="AR41" s="125"/>
      <c r="AS41" s="125"/>
      <c r="AT41" s="125"/>
    </row>
    <row r="42" spans="1:46" customFormat="1" ht="30" customHeight="1">
      <c r="A42" s="153">
        <v>29</v>
      </c>
      <c r="B42" s="857" t="str">
        <f>IF(基本情報入力シート!C67="","",基本情報入力シート!C67)</f>
        <v/>
      </c>
      <c r="C42" s="858"/>
      <c r="D42" s="858"/>
      <c r="E42" s="858"/>
      <c r="F42" s="858"/>
      <c r="G42" s="858"/>
      <c r="H42" s="858"/>
      <c r="I42" s="859"/>
      <c r="J42" s="405" t="str">
        <f>IF(基本情報入力シート!M67="","",基本情報入力シート!M67)</f>
        <v/>
      </c>
      <c r="K42" s="406" t="str">
        <f>IF(基本情報入力シート!R67="","",基本情報入力シート!R67)</f>
        <v/>
      </c>
      <c r="L42" s="406" t="str">
        <f>IF(基本情報入力シート!W67="","",基本情報入力シート!W67)</f>
        <v/>
      </c>
      <c r="M42" s="405" t="str">
        <f>IF(基本情報入力シート!X67="","",基本情報入力シート!X67)</f>
        <v/>
      </c>
      <c r="N42" s="157" t="str">
        <f>IF(基本情報入力シート!Y67="","",基本情報入力シート!Y67)</f>
        <v/>
      </c>
      <c r="O42" s="164"/>
      <c r="P42" s="43"/>
      <c r="Q42" s="855"/>
      <c r="R42" s="856"/>
      <c r="S42" s="154" t="str">
        <f>IFERROR(ROUNDDOWN(Q42*VLOOKUP(N42,【参考】数式用!$AR$2:$AW$48,MATCH(P42,【参考】数式用!$AT$4:$AW$4)+2,FALSE)*0.5, 0), "")</f>
        <v/>
      </c>
      <c r="T42" s="42"/>
      <c r="U42" s="156" t="str">
        <f>IFERROR(IF(AG42&lt;&gt;"",Q42*VLOOKUP(N42,【参考】数式用!$AG$2:$AL$48,MATCH(P42,【参考】数式用!$AI$4:$AL$4,0)+2,0), ""), "")</f>
        <v/>
      </c>
      <c r="V42" s="42"/>
      <c r="W42" s="874"/>
      <c r="X42" s="875"/>
      <c r="Y42" s="43"/>
      <c r="Z42" s="48"/>
      <c r="AA42" s="155" t="str">
        <f>IFERROR(IF(Y42="ー", "", ROUNDDOWN(Z42*VLOOKUP(N42,【参考】数式用!$AR$2:$AW$48,MATCH(Y42,【参考】数式用!$AT$4:$AW$4)+2,FALSE)*0.5, 0)), "")</f>
        <v/>
      </c>
      <c r="AB42" s="49"/>
      <c r="AC42" s="864" t="str">
        <f>IFERROR(IF(AG42&lt;&gt;"",Z42*VLOOKUP(N42,【参考】数式用!$AG$2:$AL$48,MATCH(Y42,【参考】数式用!$AI$4:$AL$4,0)+2,0), ""), "")</f>
        <v/>
      </c>
      <c r="AD42" s="864"/>
      <c r="AE42" s="409"/>
      <c r="AF42" s="53"/>
      <c r="AG42" s="421" t="str">
        <f>IFERROR(VLOOKUP(O42, 【参考】数式用!$AY$5:$AY$13, 1, FALSE), "")</f>
        <v/>
      </c>
      <c r="AH42" s="422" t="str">
        <f>IFERROR(VLOOKUP(N42, 【参考】数式用!$BA$2:$BB$48, 2, FALSE), "")</f>
        <v/>
      </c>
      <c r="AI42" s="423" t="str">
        <f t="shared" si="0"/>
        <v/>
      </c>
      <c r="AJ42" s="424" t="str">
        <f t="shared" si="1"/>
        <v/>
      </c>
      <c r="AK42" s="151"/>
      <c r="AL42" s="151"/>
      <c r="AM42" s="125"/>
      <c r="AN42" s="125"/>
      <c r="AO42" s="125"/>
      <c r="AP42" s="125"/>
      <c r="AQ42" s="125"/>
      <c r="AR42" s="125"/>
      <c r="AS42" s="125"/>
      <c r="AT42" s="125"/>
    </row>
    <row r="43" spans="1:46" customFormat="1" ht="30" customHeight="1">
      <c r="A43" s="153">
        <v>30</v>
      </c>
      <c r="B43" s="857" t="str">
        <f>IF(基本情報入力シート!C68="","",基本情報入力シート!C68)</f>
        <v/>
      </c>
      <c r="C43" s="858"/>
      <c r="D43" s="858"/>
      <c r="E43" s="858"/>
      <c r="F43" s="858"/>
      <c r="G43" s="858"/>
      <c r="H43" s="858"/>
      <c r="I43" s="859"/>
      <c r="J43" s="405" t="str">
        <f>IF(基本情報入力シート!M68="","",基本情報入力シート!M68)</f>
        <v/>
      </c>
      <c r="K43" s="406" t="str">
        <f>IF(基本情報入力シート!R68="","",基本情報入力シート!R68)</f>
        <v/>
      </c>
      <c r="L43" s="406" t="str">
        <f>IF(基本情報入力シート!W68="","",基本情報入力シート!W68)</f>
        <v/>
      </c>
      <c r="M43" s="405" t="str">
        <f>IF(基本情報入力シート!X68="","",基本情報入力シート!X68)</f>
        <v/>
      </c>
      <c r="N43" s="157" t="str">
        <f>IF(基本情報入力シート!Y68="","",基本情報入力シート!Y68)</f>
        <v/>
      </c>
      <c r="O43" s="164"/>
      <c r="P43" s="43"/>
      <c r="Q43" s="855"/>
      <c r="R43" s="856"/>
      <c r="S43" s="154" t="str">
        <f>IFERROR(ROUNDDOWN(Q43*VLOOKUP(N43,【参考】数式用!$AR$2:$AW$48,MATCH(P43,【参考】数式用!$AT$4:$AW$4)+2,FALSE)*0.5, 0), "")</f>
        <v/>
      </c>
      <c r="T43" s="42"/>
      <c r="U43" s="156" t="str">
        <f>IFERROR(IF(AG43&lt;&gt;"",Q43*VLOOKUP(N43,【参考】数式用!$AG$2:$AL$48,MATCH(P43,【参考】数式用!$AI$4:$AL$4,0)+2,0), ""), "")</f>
        <v/>
      </c>
      <c r="V43" s="42"/>
      <c r="W43" s="874"/>
      <c r="X43" s="875"/>
      <c r="Y43" s="43"/>
      <c r="Z43" s="48"/>
      <c r="AA43" s="155" t="str">
        <f>IFERROR(IF(Y43="ー", "", ROUNDDOWN(Z43*VLOOKUP(N43,【参考】数式用!$AR$2:$AW$48,MATCH(Y43,【参考】数式用!$AT$4:$AW$4)+2,FALSE)*0.5, 0)), "")</f>
        <v/>
      </c>
      <c r="AB43" s="49"/>
      <c r="AC43" s="864" t="str">
        <f>IFERROR(IF(AG43&lt;&gt;"",Z43*VLOOKUP(N43,【参考】数式用!$AG$2:$AL$48,MATCH(Y43,【参考】数式用!$AI$4:$AL$4,0)+2,0), ""), "")</f>
        <v/>
      </c>
      <c r="AD43" s="864"/>
      <c r="AE43" s="409"/>
      <c r="AF43" s="53"/>
      <c r="AG43" s="421" t="str">
        <f>IFERROR(VLOOKUP(O43, 【参考】数式用!$AY$5:$AY$13, 1, FALSE), "")</f>
        <v/>
      </c>
      <c r="AH43" s="422" t="str">
        <f>IFERROR(VLOOKUP(N43, 【参考】数式用!$BA$2:$BB$48, 2, FALSE), "")</f>
        <v/>
      </c>
      <c r="AI43" s="423" t="str">
        <f t="shared" si="0"/>
        <v/>
      </c>
      <c r="AJ43" s="424" t="str">
        <f t="shared" si="1"/>
        <v/>
      </c>
      <c r="AK43" s="151"/>
      <c r="AL43" s="151"/>
      <c r="AM43" s="125"/>
      <c r="AN43" s="125"/>
      <c r="AO43" s="125"/>
      <c r="AP43" s="125"/>
      <c r="AQ43" s="125"/>
      <c r="AR43" s="125"/>
      <c r="AS43" s="125"/>
      <c r="AT43" s="125"/>
    </row>
    <row r="44" spans="1:46" customFormat="1" ht="30" customHeight="1">
      <c r="A44" s="153">
        <v>31</v>
      </c>
      <c r="B44" s="857" t="str">
        <f>IF(基本情報入力シート!C69="","",基本情報入力シート!C69)</f>
        <v/>
      </c>
      <c r="C44" s="858"/>
      <c r="D44" s="858"/>
      <c r="E44" s="858"/>
      <c r="F44" s="858"/>
      <c r="G44" s="858"/>
      <c r="H44" s="858"/>
      <c r="I44" s="859"/>
      <c r="J44" s="405" t="str">
        <f>IF(基本情報入力シート!M69="","",基本情報入力シート!M69)</f>
        <v/>
      </c>
      <c r="K44" s="406" t="str">
        <f>IF(基本情報入力シート!R69="","",基本情報入力シート!R69)</f>
        <v/>
      </c>
      <c r="L44" s="406" t="str">
        <f>IF(基本情報入力シート!W69="","",基本情報入力シート!W69)</f>
        <v/>
      </c>
      <c r="M44" s="405" t="str">
        <f>IF(基本情報入力シート!X69="","",基本情報入力シート!X69)</f>
        <v/>
      </c>
      <c r="N44" s="157" t="str">
        <f>IF(基本情報入力シート!Y69="","",基本情報入力シート!Y69)</f>
        <v/>
      </c>
      <c r="O44" s="164"/>
      <c r="P44" s="43"/>
      <c r="Q44" s="855"/>
      <c r="R44" s="856"/>
      <c r="S44" s="154" t="str">
        <f>IFERROR(ROUNDDOWN(Q44*VLOOKUP(N44,【参考】数式用!$AR$2:$AW$48,MATCH(P44,【参考】数式用!$AT$4:$AW$4)+2,FALSE)*0.5, 0), "")</f>
        <v/>
      </c>
      <c r="T44" s="47"/>
      <c r="U44" s="156" t="str">
        <f>IFERROR(IF(AG44&lt;&gt;"",Q44*VLOOKUP(N44,【参考】数式用!$AG$2:$AL$48,MATCH(P44,【参考】数式用!$AI$4:$AL$4,0)+2,0), ""), "")</f>
        <v/>
      </c>
      <c r="V44" s="42"/>
      <c r="W44" s="874"/>
      <c r="X44" s="875"/>
      <c r="Y44" s="43"/>
      <c r="Z44" s="48"/>
      <c r="AA44" s="155" t="str">
        <f>IFERROR(IF(Y44="ー", "", ROUNDDOWN(Z44*VLOOKUP(N44,【参考】数式用!$AR$2:$AW$48,MATCH(Y44,【参考】数式用!$AT$4:$AW$4)+2,FALSE)*0.5, 0)), "")</f>
        <v/>
      </c>
      <c r="AB44" s="49"/>
      <c r="AC44" s="864" t="str">
        <f>IFERROR(IF(AG44&lt;&gt;"",Z44*VLOOKUP(N44,【参考】数式用!$AG$2:$AL$48,MATCH(Y44,【参考】数式用!$AI$4:$AL$4,0)+2,0), ""), "")</f>
        <v/>
      </c>
      <c r="AD44" s="864"/>
      <c r="AE44" s="409"/>
      <c r="AF44" s="53"/>
      <c r="AG44" s="421" t="str">
        <f>IFERROR(VLOOKUP(O44, 【参考】数式用!$AY$5:$AY$13, 1, FALSE), "")</f>
        <v/>
      </c>
      <c r="AH44" s="422" t="str">
        <f>IFERROR(VLOOKUP(N44, 【参考】数式用!$BA$2:$BB$48, 2, FALSE), "")</f>
        <v/>
      </c>
      <c r="AI44" s="423" t="str">
        <f t="shared" si="0"/>
        <v/>
      </c>
      <c r="AJ44" s="424" t="str">
        <f t="shared" si="1"/>
        <v/>
      </c>
      <c r="AK44" s="151"/>
      <c r="AL44" s="151"/>
      <c r="AM44" s="125"/>
      <c r="AN44" s="125"/>
      <c r="AO44" s="125"/>
      <c r="AP44" s="125"/>
      <c r="AQ44" s="125"/>
      <c r="AR44" s="125"/>
      <c r="AS44" s="125"/>
      <c r="AT44" s="125"/>
    </row>
    <row r="45" spans="1:46" customFormat="1" ht="30" customHeight="1">
      <c r="A45" s="153">
        <v>32</v>
      </c>
      <c r="B45" s="857" t="str">
        <f>IF(基本情報入力シート!C70="","",基本情報入力シート!C70)</f>
        <v/>
      </c>
      <c r="C45" s="858"/>
      <c r="D45" s="858"/>
      <c r="E45" s="858"/>
      <c r="F45" s="858"/>
      <c r="G45" s="858"/>
      <c r="H45" s="858"/>
      <c r="I45" s="859"/>
      <c r="J45" s="405" t="str">
        <f>IF(基本情報入力シート!M70="","",基本情報入力シート!M70)</f>
        <v/>
      </c>
      <c r="K45" s="406" t="str">
        <f>IF(基本情報入力シート!R70="","",基本情報入力シート!R70)</f>
        <v/>
      </c>
      <c r="L45" s="406" t="str">
        <f>IF(基本情報入力シート!W70="","",基本情報入力シート!W70)</f>
        <v/>
      </c>
      <c r="M45" s="405" t="str">
        <f>IF(基本情報入力シート!X70="","",基本情報入力シート!X70)</f>
        <v/>
      </c>
      <c r="N45" s="157" t="str">
        <f>IF(基本情報入力シート!Y70="","",基本情報入力シート!Y70)</f>
        <v/>
      </c>
      <c r="O45" s="164"/>
      <c r="P45" s="43"/>
      <c r="Q45" s="855"/>
      <c r="R45" s="856"/>
      <c r="S45" s="154" t="str">
        <f>IFERROR(ROUNDDOWN(Q45*VLOOKUP(N45,【参考】数式用!$AR$2:$AW$48,MATCH(P45,【参考】数式用!$AT$4:$AW$4)+2,FALSE)*0.5, 0), "")</f>
        <v/>
      </c>
      <c r="T45" s="42"/>
      <c r="U45" s="156" t="str">
        <f>IFERROR(IF(AG45&lt;&gt;"",Q45*VLOOKUP(N45,【参考】数式用!$AG$2:$AL$48,MATCH(P45,【参考】数式用!$AI$4:$AL$4,0)+2,0), ""), "")</f>
        <v/>
      </c>
      <c r="V45" s="42"/>
      <c r="W45" s="874"/>
      <c r="X45" s="875"/>
      <c r="Y45" s="43"/>
      <c r="Z45" s="48"/>
      <c r="AA45" s="155" t="str">
        <f>IFERROR(IF(Y45="ー", "", ROUNDDOWN(Z45*VLOOKUP(N45,【参考】数式用!$AR$2:$AW$48,MATCH(Y45,【参考】数式用!$AT$4:$AW$4)+2,FALSE)*0.5, 0)), "")</f>
        <v/>
      </c>
      <c r="AB45" s="49"/>
      <c r="AC45" s="864" t="str">
        <f>IFERROR(IF(AG45&lt;&gt;"",Z45*VLOOKUP(N45,【参考】数式用!$AG$2:$AL$48,MATCH(Y45,【参考】数式用!$AI$4:$AL$4,0)+2,0), ""), "")</f>
        <v/>
      </c>
      <c r="AD45" s="864"/>
      <c r="AE45" s="409"/>
      <c r="AF45" s="53"/>
      <c r="AG45" s="421" t="str">
        <f>IFERROR(VLOOKUP(O45, 【参考】数式用!$AY$5:$AY$13, 1, FALSE), "")</f>
        <v/>
      </c>
      <c r="AH45" s="422" t="str">
        <f>IFERROR(VLOOKUP(N45, 【参考】数式用!$BA$2:$BB$48, 2, FALSE), "")</f>
        <v/>
      </c>
      <c r="AI45" s="423" t="str">
        <f t="shared" si="0"/>
        <v/>
      </c>
      <c r="AJ45" s="424" t="str">
        <f t="shared" si="1"/>
        <v/>
      </c>
      <c r="AK45" s="151"/>
      <c r="AL45" s="151"/>
      <c r="AM45" s="125"/>
      <c r="AN45" s="125"/>
      <c r="AO45" s="125"/>
      <c r="AP45" s="125"/>
      <c r="AQ45" s="125"/>
      <c r="AR45" s="125"/>
      <c r="AS45" s="125"/>
      <c r="AT45" s="125"/>
    </row>
    <row r="46" spans="1:46" customFormat="1" ht="30" customHeight="1">
      <c r="A46" s="153">
        <v>33</v>
      </c>
      <c r="B46" s="857" t="str">
        <f>IF(基本情報入力シート!C71="","",基本情報入力シート!C71)</f>
        <v/>
      </c>
      <c r="C46" s="858"/>
      <c r="D46" s="858"/>
      <c r="E46" s="858"/>
      <c r="F46" s="858"/>
      <c r="G46" s="858"/>
      <c r="H46" s="858"/>
      <c r="I46" s="859"/>
      <c r="J46" s="405" t="str">
        <f>IF(基本情報入力シート!M71="","",基本情報入力シート!M71)</f>
        <v/>
      </c>
      <c r="K46" s="406" t="str">
        <f>IF(基本情報入力シート!R71="","",基本情報入力シート!R71)</f>
        <v/>
      </c>
      <c r="L46" s="406" t="str">
        <f>IF(基本情報入力シート!W71="","",基本情報入力シート!W71)</f>
        <v/>
      </c>
      <c r="M46" s="405" t="str">
        <f>IF(基本情報入力シート!X71="","",基本情報入力シート!X71)</f>
        <v/>
      </c>
      <c r="N46" s="157" t="str">
        <f>IF(基本情報入力シート!Y71="","",基本情報入力シート!Y71)</f>
        <v/>
      </c>
      <c r="O46" s="164"/>
      <c r="P46" s="43"/>
      <c r="Q46" s="855"/>
      <c r="R46" s="856"/>
      <c r="S46" s="154" t="str">
        <f>IFERROR(ROUNDDOWN(Q46*VLOOKUP(N46,【参考】数式用!$AR$2:$AW$48,MATCH(P46,【参考】数式用!$AT$4:$AW$4)+2,FALSE)*0.5, 0), "")</f>
        <v/>
      </c>
      <c r="T46" s="42"/>
      <c r="U46" s="156" t="str">
        <f>IFERROR(IF(AG46&lt;&gt;"",Q46*VLOOKUP(N46,【参考】数式用!$AG$2:$AL$48,MATCH(P46,【参考】数式用!$AI$4:$AL$4,0)+2,0), ""), "")</f>
        <v/>
      </c>
      <c r="V46" s="42"/>
      <c r="W46" s="874"/>
      <c r="X46" s="875"/>
      <c r="Y46" s="43"/>
      <c r="Z46" s="48"/>
      <c r="AA46" s="155" t="str">
        <f>IFERROR(IF(Y46="ー", "", ROUNDDOWN(Z46*VLOOKUP(N46,【参考】数式用!$AR$2:$AW$48,MATCH(Y46,【参考】数式用!$AT$4:$AW$4)+2,FALSE)*0.5, 0)), "")</f>
        <v/>
      </c>
      <c r="AB46" s="49"/>
      <c r="AC46" s="864" t="str">
        <f>IFERROR(IF(AG46&lt;&gt;"",Z46*VLOOKUP(N46,【参考】数式用!$AG$2:$AL$48,MATCH(Y46,【参考】数式用!$AI$4:$AL$4,0)+2,0), ""), "")</f>
        <v/>
      </c>
      <c r="AD46" s="864"/>
      <c r="AE46" s="409"/>
      <c r="AF46" s="53"/>
      <c r="AG46" s="421" t="str">
        <f>IFERROR(VLOOKUP(O46, 【参考】数式用!$AY$5:$AY$13, 1, FALSE), "")</f>
        <v/>
      </c>
      <c r="AH46" s="422" t="str">
        <f>IFERROR(VLOOKUP(N46, 【参考】数式用!$BA$2:$BB$48, 2, FALSE), "")</f>
        <v/>
      </c>
      <c r="AI46" s="423" t="str">
        <f t="shared" ref="AI46:AI77" si="2">IF(AND(OR(P46="処遇改善加算Ⅰ",P46="処遇改善加算Ⅱ"),AH46="対象"), 1,"")</f>
        <v/>
      </c>
      <c r="AJ46" s="424"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1"/>
      <c r="AL46" s="151"/>
      <c r="AM46" s="125"/>
      <c r="AN46" s="125"/>
      <c r="AO46" s="125"/>
      <c r="AP46" s="125"/>
      <c r="AQ46" s="125"/>
      <c r="AR46" s="125"/>
      <c r="AS46" s="125"/>
      <c r="AT46" s="125"/>
    </row>
    <row r="47" spans="1:46" customFormat="1" ht="30" customHeight="1">
      <c r="A47" s="153">
        <v>34</v>
      </c>
      <c r="B47" s="857" t="str">
        <f>IF(基本情報入力シート!C72="","",基本情報入力シート!C72)</f>
        <v/>
      </c>
      <c r="C47" s="858"/>
      <c r="D47" s="858"/>
      <c r="E47" s="858"/>
      <c r="F47" s="858"/>
      <c r="G47" s="858"/>
      <c r="H47" s="858"/>
      <c r="I47" s="859"/>
      <c r="J47" s="405" t="str">
        <f>IF(基本情報入力シート!M72="","",基本情報入力シート!M72)</f>
        <v/>
      </c>
      <c r="K47" s="406" t="str">
        <f>IF(基本情報入力シート!R72="","",基本情報入力シート!R72)</f>
        <v/>
      </c>
      <c r="L47" s="406" t="str">
        <f>IF(基本情報入力シート!W72="","",基本情報入力シート!W72)</f>
        <v/>
      </c>
      <c r="M47" s="405" t="str">
        <f>IF(基本情報入力シート!X72="","",基本情報入力シート!X72)</f>
        <v/>
      </c>
      <c r="N47" s="157" t="str">
        <f>IF(基本情報入力シート!Y72="","",基本情報入力シート!Y72)</f>
        <v/>
      </c>
      <c r="O47" s="164"/>
      <c r="P47" s="43"/>
      <c r="Q47" s="855"/>
      <c r="R47" s="856"/>
      <c r="S47" s="154" t="str">
        <f>IFERROR(ROUNDDOWN(Q47*VLOOKUP(N47,【参考】数式用!$AR$2:$AW$48,MATCH(P47,【参考】数式用!$AT$4:$AW$4)+2,FALSE)*0.5, 0), "")</f>
        <v/>
      </c>
      <c r="T47" s="47"/>
      <c r="U47" s="156" t="str">
        <f>IFERROR(IF(AG47&lt;&gt;"",Q47*VLOOKUP(N47,【参考】数式用!$AG$2:$AL$48,MATCH(P47,【参考】数式用!$AI$4:$AL$4,0)+2,0), ""), "")</f>
        <v/>
      </c>
      <c r="V47" s="42"/>
      <c r="W47" s="874"/>
      <c r="X47" s="875"/>
      <c r="Y47" s="43"/>
      <c r="Z47" s="48"/>
      <c r="AA47" s="155" t="str">
        <f>IFERROR(IF(Y47="ー", "", ROUNDDOWN(Z47*VLOOKUP(N47,【参考】数式用!$AR$2:$AW$48,MATCH(Y47,【参考】数式用!$AT$4:$AW$4)+2,FALSE)*0.5, 0)), "")</f>
        <v/>
      </c>
      <c r="AB47" s="49"/>
      <c r="AC47" s="864" t="str">
        <f>IFERROR(IF(AG47&lt;&gt;"",Z47*VLOOKUP(N47,【参考】数式用!$AG$2:$AL$48,MATCH(Y47,【参考】数式用!$AI$4:$AL$4,0)+2,0), ""), "")</f>
        <v/>
      </c>
      <c r="AD47" s="864"/>
      <c r="AE47" s="409"/>
      <c r="AF47" s="53"/>
      <c r="AG47" s="421" t="str">
        <f>IFERROR(VLOOKUP(O47, 【参考】数式用!$AY$5:$AY$13, 1, FALSE), "")</f>
        <v/>
      </c>
      <c r="AH47" s="422" t="str">
        <f>IFERROR(VLOOKUP(N47, 【参考】数式用!$BA$2:$BB$48, 2, FALSE), "")</f>
        <v/>
      </c>
      <c r="AI47" s="423" t="str">
        <f t="shared" si="2"/>
        <v/>
      </c>
      <c r="AJ47" s="424" t="str">
        <f t="shared" si="3"/>
        <v/>
      </c>
      <c r="AK47" s="151"/>
      <c r="AL47" s="151"/>
      <c r="AM47" s="125"/>
      <c r="AN47" s="125"/>
      <c r="AO47" s="125"/>
      <c r="AP47" s="125"/>
      <c r="AQ47" s="125"/>
      <c r="AR47" s="125"/>
      <c r="AS47" s="125"/>
      <c r="AT47" s="125"/>
    </row>
    <row r="48" spans="1:46" customFormat="1" ht="30" customHeight="1">
      <c r="A48" s="153">
        <v>35</v>
      </c>
      <c r="B48" s="857" t="str">
        <f>IF(基本情報入力シート!C73="","",基本情報入力シート!C73)</f>
        <v/>
      </c>
      <c r="C48" s="858"/>
      <c r="D48" s="858"/>
      <c r="E48" s="858"/>
      <c r="F48" s="858"/>
      <c r="G48" s="858"/>
      <c r="H48" s="858"/>
      <c r="I48" s="859"/>
      <c r="J48" s="405" t="str">
        <f>IF(基本情報入力シート!M73="","",基本情報入力シート!M73)</f>
        <v/>
      </c>
      <c r="K48" s="406" t="str">
        <f>IF(基本情報入力シート!R73="","",基本情報入力シート!R73)</f>
        <v/>
      </c>
      <c r="L48" s="406" t="str">
        <f>IF(基本情報入力シート!W73="","",基本情報入力シート!W73)</f>
        <v/>
      </c>
      <c r="M48" s="405" t="str">
        <f>IF(基本情報入力シート!X73="","",基本情報入力シート!X73)</f>
        <v/>
      </c>
      <c r="N48" s="157" t="str">
        <f>IF(基本情報入力シート!Y73="","",基本情報入力シート!Y73)</f>
        <v/>
      </c>
      <c r="O48" s="164"/>
      <c r="P48" s="43"/>
      <c r="Q48" s="855"/>
      <c r="R48" s="856"/>
      <c r="S48" s="154" t="str">
        <f>IFERROR(ROUNDDOWN(Q48*VLOOKUP(N48,【参考】数式用!$AR$2:$AW$48,MATCH(P48,【参考】数式用!$AT$4:$AW$4)+2,FALSE)*0.5, 0), "")</f>
        <v/>
      </c>
      <c r="T48" s="42"/>
      <c r="U48" s="156" t="str">
        <f>IFERROR(IF(AG48&lt;&gt;"",Q48*VLOOKUP(N48,【参考】数式用!$AG$2:$AL$48,MATCH(P48,【参考】数式用!$AI$4:$AL$4,0)+2,0), ""), "")</f>
        <v/>
      </c>
      <c r="V48" s="42"/>
      <c r="W48" s="874"/>
      <c r="X48" s="875"/>
      <c r="Y48" s="43"/>
      <c r="Z48" s="48"/>
      <c r="AA48" s="155" t="str">
        <f>IFERROR(IF(Y48="ー", "", ROUNDDOWN(Z48*VLOOKUP(N48,【参考】数式用!$AR$2:$AW$48,MATCH(Y48,【参考】数式用!$AT$4:$AW$4)+2,FALSE)*0.5, 0)), "")</f>
        <v/>
      </c>
      <c r="AB48" s="49"/>
      <c r="AC48" s="864" t="str">
        <f>IFERROR(IF(AG48&lt;&gt;"",Z48*VLOOKUP(N48,【参考】数式用!$AG$2:$AL$48,MATCH(Y48,【参考】数式用!$AI$4:$AL$4,0)+2,0), ""), "")</f>
        <v/>
      </c>
      <c r="AD48" s="864"/>
      <c r="AE48" s="409"/>
      <c r="AF48" s="53"/>
      <c r="AG48" s="421" t="str">
        <f>IFERROR(VLOOKUP(O48, 【参考】数式用!$AY$5:$AY$13, 1, FALSE), "")</f>
        <v/>
      </c>
      <c r="AH48" s="422" t="str">
        <f>IFERROR(VLOOKUP(N48, 【参考】数式用!$BA$2:$BB$48, 2, FALSE), "")</f>
        <v/>
      </c>
      <c r="AI48" s="423" t="str">
        <f t="shared" si="2"/>
        <v/>
      </c>
      <c r="AJ48" s="424" t="str">
        <f t="shared" si="3"/>
        <v/>
      </c>
      <c r="AK48" s="151"/>
      <c r="AL48" s="151"/>
      <c r="AM48" s="125"/>
      <c r="AN48" s="125"/>
      <c r="AO48" s="125"/>
      <c r="AP48" s="125"/>
      <c r="AQ48" s="125"/>
      <c r="AR48" s="125"/>
      <c r="AS48" s="125"/>
      <c r="AT48" s="125"/>
    </row>
    <row r="49" spans="1:46" customFormat="1" ht="30" customHeight="1">
      <c r="A49" s="153">
        <v>36</v>
      </c>
      <c r="B49" s="857" t="str">
        <f>IF(基本情報入力シート!C74="","",基本情報入力シート!C74)</f>
        <v/>
      </c>
      <c r="C49" s="858"/>
      <c r="D49" s="858"/>
      <c r="E49" s="858"/>
      <c r="F49" s="858"/>
      <c r="G49" s="858"/>
      <c r="H49" s="858"/>
      <c r="I49" s="859"/>
      <c r="J49" s="405" t="str">
        <f>IF(基本情報入力シート!M74="","",基本情報入力シート!M74)</f>
        <v/>
      </c>
      <c r="K49" s="406" t="str">
        <f>IF(基本情報入力シート!R74="","",基本情報入力シート!R74)</f>
        <v/>
      </c>
      <c r="L49" s="406" t="str">
        <f>IF(基本情報入力シート!W74="","",基本情報入力シート!W74)</f>
        <v/>
      </c>
      <c r="M49" s="405" t="str">
        <f>IF(基本情報入力シート!X74="","",基本情報入力シート!X74)</f>
        <v/>
      </c>
      <c r="N49" s="157" t="str">
        <f>IF(基本情報入力シート!Y74="","",基本情報入力シート!Y74)</f>
        <v/>
      </c>
      <c r="O49" s="164"/>
      <c r="P49" s="43"/>
      <c r="Q49" s="855"/>
      <c r="R49" s="856"/>
      <c r="S49" s="154" t="str">
        <f>IFERROR(ROUNDDOWN(Q49*VLOOKUP(N49,【参考】数式用!$AR$2:$AW$48,MATCH(P49,【参考】数式用!$AT$4:$AW$4)+2,FALSE)*0.5, 0), "")</f>
        <v/>
      </c>
      <c r="T49" s="42"/>
      <c r="U49" s="156" t="str">
        <f>IFERROR(IF(AG49&lt;&gt;"",Q49*VLOOKUP(N49,【参考】数式用!$AG$2:$AL$48,MATCH(P49,【参考】数式用!$AI$4:$AL$4,0)+2,0), ""), "")</f>
        <v/>
      </c>
      <c r="V49" s="42"/>
      <c r="W49" s="874"/>
      <c r="X49" s="875"/>
      <c r="Y49" s="43"/>
      <c r="Z49" s="48"/>
      <c r="AA49" s="155" t="str">
        <f>IFERROR(IF(Y49="ー", "", ROUNDDOWN(Z49*VLOOKUP(N49,【参考】数式用!$AR$2:$AW$48,MATCH(Y49,【参考】数式用!$AT$4:$AW$4)+2,FALSE)*0.5, 0)), "")</f>
        <v/>
      </c>
      <c r="AB49" s="49"/>
      <c r="AC49" s="864" t="str">
        <f>IFERROR(IF(AG49&lt;&gt;"",Z49*VLOOKUP(N49,【参考】数式用!$AG$2:$AL$48,MATCH(Y49,【参考】数式用!$AI$4:$AL$4,0)+2,0), ""), "")</f>
        <v/>
      </c>
      <c r="AD49" s="864"/>
      <c r="AE49" s="409"/>
      <c r="AF49" s="53"/>
      <c r="AG49" s="421" t="str">
        <f>IFERROR(VLOOKUP(O49, 【参考】数式用!$AY$5:$AY$13, 1, FALSE), "")</f>
        <v/>
      </c>
      <c r="AH49" s="422" t="str">
        <f>IFERROR(VLOOKUP(N49, 【参考】数式用!$BA$2:$BB$48, 2, FALSE), "")</f>
        <v/>
      </c>
      <c r="AI49" s="423" t="str">
        <f t="shared" si="2"/>
        <v/>
      </c>
      <c r="AJ49" s="424" t="str">
        <f t="shared" si="3"/>
        <v/>
      </c>
      <c r="AK49" s="151"/>
      <c r="AL49" s="151"/>
      <c r="AM49" s="125"/>
      <c r="AN49" s="125"/>
      <c r="AO49" s="125"/>
      <c r="AP49" s="125"/>
      <c r="AQ49" s="125"/>
      <c r="AR49" s="125"/>
      <c r="AS49" s="125"/>
      <c r="AT49" s="125"/>
    </row>
    <row r="50" spans="1:46" customFormat="1" ht="30" customHeight="1">
      <c r="A50" s="153">
        <v>37</v>
      </c>
      <c r="B50" s="857" t="str">
        <f>IF(基本情報入力シート!C75="","",基本情報入力シート!C75)</f>
        <v/>
      </c>
      <c r="C50" s="858"/>
      <c r="D50" s="858"/>
      <c r="E50" s="858"/>
      <c r="F50" s="858"/>
      <c r="G50" s="858"/>
      <c r="H50" s="858"/>
      <c r="I50" s="859"/>
      <c r="J50" s="405" t="str">
        <f>IF(基本情報入力シート!M75="","",基本情報入力シート!M75)</f>
        <v/>
      </c>
      <c r="K50" s="406" t="str">
        <f>IF(基本情報入力シート!R75="","",基本情報入力シート!R75)</f>
        <v/>
      </c>
      <c r="L50" s="406" t="str">
        <f>IF(基本情報入力シート!W75="","",基本情報入力シート!W75)</f>
        <v/>
      </c>
      <c r="M50" s="405" t="str">
        <f>IF(基本情報入力シート!X75="","",基本情報入力シート!X75)</f>
        <v/>
      </c>
      <c r="N50" s="157" t="str">
        <f>IF(基本情報入力シート!Y75="","",基本情報入力シート!Y75)</f>
        <v/>
      </c>
      <c r="O50" s="164"/>
      <c r="P50" s="43"/>
      <c r="Q50" s="855"/>
      <c r="R50" s="856"/>
      <c r="S50" s="154" t="str">
        <f>IFERROR(ROUNDDOWN(Q50*VLOOKUP(N50,【参考】数式用!$AR$2:$AW$48,MATCH(P50,【参考】数式用!$AT$4:$AW$4)+2,FALSE)*0.5, 0), "")</f>
        <v/>
      </c>
      <c r="T50" s="47"/>
      <c r="U50" s="156" t="str">
        <f>IFERROR(IF(AG50&lt;&gt;"",Q50*VLOOKUP(N50,【参考】数式用!$AG$2:$AL$48,MATCH(P50,【参考】数式用!$AI$4:$AL$4,0)+2,0), ""), "")</f>
        <v/>
      </c>
      <c r="V50" s="42"/>
      <c r="W50" s="874"/>
      <c r="X50" s="875"/>
      <c r="Y50" s="43"/>
      <c r="Z50" s="48"/>
      <c r="AA50" s="155" t="str">
        <f>IFERROR(IF(Y50="ー", "", ROUNDDOWN(Z50*VLOOKUP(N50,【参考】数式用!$AR$2:$AW$48,MATCH(Y50,【参考】数式用!$AT$4:$AW$4)+2,FALSE)*0.5, 0)), "")</f>
        <v/>
      </c>
      <c r="AB50" s="49"/>
      <c r="AC50" s="864" t="str">
        <f>IFERROR(IF(AG50&lt;&gt;"",Z50*VLOOKUP(N50,【参考】数式用!$AG$2:$AL$48,MATCH(Y50,【参考】数式用!$AI$4:$AL$4,0)+2,0), ""), "")</f>
        <v/>
      </c>
      <c r="AD50" s="864"/>
      <c r="AE50" s="409"/>
      <c r="AF50" s="53"/>
      <c r="AG50" s="421" t="str">
        <f>IFERROR(VLOOKUP(O50, 【参考】数式用!$AY$5:$AY$13, 1, FALSE), "")</f>
        <v/>
      </c>
      <c r="AH50" s="422" t="str">
        <f>IFERROR(VLOOKUP(N50, 【参考】数式用!$BA$2:$BB$48, 2, FALSE), "")</f>
        <v/>
      </c>
      <c r="AI50" s="423" t="str">
        <f t="shared" si="2"/>
        <v/>
      </c>
      <c r="AJ50" s="424" t="str">
        <f t="shared" si="3"/>
        <v/>
      </c>
      <c r="AK50" s="151"/>
      <c r="AL50" s="151"/>
      <c r="AM50" s="125"/>
      <c r="AN50" s="125"/>
      <c r="AO50" s="125"/>
      <c r="AP50" s="125"/>
      <c r="AQ50" s="125"/>
      <c r="AR50" s="125"/>
      <c r="AS50" s="125"/>
      <c r="AT50" s="125"/>
    </row>
    <row r="51" spans="1:46" customFormat="1" ht="30" customHeight="1">
      <c r="A51" s="153">
        <v>38</v>
      </c>
      <c r="B51" s="857" t="str">
        <f>IF(基本情報入力シート!C76="","",基本情報入力シート!C76)</f>
        <v/>
      </c>
      <c r="C51" s="858"/>
      <c r="D51" s="858"/>
      <c r="E51" s="858"/>
      <c r="F51" s="858"/>
      <c r="G51" s="858"/>
      <c r="H51" s="858"/>
      <c r="I51" s="859"/>
      <c r="J51" s="405" t="str">
        <f>IF(基本情報入力シート!M76="","",基本情報入力シート!M76)</f>
        <v/>
      </c>
      <c r="K51" s="406" t="str">
        <f>IF(基本情報入力シート!R76="","",基本情報入力シート!R76)</f>
        <v/>
      </c>
      <c r="L51" s="406" t="str">
        <f>IF(基本情報入力シート!W76="","",基本情報入力シート!W76)</f>
        <v/>
      </c>
      <c r="M51" s="405" t="str">
        <f>IF(基本情報入力シート!X76="","",基本情報入力シート!X76)</f>
        <v/>
      </c>
      <c r="N51" s="157" t="str">
        <f>IF(基本情報入力シート!Y76="","",基本情報入力シート!Y76)</f>
        <v/>
      </c>
      <c r="O51" s="164"/>
      <c r="P51" s="43"/>
      <c r="Q51" s="855"/>
      <c r="R51" s="856"/>
      <c r="S51" s="154" t="str">
        <f>IFERROR(ROUNDDOWN(Q51*VLOOKUP(N51,【参考】数式用!$AR$2:$AW$48,MATCH(P51,【参考】数式用!$AT$4:$AW$4)+2,FALSE)*0.5, 0), "")</f>
        <v/>
      </c>
      <c r="T51" s="42"/>
      <c r="U51" s="156" t="str">
        <f>IFERROR(IF(AG51&lt;&gt;"",Q51*VLOOKUP(N51,【参考】数式用!$AG$2:$AL$48,MATCH(P51,【参考】数式用!$AI$4:$AL$4,0)+2,0), ""), "")</f>
        <v/>
      </c>
      <c r="V51" s="42"/>
      <c r="W51" s="874"/>
      <c r="X51" s="875"/>
      <c r="Y51" s="43"/>
      <c r="Z51" s="48"/>
      <c r="AA51" s="155" t="str">
        <f>IFERROR(IF(Y51="ー", "", ROUNDDOWN(Z51*VLOOKUP(N51,【参考】数式用!$AR$2:$AW$48,MATCH(Y51,【参考】数式用!$AT$4:$AW$4)+2,FALSE)*0.5, 0)), "")</f>
        <v/>
      </c>
      <c r="AB51" s="49"/>
      <c r="AC51" s="864" t="str">
        <f>IFERROR(IF(AG51&lt;&gt;"",Z51*VLOOKUP(N51,【参考】数式用!$AG$2:$AL$48,MATCH(Y51,【参考】数式用!$AI$4:$AL$4,0)+2,0), ""), "")</f>
        <v/>
      </c>
      <c r="AD51" s="864"/>
      <c r="AE51" s="409"/>
      <c r="AF51" s="53"/>
      <c r="AG51" s="421" t="str">
        <f>IFERROR(VLOOKUP(O51, 【参考】数式用!$AY$5:$AY$13, 1, FALSE), "")</f>
        <v/>
      </c>
      <c r="AH51" s="422" t="str">
        <f>IFERROR(VLOOKUP(N51, 【参考】数式用!$BA$2:$BB$48, 2, FALSE), "")</f>
        <v/>
      </c>
      <c r="AI51" s="423" t="str">
        <f t="shared" si="2"/>
        <v/>
      </c>
      <c r="AJ51" s="424" t="str">
        <f t="shared" si="3"/>
        <v/>
      </c>
      <c r="AK51" s="151"/>
      <c r="AL51" s="151"/>
      <c r="AM51" s="125"/>
      <c r="AN51" s="125"/>
      <c r="AO51" s="125"/>
      <c r="AP51" s="125"/>
      <c r="AQ51" s="125"/>
      <c r="AR51" s="125"/>
      <c r="AS51" s="125"/>
      <c r="AT51" s="125"/>
    </row>
    <row r="52" spans="1:46" customFormat="1" ht="30" customHeight="1">
      <c r="A52" s="153">
        <v>39</v>
      </c>
      <c r="B52" s="857" t="str">
        <f>IF(基本情報入力シート!C77="","",基本情報入力シート!C77)</f>
        <v/>
      </c>
      <c r="C52" s="858"/>
      <c r="D52" s="858"/>
      <c r="E52" s="858"/>
      <c r="F52" s="858"/>
      <c r="G52" s="858"/>
      <c r="H52" s="858"/>
      <c r="I52" s="859"/>
      <c r="J52" s="405" t="str">
        <f>IF(基本情報入力シート!M77="","",基本情報入力シート!M77)</f>
        <v/>
      </c>
      <c r="K52" s="406" t="str">
        <f>IF(基本情報入力シート!R77="","",基本情報入力シート!R77)</f>
        <v/>
      </c>
      <c r="L52" s="406" t="str">
        <f>IF(基本情報入力シート!W77="","",基本情報入力シート!W77)</f>
        <v/>
      </c>
      <c r="M52" s="405" t="str">
        <f>IF(基本情報入力シート!X77="","",基本情報入力シート!X77)</f>
        <v/>
      </c>
      <c r="N52" s="157" t="str">
        <f>IF(基本情報入力シート!Y77="","",基本情報入力シート!Y77)</f>
        <v/>
      </c>
      <c r="O52" s="164"/>
      <c r="P52" s="43"/>
      <c r="Q52" s="855"/>
      <c r="R52" s="856"/>
      <c r="S52" s="154" t="str">
        <f>IFERROR(ROUNDDOWN(Q52*VLOOKUP(N52,【参考】数式用!$AR$2:$AW$48,MATCH(P52,【参考】数式用!$AT$4:$AW$4)+2,FALSE)*0.5, 0), "")</f>
        <v/>
      </c>
      <c r="T52" s="42"/>
      <c r="U52" s="156" t="str">
        <f>IFERROR(IF(AG52&lt;&gt;"",Q52*VLOOKUP(N52,【参考】数式用!$AG$2:$AL$48,MATCH(P52,【参考】数式用!$AI$4:$AL$4,0)+2,0), ""), "")</f>
        <v/>
      </c>
      <c r="V52" s="42"/>
      <c r="W52" s="874"/>
      <c r="X52" s="875"/>
      <c r="Y52" s="43"/>
      <c r="Z52" s="48"/>
      <c r="AA52" s="155" t="str">
        <f>IFERROR(IF(Y52="ー", "", ROUNDDOWN(Z52*VLOOKUP(N52,【参考】数式用!$AR$2:$AW$48,MATCH(Y52,【参考】数式用!$AT$4:$AW$4)+2,FALSE)*0.5, 0)), "")</f>
        <v/>
      </c>
      <c r="AB52" s="49"/>
      <c r="AC52" s="864" t="str">
        <f>IFERROR(IF(AG52&lt;&gt;"",Z52*VLOOKUP(N52,【参考】数式用!$AG$2:$AL$48,MATCH(Y52,【参考】数式用!$AI$4:$AL$4,0)+2,0), ""), "")</f>
        <v/>
      </c>
      <c r="AD52" s="864"/>
      <c r="AE52" s="409"/>
      <c r="AF52" s="53"/>
      <c r="AG52" s="421" t="str">
        <f>IFERROR(VLOOKUP(O52, 【参考】数式用!$AY$5:$AY$13, 1, FALSE), "")</f>
        <v/>
      </c>
      <c r="AH52" s="422" t="str">
        <f>IFERROR(VLOOKUP(N52, 【参考】数式用!$BA$2:$BB$48, 2, FALSE), "")</f>
        <v/>
      </c>
      <c r="AI52" s="423" t="str">
        <f t="shared" si="2"/>
        <v/>
      </c>
      <c r="AJ52" s="424" t="str">
        <f t="shared" si="3"/>
        <v/>
      </c>
      <c r="AK52" s="151"/>
      <c r="AL52" s="151"/>
      <c r="AM52" s="125"/>
      <c r="AN52" s="125"/>
      <c r="AO52" s="125"/>
      <c r="AP52" s="125"/>
      <c r="AQ52" s="125"/>
      <c r="AR52" s="125"/>
      <c r="AS52" s="125"/>
      <c r="AT52" s="125"/>
    </row>
    <row r="53" spans="1:46" customFormat="1" ht="30" customHeight="1">
      <c r="A53" s="153">
        <v>40</v>
      </c>
      <c r="B53" s="857" t="str">
        <f>IF(基本情報入力シート!C78="","",基本情報入力シート!C78)</f>
        <v/>
      </c>
      <c r="C53" s="858"/>
      <c r="D53" s="858"/>
      <c r="E53" s="858"/>
      <c r="F53" s="858"/>
      <c r="G53" s="858"/>
      <c r="H53" s="858"/>
      <c r="I53" s="859"/>
      <c r="J53" s="405" t="str">
        <f>IF(基本情報入力シート!M78="","",基本情報入力シート!M78)</f>
        <v/>
      </c>
      <c r="K53" s="406" t="str">
        <f>IF(基本情報入力シート!R78="","",基本情報入力シート!R78)</f>
        <v/>
      </c>
      <c r="L53" s="406" t="str">
        <f>IF(基本情報入力シート!W78="","",基本情報入力シート!W78)</f>
        <v/>
      </c>
      <c r="M53" s="405" t="str">
        <f>IF(基本情報入力シート!X78="","",基本情報入力シート!X78)</f>
        <v/>
      </c>
      <c r="N53" s="157" t="str">
        <f>IF(基本情報入力シート!Y78="","",基本情報入力シート!Y78)</f>
        <v/>
      </c>
      <c r="O53" s="164"/>
      <c r="P53" s="43"/>
      <c r="Q53" s="855"/>
      <c r="R53" s="856"/>
      <c r="S53" s="154" t="str">
        <f>IFERROR(ROUNDDOWN(Q53*VLOOKUP(N53,【参考】数式用!$AR$2:$AW$48,MATCH(P53,【参考】数式用!$AT$4:$AW$4)+2,FALSE)*0.5, 0), "")</f>
        <v/>
      </c>
      <c r="T53" s="47"/>
      <c r="U53" s="156" t="str">
        <f>IFERROR(IF(AG53&lt;&gt;"",Q53*VLOOKUP(N53,【参考】数式用!$AG$2:$AL$48,MATCH(P53,【参考】数式用!$AI$4:$AL$4,0)+2,0), ""), "")</f>
        <v/>
      </c>
      <c r="V53" s="42"/>
      <c r="W53" s="874"/>
      <c r="X53" s="875"/>
      <c r="Y53" s="43"/>
      <c r="Z53" s="48"/>
      <c r="AA53" s="155" t="str">
        <f>IFERROR(IF(Y53="ー", "", ROUNDDOWN(Z53*VLOOKUP(N53,【参考】数式用!$AR$2:$AW$48,MATCH(Y53,【参考】数式用!$AT$4:$AW$4)+2,FALSE)*0.5, 0)), "")</f>
        <v/>
      </c>
      <c r="AB53" s="49"/>
      <c r="AC53" s="864" t="str">
        <f>IFERROR(IF(AG53&lt;&gt;"",Z53*VLOOKUP(N53,【参考】数式用!$AG$2:$AL$48,MATCH(Y53,【参考】数式用!$AI$4:$AL$4,0)+2,0), ""), "")</f>
        <v/>
      </c>
      <c r="AD53" s="864"/>
      <c r="AE53" s="409"/>
      <c r="AF53" s="53"/>
      <c r="AG53" s="421" t="str">
        <f>IFERROR(VLOOKUP(O53, 【参考】数式用!$AY$5:$AY$13, 1, FALSE), "")</f>
        <v/>
      </c>
      <c r="AH53" s="422" t="str">
        <f>IFERROR(VLOOKUP(N53, 【参考】数式用!$BA$2:$BB$48, 2, FALSE), "")</f>
        <v/>
      </c>
      <c r="AI53" s="423" t="str">
        <f t="shared" si="2"/>
        <v/>
      </c>
      <c r="AJ53" s="424" t="str">
        <f t="shared" si="3"/>
        <v/>
      </c>
      <c r="AK53" s="151"/>
      <c r="AL53" s="151"/>
      <c r="AM53" s="125"/>
      <c r="AN53" s="125"/>
      <c r="AO53" s="125"/>
      <c r="AP53" s="125"/>
      <c r="AQ53" s="125"/>
      <c r="AR53" s="125"/>
      <c r="AS53" s="125"/>
      <c r="AT53" s="125"/>
    </row>
    <row r="54" spans="1:46" customFormat="1" ht="30" customHeight="1">
      <c r="A54" s="153">
        <v>41</v>
      </c>
      <c r="B54" s="857" t="str">
        <f>IF(基本情報入力シート!C79="","",基本情報入力シート!C79)</f>
        <v/>
      </c>
      <c r="C54" s="858"/>
      <c r="D54" s="858"/>
      <c r="E54" s="858"/>
      <c r="F54" s="858"/>
      <c r="G54" s="858"/>
      <c r="H54" s="858"/>
      <c r="I54" s="859"/>
      <c r="J54" s="405" t="str">
        <f>IF(基本情報入力シート!M79="","",基本情報入力シート!M79)</f>
        <v/>
      </c>
      <c r="K54" s="406" t="str">
        <f>IF(基本情報入力シート!R79="","",基本情報入力シート!R79)</f>
        <v/>
      </c>
      <c r="L54" s="406" t="str">
        <f>IF(基本情報入力シート!W79="","",基本情報入力シート!W79)</f>
        <v/>
      </c>
      <c r="M54" s="405" t="str">
        <f>IF(基本情報入力シート!X79="","",基本情報入力シート!X79)</f>
        <v/>
      </c>
      <c r="N54" s="157" t="str">
        <f>IF(基本情報入力シート!Y79="","",基本情報入力シート!Y79)</f>
        <v/>
      </c>
      <c r="O54" s="164"/>
      <c r="P54" s="43"/>
      <c r="Q54" s="855"/>
      <c r="R54" s="856"/>
      <c r="S54" s="154" t="str">
        <f>IFERROR(ROUNDDOWN(Q54*VLOOKUP(N54,【参考】数式用!$AR$2:$AW$48,MATCH(P54,【参考】数式用!$AT$4:$AW$4)+2,FALSE)*0.5, 0), "")</f>
        <v/>
      </c>
      <c r="T54" s="42"/>
      <c r="U54" s="156" t="str">
        <f>IFERROR(IF(AG54&lt;&gt;"",Q54*VLOOKUP(N54,【参考】数式用!$AG$2:$AL$48,MATCH(P54,【参考】数式用!$AI$4:$AL$4,0)+2,0), ""), "")</f>
        <v/>
      </c>
      <c r="V54" s="42"/>
      <c r="W54" s="874"/>
      <c r="X54" s="875"/>
      <c r="Y54" s="43"/>
      <c r="Z54" s="48"/>
      <c r="AA54" s="155" t="str">
        <f>IFERROR(IF(Y54="ー", "", ROUNDDOWN(Z54*VLOOKUP(N54,【参考】数式用!$AR$2:$AW$48,MATCH(Y54,【参考】数式用!$AT$4:$AW$4)+2,FALSE)*0.5, 0)), "")</f>
        <v/>
      </c>
      <c r="AB54" s="49"/>
      <c r="AC54" s="864" t="str">
        <f>IFERROR(IF(AG54&lt;&gt;"",Z54*VLOOKUP(N54,【参考】数式用!$AG$2:$AL$48,MATCH(Y54,【参考】数式用!$AI$4:$AL$4,0)+2,0), ""), "")</f>
        <v/>
      </c>
      <c r="AD54" s="864"/>
      <c r="AE54" s="409"/>
      <c r="AF54" s="53"/>
      <c r="AG54" s="421" t="str">
        <f>IFERROR(VLOOKUP(O54, 【参考】数式用!$AY$5:$AY$13, 1, FALSE), "")</f>
        <v/>
      </c>
      <c r="AH54" s="422" t="str">
        <f>IFERROR(VLOOKUP(N54, 【参考】数式用!$BA$2:$BB$48, 2, FALSE), "")</f>
        <v/>
      </c>
      <c r="AI54" s="423" t="str">
        <f t="shared" si="2"/>
        <v/>
      </c>
      <c r="AJ54" s="424" t="str">
        <f t="shared" si="3"/>
        <v/>
      </c>
      <c r="AK54" s="151"/>
      <c r="AL54" s="151"/>
      <c r="AM54" s="125"/>
      <c r="AN54" s="125"/>
      <c r="AO54" s="125"/>
      <c r="AP54" s="125"/>
      <c r="AQ54" s="125"/>
      <c r="AR54" s="125"/>
      <c r="AS54" s="125"/>
      <c r="AT54" s="125"/>
    </row>
    <row r="55" spans="1:46" customFormat="1" ht="30" customHeight="1">
      <c r="A55" s="153">
        <v>42</v>
      </c>
      <c r="B55" s="857" t="str">
        <f>IF(基本情報入力シート!C80="","",基本情報入力シート!C80)</f>
        <v/>
      </c>
      <c r="C55" s="858"/>
      <c r="D55" s="858"/>
      <c r="E55" s="858"/>
      <c r="F55" s="858"/>
      <c r="G55" s="858"/>
      <c r="H55" s="858"/>
      <c r="I55" s="859"/>
      <c r="J55" s="405" t="str">
        <f>IF(基本情報入力シート!M80="","",基本情報入力シート!M80)</f>
        <v/>
      </c>
      <c r="K55" s="406" t="str">
        <f>IF(基本情報入力シート!R80="","",基本情報入力シート!R80)</f>
        <v/>
      </c>
      <c r="L55" s="406" t="str">
        <f>IF(基本情報入力シート!W80="","",基本情報入力シート!W80)</f>
        <v/>
      </c>
      <c r="M55" s="405" t="str">
        <f>IF(基本情報入力シート!X80="","",基本情報入力シート!X80)</f>
        <v/>
      </c>
      <c r="N55" s="157" t="str">
        <f>IF(基本情報入力シート!Y80="","",基本情報入力シート!Y80)</f>
        <v/>
      </c>
      <c r="O55" s="164"/>
      <c r="P55" s="43"/>
      <c r="Q55" s="855"/>
      <c r="R55" s="856"/>
      <c r="S55" s="154" t="str">
        <f>IFERROR(ROUNDDOWN(Q55*VLOOKUP(N55,【参考】数式用!$AR$2:$AW$48,MATCH(P55,【参考】数式用!$AT$4:$AW$4)+2,FALSE)*0.5, 0), "")</f>
        <v/>
      </c>
      <c r="T55" s="42"/>
      <c r="U55" s="156" t="str">
        <f>IFERROR(IF(AG55&lt;&gt;"",Q55*VLOOKUP(N55,【参考】数式用!$AG$2:$AL$48,MATCH(P55,【参考】数式用!$AI$4:$AL$4,0)+2,0), ""), "")</f>
        <v/>
      </c>
      <c r="V55" s="42"/>
      <c r="W55" s="874"/>
      <c r="X55" s="875"/>
      <c r="Y55" s="43"/>
      <c r="Z55" s="48"/>
      <c r="AA55" s="155" t="str">
        <f>IFERROR(IF(Y55="ー", "", ROUNDDOWN(Z55*VLOOKUP(N55,【参考】数式用!$AR$2:$AW$48,MATCH(Y55,【参考】数式用!$AT$4:$AW$4)+2,FALSE)*0.5, 0)), "")</f>
        <v/>
      </c>
      <c r="AB55" s="49"/>
      <c r="AC55" s="864" t="str">
        <f>IFERROR(IF(AG55&lt;&gt;"",Z55*VLOOKUP(N55,【参考】数式用!$AG$2:$AL$48,MATCH(Y55,【参考】数式用!$AI$4:$AL$4,0)+2,0), ""), "")</f>
        <v/>
      </c>
      <c r="AD55" s="864"/>
      <c r="AE55" s="409"/>
      <c r="AF55" s="53"/>
      <c r="AG55" s="421" t="str">
        <f>IFERROR(VLOOKUP(O55, 【参考】数式用!$AY$5:$AY$13, 1, FALSE), "")</f>
        <v/>
      </c>
      <c r="AH55" s="422" t="str">
        <f>IFERROR(VLOOKUP(N55, 【参考】数式用!$BA$2:$BB$48, 2, FALSE), "")</f>
        <v/>
      </c>
      <c r="AI55" s="423" t="str">
        <f t="shared" si="2"/>
        <v/>
      </c>
      <c r="AJ55" s="424" t="str">
        <f t="shared" si="3"/>
        <v/>
      </c>
      <c r="AK55" s="151"/>
      <c r="AL55" s="151"/>
      <c r="AM55" s="125"/>
      <c r="AN55" s="125"/>
      <c r="AO55" s="125"/>
      <c r="AP55" s="125"/>
      <c r="AQ55" s="125"/>
      <c r="AR55" s="125"/>
      <c r="AS55" s="125"/>
      <c r="AT55" s="125"/>
    </row>
    <row r="56" spans="1:46" customFormat="1" ht="30" customHeight="1">
      <c r="A56" s="153">
        <v>43</v>
      </c>
      <c r="B56" s="857" t="str">
        <f>IF(基本情報入力シート!C81="","",基本情報入力シート!C81)</f>
        <v/>
      </c>
      <c r="C56" s="858"/>
      <c r="D56" s="858"/>
      <c r="E56" s="858"/>
      <c r="F56" s="858"/>
      <c r="G56" s="858"/>
      <c r="H56" s="858"/>
      <c r="I56" s="859"/>
      <c r="J56" s="405" t="str">
        <f>IF(基本情報入力シート!M81="","",基本情報入力シート!M81)</f>
        <v/>
      </c>
      <c r="K56" s="406" t="str">
        <f>IF(基本情報入力シート!R81="","",基本情報入力シート!R81)</f>
        <v/>
      </c>
      <c r="L56" s="406" t="str">
        <f>IF(基本情報入力シート!W81="","",基本情報入力シート!W81)</f>
        <v/>
      </c>
      <c r="M56" s="405" t="str">
        <f>IF(基本情報入力シート!X81="","",基本情報入力シート!X81)</f>
        <v/>
      </c>
      <c r="N56" s="157" t="str">
        <f>IF(基本情報入力シート!Y81="","",基本情報入力シート!Y81)</f>
        <v/>
      </c>
      <c r="O56" s="164"/>
      <c r="P56" s="43"/>
      <c r="Q56" s="855"/>
      <c r="R56" s="856"/>
      <c r="S56" s="154" t="str">
        <f>IFERROR(ROUNDDOWN(Q56*VLOOKUP(N56,【参考】数式用!$AR$2:$AW$48,MATCH(P56,【参考】数式用!$AT$4:$AW$4)+2,FALSE)*0.5, 0), "")</f>
        <v/>
      </c>
      <c r="T56" s="47"/>
      <c r="U56" s="156" t="str">
        <f>IFERROR(IF(AG56&lt;&gt;"",Q56*VLOOKUP(N56,【参考】数式用!$AG$2:$AL$48,MATCH(P56,【参考】数式用!$AI$4:$AL$4,0)+2,0), ""), "")</f>
        <v/>
      </c>
      <c r="V56" s="42"/>
      <c r="W56" s="874"/>
      <c r="X56" s="875"/>
      <c r="Y56" s="43"/>
      <c r="Z56" s="48"/>
      <c r="AA56" s="155" t="str">
        <f>IFERROR(IF(Y56="ー", "", ROUNDDOWN(Z56*VLOOKUP(N56,【参考】数式用!$AR$2:$AW$48,MATCH(Y56,【参考】数式用!$AT$4:$AW$4)+2,FALSE)*0.5, 0)), "")</f>
        <v/>
      </c>
      <c r="AB56" s="49"/>
      <c r="AC56" s="864" t="str">
        <f>IFERROR(IF(AG56&lt;&gt;"",Z56*VLOOKUP(N56,【参考】数式用!$AG$2:$AL$48,MATCH(Y56,【参考】数式用!$AI$4:$AL$4,0)+2,0), ""), "")</f>
        <v/>
      </c>
      <c r="AD56" s="864"/>
      <c r="AE56" s="409"/>
      <c r="AF56" s="53"/>
      <c r="AG56" s="421" t="str">
        <f>IFERROR(VLOOKUP(O56, 【参考】数式用!$AY$5:$AY$13, 1, FALSE), "")</f>
        <v/>
      </c>
      <c r="AH56" s="422" t="str">
        <f>IFERROR(VLOOKUP(N56, 【参考】数式用!$BA$2:$BB$48, 2, FALSE), "")</f>
        <v/>
      </c>
      <c r="AI56" s="423" t="str">
        <f t="shared" si="2"/>
        <v/>
      </c>
      <c r="AJ56" s="424" t="str">
        <f t="shared" si="3"/>
        <v/>
      </c>
      <c r="AK56" s="151"/>
      <c r="AL56" s="151"/>
      <c r="AM56" s="125"/>
      <c r="AN56" s="125"/>
      <c r="AO56" s="125"/>
      <c r="AP56" s="125"/>
      <c r="AQ56" s="125"/>
      <c r="AR56" s="125"/>
      <c r="AS56" s="125"/>
      <c r="AT56" s="125"/>
    </row>
    <row r="57" spans="1:46" customFormat="1" ht="30" customHeight="1">
      <c r="A57" s="153">
        <v>44</v>
      </c>
      <c r="B57" s="857" t="str">
        <f>IF(基本情報入力シート!C82="","",基本情報入力シート!C82)</f>
        <v/>
      </c>
      <c r="C57" s="858"/>
      <c r="D57" s="858"/>
      <c r="E57" s="858"/>
      <c r="F57" s="858"/>
      <c r="G57" s="858"/>
      <c r="H57" s="858"/>
      <c r="I57" s="859"/>
      <c r="J57" s="405" t="str">
        <f>IF(基本情報入力シート!M82="","",基本情報入力シート!M82)</f>
        <v/>
      </c>
      <c r="K57" s="406" t="str">
        <f>IF(基本情報入力シート!R82="","",基本情報入力シート!R82)</f>
        <v/>
      </c>
      <c r="L57" s="406" t="str">
        <f>IF(基本情報入力シート!W82="","",基本情報入力シート!W82)</f>
        <v/>
      </c>
      <c r="M57" s="405" t="str">
        <f>IF(基本情報入力シート!X82="","",基本情報入力シート!X82)</f>
        <v/>
      </c>
      <c r="N57" s="157" t="str">
        <f>IF(基本情報入力シート!Y82="","",基本情報入力シート!Y82)</f>
        <v/>
      </c>
      <c r="O57" s="164"/>
      <c r="P57" s="43"/>
      <c r="Q57" s="855"/>
      <c r="R57" s="856"/>
      <c r="S57" s="154" t="str">
        <f>IFERROR(ROUNDDOWN(Q57*VLOOKUP(N57,【参考】数式用!$AR$2:$AW$48,MATCH(P57,【参考】数式用!$AT$4:$AW$4)+2,FALSE)*0.5, 0), "")</f>
        <v/>
      </c>
      <c r="T57" s="42"/>
      <c r="U57" s="156" t="str">
        <f>IFERROR(IF(AG57&lt;&gt;"",Q57*VLOOKUP(N57,【参考】数式用!$AG$2:$AL$48,MATCH(P57,【参考】数式用!$AI$4:$AL$4,0)+2,0), ""), "")</f>
        <v/>
      </c>
      <c r="V57" s="42"/>
      <c r="W57" s="874"/>
      <c r="X57" s="875"/>
      <c r="Y57" s="43"/>
      <c r="Z57" s="48"/>
      <c r="AA57" s="155" t="str">
        <f>IFERROR(IF(Y57="ー", "", ROUNDDOWN(Z57*VLOOKUP(N57,【参考】数式用!$AR$2:$AW$48,MATCH(Y57,【参考】数式用!$AT$4:$AW$4)+2,FALSE)*0.5, 0)), "")</f>
        <v/>
      </c>
      <c r="AB57" s="49"/>
      <c r="AC57" s="864" t="str">
        <f>IFERROR(IF(AG57&lt;&gt;"",Z57*VLOOKUP(N57,【参考】数式用!$AG$2:$AL$48,MATCH(Y57,【参考】数式用!$AI$4:$AL$4,0)+2,0), ""), "")</f>
        <v/>
      </c>
      <c r="AD57" s="864"/>
      <c r="AE57" s="409"/>
      <c r="AF57" s="53"/>
      <c r="AG57" s="421" t="str">
        <f>IFERROR(VLOOKUP(O57, 【参考】数式用!$AY$5:$AY$13, 1, FALSE), "")</f>
        <v/>
      </c>
      <c r="AH57" s="422" t="str">
        <f>IFERROR(VLOOKUP(N57, 【参考】数式用!$BA$2:$BB$48, 2, FALSE), "")</f>
        <v/>
      </c>
      <c r="AI57" s="423" t="str">
        <f t="shared" si="2"/>
        <v/>
      </c>
      <c r="AJ57" s="424" t="str">
        <f t="shared" si="3"/>
        <v/>
      </c>
      <c r="AK57" s="151"/>
      <c r="AL57" s="151"/>
      <c r="AM57" s="125"/>
      <c r="AN57" s="125"/>
      <c r="AO57" s="125"/>
      <c r="AP57" s="125"/>
      <c r="AQ57" s="125"/>
      <c r="AR57" s="125"/>
      <c r="AS57" s="125"/>
      <c r="AT57" s="125"/>
    </row>
    <row r="58" spans="1:46" customFormat="1" ht="30" customHeight="1">
      <c r="A58" s="153">
        <v>45</v>
      </c>
      <c r="B58" s="857" t="str">
        <f>IF(基本情報入力シート!C83="","",基本情報入力シート!C83)</f>
        <v/>
      </c>
      <c r="C58" s="858"/>
      <c r="D58" s="858"/>
      <c r="E58" s="858"/>
      <c r="F58" s="858"/>
      <c r="G58" s="858"/>
      <c r="H58" s="858"/>
      <c r="I58" s="859"/>
      <c r="J58" s="405" t="str">
        <f>IF(基本情報入力シート!M83="","",基本情報入力シート!M83)</f>
        <v/>
      </c>
      <c r="K58" s="406" t="str">
        <f>IF(基本情報入力シート!R83="","",基本情報入力シート!R83)</f>
        <v/>
      </c>
      <c r="L58" s="406" t="str">
        <f>IF(基本情報入力シート!W83="","",基本情報入力シート!W83)</f>
        <v/>
      </c>
      <c r="M58" s="405" t="str">
        <f>IF(基本情報入力シート!X83="","",基本情報入力シート!X83)</f>
        <v/>
      </c>
      <c r="N58" s="157" t="str">
        <f>IF(基本情報入力シート!Y83="","",基本情報入力シート!Y83)</f>
        <v/>
      </c>
      <c r="O58" s="164"/>
      <c r="P58" s="43"/>
      <c r="Q58" s="855"/>
      <c r="R58" s="856"/>
      <c r="S58" s="154" t="str">
        <f>IFERROR(ROUNDDOWN(Q58*VLOOKUP(N58,【参考】数式用!$AR$2:$AW$48,MATCH(P58,【参考】数式用!$AT$4:$AW$4)+2,FALSE)*0.5, 0), "")</f>
        <v/>
      </c>
      <c r="T58" s="42"/>
      <c r="U58" s="156" t="str">
        <f>IFERROR(IF(AG58&lt;&gt;"",Q58*VLOOKUP(N58,【参考】数式用!$AG$2:$AL$48,MATCH(P58,【参考】数式用!$AI$4:$AL$4,0)+2,0), ""), "")</f>
        <v/>
      </c>
      <c r="V58" s="42"/>
      <c r="W58" s="874"/>
      <c r="X58" s="875"/>
      <c r="Y58" s="43"/>
      <c r="Z58" s="48"/>
      <c r="AA58" s="155" t="str">
        <f>IFERROR(IF(Y58="ー", "", ROUNDDOWN(Z58*VLOOKUP(N58,【参考】数式用!$AR$2:$AW$48,MATCH(Y58,【参考】数式用!$AT$4:$AW$4)+2,FALSE)*0.5, 0)), "")</f>
        <v/>
      </c>
      <c r="AB58" s="49"/>
      <c r="AC58" s="864" t="str">
        <f>IFERROR(IF(AG58&lt;&gt;"",Z58*VLOOKUP(N58,【参考】数式用!$AG$2:$AL$48,MATCH(Y58,【参考】数式用!$AI$4:$AL$4,0)+2,0), ""), "")</f>
        <v/>
      </c>
      <c r="AD58" s="864"/>
      <c r="AE58" s="409"/>
      <c r="AF58" s="53"/>
      <c r="AG58" s="421" t="str">
        <f>IFERROR(VLOOKUP(O58, 【参考】数式用!$AY$5:$AY$13, 1, FALSE), "")</f>
        <v/>
      </c>
      <c r="AH58" s="422" t="str">
        <f>IFERROR(VLOOKUP(N58, 【参考】数式用!$BA$2:$BB$48, 2, FALSE), "")</f>
        <v/>
      </c>
      <c r="AI58" s="423" t="str">
        <f t="shared" si="2"/>
        <v/>
      </c>
      <c r="AJ58" s="424" t="str">
        <f t="shared" si="3"/>
        <v/>
      </c>
      <c r="AK58" s="151"/>
      <c r="AL58" s="151"/>
      <c r="AM58" s="125"/>
      <c r="AN58" s="125"/>
      <c r="AO58" s="125"/>
      <c r="AP58" s="125"/>
      <c r="AQ58" s="125"/>
      <c r="AR58" s="125"/>
      <c r="AS58" s="125"/>
      <c r="AT58" s="125"/>
    </row>
    <row r="59" spans="1:46" customFormat="1" ht="30" customHeight="1">
      <c r="A59" s="153">
        <v>46</v>
      </c>
      <c r="B59" s="857" t="str">
        <f>IF(基本情報入力シート!C84="","",基本情報入力シート!C84)</f>
        <v/>
      </c>
      <c r="C59" s="858"/>
      <c r="D59" s="858"/>
      <c r="E59" s="858"/>
      <c r="F59" s="858"/>
      <c r="G59" s="858"/>
      <c r="H59" s="858"/>
      <c r="I59" s="859"/>
      <c r="J59" s="405" t="str">
        <f>IF(基本情報入力シート!M84="","",基本情報入力シート!M84)</f>
        <v/>
      </c>
      <c r="K59" s="406" t="str">
        <f>IF(基本情報入力シート!R84="","",基本情報入力シート!R84)</f>
        <v/>
      </c>
      <c r="L59" s="406" t="str">
        <f>IF(基本情報入力シート!W84="","",基本情報入力シート!W84)</f>
        <v/>
      </c>
      <c r="M59" s="405" t="str">
        <f>IF(基本情報入力シート!X84="","",基本情報入力シート!X84)</f>
        <v/>
      </c>
      <c r="N59" s="157" t="str">
        <f>IF(基本情報入力シート!Y84="","",基本情報入力シート!Y84)</f>
        <v/>
      </c>
      <c r="O59" s="164"/>
      <c r="P59" s="43"/>
      <c r="Q59" s="855"/>
      <c r="R59" s="856"/>
      <c r="S59" s="154" t="str">
        <f>IFERROR(ROUNDDOWN(Q59*VLOOKUP(N59,【参考】数式用!$AR$2:$AW$48,MATCH(P59,【参考】数式用!$AT$4:$AW$4)+2,FALSE)*0.5, 0), "")</f>
        <v/>
      </c>
      <c r="T59" s="47"/>
      <c r="U59" s="156" t="str">
        <f>IFERROR(IF(AG59&lt;&gt;"",Q59*VLOOKUP(N59,【参考】数式用!$AG$2:$AL$48,MATCH(P59,【参考】数式用!$AI$4:$AL$4,0)+2,0), ""), "")</f>
        <v/>
      </c>
      <c r="V59" s="42"/>
      <c r="W59" s="874"/>
      <c r="X59" s="875"/>
      <c r="Y59" s="43"/>
      <c r="Z59" s="48"/>
      <c r="AA59" s="155" t="str">
        <f>IFERROR(IF(Y59="ー", "", ROUNDDOWN(Z59*VLOOKUP(N59,【参考】数式用!$AR$2:$AW$48,MATCH(Y59,【参考】数式用!$AT$4:$AW$4)+2,FALSE)*0.5, 0)), "")</f>
        <v/>
      </c>
      <c r="AB59" s="49"/>
      <c r="AC59" s="864" t="str">
        <f>IFERROR(IF(AG59&lt;&gt;"",Z59*VLOOKUP(N59,【参考】数式用!$AG$2:$AL$48,MATCH(Y59,【参考】数式用!$AI$4:$AL$4,0)+2,0), ""), "")</f>
        <v/>
      </c>
      <c r="AD59" s="864"/>
      <c r="AE59" s="409"/>
      <c r="AF59" s="53"/>
      <c r="AG59" s="421" t="str">
        <f>IFERROR(VLOOKUP(O59, 【参考】数式用!$AY$5:$AY$13, 1, FALSE), "")</f>
        <v/>
      </c>
      <c r="AH59" s="422" t="str">
        <f>IFERROR(VLOOKUP(N59, 【参考】数式用!$BA$2:$BB$48, 2, FALSE), "")</f>
        <v/>
      </c>
      <c r="AI59" s="423" t="str">
        <f t="shared" si="2"/>
        <v/>
      </c>
      <c r="AJ59" s="424" t="str">
        <f t="shared" si="3"/>
        <v/>
      </c>
      <c r="AK59" s="151"/>
      <c r="AL59" s="151"/>
      <c r="AM59" s="125"/>
      <c r="AN59" s="125"/>
      <c r="AO59" s="125"/>
      <c r="AP59" s="125"/>
      <c r="AQ59" s="125"/>
      <c r="AR59" s="125"/>
      <c r="AS59" s="125"/>
      <c r="AT59" s="125"/>
    </row>
    <row r="60" spans="1:46" customFormat="1" ht="30" customHeight="1">
      <c r="A60" s="153">
        <v>47</v>
      </c>
      <c r="B60" s="857" t="str">
        <f>IF(基本情報入力シート!C85="","",基本情報入力シート!C85)</f>
        <v/>
      </c>
      <c r="C60" s="858"/>
      <c r="D60" s="858"/>
      <c r="E60" s="858"/>
      <c r="F60" s="858"/>
      <c r="G60" s="858"/>
      <c r="H60" s="858"/>
      <c r="I60" s="859"/>
      <c r="J60" s="405" t="str">
        <f>IF(基本情報入力シート!M85="","",基本情報入力シート!M85)</f>
        <v/>
      </c>
      <c r="K60" s="406" t="str">
        <f>IF(基本情報入力シート!R85="","",基本情報入力シート!R85)</f>
        <v/>
      </c>
      <c r="L60" s="406" t="str">
        <f>IF(基本情報入力シート!W85="","",基本情報入力シート!W85)</f>
        <v/>
      </c>
      <c r="M60" s="405" t="str">
        <f>IF(基本情報入力シート!X85="","",基本情報入力シート!X85)</f>
        <v/>
      </c>
      <c r="N60" s="157" t="str">
        <f>IF(基本情報入力シート!Y85="","",基本情報入力シート!Y85)</f>
        <v/>
      </c>
      <c r="O60" s="164"/>
      <c r="P60" s="43"/>
      <c r="Q60" s="855"/>
      <c r="R60" s="856"/>
      <c r="S60" s="154" t="str">
        <f>IFERROR(ROUNDDOWN(Q60*VLOOKUP(N60,【参考】数式用!$AR$2:$AW$48,MATCH(P60,【参考】数式用!$AT$4:$AW$4)+2,FALSE)*0.5, 0), "")</f>
        <v/>
      </c>
      <c r="T60" s="42"/>
      <c r="U60" s="156" t="str">
        <f>IFERROR(IF(AG60&lt;&gt;"",Q60*VLOOKUP(N60,【参考】数式用!$AG$2:$AL$48,MATCH(P60,【参考】数式用!$AI$4:$AL$4,0)+2,0), ""), "")</f>
        <v/>
      </c>
      <c r="V60" s="42"/>
      <c r="W60" s="874"/>
      <c r="X60" s="875"/>
      <c r="Y60" s="43"/>
      <c r="Z60" s="48"/>
      <c r="AA60" s="155" t="str">
        <f>IFERROR(IF(Y60="ー", "", ROUNDDOWN(Z60*VLOOKUP(N60,【参考】数式用!$AR$2:$AW$48,MATCH(Y60,【参考】数式用!$AT$4:$AW$4)+2,FALSE)*0.5, 0)), "")</f>
        <v/>
      </c>
      <c r="AB60" s="49"/>
      <c r="AC60" s="864" t="str">
        <f>IFERROR(IF(AG60&lt;&gt;"",Z60*VLOOKUP(N60,【参考】数式用!$AG$2:$AL$48,MATCH(Y60,【参考】数式用!$AI$4:$AL$4,0)+2,0), ""), "")</f>
        <v/>
      </c>
      <c r="AD60" s="864"/>
      <c r="AE60" s="409"/>
      <c r="AF60" s="53"/>
      <c r="AG60" s="421" t="str">
        <f>IFERROR(VLOOKUP(O60, 【参考】数式用!$AY$5:$AY$13, 1, FALSE), "")</f>
        <v/>
      </c>
      <c r="AH60" s="422" t="str">
        <f>IFERROR(VLOOKUP(N60, 【参考】数式用!$BA$2:$BB$48, 2, FALSE), "")</f>
        <v/>
      </c>
      <c r="AI60" s="423" t="str">
        <f t="shared" si="2"/>
        <v/>
      </c>
      <c r="AJ60" s="424" t="str">
        <f t="shared" si="3"/>
        <v/>
      </c>
      <c r="AK60" s="151"/>
      <c r="AL60" s="151"/>
      <c r="AM60" s="125"/>
      <c r="AN60" s="125"/>
      <c r="AO60" s="125"/>
      <c r="AP60" s="125"/>
      <c r="AQ60" s="125"/>
      <c r="AR60" s="125"/>
      <c r="AS60" s="125"/>
      <c r="AT60" s="125"/>
    </row>
    <row r="61" spans="1:46" customFormat="1" ht="30" customHeight="1">
      <c r="A61" s="153">
        <v>48</v>
      </c>
      <c r="B61" s="857" t="str">
        <f>IF(基本情報入力シート!C86="","",基本情報入力シート!C86)</f>
        <v/>
      </c>
      <c r="C61" s="858"/>
      <c r="D61" s="858"/>
      <c r="E61" s="858"/>
      <c r="F61" s="858"/>
      <c r="G61" s="858"/>
      <c r="H61" s="858"/>
      <c r="I61" s="859"/>
      <c r="J61" s="405" t="str">
        <f>IF(基本情報入力シート!M86="","",基本情報入力シート!M86)</f>
        <v/>
      </c>
      <c r="K61" s="406" t="str">
        <f>IF(基本情報入力シート!R86="","",基本情報入力シート!R86)</f>
        <v/>
      </c>
      <c r="L61" s="406" t="str">
        <f>IF(基本情報入力シート!W86="","",基本情報入力シート!W86)</f>
        <v/>
      </c>
      <c r="M61" s="405" t="str">
        <f>IF(基本情報入力シート!X86="","",基本情報入力シート!X86)</f>
        <v/>
      </c>
      <c r="N61" s="157" t="str">
        <f>IF(基本情報入力シート!Y86="","",基本情報入力シート!Y86)</f>
        <v/>
      </c>
      <c r="O61" s="164"/>
      <c r="P61" s="43"/>
      <c r="Q61" s="855"/>
      <c r="R61" s="856"/>
      <c r="S61" s="154" t="str">
        <f>IFERROR(ROUNDDOWN(Q61*VLOOKUP(N61,【参考】数式用!$AR$2:$AW$48,MATCH(P61,【参考】数式用!$AT$4:$AW$4)+2,FALSE)*0.5, 0), "")</f>
        <v/>
      </c>
      <c r="T61" s="42"/>
      <c r="U61" s="156" t="str">
        <f>IFERROR(IF(AG61&lt;&gt;"",Q61*VLOOKUP(N61,【参考】数式用!$AG$2:$AL$48,MATCH(P61,【参考】数式用!$AI$4:$AL$4,0)+2,0), ""), "")</f>
        <v/>
      </c>
      <c r="V61" s="42"/>
      <c r="W61" s="874"/>
      <c r="X61" s="875"/>
      <c r="Y61" s="43"/>
      <c r="Z61" s="48"/>
      <c r="AA61" s="155" t="str">
        <f>IFERROR(IF(Y61="ー", "", ROUNDDOWN(Z61*VLOOKUP(N61,【参考】数式用!$AR$2:$AW$48,MATCH(Y61,【参考】数式用!$AT$4:$AW$4)+2,FALSE)*0.5, 0)), "")</f>
        <v/>
      </c>
      <c r="AB61" s="49"/>
      <c r="AC61" s="864" t="str">
        <f>IFERROR(IF(AG61&lt;&gt;"",Z61*VLOOKUP(N61,【参考】数式用!$AG$2:$AL$48,MATCH(Y61,【参考】数式用!$AI$4:$AL$4,0)+2,0), ""), "")</f>
        <v/>
      </c>
      <c r="AD61" s="864"/>
      <c r="AE61" s="409"/>
      <c r="AF61" s="53"/>
      <c r="AG61" s="421" t="str">
        <f>IFERROR(VLOOKUP(O61, 【参考】数式用!$AY$5:$AY$13, 1, FALSE), "")</f>
        <v/>
      </c>
      <c r="AH61" s="422" t="str">
        <f>IFERROR(VLOOKUP(N61, 【参考】数式用!$BA$2:$BB$48, 2, FALSE), "")</f>
        <v/>
      </c>
      <c r="AI61" s="423" t="str">
        <f t="shared" si="2"/>
        <v/>
      </c>
      <c r="AJ61" s="424" t="str">
        <f t="shared" si="3"/>
        <v/>
      </c>
      <c r="AK61" s="151"/>
      <c r="AL61" s="151"/>
      <c r="AM61" s="125"/>
      <c r="AN61" s="125"/>
      <c r="AO61" s="125"/>
      <c r="AP61" s="125"/>
      <c r="AQ61" s="125"/>
      <c r="AR61" s="125"/>
      <c r="AS61" s="125"/>
      <c r="AT61" s="125"/>
    </row>
    <row r="62" spans="1:46" customFormat="1" ht="30" customHeight="1">
      <c r="A62" s="153">
        <v>49</v>
      </c>
      <c r="B62" s="857" t="str">
        <f>IF(基本情報入力シート!C87="","",基本情報入力シート!C87)</f>
        <v/>
      </c>
      <c r="C62" s="858"/>
      <c r="D62" s="858"/>
      <c r="E62" s="858"/>
      <c r="F62" s="858"/>
      <c r="G62" s="858"/>
      <c r="H62" s="858"/>
      <c r="I62" s="859"/>
      <c r="J62" s="405" t="str">
        <f>IF(基本情報入力シート!M87="","",基本情報入力シート!M87)</f>
        <v/>
      </c>
      <c r="K62" s="406" t="str">
        <f>IF(基本情報入力シート!R87="","",基本情報入力シート!R87)</f>
        <v/>
      </c>
      <c r="L62" s="406" t="str">
        <f>IF(基本情報入力シート!W87="","",基本情報入力シート!W87)</f>
        <v/>
      </c>
      <c r="M62" s="405" t="str">
        <f>IF(基本情報入力シート!X87="","",基本情報入力シート!X87)</f>
        <v/>
      </c>
      <c r="N62" s="157" t="str">
        <f>IF(基本情報入力シート!Y87="","",基本情報入力シート!Y87)</f>
        <v/>
      </c>
      <c r="O62" s="164"/>
      <c r="P62" s="43"/>
      <c r="Q62" s="855"/>
      <c r="R62" s="856"/>
      <c r="S62" s="154" t="str">
        <f>IFERROR(ROUNDDOWN(Q62*VLOOKUP(N62,【参考】数式用!$AR$2:$AW$48,MATCH(P62,【参考】数式用!$AT$4:$AW$4)+2,FALSE)*0.5, 0), "")</f>
        <v/>
      </c>
      <c r="T62" s="47"/>
      <c r="U62" s="156" t="str">
        <f>IFERROR(IF(AG62&lt;&gt;"",Q62*VLOOKUP(N62,【参考】数式用!$AG$2:$AL$48,MATCH(P62,【参考】数式用!$AI$4:$AL$4,0)+2,0), ""), "")</f>
        <v/>
      </c>
      <c r="V62" s="42"/>
      <c r="W62" s="874"/>
      <c r="X62" s="875"/>
      <c r="Y62" s="43"/>
      <c r="Z62" s="48"/>
      <c r="AA62" s="155" t="str">
        <f>IFERROR(IF(Y62="ー", "", ROUNDDOWN(Z62*VLOOKUP(N62,【参考】数式用!$AR$2:$AW$48,MATCH(Y62,【参考】数式用!$AT$4:$AW$4)+2,FALSE)*0.5, 0)), "")</f>
        <v/>
      </c>
      <c r="AB62" s="49"/>
      <c r="AC62" s="864" t="str">
        <f>IFERROR(IF(AG62&lt;&gt;"",Z62*VLOOKUP(N62,【参考】数式用!$AG$2:$AL$48,MATCH(Y62,【参考】数式用!$AI$4:$AL$4,0)+2,0), ""), "")</f>
        <v/>
      </c>
      <c r="AD62" s="864"/>
      <c r="AE62" s="409"/>
      <c r="AF62" s="53"/>
      <c r="AG62" s="421" t="str">
        <f>IFERROR(VLOOKUP(O62, 【参考】数式用!$AY$5:$AY$13, 1, FALSE), "")</f>
        <v/>
      </c>
      <c r="AH62" s="422" t="str">
        <f>IFERROR(VLOOKUP(N62, 【参考】数式用!$BA$2:$BB$48, 2, FALSE), "")</f>
        <v/>
      </c>
      <c r="AI62" s="423" t="str">
        <f t="shared" si="2"/>
        <v/>
      </c>
      <c r="AJ62" s="424" t="str">
        <f t="shared" si="3"/>
        <v/>
      </c>
      <c r="AK62" s="151"/>
      <c r="AL62" s="151"/>
      <c r="AM62" s="125"/>
      <c r="AN62" s="125"/>
      <c r="AO62" s="125"/>
      <c r="AP62" s="125"/>
      <c r="AQ62" s="125"/>
      <c r="AR62" s="125"/>
      <c r="AS62" s="125"/>
      <c r="AT62" s="125"/>
    </row>
    <row r="63" spans="1:46" customFormat="1" ht="30" customHeight="1">
      <c r="A63" s="153">
        <v>50</v>
      </c>
      <c r="B63" s="857" t="str">
        <f>IF(基本情報入力シート!C88="","",基本情報入力シート!C88)</f>
        <v/>
      </c>
      <c r="C63" s="858"/>
      <c r="D63" s="858"/>
      <c r="E63" s="858"/>
      <c r="F63" s="858"/>
      <c r="G63" s="858"/>
      <c r="H63" s="858"/>
      <c r="I63" s="859"/>
      <c r="J63" s="405" t="str">
        <f>IF(基本情報入力シート!M88="","",基本情報入力シート!M88)</f>
        <v/>
      </c>
      <c r="K63" s="406" t="str">
        <f>IF(基本情報入力シート!R88="","",基本情報入力シート!R88)</f>
        <v/>
      </c>
      <c r="L63" s="406" t="str">
        <f>IF(基本情報入力シート!W88="","",基本情報入力シート!W88)</f>
        <v/>
      </c>
      <c r="M63" s="405" t="str">
        <f>IF(基本情報入力シート!X88="","",基本情報入力シート!X88)</f>
        <v/>
      </c>
      <c r="N63" s="157" t="str">
        <f>IF(基本情報入力シート!Y88="","",基本情報入力シート!Y88)</f>
        <v/>
      </c>
      <c r="O63" s="164"/>
      <c r="P63" s="43"/>
      <c r="Q63" s="855"/>
      <c r="R63" s="856"/>
      <c r="S63" s="154" t="str">
        <f>IFERROR(ROUNDDOWN(Q63*VLOOKUP(N63,【参考】数式用!$AR$2:$AW$48,MATCH(P63,【参考】数式用!$AT$4:$AW$4)+2,FALSE)*0.5, 0), "")</f>
        <v/>
      </c>
      <c r="T63" s="47"/>
      <c r="U63" s="156" t="str">
        <f>IFERROR(IF(AG63&lt;&gt;"",Q63*VLOOKUP(N63,【参考】数式用!$AG$2:$AL$48,MATCH(P63,【参考】数式用!$AI$4:$AL$4,0)+2,0), ""), "")</f>
        <v/>
      </c>
      <c r="V63" s="42"/>
      <c r="W63" s="874"/>
      <c r="X63" s="875"/>
      <c r="Y63" s="43"/>
      <c r="Z63" s="48"/>
      <c r="AA63" s="155" t="str">
        <f>IFERROR(IF(Y63="ー", "", ROUNDDOWN(Z63*VLOOKUP(N63,【参考】数式用!$AR$2:$AW$48,MATCH(Y63,【参考】数式用!$AT$4:$AW$4)+2,FALSE)*0.5, 0)), "")</f>
        <v/>
      </c>
      <c r="AB63" s="49"/>
      <c r="AC63" s="864" t="str">
        <f>IFERROR(IF(AG63&lt;&gt;"",Z63*VLOOKUP(N63,【参考】数式用!$AG$2:$AL$48,MATCH(Y63,【参考】数式用!$AI$4:$AL$4,0)+2,0), ""), "")</f>
        <v/>
      </c>
      <c r="AD63" s="864"/>
      <c r="AE63" s="409"/>
      <c r="AF63" s="53"/>
      <c r="AG63" s="421" t="str">
        <f>IFERROR(VLOOKUP(O63, 【参考】数式用!$AY$5:$AY$13, 1, FALSE), "")</f>
        <v/>
      </c>
      <c r="AH63" s="422" t="str">
        <f>IFERROR(VLOOKUP(N63, 【参考】数式用!$BA$2:$BB$48, 2, FALSE), "")</f>
        <v/>
      </c>
      <c r="AI63" s="423" t="str">
        <f t="shared" si="2"/>
        <v/>
      </c>
      <c r="AJ63" s="424" t="str">
        <f t="shared" si="3"/>
        <v/>
      </c>
      <c r="AK63" s="151"/>
      <c r="AL63" s="151"/>
      <c r="AM63" s="125"/>
      <c r="AN63" s="125"/>
      <c r="AO63" s="125"/>
      <c r="AP63" s="125"/>
      <c r="AQ63" s="125"/>
      <c r="AR63" s="125"/>
      <c r="AS63" s="125"/>
      <c r="AT63" s="125"/>
    </row>
    <row r="64" spans="1:46" customFormat="1" ht="30" customHeight="1">
      <c r="A64" s="153">
        <v>51</v>
      </c>
      <c r="B64" s="857" t="str">
        <f>IF(基本情報入力シート!C89="","",基本情報入力シート!C89)</f>
        <v/>
      </c>
      <c r="C64" s="858"/>
      <c r="D64" s="858"/>
      <c r="E64" s="858"/>
      <c r="F64" s="858"/>
      <c r="G64" s="858"/>
      <c r="H64" s="858"/>
      <c r="I64" s="859"/>
      <c r="J64" s="405" t="str">
        <f>IF(基本情報入力シート!M89="","",基本情報入力シート!M89)</f>
        <v/>
      </c>
      <c r="K64" s="406" t="str">
        <f>IF(基本情報入力シート!R89="","",基本情報入力シート!R89)</f>
        <v/>
      </c>
      <c r="L64" s="406" t="str">
        <f>IF(基本情報入力シート!W89="","",基本情報入力シート!W89)</f>
        <v/>
      </c>
      <c r="M64" s="405" t="str">
        <f>IF(基本情報入力シート!X89="","",基本情報入力シート!X89)</f>
        <v/>
      </c>
      <c r="N64" s="157" t="str">
        <f>IF(基本情報入力シート!Y89="","",基本情報入力シート!Y89)</f>
        <v/>
      </c>
      <c r="O64" s="164"/>
      <c r="P64" s="43"/>
      <c r="Q64" s="855"/>
      <c r="R64" s="856"/>
      <c r="S64" s="154" t="str">
        <f>IFERROR(ROUNDDOWN(Q64*VLOOKUP(N64,【参考】数式用!$AR$2:$AW$48,MATCH(P64,【参考】数式用!$AT$4:$AW$4)+2,FALSE)*0.5, 0), "")</f>
        <v/>
      </c>
      <c r="T64" s="47"/>
      <c r="U64" s="156" t="str">
        <f>IFERROR(IF(AG64&lt;&gt;"",Q64*VLOOKUP(N64,【参考】数式用!$AG$2:$AL$48,MATCH(P64,【参考】数式用!$AI$4:$AL$4,0)+2,0), ""), "")</f>
        <v/>
      </c>
      <c r="V64" s="42"/>
      <c r="W64" s="874"/>
      <c r="X64" s="875"/>
      <c r="Y64" s="43"/>
      <c r="Z64" s="48"/>
      <c r="AA64" s="155" t="str">
        <f>IFERROR(IF(Y64="ー", "", ROUNDDOWN(Z64*VLOOKUP(N64,【参考】数式用!$AR$2:$AW$48,MATCH(Y64,【参考】数式用!$AT$4:$AW$4)+2,FALSE)*0.5, 0)), "")</f>
        <v/>
      </c>
      <c r="AB64" s="49"/>
      <c r="AC64" s="864" t="str">
        <f>IFERROR(IF(AG64&lt;&gt;"",Z64*VLOOKUP(N64,【参考】数式用!$AG$2:$AL$48,MATCH(Y64,【参考】数式用!$AI$4:$AL$4,0)+2,0), ""), "")</f>
        <v/>
      </c>
      <c r="AD64" s="864"/>
      <c r="AE64" s="409"/>
      <c r="AF64" s="53"/>
      <c r="AG64" s="421" t="str">
        <f>IFERROR(VLOOKUP(O64, 【参考】数式用!$AY$5:$AY$13, 1, FALSE), "")</f>
        <v/>
      </c>
      <c r="AH64" s="422" t="str">
        <f>IFERROR(VLOOKUP(N64, 【参考】数式用!$BA$2:$BB$48, 2, FALSE), "")</f>
        <v/>
      </c>
      <c r="AI64" s="423" t="str">
        <f t="shared" si="2"/>
        <v/>
      </c>
      <c r="AJ64" s="424" t="str">
        <f t="shared" si="3"/>
        <v/>
      </c>
      <c r="AK64" s="151"/>
      <c r="AL64" s="151"/>
      <c r="AM64" s="125"/>
      <c r="AN64" s="125"/>
      <c r="AO64" s="125"/>
      <c r="AP64" s="125"/>
      <c r="AQ64" s="125"/>
      <c r="AR64" s="125"/>
      <c r="AS64" s="125"/>
      <c r="AT64" s="125"/>
    </row>
    <row r="65" spans="1:46" customFormat="1" ht="30" customHeight="1">
      <c r="A65" s="153">
        <v>52</v>
      </c>
      <c r="B65" s="857" t="str">
        <f>IF(基本情報入力シート!C90="","",基本情報入力シート!C90)</f>
        <v/>
      </c>
      <c r="C65" s="858"/>
      <c r="D65" s="858"/>
      <c r="E65" s="858"/>
      <c r="F65" s="858"/>
      <c r="G65" s="858"/>
      <c r="H65" s="858"/>
      <c r="I65" s="859"/>
      <c r="J65" s="405" t="str">
        <f>IF(基本情報入力シート!M90="","",基本情報入力シート!M90)</f>
        <v/>
      </c>
      <c r="K65" s="406" t="str">
        <f>IF(基本情報入力シート!R90="","",基本情報入力シート!R90)</f>
        <v/>
      </c>
      <c r="L65" s="406" t="str">
        <f>IF(基本情報入力シート!W90="","",基本情報入力シート!W90)</f>
        <v/>
      </c>
      <c r="M65" s="405" t="str">
        <f>IF(基本情報入力シート!X90="","",基本情報入力シート!X90)</f>
        <v/>
      </c>
      <c r="N65" s="157" t="str">
        <f>IF(基本情報入力シート!Y90="","",基本情報入力シート!Y90)</f>
        <v/>
      </c>
      <c r="O65" s="164"/>
      <c r="P65" s="43"/>
      <c r="Q65" s="855"/>
      <c r="R65" s="856"/>
      <c r="S65" s="154" t="str">
        <f>IFERROR(ROUNDDOWN(Q65*VLOOKUP(N65,【参考】数式用!$AR$2:$AW$48,MATCH(P65,【参考】数式用!$AT$4:$AW$4)+2,FALSE)*0.5, 0), "")</f>
        <v/>
      </c>
      <c r="T65" s="47"/>
      <c r="U65" s="156" t="str">
        <f>IFERROR(IF(AG65&lt;&gt;"",Q65*VLOOKUP(N65,【参考】数式用!$AG$2:$AL$48,MATCH(P65,【参考】数式用!$AI$4:$AL$4,0)+2,0), ""), "")</f>
        <v/>
      </c>
      <c r="V65" s="42"/>
      <c r="W65" s="874"/>
      <c r="X65" s="875"/>
      <c r="Y65" s="43"/>
      <c r="Z65" s="48"/>
      <c r="AA65" s="155" t="str">
        <f>IFERROR(IF(Y65="ー", "", ROUNDDOWN(Z65*VLOOKUP(N65,【参考】数式用!$AR$2:$AW$48,MATCH(Y65,【参考】数式用!$AT$4:$AW$4)+2,FALSE)*0.5, 0)), "")</f>
        <v/>
      </c>
      <c r="AB65" s="49"/>
      <c r="AC65" s="864" t="str">
        <f>IFERROR(IF(AG65&lt;&gt;"",Z65*VLOOKUP(N65,【参考】数式用!$AG$2:$AL$48,MATCH(Y65,【参考】数式用!$AI$4:$AL$4,0)+2,0), ""), "")</f>
        <v/>
      </c>
      <c r="AD65" s="864"/>
      <c r="AE65" s="409"/>
      <c r="AF65" s="53"/>
      <c r="AG65" s="421" t="str">
        <f>IFERROR(VLOOKUP(O65, 【参考】数式用!$AY$5:$AY$13, 1, FALSE), "")</f>
        <v/>
      </c>
      <c r="AH65" s="422" t="str">
        <f>IFERROR(VLOOKUP(N65, 【参考】数式用!$BA$2:$BB$48, 2, FALSE), "")</f>
        <v/>
      </c>
      <c r="AI65" s="423" t="str">
        <f t="shared" si="2"/>
        <v/>
      </c>
      <c r="AJ65" s="424" t="str">
        <f t="shared" si="3"/>
        <v/>
      </c>
      <c r="AK65" s="151"/>
      <c r="AL65" s="151"/>
      <c r="AM65" s="125"/>
      <c r="AN65" s="125"/>
      <c r="AO65" s="125"/>
      <c r="AP65" s="125"/>
      <c r="AQ65" s="125"/>
      <c r="AR65" s="125"/>
      <c r="AS65" s="125"/>
      <c r="AT65" s="125"/>
    </row>
    <row r="66" spans="1:46" customFormat="1" ht="30" customHeight="1">
      <c r="A66" s="153">
        <v>53</v>
      </c>
      <c r="B66" s="857" t="str">
        <f>IF(基本情報入力シート!C91="","",基本情報入力シート!C91)</f>
        <v/>
      </c>
      <c r="C66" s="858"/>
      <c r="D66" s="858"/>
      <c r="E66" s="858"/>
      <c r="F66" s="858"/>
      <c r="G66" s="858"/>
      <c r="H66" s="858"/>
      <c r="I66" s="859"/>
      <c r="J66" s="405" t="str">
        <f>IF(基本情報入力シート!M91="","",基本情報入力シート!M91)</f>
        <v/>
      </c>
      <c r="K66" s="406" t="str">
        <f>IF(基本情報入力シート!R91="","",基本情報入力シート!R91)</f>
        <v/>
      </c>
      <c r="L66" s="406" t="str">
        <f>IF(基本情報入力シート!W91="","",基本情報入力シート!W91)</f>
        <v/>
      </c>
      <c r="M66" s="405" t="str">
        <f>IF(基本情報入力シート!X91="","",基本情報入力シート!X91)</f>
        <v/>
      </c>
      <c r="N66" s="157" t="str">
        <f>IF(基本情報入力シート!Y91="","",基本情報入力シート!Y91)</f>
        <v/>
      </c>
      <c r="O66" s="164"/>
      <c r="P66" s="43"/>
      <c r="Q66" s="855"/>
      <c r="R66" s="856"/>
      <c r="S66" s="154" t="str">
        <f>IFERROR(ROUNDDOWN(Q66*VLOOKUP(N66,【参考】数式用!$AR$2:$AW$48,MATCH(P66,【参考】数式用!$AT$4:$AW$4)+2,FALSE)*0.5, 0), "")</f>
        <v/>
      </c>
      <c r="T66" s="47"/>
      <c r="U66" s="156" t="str">
        <f>IFERROR(IF(AG66&lt;&gt;"",Q66*VLOOKUP(N66,【参考】数式用!$AG$2:$AL$48,MATCH(P66,【参考】数式用!$AI$4:$AL$4,0)+2,0), ""), "")</f>
        <v/>
      </c>
      <c r="V66" s="42"/>
      <c r="W66" s="874"/>
      <c r="X66" s="875"/>
      <c r="Y66" s="43"/>
      <c r="Z66" s="48"/>
      <c r="AA66" s="155" t="str">
        <f>IFERROR(IF(Y66="ー", "", ROUNDDOWN(Z66*VLOOKUP(N66,【参考】数式用!$AR$2:$AW$48,MATCH(Y66,【参考】数式用!$AT$4:$AW$4)+2,FALSE)*0.5, 0)), "")</f>
        <v/>
      </c>
      <c r="AB66" s="49"/>
      <c r="AC66" s="864" t="str">
        <f>IFERROR(IF(AG66&lt;&gt;"",Z66*VLOOKUP(N66,【参考】数式用!$AG$2:$AL$48,MATCH(Y66,【参考】数式用!$AI$4:$AL$4,0)+2,0), ""), "")</f>
        <v/>
      </c>
      <c r="AD66" s="864"/>
      <c r="AE66" s="409"/>
      <c r="AF66" s="53"/>
      <c r="AG66" s="421" t="str">
        <f>IFERROR(VLOOKUP(O66, 【参考】数式用!$AY$5:$AY$13, 1, FALSE), "")</f>
        <v/>
      </c>
      <c r="AH66" s="422" t="str">
        <f>IFERROR(VLOOKUP(N66, 【参考】数式用!$BA$2:$BB$48, 2, FALSE), "")</f>
        <v/>
      </c>
      <c r="AI66" s="423" t="str">
        <f t="shared" si="2"/>
        <v/>
      </c>
      <c r="AJ66" s="424" t="str">
        <f t="shared" si="3"/>
        <v/>
      </c>
      <c r="AK66" s="151"/>
      <c r="AL66" s="151"/>
      <c r="AM66" s="125"/>
      <c r="AN66" s="125"/>
      <c r="AO66" s="125"/>
      <c r="AP66" s="125"/>
      <c r="AQ66" s="125"/>
      <c r="AR66" s="125"/>
      <c r="AS66" s="125"/>
      <c r="AT66" s="125"/>
    </row>
    <row r="67" spans="1:46" customFormat="1" ht="30" customHeight="1">
      <c r="A67" s="153">
        <v>54</v>
      </c>
      <c r="B67" s="857" t="str">
        <f>IF(基本情報入力シート!C92="","",基本情報入力シート!C92)</f>
        <v/>
      </c>
      <c r="C67" s="858"/>
      <c r="D67" s="858"/>
      <c r="E67" s="858"/>
      <c r="F67" s="858"/>
      <c r="G67" s="858"/>
      <c r="H67" s="858"/>
      <c r="I67" s="859"/>
      <c r="J67" s="405" t="str">
        <f>IF(基本情報入力シート!M92="","",基本情報入力シート!M92)</f>
        <v/>
      </c>
      <c r="K67" s="406" t="str">
        <f>IF(基本情報入力シート!R92="","",基本情報入力シート!R92)</f>
        <v/>
      </c>
      <c r="L67" s="406" t="str">
        <f>IF(基本情報入力シート!W92="","",基本情報入力シート!W92)</f>
        <v/>
      </c>
      <c r="M67" s="405" t="str">
        <f>IF(基本情報入力シート!X92="","",基本情報入力シート!X92)</f>
        <v/>
      </c>
      <c r="N67" s="157" t="str">
        <f>IF(基本情報入力シート!Y92="","",基本情報入力シート!Y92)</f>
        <v/>
      </c>
      <c r="O67" s="164"/>
      <c r="P67" s="43"/>
      <c r="Q67" s="855"/>
      <c r="R67" s="856"/>
      <c r="S67" s="154" t="str">
        <f>IFERROR(ROUNDDOWN(Q67*VLOOKUP(N67,【参考】数式用!$AR$2:$AW$48,MATCH(P67,【参考】数式用!$AT$4:$AW$4)+2,FALSE)*0.5, 0), "")</f>
        <v/>
      </c>
      <c r="T67" s="47"/>
      <c r="U67" s="156" t="str">
        <f>IFERROR(IF(AG67&lt;&gt;"",Q67*VLOOKUP(N67,【参考】数式用!$AG$2:$AL$48,MATCH(P67,【参考】数式用!$AI$4:$AL$4,0)+2,0), ""), "")</f>
        <v/>
      </c>
      <c r="V67" s="42"/>
      <c r="W67" s="874"/>
      <c r="X67" s="875"/>
      <c r="Y67" s="43"/>
      <c r="Z67" s="48"/>
      <c r="AA67" s="155" t="str">
        <f>IFERROR(IF(Y67="ー", "", ROUNDDOWN(Z67*VLOOKUP(N67,【参考】数式用!$AR$2:$AW$48,MATCH(Y67,【参考】数式用!$AT$4:$AW$4)+2,FALSE)*0.5, 0)), "")</f>
        <v/>
      </c>
      <c r="AB67" s="49"/>
      <c r="AC67" s="864" t="str">
        <f>IFERROR(IF(AG67&lt;&gt;"",Z67*VLOOKUP(N67,【参考】数式用!$AG$2:$AL$48,MATCH(Y67,【参考】数式用!$AI$4:$AL$4,0)+2,0), ""), "")</f>
        <v/>
      </c>
      <c r="AD67" s="864"/>
      <c r="AE67" s="409"/>
      <c r="AF67" s="53"/>
      <c r="AG67" s="421" t="str">
        <f>IFERROR(VLOOKUP(O67, 【参考】数式用!$AY$5:$AY$13, 1, FALSE), "")</f>
        <v/>
      </c>
      <c r="AH67" s="422" t="str">
        <f>IFERROR(VLOOKUP(N67, 【参考】数式用!$BA$2:$BB$48, 2, FALSE), "")</f>
        <v/>
      </c>
      <c r="AI67" s="423" t="str">
        <f t="shared" si="2"/>
        <v/>
      </c>
      <c r="AJ67" s="424" t="str">
        <f t="shared" si="3"/>
        <v/>
      </c>
      <c r="AK67" s="151"/>
      <c r="AL67" s="151"/>
      <c r="AM67" s="125"/>
      <c r="AN67" s="125"/>
      <c r="AO67" s="125"/>
      <c r="AP67" s="125"/>
      <c r="AQ67" s="125"/>
      <c r="AR67" s="125"/>
      <c r="AS67" s="125"/>
      <c r="AT67" s="125"/>
    </row>
    <row r="68" spans="1:46" customFormat="1" ht="30" customHeight="1">
      <c r="A68" s="153">
        <v>55</v>
      </c>
      <c r="B68" s="857" t="str">
        <f>IF(基本情報入力シート!C93="","",基本情報入力シート!C93)</f>
        <v/>
      </c>
      <c r="C68" s="858"/>
      <c r="D68" s="858"/>
      <c r="E68" s="858"/>
      <c r="F68" s="858"/>
      <c r="G68" s="858"/>
      <c r="H68" s="858"/>
      <c r="I68" s="859"/>
      <c r="J68" s="405" t="str">
        <f>IF(基本情報入力シート!M93="","",基本情報入力シート!M93)</f>
        <v/>
      </c>
      <c r="K68" s="406" t="str">
        <f>IF(基本情報入力シート!R93="","",基本情報入力シート!R93)</f>
        <v/>
      </c>
      <c r="L68" s="406" t="str">
        <f>IF(基本情報入力シート!W93="","",基本情報入力シート!W93)</f>
        <v/>
      </c>
      <c r="M68" s="405" t="str">
        <f>IF(基本情報入力シート!X93="","",基本情報入力シート!X93)</f>
        <v/>
      </c>
      <c r="N68" s="157" t="str">
        <f>IF(基本情報入力シート!Y93="","",基本情報入力シート!Y93)</f>
        <v/>
      </c>
      <c r="O68" s="164"/>
      <c r="P68" s="43"/>
      <c r="Q68" s="855"/>
      <c r="R68" s="856"/>
      <c r="S68" s="154" t="str">
        <f>IFERROR(ROUNDDOWN(Q68*VLOOKUP(N68,【参考】数式用!$AR$2:$AW$48,MATCH(P68,【参考】数式用!$AT$4:$AW$4)+2,FALSE)*0.5, 0), "")</f>
        <v/>
      </c>
      <c r="T68" s="47"/>
      <c r="U68" s="156" t="str">
        <f>IFERROR(IF(AG68&lt;&gt;"",Q68*VLOOKUP(N68,【参考】数式用!$AG$2:$AL$48,MATCH(P68,【参考】数式用!$AI$4:$AL$4,0)+2,0), ""), "")</f>
        <v/>
      </c>
      <c r="V68" s="42"/>
      <c r="W68" s="874"/>
      <c r="X68" s="875"/>
      <c r="Y68" s="43"/>
      <c r="Z68" s="48"/>
      <c r="AA68" s="155" t="str">
        <f>IFERROR(IF(Y68="ー", "", ROUNDDOWN(Z68*VLOOKUP(N68,【参考】数式用!$AR$2:$AW$48,MATCH(Y68,【参考】数式用!$AT$4:$AW$4)+2,FALSE)*0.5, 0)), "")</f>
        <v/>
      </c>
      <c r="AB68" s="49"/>
      <c r="AC68" s="864" t="str">
        <f>IFERROR(IF(AG68&lt;&gt;"",Z68*VLOOKUP(N68,【参考】数式用!$AG$2:$AL$48,MATCH(Y68,【参考】数式用!$AI$4:$AL$4,0)+2,0), ""), "")</f>
        <v/>
      </c>
      <c r="AD68" s="864"/>
      <c r="AE68" s="409"/>
      <c r="AF68" s="53"/>
      <c r="AG68" s="421" t="str">
        <f>IFERROR(VLOOKUP(O68, 【参考】数式用!$AY$5:$AY$13, 1, FALSE), "")</f>
        <v/>
      </c>
      <c r="AH68" s="422" t="str">
        <f>IFERROR(VLOOKUP(N68, 【参考】数式用!$BA$2:$BB$48, 2, FALSE), "")</f>
        <v/>
      </c>
      <c r="AI68" s="423" t="str">
        <f t="shared" si="2"/>
        <v/>
      </c>
      <c r="AJ68" s="424" t="str">
        <f t="shared" si="3"/>
        <v/>
      </c>
      <c r="AK68" s="151"/>
      <c r="AL68" s="151"/>
      <c r="AM68" s="125"/>
      <c r="AN68" s="125"/>
      <c r="AO68" s="125"/>
      <c r="AP68" s="125"/>
      <c r="AQ68" s="125"/>
      <c r="AR68" s="125"/>
      <c r="AS68" s="125"/>
      <c r="AT68" s="125"/>
    </row>
    <row r="69" spans="1:46" customFormat="1" ht="30" customHeight="1">
      <c r="A69" s="153">
        <v>56</v>
      </c>
      <c r="B69" s="857" t="str">
        <f>IF(基本情報入力シート!C94="","",基本情報入力シート!C94)</f>
        <v/>
      </c>
      <c r="C69" s="858"/>
      <c r="D69" s="858"/>
      <c r="E69" s="858"/>
      <c r="F69" s="858"/>
      <c r="G69" s="858"/>
      <c r="H69" s="858"/>
      <c r="I69" s="859"/>
      <c r="J69" s="405" t="str">
        <f>IF(基本情報入力シート!M94="","",基本情報入力シート!M94)</f>
        <v/>
      </c>
      <c r="K69" s="406" t="str">
        <f>IF(基本情報入力シート!R94="","",基本情報入力シート!R94)</f>
        <v/>
      </c>
      <c r="L69" s="406" t="str">
        <f>IF(基本情報入力シート!W94="","",基本情報入力シート!W94)</f>
        <v/>
      </c>
      <c r="M69" s="405" t="str">
        <f>IF(基本情報入力シート!X94="","",基本情報入力シート!X94)</f>
        <v/>
      </c>
      <c r="N69" s="157" t="str">
        <f>IF(基本情報入力シート!Y94="","",基本情報入力シート!Y94)</f>
        <v/>
      </c>
      <c r="O69" s="164"/>
      <c r="P69" s="43"/>
      <c r="Q69" s="855"/>
      <c r="R69" s="856"/>
      <c r="S69" s="154" t="str">
        <f>IFERROR(ROUNDDOWN(Q69*VLOOKUP(N69,【参考】数式用!$AR$2:$AW$48,MATCH(P69,【参考】数式用!$AT$4:$AW$4)+2,FALSE)*0.5, 0), "")</f>
        <v/>
      </c>
      <c r="T69" s="47"/>
      <c r="U69" s="156" t="str">
        <f>IFERROR(IF(AG69&lt;&gt;"",Q69*VLOOKUP(N69,【参考】数式用!$AG$2:$AL$48,MATCH(P69,【参考】数式用!$AI$4:$AL$4,0)+2,0), ""), "")</f>
        <v/>
      </c>
      <c r="V69" s="42"/>
      <c r="W69" s="874"/>
      <c r="X69" s="875"/>
      <c r="Y69" s="43"/>
      <c r="Z69" s="48"/>
      <c r="AA69" s="155" t="str">
        <f>IFERROR(IF(Y69="ー", "", ROUNDDOWN(Z69*VLOOKUP(N69,【参考】数式用!$AR$2:$AW$48,MATCH(Y69,【参考】数式用!$AT$4:$AW$4)+2,FALSE)*0.5, 0)), "")</f>
        <v/>
      </c>
      <c r="AB69" s="49"/>
      <c r="AC69" s="864" t="str">
        <f>IFERROR(IF(AG69&lt;&gt;"",Z69*VLOOKUP(N69,【参考】数式用!$AG$2:$AL$48,MATCH(Y69,【参考】数式用!$AI$4:$AL$4,0)+2,0), ""), "")</f>
        <v/>
      </c>
      <c r="AD69" s="864"/>
      <c r="AE69" s="409"/>
      <c r="AF69" s="53"/>
      <c r="AG69" s="421" t="str">
        <f>IFERROR(VLOOKUP(O69, 【参考】数式用!$AY$5:$AY$13, 1, FALSE), "")</f>
        <v/>
      </c>
      <c r="AH69" s="422" t="str">
        <f>IFERROR(VLOOKUP(N69, 【参考】数式用!$BA$2:$BB$48, 2, FALSE), "")</f>
        <v/>
      </c>
      <c r="AI69" s="423" t="str">
        <f t="shared" si="2"/>
        <v/>
      </c>
      <c r="AJ69" s="424" t="str">
        <f t="shared" si="3"/>
        <v/>
      </c>
      <c r="AK69" s="151"/>
      <c r="AL69" s="151"/>
      <c r="AM69" s="125"/>
      <c r="AN69" s="125"/>
      <c r="AO69" s="125"/>
      <c r="AP69" s="125"/>
      <c r="AQ69" s="125"/>
      <c r="AR69" s="125"/>
      <c r="AS69" s="125"/>
      <c r="AT69" s="125"/>
    </row>
    <row r="70" spans="1:46" customFormat="1" ht="30" customHeight="1">
      <c r="A70" s="153">
        <v>57</v>
      </c>
      <c r="B70" s="857" t="str">
        <f>IF(基本情報入力シート!C95="","",基本情報入力シート!C95)</f>
        <v/>
      </c>
      <c r="C70" s="858"/>
      <c r="D70" s="858"/>
      <c r="E70" s="858"/>
      <c r="F70" s="858"/>
      <c r="G70" s="858"/>
      <c r="H70" s="858"/>
      <c r="I70" s="859"/>
      <c r="J70" s="405" t="str">
        <f>IF(基本情報入力シート!M95="","",基本情報入力シート!M95)</f>
        <v/>
      </c>
      <c r="K70" s="406" t="str">
        <f>IF(基本情報入力シート!R95="","",基本情報入力シート!R95)</f>
        <v/>
      </c>
      <c r="L70" s="406" t="str">
        <f>IF(基本情報入力シート!W95="","",基本情報入力シート!W95)</f>
        <v/>
      </c>
      <c r="M70" s="405" t="str">
        <f>IF(基本情報入力シート!X95="","",基本情報入力シート!X95)</f>
        <v/>
      </c>
      <c r="N70" s="157" t="str">
        <f>IF(基本情報入力シート!Y95="","",基本情報入力シート!Y95)</f>
        <v/>
      </c>
      <c r="O70" s="164"/>
      <c r="P70" s="43"/>
      <c r="Q70" s="855"/>
      <c r="R70" s="856"/>
      <c r="S70" s="154" t="str">
        <f>IFERROR(ROUNDDOWN(Q70*VLOOKUP(N70,【参考】数式用!$AR$2:$AW$48,MATCH(P70,【参考】数式用!$AT$4:$AW$4)+2,FALSE)*0.5, 0), "")</f>
        <v/>
      </c>
      <c r="T70" s="47"/>
      <c r="U70" s="156" t="str">
        <f>IFERROR(IF(AG70&lt;&gt;"",Q70*VLOOKUP(N70,【参考】数式用!$AG$2:$AL$48,MATCH(P70,【参考】数式用!$AI$4:$AL$4,0)+2,0), ""), "")</f>
        <v/>
      </c>
      <c r="V70" s="42"/>
      <c r="W70" s="874"/>
      <c r="X70" s="875"/>
      <c r="Y70" s="43"/>
      <c r="Z70" s="48"/>
      <c r="AA70" s="155" t="str">
        <f>IFERROR(IF(Y70="ー", "", ROUNDDOWN(Z70*VLOOKUP(N70,【参考】数式用!$AR$2:$AW$48,MATCH(Y70,【参考】数式用!$AT$4:$AW$4)+2,FALSE)*0.5, 0)), "")</f>
        <v/>
      </c>
      <c r="AB70" s="49"/>
      <c r="AC70" s="864" t="str">
        <f>IFERROR(IF(AG70&lt;&gt;"",Z70*VLOOKUP(N70,【参考】数式用!$AG$2:$AL$48,MATCH(Y70,【参考】数式用!$AI$4:$AL$4,0)+2,0), ""), "")</f>
        <v/>
      </c>
      <c r="AD70" s="864"/>
      <c r="AE70" s="409"/>
      <c r="AF70" s="53"/>
      <c r="AG70" s="421" t="str">
        <f>IFERROR(VLOOKUP(O70, 【参考】数式用!$AY$5:$AY$13, 1, FALSE), "")</f>
        <v/>
      </c>
      <c r="AH70" s="422" t="str">
        <f>IFERROR(VLOOKUP(N70, 【参考】数式用!$BA$2:$BB$48, 2, FALSE), "")</f>
        <v/>
      </c>
      <c r="AI70" s="423" t="str">
        <f t="shared" si="2"/>
        <v/>
      </c>
      <c r="AJ70" s="424" t="str">
        <f t="shared" si="3"/>
        <v/>
      </c>
      <c r="AK70" s="151"/>
      <c r="AL70" s="151"/>
      <c r="AM70" s="125"/>
      <c r="AN70" s="125"/>
      <c r="AO70" s="125"/>
      <c r="AP70" s="125"/>
      <c r="AQ70" s="125"/>
      <c r="AR70" s="125"/>
      <c r="AS70" s="125"/>
      <c r="AT70" s="125"/>
    </row>
    <row r="71" spans="1:46" customFormat="1" ht="30" customHeight="1">
      <c r="A71" s="153">
        <v>58</v>
      </c>
      <c r="B71" s="857" t="str">
        <f>IF(基本情報入力シート!C96="","",基本情報入力シート!C96)</f>
        <v/>
      </c>
      <c r="C71" s="858"/>
      <c r="D71" s="858"/>
      <c r="E71" s="858"/>
      <c r="F71" s="858"/>
      <c r="G71" s="858"/>
      <c r="H71" s="858"/>
      <c r="I71" s="859"/>
      <c r="J71" s="405" t="str">
        <f>IF(基本情報入力シート!M96="","",基本情報入力シート!M96)</f>
        <v/>
      </c>
      <c r="K71" s="406" t="str">
        <f>IF(基本情報入力シート!R96="","",基本情報入力シート!R96)</f>
        <v/>
      </c>
      <c r="L71" s="406" t="str">
        <f>IF(基本情報入力シート!W96="","",基本情報入力シート!W96)</f>
        <v/>
      </c>
      <c r="M71" s="405" t="str">
        <f>IF(基本情報入力シート!X96="","",基本情報入力シート!X96)</f>
        <v/>
      </c>
      <c r="N71" s="157" t="str">
        <f>IF(基本情報入力シート!Y96="","",基本情報入力シート!Y96)</f>
        <v/>
      </c>
      <c r="O71" s="164"/>
      <c r="P71" s="43"/>
      <c r="Q71" s="855"/>
      <c r="R71" s="856"/>
      <c r="S71" s="154" t="str">
        <f>IFERROR(ROUNDDOWN(Q71*VLOOKUP(N71,【参考】数式用!$AR$2:$AW$48,MATCH(P71,【参考】数式用!$AT$4:$AW$4)+2,FALSE)*0.5, 0), "")</f>
        <v/>
      </c>
      <c r="T71" s="47"/>
      <c r="U71" s="156" t="str">
        <f>IFERROR(IF(AG71&lt;&gt;"",Q71*VLOOKUP(N71,【参考】数式用!$AG$2:$AL$48,MATCH(P71,【参考】数式用!$AI$4:$AL$4,0)+2,0), ""), "")</f>
        <v/>
      </c>
      <c r="V71" s="42"/>
      <c r="W71" s="874"/>
      <c r="X71" s="875"/>
      <c r="Y71" s="43"/>
      <c r="Z71" s="48"/>
      <c r="AA71" s="155" t="str">
        <f>IFERROR(IF(Y71="ー", "", ROUNDDOWN(Z71*VLOOKUP(N71,【参考】数式用!$AR$2:$AW$48,MATCH(Y71,【参考】数式用!$AT$4:$AW$4)+2,FALSE)*0.5, 0)), "")</f>
        <v/>
      </c>
      <c r="AB71" s="49"/>
      <c r="AC71" s="864" t="str">
        <f>IFERROR(IF(AG71&lt;&gt;"",Z71*VLOOKUP(N71,【参考】数式用!$AG$2:$AL$48,MATCH(Y71,【参考】数式用!$AI$4:$AL$4,0)+2,0), ""), "")</f>
        <v/>
      </c>
      <c r="AD71" s="864"/>
      <c r="AE71" s="409"/>
      <c r="AF71" s="53"/>
      <c r="AG71" s="421" t="str">
        <f>IFERROR(VLOOKUP(O71, 【参考】数式用!$AY$5:$AY$13, 1, FALSE), "")</f>
        <v/>
      </c>
      <c r="AH71" s="422" t="str">
        <f>IFERROR(VLOOKUP(N71, 【参考】数式用!$BA$2:$BB$48, 2, FALSE), "")</f>
        <v/>
      </c>
      <c r="AI71" s="423" t="str">
        <f t="shared" si="2"/>
        <v/>
      </c>
      <c r="AJ71" s="424" t="str">
        <f t="shared" si="3"/>
        <v/>
      </c>
      <c r="AK71" s="151"/>
      <c r="AL71" s="151"/>
      <c r="AM71" s="125"/>
      <c r="AN71" s="125"/>
      <c r="AO71" s="125"/>
      <c r="AP71" s="125"/>
      <c r="AQ71" s="125"/>
      <c r="AR71" s="125"/>
      <c r="AS71" s="125"/>
      <c r="AT71" s="125"/>
    </row>
    <row r="72" spans="1:46" customFormat="1" ht="30" customHeight="1">
      <c r="A72" s="153">
        <v>59</v>
      </c>
      <c r="B72" s="857" t="str">
        <f>IF(基本情報入力シート!C97="","",基本情報入力シート!C97)</f>
        <v/>
      </c>
      <c r="C72" s="858"/>
      <c r="D72" s="858"/>
      <c r="E72" s="858"/>
      <c r="F72" s="858"/>
      <c r="G72" s="858"/>
      <c r="H72" s="858"/>
      <c r="I72" s="859"/>
      <c r="J72" s="405" t="str">
        <f>IF(基本情報入力シート!M97="","",基本情報入力シート!M97)</f>
        <v/>
      </c>
      <c r="K72" s="406" t="str">
        <f>IF(基本情報入力シート!R97="","",基本情報入力シート!R97)</f>
        <v/>
      </c>
      <c r="L72" s="406" t="str">
        <f>IF(基本情報入力シート!W97="","",基本情報入力シート!W97)</f>
        <v/>
      </c>
      <c r="M72" s="405" t="str">
        <f>IF(基本情報入力シート!X97="","",基本情報入力シート!X97)</f>
        <v/>
      </c>
      <c r="N72" s="157" t="str">
        <f>IF(基本情報入力シート!Y97="","",基本情報入力シート!Y97)</f>
        <v/>
      </c>
      <c r="O72" s="164"/>
      <c r="P72" s="43"/>
      <c r="Q72" s="855"/>
      <c r="R72" s="856"/>
      <c r="S72" s="154" t="str">
        <f>IFERROR(ROUNDDOWN(Q72*VLOOKUP(N72,【参考】数式用!$AR$2:$AW$48,MATCH(P72,【参考】数式用!$AT$4:$AW$4)+2,FALSE)*0.5, 0), "")</f>
        <v/>
      </c>
      <c r="T72" s="47"/>
      <c r="U72" s="156" t="str">
        <f>IFERROR(IF(AG72&lt;&gt;"",Q72*VLOOKUP(N72,【参考】数式用!$AG$2:$AL$48,MATCH(P72,【参考】数式用!$AI$4:$AL$4,0)+2,0), ""), "")</f>
        <v/>
      </c>
      <c r="V72" s="42"/>
      <c r="W72" s="874"/>
      <c r="X72" s="875"/>
      <c r="Y72" s="43"/>
      <c r="Z72" s="48"/>
      <c r="AA72" s="155" t="str">
        <f>IFERROR(IF(Y72="ー", "", ROUNDDOWN(Z72*VLOOKUP(N72,【参考】数式用!$AR$2:$AW$48,MATCH(Y72,【参考】数式用!$AT$4:$AW$4)+2,FALSE)*0.5, 0)), "")</f>
        <v/>
      </c>
      <c r="AB72" s="49"/>
      <c r="AC72" s="864" t="str">
        <f>IFERROR(IF(AG72&lt;&gt;"",Z72*VLOOKUP(N72,【参考】数式用!$AG$2:$AL$48,MATCH(Y72,【参考】数式用!$AI$4:$AL$4,0)+2,0), ""), "")</f>
        <v/>
      </c>
      <c r="AD72" s="864"/>
      <c r="AE72" s="409"/>
      <c r="AF72" s="53"/>
      <c r="AG72" s="421" t="str">
        <f>IFERROR(VLOOKUP(O72, 【参考】数式用!$AY$5:$AY$13, 1, FALSE), "")</f>
        <v/>
      </c>
      <c r="AH72" s="422" t="str">
        <f>IFERROR(VLOOKUP(N72, 【参考】数式用!$BA$2:$BB$48, 2, FALSE), "")</f>
        <v/>
      </c>
      <c r="AI72" s="423" t="str">
        <f t="shared" si="2"/>
        <v/>
      </c>
      <c r="AJ72" s="424" t="str">
        <f t="shared" si="3"/>
        <v/>
      </c>
      <c r="AK72" s="151"/>
      <c r="AL72" s="151"/>
      <c r="AM72" s="125"/>
      <c r="AN72" s="125"/>
      <c r="AO72" s="125"/>
      <c r="AP72" s="125"/>
      <c r="AQ72" s="125"/>
      <c r="AR72" s="125"/>
      <c r="AS72" s="125"/>
      <c r="AT72" s="125"/>
    </row>
    <row r="73" spans="1:46" customFormat="1" ht="30" customHeight="1">
      <c r="A73" s="153">
        <v>60</v>
      </c>
      <c r="B73" s="857" t="str">
        <f>IF(基本情報入力シート!C98="","",基本情報入力シート!C98)</f>
        <v/>
      </c>
      <c r="C73" s="858"/>
      <c r="D73" s="858"/>
      <c r="E73" s="858"/>
      <c r="F73" s="858"/>
      <c r="G73" s="858"/>
      <c r="H73" s="858"/>
      <c r="I73" s="859"/>
      <c r="J73" s="405" t="str">
        <f>IF(基本情報入力シート!M98="","",基本情報入力シート!M98)</f>
        <v/>
      </c>
      <c r="K73" s="406" t="str">
        <f>IF(基本情報入力シート!R98="","",基本情報入力シート!R98)</f>
        <v/>
      </c>
      <c r="L73" s="406" t="str">
        <f>IF(基本情報入力シート!W98="","",基本情報入力シート!W98)</f>
        <v/>
      </c>
      <c r="M73" s="405" t="str">
        <f>IF(基本情報入力シート!X98="","",基本情報入力シート!X98)</f>
        <v/>
      </c>
      <c r="N73" s="157" t="str">
        <f>IF(基本情報入力シート!Y98="","",基本情報入力シート!Y98)</f>
        <v/>
      </c>
      <c r="O73" s="164"/>
      <c r="P73" s="43"/>
      <c r="Q73" s="855"/>
      <c r="R73" s="856"/>
      <c r="S73" s="154" t="str">
        <f>IFERROR(ROUNDDOWN(Q73*VLOOKUP(N73,【参考】数式用!$AR$2:$AW$48,MATCH(P73,【参考】数式用!$AT$4:$AW$4)+2,FALSE)*0.5, 0), "")</f>
        <v/>
      </c>
      <c r="T73" s="47"/>
      <c r="U73" s="156" t="str">
        <f>IFERROR(IF(AG73&lt;&gt;"",Q73*VLOOKUP(N73,【参考】数式用!$AG$2:$AL$48,MATCH(P73,【参考】数式用!$AI$4:$AL$4,0)+2,0), ""), "")</f>
        <v/>
      </c>
      <c r="V73" s="42"/>
      <c r="W73" s="874"/>
      <c r="X73" s="875"/>
      <c r="Y73" s="43"/>
      <c r="Z73" s="48"/>
      <c r="AA73" s="155" t="str">
        <f>IFERROR(IF(Y73="ー", "", ROUNDDOWN(Z73*VLOOKUP(N73,【参考】数式用!$AR$2:$AW$48,MATCH(Y73,【参考】数式用!$AT$4:$AW$4)+2,FALSE)*0.5, 0)), "")</f>
        <v/>
      </c>
      <c r="AB73" s="49"/>
      <c r="AC73" s="864" t="str">
        <f>IFERROR(IF(AG73&lt;&gt;"",Z73*VLOOKUP(N73,【参考】数式用!$AG$2:$AL$48,MATCH(Y73,【参考】数式用!$AI$4:$AL$4,0)+2,0), ""), "")</f>
        <v/>
      </c>
      <c r="AD73" s="864"/>
      <c r="AE73" s="409"/>
      <c r="AF73" s="53"/>
      <c r="AG73" s="421" t="str">
        <f>IFERROR(VLOOKUP(O73, 【参考】数式用!$AY$5:$AY$13, 1, FALSE), "")</f>
        <v/>
      </c>
      <c r="AH73" s="422" t="str">
        <f>IFERROR(VLOOKUP(N73, 【参考】数式用!$BA$2:$BB$48, 2, FALSE), "")</f>
        <v/>
      </c>
      <c r="AI73" s="423" t="str">
        <f t="shared" si="2"/>
        <v/>
      </c>
      <c r="AJ73" s="424" t="str">
        <f t="shared" si="3"/>
        <v/>
      </c>
      <c r="AK73" s="151"/>
      <c r="AL73" s="151"/>
      <c r="AM73" s="125"/>
      <c r="AN73" s="125"/>
      <c r="AO73" s="125"/>
      <c r="AP73" s="125"/>
      <c r="AQ73" s="125"/>
      <c r="AR73" s="125"/>
      <c r="AS73" s="125"/>
      <c r="AT73" s="125"/>
    </row>
    <row r="74" spans="1:46" customFormat="1" ht="30" customHeight="1">
      <c r="A74" s="153">
        <v>61</v>
      </c>
      <c r="B74" s="857" t="str">
        <f>IF(基本情報入力シート!C99="","",基本情報入力シート!C99)</f>
        <v/>
      </c>
      <c r="C74" s="858"/>
      <c r="D74" s="858"/>
      <c r="E74" s="858"/>
      <c r="F74" s="858"/>
      <c r="G74" s="858"/>
      <c r="H74" s="858"/>
      <c r="I74" s="859"/>
      <c r="J74" s="405" t="str">
        <f>IF(基本情報入力シート!M99="","",基本情報入力シート!M99)</f>
        <v/>
      </c>
      <c r="K74" s="406" t="str">
        <f>IF(基本情報入力シート!R99="","",基本情報入力シート!R99)</f>
        <v/>
      </c>
      <c r="L74" s="406" t="str">
        <f>IF(基本情報入力シート!W99="","",基本情報入力シート!W99)</f>
        <v/>
      </c>
      <c r="M74" s="405" t="str">
        <f>IF(基本情報入力シート!X99="","",基本情報入力シート!X99)</f>
        <v/>
      </c>
      <c r="N74" s="157" t="str">
        <f>IF(基本情報入力シート!Y99="","",基本情報入力シート!Y99)</f>
        <v/>
      </c>
      <c r="O74" s="164"/>
      <c r="P74" s="43"/>
      <c r="Q74" s="855"/>
      <c r="R74" s="856"/>
      <c r="S74" s="154" t="str">
        <f>IFERROR(ROUNDDOWN(Q74*VLOOKUP(N74,【参考】数式用!$AR$2:$AW$48,MATCH(P74,【参考】数式用!$AT$4:$AW$4)+2,FALSE)*0.5, 0), "")</f>
        <v/>
      </c>
      <c r="T74" s="47"/>
      <c r="U74" s="156" t="str">
        <f>IFERROR(IF(AG74&lt;&gt;"",Q74*VLOOKUP(N74,【参考】数式用!$AG$2:$AL$48,MATCH(P74,【参考】数式用!$AI$4:$AL$4,0)+2,0), ""), "")</f>
        <v/>
      </c>
      <c r="V74" s="42"/>
      <c r="W74" s="874"/>
      <c r="X74" s="875"/>
      <c r="Y74" s="43"/>
      <c r="Z74" s="48"/>
      <c r="AA74" s="155" t="str">
        <f>IFERROR(IF(Y74="ー", "", ROUNDDOWN(Z74*VLOOKUP(N74,【参考】数式用!$AR$2:$AW$48,MATCH(Y74,【参考】数式用!$AT$4:$AW$4)+2,FALSE)*0.5, 0)), "")</f>
        <v/>
      </c>
      <c r="AB74" s="49"/>
      <c r="AC74" s="864" t="str">
        <f>IFERROR(IF(AG74&lt;&gt;"",Z74*VLOOKUP(N74,【参考】数式用!$AG$2:$AL$48,MATCH(Y74,【参考】数式用!$AI$4:$AL$4,0)+2,0), ""), "")</f>
        <v/>
      </c>
      <c r="AD74" s="864"/>
      <c r="AE74" s="409"/>
      <c r="AF74" s="53"/>
      <c r="AG74" s="421" t="str">
        <f>IFERROR(VLOOKUP(O74, 【参考】数式用!$AY$5:$AY$13, 1, FALSE), "")</f>
        <v/>
      </c>
      <c r="AH74" s="422" t="str">
        <f>IFERROR(VLOOKUP(N74, 【参考】数式用!$BA$2:$BB$48, 2, FALSE), "")</f>
        <v/>
      </c>
      <c r="AI74" s="423" t="str">
        <f t="shared" si="2"/>
        <v/>
      </c>
      <c r="AJ74" s="424" t="str">
        <f t="shared" si="3"/>
        <v/>
      </c>
      <c r="AK74" s="151"/>
      <c r="AL74" s="151"/>
      <c r="AM74" s="125"/>
      <c r="AN74" s="125"/>
      <c r="AO74" s="125"/>
      <c r="AP74" s="125"/>
      <c r="AQ74" s="125"/>
      <c r="AR74" s="125"/>
      <c r="AS74" s="125"/>
      <c r="AT74" s="125"/>
    </row>
    <row r="75" spans="1:46" customFormat="1" ht="30" customHeight="1">
      <c r="A75" s="153">
        <v>62</v>
      </c>
      <c r="B75" s="857" t="str">
        <f>IF(基本情報入力シート!C100="","",基本情報入力シート!C100)</f>
        <v/>
      </c>
      <c r="C75" s="858"/>
      <c r="D75" s="858"/>
      <c r="E75" s="858"/>
      <c r="F75" s="858"/>
      <c r="G75" s="858"/>
      <c r="H75" s="858"/>
      <c r="I75" s="859"/>
      <c r="J75" s="405" t="str">
        <f>IF(基本情報入力シート!M100="","",基本情報入力シート!M100)</f>
        <v/>
      </c>
      <c r="K75" s="406" t="str">
        <f>IF(基本情報入力シート!R100="","",基本情報入力シート!R100)</f>
        <v/>
      </c>
      <c r="L75" s="406" t="str">
        <f>IF(基本情報入力シート!W100="","",基本情報入力シート!W100)</f>
        <v/>
      </c>
      <c r="M75" s="405" t="str">
        <f>IF(基本情報入力シート!X100="","",基本情報入力シート!X100)</f>
        <v/>
      </c>
      <c r="N75" s="157" t="str">
        <f>IF(基本情報入力シート!Y100="","",基本情報入力シート!Y100)</f>
        <v/>
      </c>
      <c r="O75" s="164"/>
      <c r="P75" s="43"/>
      <c r="Q75" s="855"/>
      <c r="R75" s="856"/>
      <c r="S75" s="154" t="str">
        <f>IFERROR(ROUNDDOWN(Q75*VLOOKUP(N75,【参考】数式用!$AR$2:$AW$48,MATCH(P75,【参考】数式用!$AT$4:$AW$4)+2,FALSE)*0.5, 0), "")</f>
        <v/>
      </c>
      <c r="T75" s="47"/>
      <c r="U75" s="156" t="str">
        <f>IFERROR(IF(AG75&lt;&gt;"",Q75*VLOOKUP(N75,【参考】数式用!$AG$2:$AL$48,MATCH(P75,【参考】数式用!$AI$4:$AL$4,0)+2,0), ""), "")</f>
        <v/>
      </c>
      <c r="V75" s="42"/>
      <c r="W75" s="874"/>
      <c r="X75" s="875"/>
      <c r="Y75" s="43"/>
      <c r="Z75" s="48"/>
      <c r="AA75" s="155" t="str">
        <f>IFERROR(IF(Y75="ー", "", ROUNDDOWN(Z75*VLOOKUP(N75,【参考】数式用!$AR$2:$AW$48,MATCH(Y75,【参考】数式用!$AT$4:$AW$4)+2,FALSE)*0.5, 0)), "")</f>
        <v/>
      </c>
      <c r="AB75" s="49"/>
      <c r="AC75" s="864" t="str">
        <f>IFERROR(IF(AG75&lt;&gt;"",Z75*VLOOKUP(N75,【参考】数式用!$AG$2:$AL$48,MATCH(Y75,【参考】数式用!$AI$4:$AL$4,0)+2,0), ""), "")</f>
        <v/>
      </c>
      <c r="AD75" s="864"/>
      <c r="AE75" s="409"/>
      <c r="AF75" s="53"/>
      <c r="AG75" s="421" t="str">
        <f>IFERROR(VLOOKUP(O75, 【参考】数式用!$AY$5:$AY$13, 1, FALSE), "")</f>
        <v/>
      </c>
      <c r="AH75" s="422" t="str">
        <f>IFERROR(VLOOKUP(N75, 【参考】数式用!$BA$2:$BB$48, 2, FALSE), "")</f>
        <v/>
      </c>
      <c r="AI75" s="423" t="str">
        <f t="shared" si="2"/>
        <v/>
      </c>
      <c r="AJ75" s="424" t="str">
        <f t="shared" si="3"/>
        <v/>
      </c>
      <c r="AK75" s="151"/>
      <c r="AL75" s="151"/>
      <c r="AM75" s="125"/>
      <c r="AN75" s="125"/>
      <c r="AO75" s="125"/>
      <c r="AP75" s="125"/>
      <c r="AQ75" s="125"/>
      <c r="AR75" s="125"/>
      <c r="AS75" s="125"/>
      <c r="AT75" s="125"/>
    </row>
    <row r="76" spans="1:46" customFormat="1" ht="30" customHeight="1">
      <c r="A76" s="153">
        <v>63</v>
      </c>
      <c r="B76" s="857" t="str">
        <f>IF(基本情報入力シート!C101="","",基本情報入力シート!C101)</f>
        <v/>
      </c>
      <c r="C76" s="858"/>
      <c r="D76" s="858"/>
      <c r="E76" s="858"/>
      <c r="F76" s="858"/>
      <c r="G76" s="858"/>
      <c r="H76" s="858"/>
      <c r="I76" s="859"/>
      <c r="J76" s="405" t="str">
        <f>IF(基本情報入力シート!M101="","",基本情報入力シート!M101)</f>
        <v/>
      </c>
      <c r="K76" s="406" t="str">
        <f>IF(基本情報入力シート!R101="","",基本情報入力シート!R101)</f>
        <v/>
      </c>
      <c r="L76" s="406" t="str">
        <f>IF(基本情報入力シート!W101="","",基本情報入力シート!W101)</f>
        <v/>
      </c>
      <c r="M76" s="405" t="str">
        <f>IF(基本情報入力シート!X101="","",基本情報入力シート!X101)</f>
        <v/>
      </c>
      <c r="N76" s="157" t="str">
        <f>IF(基本情報入力シート!Y101="","",基本情報入力シート!Y101)</f>
        <v/>
      </c>
      <c r="O76" s="164"/>
      <c r="P76" s="43"/>
      <c r="Q76" s="855"/>
      <c r="R76" s="856"/>
      <c r="S76" s="154" t="str">
        <f>IFERROR(ROUNDDOWN(Q76*VLOOKUP(N76,【参考】数式用!$AR$2:$AW$48,MATCH(P76,【参考】数式用!$AT$4:$AW$4)+2,FALSE)*0.5, 0), "")</f>
        <v/>
      </c>
      <c r="T76" s="47"/>
      <c r="U76" s="156" t="str">
        <f>IFERROR(IF(AG76&lt;&gt;"",Q76*VLOOKUP(N76,【参考】数式用!$AG$2:$AL$48,MATCH(P76,【参考】数式用!$AI$4:$AL$4,0)+2,0), ""), "")</f>
        <v/>
      </c>
      <c r="V76" s="42"/>
      <c r="W76" s="874"/>
      <c r="X76" s="875"/>
      <c r="Y76" s="43"/>
      <c r="Z76" s="48"/>
      <c r="AA76" s="155" t="str">
        <f>IFERROR(IF(Y76="ー", "", ROUNDDOWN(Z76*VLOOKUP(N76,【参考】数式用!$AR$2:$AW$48,MATCH(Y76,【参考】数式用!$AT$4:$AW$4)+2,FALSE)*0.5, 0)), "")</f>
        <v/>
      </c>
      <c r="AB76" s="49"/>
      <c r="AC76" s="864" t="str">
        <f>IFERROR(IF(AG76&lt;&gt;"",Z76*VLOOKUP(N76,【参考】数式用!$AG$2:$AL$48,MATCH(Y76,【参考】数式用!$AI$4:$AL$4,0)+2,0), ""), "")</f>
        <v/>
      </c>
      <c r="AD76" s="864"/>
      <c r="AE76" s="409"/>
      <c r="AF76" s="53"/>
      <c r="AG76" s="421" t="str">
        <f>IFERROR(VLOOKUP(O76, 【参考】数式用!$AY$5:$AY$13, 1, FALSE), "")</f>
        <v/>
      </c>
      <c r="AH76" s="422" t="str">
        <f>IFERROR(VLOOKUP(N76, 【参考】数式用!$BA$2:$BB$48, 2, FALSE), "")</f>
        <v/>
      </c>
      <c r="AI76" s="423" t="str">
        <f t="shared" si="2"/>
        <v/>
      </c>
      <c r="AJ76" s="424" t="str">
        <f t="shared" si="3"/>
        <v/>
      </c>
      <c r="AK76" s="151"/>
      <c r="AL76" s="151"/>
      <c r="AM76" s="125"/>
      <c r="AN76" s="125"/>
      <c r="AO76" s="125"/>
      <c r="AP76" s="125"/>
      <c r="AQ76" s="125"/>
      <c r="AR76" s="125"/>
      <c r="AS76" s="125"/>
      <c r="AT76" s="125"/>
    </row>
    <row r="77" spans="1:46" customFormat="1" ht="30" customHeight="1">
      <c r="A77" s="153">
        <v>64</v>
      </c>
      <c r="B77" s="857" t="str">
        <f>IF(基本情報入力シート!C102="","",基本情報入力シート!C102)</f>
        <v/>
      </c>
      <c r="C77" s="858"/>
      <c r="D77" s="858"/>
      <c r="E77" s="858"/>
      <c r="F77" s="858"/>
      <c r="G77" s="858"/>
      <c r="H77" s="858"/>
      <c r="I77" s="859"/>
      <c r="J77" s="405" t="str">
        <f>IF(基本情報入力シート!M102="","",基本情報入力シート!M102)</f>
        <v/>
      </c>
      <c r="K77" s="406" t="str">
        <f>IF(基本情報入力シート!R102="","",基本情報入力シート!R102)</f>
        <v/>
      </c>
      <c r="L77" s="406" t="str">
        <f>IF(基本情報入力シート!W102="","",基本情報入力シート!W102)</f>
        <v/>
      </c>
      <c r="M77" s="405" t="str">
        <f>IF(基本情報入力シート!X102="","",基本情報入力シート!X102)</f>
        <v/>
      </c>
      <c r="N77" s="157" t="str">
        <f>IF(基本情報入力シート!Y102="","",基本情報入力シート!Y102)</f>
        <v/>
      </c>
      <c r="O77" s="164"/>
      <c r="P77" s="43"/>
      <c r="Q77" s="855"/>
      <c r="R77" s="856"/>
      <c r="S77" s="154" t="str">
        <f>IFERROR(ROUNDDOWN(Q77*VLOOKUP(N77,【参考】数式用!$AR$2:$AW$48,MATCH(P77,【参考】数式用!$AT$4:$AW$4)+2,FALSE)*0.5, 0), "")</f>
        <v/>
      </c>
      <c r="T77" s="47"/>
      <c r="U77" s="156" t="str">
        <f>IFERROR(IF(AG77&lt;&gt;"",Q77*VLOOKUP(N77,【参考】数式用!$AG$2:$AL$48,MATCH(P77,【参考】数式用!$AI$4:$AL$4,0)+2,0), ""), "")</f>
        <v/>
      </c>
      <c r="V77" s="42"/>
      <c r="W77" s="874"/>
      <c r="X77" s="875"/>
      <c r="Y77" s="43"/>
      <c r="Z77" s="48"/>
      <c r="AA77" s="155" t="str">
        <f>IFERROR(IF(Y77="ー", "", ROUNDDOWN(Z77*VLOOKUP(N77,【参考】数式用!$AR$2:$AW$48,MATCH(Y77,【参考】数式用!$AT$4:$AW$4)+2,FALSE)*0.5, 0)), "")</f>
        <v/>
      </c>
      <c r="AB77" s="49"/>
      <c r="AC77" s="864" t="str">
        <f>IFERROR(IF(AG77&lt;&gt;"",Z77*VLOOKUP(N77,【参考】数式用!$AG$2:$AL$48,MATCH(Y77,【参考】数式用!$AI$4:$AL$4,0)+2,0), ""), "")</f>
        <v/>
      </c>
      <c r="AD77" s="864"/>
      <c r="AE77" s="409"/>
      <c r="AF77" s="53"/>
      <c r="AG77" s="421" t="str">
        <f>IFERROR(VLOOKUP(O77, 【参考】数式用!$AY$5:$AY$13, 1, FALSE), "")</f>
        <v/>
      </c>
      <c r="AH77" s="422" t="str">
        <f>IFERROR(VLOOKUP(N77, 【参考】数式用!$BA$2:$BB$48, 2, FALSE), "")</f>
        <v/>
      </c>
      <c r="AI77" s="423" t="str">
        <f t="shared" si="2"/>
        <v/>
      </c>
      <c r="AJ77" s="424" t="str">
        <f t="shared" si="3"/>
        <v/>
      </c>
      <c r="AK77" s="151"/>
      <c r="AL77" s="151"/>
      <c r="AM77" s="125"/>
      <c r="AN77" s="125"/>
      <c r="AO77" s="125"/>
      <c r="AP77" s="125"/>
      <c r="AQ77" s="125"/>
      <c r="AR77" s="125"/>
      <c r="AS77" s="125"/>
      <c r="AT77" s="125"/>
    </row>
    <row r="78" spans="1:46" customFormat="1" ht="30" customHeight="1">
      <c r="A78" s="153">
        <v>65</v>
      </c>
      <c r="B78" s="857" t="str">
        <f>IF(基本情報入力シート!C103="","",基本情報入力シート!C103)</f>
        <v/>
      </c>
      <c r="C78" s="858"/>
      <c r="D78" s="858"/>
      <c r="E78" s="858"/>
      <c r="F78" s="858"/>
      <c r="G78" s="858"/>
      <c r="H78" s="858"/>
      <c r="I78" s="859"/>
      <c r="J78" s="405" t="str">
        <f>IF(基本情報入力シート!M103="","",基本情報入力シート!M103)</f>
        <v/>
      </c>
      <c r="K78" s="406" t="str">
        <f>IF(基本情報入力シート!R103="","",基本情報入力シート!R103)</f>
        <v/>
      </c>
      <c r="L78" s="406" t="str">
        <f>IF(基本情報入力シート!W103="","",基本情報入力シート!W103)</f>
        <v/>
      </c>
      <c r="M78" s="405" t="str">
        <f>IF(基本情報入力シート!X103="","",基本情報入力シート!X103)</f>
        <v/>
      </c>
      <c r="N78" s="157" t="str">
        <f>IF(基本情報入力シート!Y103="","",基本情報入力シート!Y103)</f>
        <v/>
      </c>
      <c r="O78" s="164"/>
      <c r="P78" s="43"/>
      <c r="Q78" s="855"/>
      <c r="R78" s="856"/>
      <c r="S78" s="154" t="str">
        <f>IFERROR(ROUNDDOWN(Q78*VLOOKUP(N78,【参考】数式用!$AR$2:$AW$48,MATCH(P78,【参考】数式用!$AT$4:$AW$4)+2,FALSE)*0.5, 0), "")</f>
        <v/>
      </c>
      <c r="T78" s="47"/>
      <c r="U78" s="156" t="str">
        <f>IFERROR(IF(AG78&lt;&gt;"",Q78*VLOOKUP(N78,【参考】数式用!$AG$2:$AL$48,MATCH(P78,【参考】数式用!$AI$4:$AL$4,0)+2,0), ""), "")</f>
        <v/>
      </c>
      <c r="V78" s="42"/>
      <c r="W78" s="874"/>
      <c r="X78" s="875"/>
      <c r="Y78" s="43"/>
      <c r="Z78" s="48"/>
      <c r="AA78" s="155" t="str">
        <f>IFERROR(IF(Y78="ー", "", ROUNDDOWN(Z78*VLOOKUP(N78,【参考】数式用!$AR$2:$AW$48,MATCH(Y78,【参考】数式用!$AT$4:$AW$4)+2,FALSE)*0.5, 0)), "")</f>
        <v/>
      </c>
      <c r="AB78" s="49"/>
      <c r="AC78" s="864" t="str">
        <f>IFERROR(IF(AG78&lt;&gt;"",Z78*VLOOKUP(N78,【参考】数式用!$AG$2:$AL$48,MATCH(Y78,【参考】数式用!$AI$4:$AL$4,0)+2,0), ""), "")</f>
        <v/>
      </c>
      <c r="AD78" s="864"/>
      <c r="AE78" s="409"/>
      <c r="AF78" s="53"/>
      <c r="AG78" s="421" t="str">
        <f>IFERROR(VLOOKUP(O78, 【参考】数式用!$AY$5:$AY$13, 1, FALSE), "")</f>
        <v/>
      </c>
      <c r="AH78" s="422" t="str">
        <f>IFERROR(VLOOKUP(N78, 【参考】数式用!$BA$2:$BB$48, 2, FALSE), "")</f>
        <v/>
      </c>
      <c r="AI78" s="423" t="str">
        <f t="shared" ref="AI78:AI103" si="4">IF(AND(OR(P78="処遇改善加算Ⅰ",P78="処遇改善加算Ⅱ"),AH78="対象"), 1,"")</f>
        <v/>
      </c>
      <c r="AJ78" s="424" t="str">
        <f t="shared" ref="AJ78:AJ10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1"/>
      <c r="AL78" s="151"/>
      <c r="AM78" s="125"/>
      <c r="AN78" s="125"/>
      <c r="AO78" s="125"/>
      <c r="AP78" s="125"/>
      <c r="AQ78" s="125"/>
      <c r="AR78" s="125"/>
      <c r="AS78" s="125"/>
      <c r="AT78" s="125"/>
    </row>
    <row r="79" spans="1:46" customFormat="1" ht="30" customHeight="1">
      <c r="A79" s="153">
        <v>66</v>
      </c>
      <c r="B79" s="857" t="str">
        <f>IF(基本情報入力シート!C104="","",基本情報入力シート!C104)</f>
        <v/>
      </c>
      <c r="C79" s="858"/>
      <c r="D79" s="858"/>
      <c r="E79" s="858"/>
      <c r="F79" s="858"/>
      <c r="G79" s="858"/>
      <c r="H79" s="858"/>
      <c r="I79" s="859"/>
      <c r="J79" s="405" t="str">
        <f>IF(基本情報入力シート!M104="","",基本情報入力シート!M104)</f>
        <v/>
      </c>
      <c r="K79" s="406" t="str">
        <f>IF(基本情報入力シート!R104="","",基本情報入力シート!R104)</f>
        <v/>
      </c>
      <c r="L79" s="406" t="str">
        <f>IF(基本情報入力シート!W104="","",基本情報入力シート!W104)</f>
        <v/>
      </c>
      <c r="M79" s="405" t="str">
        <f>IF(基本情報入力シート!X104="","",基本情報入力シート!X104)</f>
        <v/>
      </c>
      <c r="N79" s="157" t="str">
        <f>IF(基本情報入力シート!Y104="","",基本情報入力シート!Y104)</f>
        <v/>
      </c>
      <c r="O79" s="164"/>
      <c r="P79" s="43"/>
      <c r="Q79" s="855"/>
      <c r="R79" s="856"/>
      <c r="S79" s="154" t="str">
        <f>IFERROR(ROUNDDOWN(Q79*VLOOKUP(N79,【参考】数式用!$AR$2:$AW$48,MATCH(P79,【参考】数式用!$AT$4:$AW$4)+2,FALSE)*0.5, 0), "")</f>
        <v/>
      </c>
      <c r="T79" s="47"/>
      <c r="U79" s="156" t="str">
        <f>IFERROR(IF(AG79&lt;&gt;"",Q79*VLOOKUP(N79,【参考】数式用!$AG$2:$AL$48,MATCH(P79,【参考】数式用!$AI$4:$AL$4,0)+2,0), ""), "")</f>
        <v/>
      </c>
      <c r="V79" s="42"/>
      <c r="W79" s="874"/>
      <c r="X79" s="875"/>
      <c r="Y79" s="43"/>
      <c r="Z79" s="48"/>
      <c r="AA79" s="155" t="str">
        <f>IFERROR(IF(Y79="ー", "", ROUNDDOWN(Z79*VLOOKUP(N79,【参考】数式用!$AR$2:$AW$48,MATCH(Y79,【参考】数式用!$AT$4:$AW$4)+2,FALSE)*0.5, 0)), "")</f>
        <v/>
      </c>
      <c r="AB79" s="49"/>
      <c r="AC79" s="864" t="str">
        <f>IFERROR(IF(AG79&lt;&gt;"",Z79*VLOOKUP(N79,【参考】数式用!$AG$2:$AL$48,MATCH(Y79,【参考】数式用!$AI$4:$AL$4,0)+2,0), ""), "")</f>
        <v/>
      </c>
      <c r="AD79" s="864"/>
      <c r="AE79" s="409"/>
      <c r="AF79" s="53"/>
      <c r="AG79" s="421" t="str">
        <f>IFERROR(VLOOKUP(O79, 【参考】数式用!$AY$5:$AY$13, 1, FALSE), "")</f>
        <v/>
      </c>
      <c r="AH79" s="422" t="str">
        <f>IFERROR(VLOOKUP(N79, 【参考】数式用!$BA$2:$BB$48, 2, FALSE), "")</f>
        <v/>
      </c>
      <c r="AI79" s="423" t="str">
        <f t="shared" si="4"/>
        <v/>
      </c>
      <c r="AJ79" s="424" t="str">
        <f t="shared" si="5"/>
        <v/>
      </c>
      <c r="AK79" s="151"/>
      <c r="AL79" s="151"/>
      <c r="AM79" s="125"/>
      <c r="AN79" s="125"/>
      <c r="AO79" s="125"/>
      <c r="AP79" s="125"/>
      <c r="AQ79" s="125"/>
      <c r="AR79" s="125"/>
      <c r="AS79" s="125"/>
      <c r="AT79" s="125"/>
    </row>
    <row r="80" spans="1:46" customFormat="1" ht="30" customHeight="1">
      <c r="A80" s="153">
        <v>67</v>
      </c>
      <c r="B80" s="857" t="str">
        <f>IF(基本情報入力シート!C105="","",基本情報入力シート!C105)</f>
        <v/>
      </c>
      <c r="C80" s="858"/>
      <c r="D80" s="858"/>
      <c r="E80" s="858"/>
      <c r="F80" s="858"/>
      <c r="G80" s="858"/>
      <c r="H80" s="858"/>
      <c r="I80" s="859"/>
      <c r="J80" s="405" t="str">
        <f>IF(基本情報入力シート!M105="","",基本情報入力シート!M105)</f>
        <v/>
      </c>
      <c r="K80" s="406" t="str">
        <f>IF(基本情報入力シート!R105="","",基本情報入力シート!R105)</f>
        <v/>
      </c>
      <c r="L80" s="406" t="str">
        <f>IF(基本情報入力シート!W105="","",基本情報入力シート!W105)</f>
        <v/>
      </c>
      <c r="M80" s="405" t="str">
        <f>IF(基本情報入力シート!X105="","",基本情報入力シート!X105)</f>
        <v/>
      </c>
      <c r="N80" s="157" t="str">
        <f>IF(基本情報入力シート!Y105="","",基本情報入力シート!Y105)</f>
        <v/>
      </c>
      <c r="O80" s="164"/>
      <c r="P80" s="43"/>
      <c r="Q80" s="855"/>
      <c r="R80" s="856"/>
      <c r="S80" s="154" t="str">
        <f>IFERROR(ROUNDDOWN(Q80*VLOOKUP(N80,【参考】数式用!$AR$2:$AW$48,MATCH(P80,【参考】数式用!$AT$4:$AW$4)+2,FALSE)*0.5, 0), "")</f>
        <v/>
      </c>
      <c r="T80" s="47"/>
      <c r="U80" s="156" t="str">
        <f>IFERROR(IF(AG80&lt;&gt;"",Q80*VLOOKUP(N80,【参考】数式用!$AG$2:$AL$48,MATCH(P80,【参考】数式用!$AI$4:$AL$4,0)+2,0), ""), "")</f>
        <v/>
      </c>
      <c r="V80" s="42"/>
      <c r="W80" s="874"/>
      <c r="X80" s="875"/>
      <c r="Y80" s="43"/>
      <c r="Z80" s="48"/>
      <c r="AA80" s="155" t="str">
        <f>IFERROR(IF(Y80="ー", "", ROUNDDOWN(Z80*VLOOKUP(N80,【参考】数式用!$AR$2:$AW$48,MATCH(Y80,【参考】数式用!$AT$4:$AW$4)+2,FALSE)*0.5, 0)), "")</f>
        <v/>
      </c>
      <c r="AB80" s="49"/>
      <c r="AC80" s="864" t="str">
        <f>IFERROR(IF(AG80&lt;&gt;"",Z80*VLOOKUP(N80,【参考】数式用!$AG$2:$AL$48,MATCH(Y80,【参考】数式用!$AI$4:$AL$4,0)+2,0), ""), "")</f>
        <v/>
      </c>
      <c r="AD80" s="864"/>
      <c r="AE80" s="409"/>
      <c r="AF80" s="53"/>
      <c r="AG80" s="421" t="str">
        <f>IFERROR(VLOOKUP(O80, 【参考】数式用!$AY$5:$AY$13, 1, FALSE), "")</f>
        <v/>
      </c>
      <c r="AH80" s="422" t="str">
        <f>IFERROR(VLOOKUP(N80, 【参考】数式用!$BA$2:$BB$48, 2, FALSE), "")</f>
        <v/>
      </c>
      <c r="AI80" s="423" t="str">
        <f t="shared" si="4"/>
        <v/>
      </c>
      <c r="AJ80" s="424" t="str">
        <f t="shared" si="5"/>
        <v/>
      </c>
      <c r="AK80" s="151"/>
      <c r="AL80" s="151"/>
      <c r="AM80" s="125"/>
      <c r="AN80" s="125"/>
      <c r="AO80" s="125"/>
      <c r="AP80" s="125"/>
      <c r="AQ80" s="125"/>
      <c r="AR80" s="125"/>
      <c r="AS80" s="125"/>
      <c r="AT80" s="125"/>
    </row>
    <row r="81" spans="1:46" customFormat="1" ht="30" customHeight="1">
      <c r="A81" s="153">
        <v>68</v>
      </c>
      <c r="B81" s="857" t="str">
        <f>IF(基本情報入力シート!C106="","",基本情報入力シート!C106)</f>
        <v/>
      </c>
      <c r="C81" s="858"/>
      <c r="D81" s="858"/>
      <c r="E81" s="858"/>
      <c r="F81" s="858"/>
      <c r="G81" s="858"/>
      <c r="H81" s="858"/>
      <c r="I81" s="859"/>
      <c r="J81" s="405" t="str">
        <f>IF(基本情報入力シート!M106="","",基本情報入力シート!M106)</f>
        <v/>
      </c>
      <c r="K81" s="406" t="str">
        <f>IF(基本情報入力シート!R106="","",基本情報入力シート!R106)</f>
        <v/>
      </c>
      <c r="L81" s="406" t="str">
        <f>IF(基本情報入力シート!W106="","",基本情報入力シート!W106)</f>
        <v/>
      </c>
      <c r="M81" s="405" t="str">
        <f>IF(基本情報入力シート!X106="","",基本情報入力シート!X106)</f>
        <v/>
      </c>
      <c r="N81" s="157" t="str">
        <f>IF(基本情報入力シート!Y106="","",基本情報入力シート!Y106)</f>
        <v/>
      </c>
      <c r="O81" s="164"/>
      <c r="P81" s="43"/>
      <c r="Q81" s="855"/>
      <c r="R81" s="856"/>
      <c r="S81" s="154" t="str">
        <f>IFERROR(ROUNDDOWN(Q81*VLOOKUP(N81,【参考】数式用!$AR$2:$AW$48,MATCH(P81,【参考】数式用!$AT$4:$AW$4)+2,FALSE)*0.5, 0), "")</f>
        <v/>
      </c>
      <c r="T81" s="47"/>
      <c r="U81" s="156" t="str">
        <f>IFERROR(IF(AG81&lt;&gt;"",Q81*VLOOKUP(N81,【参考】数式用!$AG$2:$AL$48,MATCH(P81,【参考】数式用!$AI$4:$AL$4,0)+2,0), ""), "")</f>
        <v/>
      </c>
      <c r="V81" s="42"/>
      <c r="W81" s="874"/>
      <c r="X81" s="875"/>
      <c r="Y81" s="43"/>
      <c r="Z81" s="48"/>
      <c r="AA81" s="155" t="str">
        <f>IFERROR(IF(Y81="ー", "", ROUNDDOWN(Z81*VLOOKUP(N81,【参考】数式用!$AR$2:$AW$48,MATCH(Y81,【参考】数式用!$AT$4:$AW$4)+2,FALSE)*0.5, 0)), "")</f>
        <v/>
      </c>
      <c r="AB81" s="49"/>
      <c r="AC81" s="864" t="str">
        <f>IFERROR(IF(AG81&lt;&gt;"",Z81*VLOOKUP(N81,【参考】数式用!$AG$2:$AL$48,MATCH(Y81,【参考】数式用!$AI$4:$AL$4,0)+2,0), ""), "")</f>
        <v/>
      </c>
      <c r="AD81" s="864"/>
      <c r="AE81" s="409"/>
      <c r="AF81" s="53"/>
      <c r="AG81" s="421" t="str">
        <f>IFERROR(VLOOKUP(O81, 【参考】数式用!$AY$5:$AY$13, 1, FALSE), "")</f>
        <v/>
      </c>
      <c r="AH81" s="422" t="str">
        <f>IFERROR(VLOOKUP(N81, 【参考】数式用!$BA$2:$BB$48, 2, FALSE), "")</f>
        <v/>
      </c>
      <c r="AI81" s="423" t="str">
        <f t="shared" si="4"/>
        <v/>
      </c>
      <c r="AJ81" s="424" t="str">
        <f t="shared" si="5"/>
        <v/>
      </c>
      <c r="AK81" s="151"/>
      <c r="AL81" s="151"/>
      <c r="AM81" s="125"/>
      <c r="AN81" s="125"/>
      <c r="AO81" s="125"/>
      <c r="AP81" s="125"/>
      <c r="AQ81" s="125"/>
      <c r="AR81" s="125"/>
      <c r="AS81" s="125"/>
      <c r="AT81" s="125"/>
    </row>
    <row r="82" spans="1:46" customFormat="1" ht="30" customHeight="1">
      <c r="A82" s="153">
        <v>69</v>
      </c>
      <c r="B82" s="857" t="str">
        <f>IF(基本情報入力シート!C107="","",基本情報入力シート!C107)</f>
        <v/>
      </c>
      <c r="C82" s="858"/>
      <c r="D82" s="858"/>
      <c r="E82" s="858"/>
      <c r="F82" s="858"/>
      <c r="G82" s="858"/>
      <c r="H82" s="858"/>
      <c r="I82" s="859"/>
      <c r="J82" s="405" t="str">
        <f>IF(基本情報入力シート!M107="","",基本情報入力シート!M107)</f>
        <v/>
      </c>
      <c r="K82" s="406" t="str">
        <f>IF(基本情報入力シート!R107="","",基本情報入力シート!R107)</f>
        <v/>
      </c>
      <c r="L82" s="406" t="str">
        <f>IF(基本情報入力シート!W107="","",基本情報入力シート!W107)</f>
        <v/>
      </c>
      <c r="M82" s="405" t="str">
        <f>IF(基本情報入力シート!X107="","",基本情報入力シート!X107)</f>
        <v/>
      </c>
      <c r="N82" s="157" t="str">
        <f>IF(基本情報入力シート!Y107="","",基本情報入力シート!Y107)</f>
        <v/>
      </c>
      <c r="O82" s="164"/>
      <c r="P82" s="43"/>
      <c r="Q82" s="855"/>
      <c r="R82" s="856"/>
      <c r="S82" s="154" t="str">
        <f>IFERROR(ROUNDDOWN(Q82*VLOOKUP(N82,【参考】数式用!$AR$2:$AW$48,MATCH(P82,【参考】数式用!$AT$4:$AW$4)+2,FALSE)*0.5, 0), "")</f>
        <v/>
      </c>
      <c r="T82" s="47"/>
      <c r="U82" s="156" t="str">
        <f>IFERROR(IF(AG82&lt;&gt;"",Q82*VLOOKUP(N82,【参考】数式用!$AG$2:$AL$48,MATCH(P82,【参考】数式用!$AI$4:$AL$4,0)+2,0), ""), "")</f>
        <v/>
      </c>
      <c r="V82" s="42"/>
      <c r="W82" s="874"/>
      <c r="X82" s="875"/>
      <c r="Y82" s="43"/>
      <c r="Z82" s="48"/>
      <c r="AA82" s="155" t="str">
        <f>IFERROR(IF(Y82="ー", "", ROUNDDOWN(Z82*VLOOKUP(N82,【参考】数式用!$AR$2:$AW$48,MATCH(Y82,【参考】数式用!$AT$4:$AW$4)+2,FALSE)*0.5, 0)), "")</f>
        <v/>
      </c>
      <c r="AB82" s="49"/>
      <c r="AC82" s="864" t="str">
        <f>IFERROR(IF(AG82&lt;&gt;"",Z82*VLOOKUP(N82,【参考】数式用!$AG$2:$AL$48,MATCH(Y82,【参考】数式用!$AI$4:$AL$4,0)+2,0), ""), "")</f>
        <v/>
      </c>
      <c r="AD82" s="864"/>
      <c r="AE82" s="409"/>
      <c r="AF82" s="53"/>
      <c r="AG82" s="421" t="str">
        <f>IFERROR(VLOOKUP(O82, 【参考】数式用!$AY$5:$AY$13, 1, FALSE), "")</f>
        <v/>
      </c>
      <c r="AH82" s="422" t="str">
        <f>IFERROR(VLOOKUP(N82, 【参考】数式用!$BA$2:$BB$48, 2, FALSE), "")</f>
        <v/>
      </c>
      <c r="AI82" s="423" t="str">
        <f t="shared" si="4"/>
        <v/>
      </c>
      <c r="AJ82" s="424" t="str">
        <f t="shared" si="5"/>
        <v/>
      </c>
      <c r="AK82" s="151"/>
      <c r="AL82" s="151"/>
      <c r="AM82" s="125"/>
      <c r="AN82" s="125"/>
      <c r="AO82" s="125"/>
      <c r="AP82" s="125"/>
      <c r="AQ82" s="125"/>
      <c r="AR82" s="125"/>
      <c r="AS82" s="125"/>
      <c r="AT82" s="125"/>
    </row>
    <row r="83" spans="1:46" customFormat="1" ht="30" customHeight="1">
      <c r="A83" s="153">
        <v>70</v>
      </c>
      <c r="B83" s="857" t="str">
        <f>IF(基本情報入力シート!C108="","",基本情報入力シート!C108)</f>
        <v/>
      </c>
      <c r="C83" s="858"/>
      <c r="D83" s="858"/>
      <c r="E83" s="858"/>
      <c r="F83" s="858"/>
      <c r="G83" s="858"/>
      <c r="H83" s="858"/>
      <c r="I83" s="859"/>
      <c r="J83" s="405" t="str">
        <f>IF(基本情報入力シート!M108="","",基本情報入力シート!M108)</f>
        <v/>
      </c>
      <c r="K83" s="406" t="str">
        <f>IF(基本情報入力シート!R108="","",基本情報入力シート!R108)</f>
        <v/>
      </c>
      <c r="L83" s="406" t="str">
        <f>IF(基本情報入力シート!W108="","",基本情報入力シート!W108)</f>
        <v/>
      </c>
      <c r="M83" s="405" t="str">
        <f>IF(基本情報入力シート!X108="","",基本情報入力シート!X108)</f>
        <v/>
      </c>
      <c r="N83" s="157" t="str">
        <f>IF(基本情報入力シート!Y108="","",基本情報入力シート!Y108)</f>
        <v/>
      </c>
      <c r="O83" s="164"/>
      <c r="P83" s="43"/>
      <c r="Q83" s="855"/>
      <c r="R83" s="856"/>
      <c r="S83" s="154" t="str">
        <f>IFERROR(ROUNDDOWN(Q83*VLOOKUP(N83,【参考】数式用!$AR$2:$AW$48,MATCH(P83,【参考】数式用!$AT$4:$AW$4)+2,FALSE)*0.5, 0), "")</f>
        <v/>
      </c>
      <c r="T83" s="47"/>
      <c r="U83" s="156" t="str">
        <f>IFERROR(IF(AG83&lt;&gt;"",Q83*VLOOKUP(N83,【参考】数式用!$AG$2:$AL$48,MATCH(P83,【参考】数式用!$AI$4:$AL$4,0)+2,0), ""), "")</f>
        <v/>
      </c>
      <c r="V83" s="42"/>
      <c r="W83" s="874"/>
      <c r="X83" s="875"/>
      <c r="Y83" s="43"/>
      <c r="Z83" s="48"/>
      <c r="AA83" s="155" t="str">
        <f>IFERROR(IF(Y83="ー", "", ROUNDDOWN(Z83*VLOOKUP(N83,【参考】数式用!$AR$2:$AW$48,MATCH(Y83,【参考】数式用!$AT$4:$AW$4)+2,FALSE)*0.5, 0)), "")</f>
        <v/>
      </c>
      <c r="AB83" s="49"/>
      <c r="AC83" s="864" t="str">
        <f>IFERROR(IF(AG83&lt;&gt;"",Z83*VLOOKUP(N83,【参考】数式用!$AG$2:$AL$48,MATCH(Y83,【参考】数式用!$AI$4:$AL$4,0)+2,0), ""), "")</f>
        <v/>
      </c>
      <c r="AD83" s="864"/>
      <c r="AE83" s="409"/>
      <c r="AF83" s="53"/>
      <c r="AG83" s="421" t="str">
        <f>IFERROR(VLOOKUP(O83, 【参考】数式用!$AY$5:$AY$13, 1, FALSE), "")</f>
        <v/>
      </c>
      <c r="AH83" s="422" t="str">
        <f>IFERROR(VLOOKUP(N83, 【参考】数式用!$BA$2:$BB$48, 2, FALSE), "")</f>
        <v/>
      </c>
      <c r="AI83" s="423" t="str">
        <f t="shared" si="4"/>
        <v/>
      </c>
      <c r="AJ83" s="424" t="str">
        <f t="shared" si="5"/>
        <v/>
      </c>
      <c r="AK83" s="151"/>
      <c r="AL83" s="151"/>
      <c r="AM83" s="125"/>
      <c r="AN83" s="125"/>
      <c r="AO83" s="125"/>
      <c r="AP83" s="125"/>
      <c r="AQ83" s="125"/>
      <c r="AR83" s="125"/>
      <c r="AS83" s="125"/>
      <c r="AT83" s="125"/>
    </row>
    <row r="84" spans="1:46" customFormat="1" ht="30" customHeight="1">
      <c r="A84" s="153">
        <v>71</v>
      </c>
      <c r="B84" s="857" t="str">
        <f>IF(基本情報入力シート!C109="","",基本情報入力シート!C109)</f>
        <v/>
      </c>
      <c r="C84" s="858"/>
      <c r="D84" s="858"/>
      <c r="E84" s="858"/>
      <c r="F84" s="858"/>
      <c r="G84" s="858"/>
      <c r="H84" s="858"/>
      <c r="I84" s="859"/>
      <c r="J84" s="405" t="str">
        <f>IF(基本情報入力シート!M109="","",基本情報入力シート!M109)</f>
        <v/>
      </c>
      <c r="K84" s="406" t="str">
        <f>IF(基本情報入力シート!R109="","",基本情報入力シート!R109)</f>
        <v/>
      </c>
      <c r="L84" s="406" t="str">
        <f>IF(基本情報入力シート!W109="","",基本情報入力シート!W109)</f>
        <v/>
      </c>
      <c r="M84" s="405" t="str">
        <f>IF(基本情報入力シート!X109="","",基本情報入力シート!X109)</f>
        <v/>
      </c>
      <c r="N84" s="157" t="str">
        <f>IF(基本情報入力シート!Y109="","",基本情報入力シート!Y109)</f>
        <v/>
      </c>
      <c r="O84" s="164"/>
      <c r="P84" s="43"/>
      <c r="Q84" s="855"/>
      <c r="R84" s="856"/>
      <c r="S84" s="154" t="str">
        <f>IFERROR(ROUNDDOWN(Q84*VLOOKUP(N84,【参考】数式用!$AR$2:$AW$48,MATCH(P84,【参考】数式用!$AT$4:$AW$4)+2,FALSE)*0.5, 0), "")</f>
        <v/>
      </c>
      <c r="T84" s="47"/>
      <c r="U84" s="156" t="str">
        <f>IFERROR(IF(AG84&lt;&gt;"",Q84*VLOOKUP(N84,【参考】数式用!$AG$2:$AL$48,MATCH(P84,【参考】数式用!$AI$4:$AL$4,0)+2,0), ""), "")</f>
        <v/>
      </c>
      <c r="V84" s="42"/>
      <c r="W84" s="874"/>
      <c r="X84" s="875"/>
      <c r="Y84" s="43"/>
      <c r="Z84" s="48"/>
      <c r="AA84" s="155" t="str">
        <f>IFERROR(IF(Y84="ー", "", ROUNDDOWN(Z84*VLOOKUP(N84,【参考】数式用!$AR$2:$AW$48,MATCH(Y84,【参考】数式用!$AT$4:$AW$4)+2,FALSE)*0.5, 0)), "")</f>
        <v/>
      </c>
      <c r="AB84" s="49"/>
      <c r="AC84" s="864" t="str">
        <f>IFERROR(IF(AG84&lt;&gt;"",Z84*VLOOKUP(N84,【参考】数式用!$AG$2:$AL$48,MATCH(Y84,【参考】数式用!$AI$4:$AL$4,0)+2,0), ""), "")</f>
        <v/>
      </c>
      <c r="AD84" s="864"/>
      <c r="AE84" s="409"/>
      <c r="AF84" s="53"/>
      <c r="AG84" s="421" t="str">
        <f>IFERROR(VLOOKUP(O84, 【参考】数式用!$AY$5:$AY$13, 1, FALSE), "")</f>
        <v/>
      </c>
      <c r="AH84" s="422" t="str">
        <f>IFERROR(VLOOKUP(N84, 【参考】数式用!$BA$2:$BB$48, 2, FALSE), "")</f>
        <v/>
      </c>
      <c r="AI84" s="423" t="str">
        <f t="shared" si="4"/>
        <v/>
      </c>
      <c r="AJ84" s="424" t="str">
        <f t="shared" si="5"/>
        <v/>
      </c>
      <c r="AK84" s="151"/>
      <c r="AL84" s="151"/>
      <c r="AM84" s="125"/>
      <c r="AN84" s="125"/>
      <c r="AO84" s="125"/>
      <c r="AP84" s="125"/>
      <c r="AQ84" s="125"/>
      <c r="AR84" s="125"/>
      <c r="AS84" s="125"/>
      <c r="AT84" s="125"/>
    </row>
    <row r="85" spans="1:46" customFormat="1" ht="30" customHeight="1">
      <c r="A85" s="153">
        <v>72</v>
      </c>
      <c r="B85" s="857" t="str">
        <f>IF(基本情報入力シート!C110="","",基本情報入力シート!C110)</f>
        <v/>
      </c>
      <c r="C85" s="858"/>
      <c r="D85" s="858"/>
      <c r="E85" s="858"/>
      <c r="F85" s="858"/>
      <c r="G85" s="858"/>
      <c r="H85" s="858"/>
      <c r="I85" s="859"/>
      <c r="J85" s="405" t="str">
        <f>IF(基本情報入力シート!M110="","",基本情報入力シート!M110)</f>
        <v/>
      </c>
      <c r="K85" s="406" t="str">
        <f>IF(基本情報入力シート!R110="","",基本情報入力シート!R110)</f>
        <v/>
      </c>
      <c r="L85" s="406" t="str">
        <f>IF(基本情報入力シート!W110="","",基本情報入力シート!W110)</f>
        <v/>
      </c>
      <c r="M85" s="405" t="str">
        <f>IF(基本情報入力シート!X110="","",基本情報入力シート!X110)</f>
        <v/>
      </c>
      <c r="N85" s="157" t="str">
        <f>IF(基本情報入力シート!Y110="","",基本情報入力シート!Y110)</f>
        <v/>
      </c>
      <c r="O85" s="164"/>
      <c r="P85" s="43"/>
      <c r="Q85" s="855"/>
      <c r="R85" s="856"/>
      <c r="S85" s="154" t="str">
        <f>IFERROR(ROUNDDOWN(Q85*VLOOKUP(N85,【参考】数式用!$AR$2:$AW$48,MATCH(P85,【参考】数式用!$AT$4:$AW$4)+2,FALSE)*0.5, 0), "")</f>
        <v/>
      </c>
      <c r="T85" s="47"/>
      <c r="U85" s="156" t="str">
        <f>IFERROR(IF(AG85&lt;&gt;"",Q85*VLOOKUP(N85,【参考】数式用!$AG$2:$AL$48,MATCH(P85,【参考】数式用!$AI$4:$AL$4,0)+2,0), ""), "")</f>
        <v/>
      </c>
      <c r="V85" s="42"/>
      <c r="W85" s="874"/>
      <c r="X85" s="875"/>
      <c r="Y85" s="43"/>
      <c r="Z85" s="48"/>
      <c r="AA85" s="155" t="str">
        <f>IFERROR(IF(Y85="ー", "", ROUNDDOWN(Z85*VLOOKUP(N85,【参考】数式用!$AR$2:$AW$48,MATCH(Y85,【参考】数式用!$AT$4:$AW$4)+2,FALSE)*0.5, 0)), "")</f>
        <v/>
      </c>
      <c r="AB85" s="49"/>
      <c r="AC85" s="864" t="str">
        <f>IFERROR(IF(AG85&lt;&gt;"",Z85*VLOOKUP(N85,【参考】数式用!$AG$2:$AL$48,MATCH(Y85,【参考】数式用!$AI$4:$AL$4,0)+2,0), ""), "")</f>
        <v/>
      </c>
      <c r="AD85" s="864"/>
      <c r="AE85" s="409"/>
      <c r="AF85" s="53"/>
      <c r="AG85" s="421" t="str">
        <f>IFERROR(VLOOKUP(O85, 【参考】数式用!$AY$5:$AY$13, 1, FALSE), "")</f>
        <v/>
      </c>
      <c r="AH85" s="422" t="str">
        <f>IFERROR(VLOOKUP(N85, 【参考】数式用!$BA$2:$BB$48, 2, FALSE), "")</f>
        <v/>
      </c>
      <c r="AI85" s="423" t="str">
        <f t="shared" si="4"/>
        <v/>
      </c>
      <c r="AJ85" s="424" t="str">
        <f t="shared" si="5"/>
        <v/>
      </c>
      <c r="AK85" s="151"/>
      <c r="AL85" s="151"/>
      <c r="AM85" s="125"/>
      <c r="AN85" s="125"/>
      <c r="AO85" s="125"/>
      <c r="AP85" s="125"/>
      <c r="AQ85" s="125"/>
      <c r="AR85" s="125"/>
      <c r="AS85" s="125"/>
      <c r="AT85" s="125"/>
    </row>
    <row r="86" spans="1:46" customFormat="1" ht="30" customHeight="1">
      <c r="A86" s="153">
        <v>73</v>
      </c>
      <c r="B86" s="857" t="str">
        <f>IF(基本情報入力シート!C111="","",基本情報入力シート!C111)</f>
        <v/>
      </c>
      <c r="C86" s="858"/>
      <c r="D86" s="858"/>
      <c r="E86" s="858"/>
      <c r="F86" s="858"/>
      <c r="G86" s="858"/>
      <c r="H86" s="858"/>
      <c r="I86" s="859"/>
      <c r="J86" s="405" t="str">
        <f>IF(基本情報入力シート!M111="","",基本情報入力シート!M111)</f>
        <v/>
      </c>
      <c r="K86" s="406" t="str">
        <f>IF(基本情報入力シート!R111="","",基本情報入力シート!R111)</f>
        <v/>
      </c>
      <c r="L86" s="406" t="str">
        <f>IF(基本情報入力シート!W111="","",基本情報入力シート!W111)</f>
        <v/>
      </c>
      <c r="M86" s="405" t="str">
        <f>IF(基本情報入力シート!X111="","",基本情報入力シート!X111)</f>
        <v/>
      </c>
      <c r="N86" s="157" t="str">
        <f>IF(基本情報入力シート!Y111="","",基本情報入力シート!Y111)</f>
        <v/>
      </c>
      <c r="O86" s="164"/>
      <c r="P86" s="43"/>
      <c r="Q86" s="855"/>
      <c r="R86" s="856"/>
      <c r="S86" s="154" t="str">
        <f>IFERROR(ROUNDDOWN(Q86*VLOOKUP(N86,【参考】数式用!$AR$2:$AW$48,MATCH(P86,【参考】数式用!$AT$4:$AW$4)+2,FALSE)*0.5, 0), "")</f>
        <v/>
      </c>
      <c r="T86" s="47"/>
      <c r="U86" s="156" t="str">
        <f>IFERROR(IF(AG86&lt;&gt;"",Q86*VLOOKUP(N86,【参考】数式用!$AG$2:$AL$48,MATCH(P86,【参考】数式用!$AI$4:$AL$4,0)+2,0), ""), "")</f>
        <v/>
      </c>
      <c r="V86" s="42"/>
      <c r="W86" s="874"/>
      <c r="X86" s="875"/>
      <c r="Y86" s="43"/>
      <c r="Z86" s="48"/>
      <c r="AA86" s="155" t="str">
        <f>IFERROR(IF(Y86="ー", "", ROUNDDOWN(Z86*VLOOKUP(N86,【参考】数式用!$AR$2:$AW$48,MATCH(Y86,【参考】数式用!$AT$4:$AW$4)+2,FALSE)*0.5, 0)), "")</f>
        <v/>
      </c>
      <c r="AB86" s="49"/>
      <c r="AC86" s="864" t="str">
        <f>IFERROR(IF(AG86&lt;&gt;"",Z86*VLOOKUP(N86,【参考】数式用!$AG$2:$AL$48,MATCH(Y86,【参考】数式用!$AI$4:$AL$4,0)+2,0), ""), "")</f>
        <v/>
      </c>
      <c r="AD86" s="864"/>
      <c r="AE86" s="409"/>
      <c r="AF86" s="53"/>
      <c r="AG86" s="421" t="str">
        <f>IFERROR(VLOOKUP(O86, 【参考】数式用!$AY$5:$AY$13, 1, FALSE), "")</f>
        <v/>
      </c>
      <c r="AH86" s="422" t="str">
        <f>IFERROR(VLOOKUP(N86, 【参考】数式用!$BA$2:$BB$48, 2, FALSE), "")</f>
        <v/>
      </c>
      <c r="AI86" s="423" t="str">
        <f t="shared" si="4"/>
        <v/>
      </c>
      <c r="AJ86" s="424" t="str">
        <f t="shared" si="5"/>
        <v/>
      </c>
      <c r="AK86" s="151"/>
      <c r="AL86" s="151"/>
      <c r="AM86" s="125"/>
      <c r="AN86" s="125"/>
      <c r="AO86" s="125"/>
      <c r="AP86" s="125"/>
      <c r="AQ86" s="125"/>
      <c r="AR86" s="125"/>
      <c r="AS86" s="125"/>
      <c r="AT86" s="125"/>
    </row>
    <row r="87" spans="1:46" customFormat="1" ht="30" customHeight="1">
      <c r="A87" s="153">
        <v>74</v>
      </c>
      <c r="B87" s="857" t="str">
        <f>IF(基本情報入力シート!C112="","",基本情報入力シート!C112)</f>
        <v/>
      </c>
      <c r="C87" s="858"/>
      <c r="D87" s="858"/>
      <c r="E87" s="858"/>
      <c r="F87" s="858"/>
      <c r="G87" s="858"/>
      <c r="H87" s="858"/>
      <c r="I87" s="859"/>
      <c r="J87" s="405" t="str">
        <f>IF(基本情報入力シート!M112="","",基本情報入力シート!M112)</f>
        <v/>
      </c>
      <c r="K87" s="406" t="str">
        <f>IF(基本情報入力シート!R112="","",基本情報入力シート!R112)</f>
        <v/>
      </c>
      <c r="L87" s="406" t="str">
        <f>IF(基本情報入力シート!W112="","",基本情報入力シート!W112)</f>
        <v/>
      </c>
      <c r="M87" s="405" t="str">
        <f>IF(基本情報入力シート!X112="","",基本情報入力シート!X112)</f>
        <v/>
      </c>
      <c r="N87" s="157" t="str">
        <f>IF(基本情報入力シート!Y112="","",基本情報入力シート!Y112)</f>
        <v/>
      </c>
      <c r="O87" s="164"/>
      <c r="P87" s="43"/>
      <c r="Q87" s="855"/>
      <c r="R87" s="856"/>
      <c r="S87" s="154" t="str">
        <f>IFERROR(ROUNDDOWN(Q87*VLOOKUP(N87,【参考】数式用!$AR$2:$AW$48,MATCH(P87,【参考】数式用!$AT$4:$AW$4)+2,FALSE)*0.5, 0), "")</f>
        <v/>
      </c>
      <c r="T87" s="47"/>
      <c r="U87" s="156" t="str">
        <f>IFERROR(IF(AG87&lt;&gt;"",Q87*VLOOKUP(N87,【参考】数式用!$AG$2:$AL$48,MATCH(P87,【参考】数式用!$AI$4:$AL$4,0)+2,0), ""), "")</f>
        <v/>
      </c>
      <c r="V87" s="42"/>
      <c r="W87" s="874"/>
      <c r="X87" s="875"/>
      <c r="Y87" s="43"/>
      <c r="Z87" s="48"/>
      <c r="AA87" s="155" t="str">
        <f>IFERROR(IF(Y87="ー", "", ROUNDDOWN(Z87*VLOOKUP(N87,【参考】数式用!$AR$2:$AW$48,MATCH(Y87,【参考】数式用!$AT$4:$AW$4)+2,FALSE)*0.5, 0)), "")</f>
        <v/>
      </c>
      <c r="AB87" s="49"/>
      <c r="AC87" s="864" t="str">
        <f>IFERROR(IF(AG87&lt;&gt;"",Z87*VLOOKUP(N87,【参考】数式用!$AG$2:$AL$48,MATCH(Y87,【参考】数式用!$AI$4:$AL$4,0)+2,0), ""), "")</f>
        <v/>
      </c>
      <c r="AD87" s="864"/>
      <c r="AE87" s="409"/>
      <c r="AF87" s="53"/>
      <c r="AG87" s="421" t="str">
        <f>IFERROR(VLOOKUP(O87, 【参考】数式用!$AY$5:$AY$13, 1, FALSE), "")</f>
        <v/>
      </c>
      <c r="AH87" s="422" t="str">
        <f>IFERROR(VLOOKUP(N87, 【参考】数式用!$BA$2:$BB$48, 2, FALSE), "")</f>
        <v/>
      </c>
      <c r="AI87" s="423" t="str">
        <f t="shared" si="4"/>
        <v/>
      </c>
      <c r="AJ87" s="424" t="str">
        <f t="shared" si="5"/>
        <v/>
      </c>
      <c r="AK87" s="151"/>
      <c r="AL87" s="151"/>
      <c r="AM87" s="125"/>
      <c r="AN87" s="125"/>
      <c r="AO87" s="125"/>
      <c r="AP87" s="125"/>
      <c r="AQ87" s="125"/>
      <c r="AR87" s="125"/>
      <c r="AS87" s="125"/>
      <c r="AT87" s="125"/>
    </row>
    <row r="88" spans="1:46" customFormat="1" ht="30" customHeight="1">
      <c r="A88" s="153">
        <v>75</v>
      </c>
      <c r="B88" s="857" t="str">
        <f>IF(基本情報入力シート!C113="","",基本情報入力シート!C113)</f>
        <v/>
      </c>
      <c r="C88" s="858"/>
      <c r="D88" s="858"/>
      <c r="E88" s="858"/>
      <c r="F88" s="858"/>
      <c r="G88" s="858"/>
      <c r="H88" s="858"/>
      <c r="I88" s="859"/>
      <c r="J88" s="405" t="str">
        <f>IF(基本情報入力シート!M113="","",基本情報入力シート!M113)</f>
        <v/>
      </c>
      <c r="K88" s="406" t="str">
        <f>IF(基本情報入力シート!R113="","",基本情報入力シート!R113)</f>
        <v/>
      </c>
      <c r="L88" s="406" t="str">
        <f>IF(基本情報入力シート!W113="","",基本情報入力シート!W113)</f>
        <v/>
      </c>
      <c r="M88" s="405" t="str">
        <f>IF(基本情報入力シート!X113="","",基本情報入力シート!X113)</f>
        <v/>
      </c>
      <c r="N88" s="157" t="str">
        <f>IF(基本情報入力シート!Y113="","",基本情報入力シート!Y113)</f>
        <v/>
      </c>
      <c r="O88" s="164"/>
      <c r="P88" s="43"/>
      <c r="Q88" s="855"/>
      <c r="R88" s="856"/>
      <c r="S88" s="154" t="str">
        <f>IFERROR(ROUNDDOWN(Q88*VLOOKUP(N88,【参考】数式用!$AR$2:$AW$48,MATCH(P88,【参考】数式用!$AT$4:$AW$4)+2,FALSE)*0.5, 0), "")</f>
        <v/>
      </c>
      <c r="T88" s="47"/>
      <c r="U88" s="156" t="str">
        <f>IFERROR(IF(AG88&lt;&gt;"",Q88*VLOOKUP(N88,【参考】数式用!$AG$2:$AL$48,MATCH(P88,【参考】数式用!$AI$4:$AL$4,0)+2,0), ""), "")</f>
        <v/>
      </c>
      <c r="V88" s="42"/>
      <c r="W88" s="874"/>
      <c r="X88" s="875"/>
      <c r="Y88" s="43"/>
      <c r="Z88" s="48"/>
      <c r="AA88" s="155" t="str">
        <f>IFERROR(IF(Y88="ー", "", ROUNDDOWN(Z88*VLOOKUP(N88,【参考】数式用!$AR$2:$AW$48,MATCH(Y88,【参考】数式用!$AT$4:$AW$4)+2,FALSE)*0.5, 0)), "")</f>
        <v/>
      </c>
      <c r="AB88" s="49"/>
      <c r="AC88" s="864" t="str">
        <f>IFERROR(IF(AG88&lt;&gt;"",Z88*VLOOKUP(N88,【参考】数式用!$AG$2:$AL$48,MATCH(Y88,【参考】数式用!$AI$4:$AL$4,0)+2,0), ""), "")</f>
        <v/>
      </c>
      <c r="AD88" s="864"/>
      <c r="AE88" s="409"/>
      <c r="AF88" s="53"/>
      <c r="AG88" s="421" t="str">
        <f>IFERROR(VLOOKUP(O88, 【参考】数式用!$AY$5:$AY$13, 1, FALSE), "")</f>
        <v/>
      </c>
      <c r="AH88" s="422" t="str">
        <f>IFERROR(VLOOKUP(N88, 【参考】数式用!$BA$2:$BB$48, 2, FALSE), "")</f>
        <v/>
      </c>
      <c r="AI88" s="423" t="str">
        <f t="shared" si="4"/>
        <v/>
      </c>
      <c r="AJ88" s="424" t="str">
        <f t="shared" si="5"/>
        <v/>
      </c>
      <c r="AK88" s="151"/>
      <c r="AL88" s="151"/>
      <c r="AM88" s="125"/>
      <c r="AN88" s="125"/>
      <c r="AO88" s="125"/>
      <c r="AP88" s="125"/>
      <c r="AQ88" s="125"/>
      <c r="AR88" s="125"/>
      <c r="AS88" s="125"/>
      <c r="AT88" s="125"/>
    </row>
    <row r="89" spans="1:46" customFormat="1" ht="30" customHeight="1">
      <c r="A89" s="153">
        <v>76</v>
      </c>
      <c r="B89" s="857" t="str">
        <f>IF(基本情報入力シート!C114="","",基本情報入力シート!C114)</f>
        <v/>
      </c>
      <c r="C89" s="858"/>
      <c r="D89" s="858"/>
      <c r="E89" s="858"/>
      <c r="F89" s="858"/>
      <c r="G89" s="858"/>
      <c r="H89" s="858"/>
      <c r="I89" s="859"/>
      <c r="J89" s="405" t="str">
        <f>IF(基本情報入力シート!M114="","",基本情報入力シート!M114)</f>
        <v/>
      </c>
      <c r="K89" s="406" t="str">
        <f>IF(基本情報入力シート!R114="","",基本情報入力シート!R114)</f>
        <v/>
      </c>
      <c r="L89" s="406" t="str">
        <f>IF(基本情報入力シート!W114="","",基本情報入力シート!W114)</f>
        <v/>
      </c>
      <c r="M89" s="405" t="str">
        <f>IF(基本情報入力シート!X114="","",基本情報入力シート!X114)</f>
        <v/>
      </c>
      <c r="N89" s="157" t="str">
        <f>IF(基本情報入力シート!Y114="","",基本情報入力シート!Y114)</f>
        <v/>
      </c>
      <c r="O89" s="164"/>
      <c r="P89" s="43"/>
      <c r="Q89" s="855"/>
      <c r="R89" s="856"/>
      <c r="S89" s="154" t="str">
        <f>IFERROR(ROUNDDOWN(Q89*VLOOKUP(N89,【参考】数式用!$AR$2:$AW$48,MATCH(P89,【参考】数式用!$AT$4:$AW$4)+2,FALSE)*0.5, 0), "")</f>
        <v/>
      </c>
      <c r="T89" s="47"/>
      <c r="U89" s="156" t="str">
        <f>IFERROR(IF(AG89&lt;&gt;"",Q89*VLOOKUP(N89,【参考】数式用!$AG$2:$AL$48,MATCH(P89,【参考】数式用!$AI$4:$AL$4,0)+2,0), ""), "")</f>
        <v/>
      </c>
      <c r="V89" s="42"/>
      <c r="W89" s="874"/>
      <c r="X89" s="875"/>
      <c r="Y89" s="43"/>
      <c r="Z89" s="48"/>
      <c r="AA89" s="155" t="str">
        <f>IFERROR(IF(Y89="ー", "", ROUNDDOWN(Z89*VLOOKUP(N89,【参考】数式用!$AR$2:$AW$48,MATCH(Y89,【参考】数式用!$AT$4:$AW$4)+2,FALSE)*0.5, 0)), "")</f>
        <v/>
      </c>
      <c r="AB89" s="49"/>
      <c r="AC89" s="864" t="str">
        <f>IFERROR(IF(AG89&lt;&gt;"",Z89*VLOOKUP(N89,【参考】数式用!$AG$2:$AL$48,MATCH(Y89,【参考】数式用!$AI$4:$AL$4,0)+2,0), ""), "")</f>
        <v/>
      </c>
      <c r="AD89" s="864"/>
      <c r="AE89" s="409"/>
      <c r="AF89" s="53"/>
      <c r="AG89" s="421" t="str">
        <f>IFERROR(VLOOKUP(O89, 【参考】数式用!$AY$5:$AY$13, 1, FALSE), "")</f>
        <v/>
      </c>
      <c r="AH89" s="422" t="str">
        <f>IFERROR(VLOOKUP(N89, 【参考】数式用!$BA$2:$BB$48, 2, FALSE), "")</f>
        <v/>
      </c>
      <c r="AI89" s="423" t="str">
        <f t="shared" si="4"/>
        <v/>
      </c>
      <c r="AJ89" s="424" t="str">
        <f t="shared" si="5"/>
        <v/>
      </c>
      <c r="AK89" s="151"/>
      <c r="AL89" s="151"/>
      <c r="AM89" s="125"/>
      <c r="AN89" s="125"/>
      <c r="AO89" s="125"/>
      <c r="AP89" s="125"/>
      <c r="AQ89" s="125"/>
      <c r="AR89" s="125"/>
      <c r="AS89" s="125"/>
      <c r="AT89" s="125"/>
    </row>
    <row r="90" spans="1:46" customFormat="1" ht="30" customHeight="1">
      <c r="A90" s="153">
        <v>77</v>
      </c>
      <c r="B90" s="857" t="str">
        <f>IF(基本情報入力シート!C115="","",基本情報入力シート!C115)</f>
        <v/>
      </c>
      <c r="C90" s="858"/>
      <c r="D90" s="858"/>
      <c r="E90" s="858"/>
      <c r="F90" s="858"/>
      <c r="G90" s="858"/>
      <c r="H90" s="858"/>
      <c r="I90" s="859"/>
      <c r="J90" s="405" t="str">
        <f>IF(基本情報入力シート!M115="","",基本情報入力シート!M115)</f>
        <v/>
      </c>
      <c r="K90" s="406" t="str">
        <f>IF(基本情報入力シート!R115="","",基本情報入力シート!R115)</f>
        <v/>
      </c>
      <c r="L90" s="406" t="str">
        <f>IF(基本情報入力シート!W115="","",基本情報入力シート!W115)</f>
        <v/>
      </c>
      <c r="M90" s="405" t="str">
        <f>IF(基本情報入力シート!X115="","",基本情報入力シート!X115)</f>
        <v/>
      </c>
      <c r="N90" s="157" t="str">
        <f>IF(基本情報入力シート!Y115="","",基本情報入力シート!Y115)</f>
        <v/>
      </c>
      <c r="O90" s="164"/>
      <c r="P90" s="43"/>
      <c r="Q90" s="855"/>
      <c r="R90" s="856"/>
      <c r="S90" s="154" t="str">
        <f>IFERROR(ROUNDDOWN(Q90*VLOOKUP(N90,【参考】数式用!$AR$2:$AW$48,MATCH(P90,【参考】数式用!$AT$4:$AW$4)+2,FALSE)*0.5, 0), "")</f>
        <v/>
      </c>
      <c r="T90" s="47"/>
      <c r="U90" s="156" t="str">
        <f>IFERROR(IF(AG90&lt;&gt;"",Q90*VLOOKUP(N90,【参考】数式用!$AG$2:$AL$48,MATCH(P90,【参考】数式用!$AI$4:$AL$4,0)+2,0), ""), "")</f>
        <v/>
      </c>
      <c r="V90" s="42"/>
      <c r="W90" s="874"/>
      <c r="X90" s="875"/>
      <c r="Y90" s="43"/>
      <c r="Z90" s="48"/>
      <c r="AA90" s="155" t="str">
        <f>IFERROR(IF(Y90="ー", "", ROUNDDOWN(Z90*VLOOKUP(N90,【参考】数式用!$AR$2:$AW$48,MATCH(Y90,【参考】数式用!$AT$4:$AW$4)+2,FALSE)*0.5, 0)), "")</f>
        <v/>
      </c>
      <c r="AB90" s="49"/>
      <c r="AC90" s="864" t="str">
        <f>IFERROR(IF(AG90&lt;&gt;"",Z90*VLOOKUP(N90,【参考】数式用!$AG$2:$AL$48,MATCH(Y90,【参考】数式用!$AI$4:$AL$4,0)+2,0), ""), "")</f>
        <v/>
      </c>
      <c r="AD90" s="864"/>
      <c r="AE90" s="409"/>
      <c r="AF90" s="53"/>
      <c r="AG90" s="421" t="str">
        <f>IFERROR(VLOOKUP(O90, 【参考】数式用!$AY$5:$AY$13, 1, FALSE), "")</f>
        <v/>
      </c>
      <c r="AH90" s="422" t="str">
        <f>IFERROR(VLOOKUP(N90, 【参考】数式用!$BA$2:$BB$48, 2, FALSE), "")</f>
        <v/>
      </c>
      <c r="AI90" s="423" t="str">
        <f t="shared" si="4"/>
        <v/>
      </c>
      <c r="AJ90" s="424" t="str">
        <f t="shared" si="5"/>
        <v/>
      </c>
      <c r="AK90" s="151"/>
      <c r="AL90" s="151"/>
      <c r="AM90" s="125"/>
      <c r="AN90" s="125"/>
      <c r="AO90" s="125"/>
      <c r="AP90" s="125"/>
      <c r="AQ90" s="125"/>
      <c r="AR90" s="125"/>
      <c r="AS90" s="125"/>
      <c r="AT90" s="125"/>
    </row>
    <row r="91" spans="1:46" customFormat="1" ht="30" customHeight="1">
      <c r="A91" s="153">
        <v>78</v>
      </c>
      <c r="B91" s="857" t="str">
        <f>IF(基本情報入力シート!C116="","",基本情報入力シート!C116)</f>
        <v/>
      </c>
      <c r="C91" s="858"/>
      <c r="D91" s="858"/>
      <c r="E91" s="858"/>
      <c r="F91" s="858"/>
      <c r="G91" s="858"/>
      <c r="H91" s="858"/>
      <c r="I91" s="859"/>
      <c r="J91" s="405" t="str">
        <f>IF(基本情報入力シート!M116="","",基本情報入力シート!M116)</f>
        <v/>
      </c>
      <c r="K91" s="406" t="str">
        <f>IF(基本情報入力シート!R116="","",基本情報入力シート!R116)</f>
        <v/>
      </c>
      <c r="L91" s="406" t="str">
        <f>IF(基本情報入力シート!W116="","",基本情報入力シート!W116)</f>
        <v/>
      </c>
      <c r="M91" s="405" t="str">
        <f>IF(基本情報入力シート!X116="","",基本情報入力シート!X116)</f>
        <v/>
      </c>
      <c r="N91" s="157" t="str">
        <f>IF(基本情報入力シート!Y116="","",基本情報入力シート!Y116)</f>
        <v/>
      </c>
      <c r="O91" s="164"/>
      <c r="P91" s="43"/>
      <c r="Q91" s="855"/>
      <c r="R91" s="856"/>
      <c r="S91" s="154" t="str">
        <f>IFERROR(ROUNDDOWN(Q91*VLOOKUP(N91,【参考】数式用!$AR$2:$AW$48,MATCH(P91,【参考】数式用!$AT$4:$AW$4)+2,FALSE)*0.5, 0), "")</f>
        <v/>
      </c>
      <c r="T91" s="47"/>
      <c r="U91" s="156" t="str">
        <f>IFERROR(IF(AG91&lt;&gt;"",Q91*VLOOKUP(N91,【参考】数式用!$AG$2:$AL$48,MATCH(P91,【参考】数式用!$AI$4:$AL$4,0)+2,0), ""), "")</f>
        <v/>
      </c>
      <c r="V91" s="42"/>
      <c r="W91" s="874"/>
      <c r="X91" s="875"/>
      <c r="Y91" s="43"/>
      <c r="Z91" s="48"/>
      <c r="AA91" s="155" t="str">
        <f>IFERROR(IF(Y91="ー", "", ROUNDDOWN(Z91*VLOOKUP(N91,【参考】数式用!$AR$2:$AW$48,MATCH(Y91,【参考】数式用!$AT$4:$AW$4)+2,FALSE)*0.5, 0)), "")</f>
        <v/>
      </c>
      <c r="AB91" s="49"/>
      <c r="AC91" s="864" t="str">
        <f>IFERROR(IF(AG91&lt;&gt;"",Z91*VLOOKUP(N91,【参考】数式用!$AG$2:$AL$48,MATCH(Y91,【参考】数式用!$AI$4:$AL$4,0)+2,0), ""), "")</f>
        <v/>
      </c>
      <c r="AD91" s="864"/>
      <c r="AE91" s="409"/>
      <c r="AF91" s="53"/>
      <c r="AG91" s="421" t="str">
        <f>IFERROR(VLOOKUP(O91, 【参考】数式用!$AY$5:$AY$13, 1, FALSE), "")</f>
        <v/>
      </c>
      <c r="AH91" s="422" t="str">
        <f>IFERROR(VLOOKUP(N91, 【参考】数式用!$BA$2:$BB$48, 2, FALSE), "")</f>
        <v/>
      </c>
      <c r="AI91" s="423" t="str">
        <f t="shared" si="4"/>
        <v/>
      </c>
      <c r="AJ91" s="424" t="str">
        <f t="shared" si="5"/>
        <v/>
      </c>
      <c r="AK91" s="151"/>
      <c r="AL91" s="151"/>
      <c r="AM91" s="125"/>
      <c r="AN91" s="125"/>
      <c r="AO91" s="125"/>
      <c r="AP91" s="125"/>
      <c r="AQ91" s="125"/>
      <c r="AR91" s="125"/>
      <c r="AS91" s="125"/>
      <c r="AT91" s="125"/>
    </row>
    <row r="92" spans="1:46" customFormat="1" ht="30" customHeight="1">
      <c r="A92" s="153">
        <v>79</v>
      </c>
      <c r="B92" s="857" t="str">
        <f>IF(基本情報入力シート!C117="","",基本情報入力シート!C117)</f>
        <v/>
      </c>
      <c r="C92" s="858"/>
      <c r="D92" s="858"/>
      <c r="E92" s="858"/>
      <c r="F92" s="858"/>
      <c r="G92" s="858"/>
      <c r="H92" s="858"/>
      <c r="I92" s="859"/>
      <c r="J92" s="405" t="str">
        <f>IF(基本情報入力シート!M117="","",基本情報入力シート!M117)</f>
        <v/>
      </c>
      <c r="K92" s="406" t="str">
        <f>IF(基本情報入力シート!R117="","",基本情報入力シート!R117)</f>
        <v/>
      </c>
      <c r="L92" s="406" t="str">
        <f>IF(基本情報入力シート!W117="","",基本情報入力シート!W117)</f>
        <v/>
      </c>
      <c r="M92" s="405" t="str">
        <f>IF(基本情報入力シート!X117="","",基本情報入力シート!X117)</f>
        <v/>
      </c>
      <c r="N92" s="157" t="str">
        <f>IF(基本情報入力シート!Y117="","",基本情報入力シート!Y117)</f>
        <v/>
      </c>
      <c r="O92" s="164"/>
      <c r="P92" s="43"/>
      <c r="Q92" s="855"/>
      <c r="R92" s="856"/>
      <c r="S92" s="154" t="str">
        <f>IFERROR(ROUNDDOWN(Q92*VLOOKUP(N92,【参考】数式用!$AR$2:$AW$48,MATCH(P92,【参考】数式用!$AT$4:$AW$4)+2,FALSE)*0.5, 0), "")</f>
        <v/>
      </c>
      <c r="T92" s="47"/>
      <c r="U92" s="156" t="str">
        <f>IFERROR(IF(AG92&lt;&gt;"",Q92*VLOOKUP(N92,【参考】数式用!$AG$2:$AL$48,MATCH(P92,【参考】数式用!$AI$4:$AL$4,0)+2,0), ""), "")</f>
        <v/>
      </c>
      <c r="V92" s="42"/>
      <c r="W92" s="874"/>
      <c r="X92" s="875"/>
      <c r="Y92" s="43"/>
      <c r="Z92" s="48"/>
      <c r="AA92" s="155" t="str">
        <f>IFERROR(IF(Y92="ー", "", ROUNDDOWN(Z92*VLOOKUP(N92,【参考】数式用!$AR$2:$AW$48,MATCH(Y92,【参考】数式用!$AT$4:$AW$4)+2,FALSE)*0.5, 0)), "")</f>
        <v/>
      </c>
      <c r="AB92" s="49"/>
      <c r="AC92" s="864" t="str">
        <f>IFERROR(IF(AG92&lt;&gt;"",Z92*VLOOKUP(N92,【参考】数式用!$AG$2:$AL$48,MATCH(Y92,【参考】数式用!$AI$4:$AL$4,0)+2,0), ""), "")</f>
        <v/>
      </c>
      <c r="AD92" s="864"/>
      <c r="AE92" s="409"/>
      <c r="AF92" s="53"/>
      <c r="AG92" s="421" t="str">
        <f>IFERROR(VLOOKUP(O92, 【参考】数式用!$AY$5:$AY$13, 1, FALSE), "")</f>
        <v/>
      </c>
      <c r="AH92" s="422" t="str">
        <f>IFERROR(VLOOKUP(N92, 【参考】数式用!$BA$2:$BB$48, 2, FALSE), "")</f>
        <v/>
      </c>
      <c r="AI92" s="423" t="str">
        <f t="shared" si="4"/>
        <v/>
      </c>
      <c r="AJ92" s="424" t="str">
        <f t="shared" si="5"/>
        <v/>
      </c>
      <c r="AK92" s="151"/>
      <c r="AL92" s="151"/>
      <c r="AM92" s="125"/>
      <c r="AN92" s="125"/>
      <c r="AO92" s="125"/>
      <c r="AP92" s="125"/>
      <c r="AQ92" s="125"/>
      <c r="AR92" s="125"/>
      <c r="AS92" s="125"/>
      <c r="AT92" s="125"/>
    </row>
    <row r="93" spans="1:46" customFormat="1" ht="30" customHeight="1">
      <c r="A93" s="153">
        <v>80</v>
      </c>
      <c r="B93" s="857" t="str">
        <f>IF(基本情報入力シート!C118="","",基本情報入力シート!C118)</f>
        <v/>
      </c>
      <c r="C93" s="858"/>
      <c r="D93" s="858"/>
      <c r="E93" s="858"/>
      <c r="F93" s="858"/>
      <c r="G93" s="858"/>
      <c r="H93" s="858"/>
      <c r="I93" s="859"/>
      <c r="J93" s="405" t="str">
        <f>IF(基本情報入力シート!M118="","",基本情報入力シート!M118)</f>
        <v/>
      </c>
      <c r="K93" s="406" t="str">
        <f>IF(基本情報入力シート!R118="","",基本情報入力シート!R118)</f>
        <v/>
      </c>
      <c r="L93" s="406" t="str">
        <f>IF(基本情報入力シート!W118="","",基本情報入力シート!W118)</f>
        <v/>
      </c>
      <c r="M93" s="405" t="str">
        <f>IF(基本情報入力シート!X118="","",基本情報入力シート!X118)</f>
        <v/>
      </c>
      <c r="N93" s="157" t="str">
        <f>IF(基本情報入力シート!Y118="","",基本情報入力シート!Y118)</f>
        <v/>
      </c>
      <c r="O93" s="164"/>
      <c r="P93" s="43"/>
      <c r="Q93" s="855"/>
      <c r="R93" s="856"/>
      <c r="S93" s="154" t="str">
        <f>IFERROR(ROUNDDOWN(Q93*VLOOKUP(N93,【参考】数式用!$AR$2:$AW$48,MATCH(P93,【参考】数式用!$AT$4:$AW$4)+2,FALSE)*0.5, 0), "")</f>
        <v/>
      </c>
      <c r="T93" s="47"/>
      <c r="U93" s="156" t="str">
        <f>IFERROR(IF(AG93&lt;&gt;"",Q93*VLOOKUP(N93,【参考】数式用!$AG$2:$AL$48,MATCH(P93,【参考】数式用!$AI$4:$AL$4,0)+2,0), ""), "")</f>
        <v/>
      </c>
      <c r="V93" s="42"/>
      <c r="W93" s="874"/>
      <c r="X93" s="875"/>
      <c r="Y93" s="43"/>
      <c r="Z93" s="48"/>
      <c r="AA93" s="155" t="str">
        <f>IFERROR(IF(Y93="ー", "", ROUNDDOWN(Z93*VLOOKUP(N93,【参考】数式用!$AR$2:$AW$48,MATCH(Y93,【参考】数式用!$AT$4:$AW$4)+2,FALSE)*0.5, 0)), "")</f>
        <v/>
      </c>
      <c r="AB93" s="49"/>
      <c r="AC93" s="864" t="str">
        <f>IFERROR(IF(AG93&lt;&gt;"",Z93*VLOOKUP(N93,【参考】数式用!$AG$2:$AL$48,MATCH(Y93,【参考】数式用!$AI$4:$AL$4,0)+2,0), ""), "")</f>
        <v/>
      </c>
      <c r="AD93" s="864"/>
      <c r="AE93" s="409"/>
      <c r="AF93" s="53"/>
      <c r="AG93" s="421" t="str">
        <f>IFERROR(VLOOKUP(O93, 【参考】数式用!$AY$5:$AY$13, 1, FALSE), "")</f>
        <v/>
      </c>
      <c r="AH93" s="422" t="str">
        <f>IFERROR(VLOOKUP(N93, 【参考】数式用!$BA$2:$BB$48, 2, FALSE), "")</f>
        <v/>
      </c>
      <c r="AI93" s="423" t="str">
        <f t="shared" si="4"/>
        <v/>
      </c>
      <c r="AJ93" s="424" t="str">
        <f t="shared" si="5"/>
        <v/>
      </c>
      <c r="AK93" s="151"/>
      <c r="AL93" s="151"/>
      <c r="AM93" s="125"/>
      <c r="AN93" s="125"/>
      <c r="AO93" s="125"/>
      <c r="AP93" s="125"/>
      <c r="AQ93" s="125"/>
      <c r="AR93" s="125"/>
      <c r="AS93" s="125"/>
      <c r="AT93" s="125"/>
    </row>
    <row r="94" spans="1:46" customFormat="1" ht="30" customHeight="1">
      <c r="A94" s="153">
        <v>81</v>
      </c>
      <c r="B94" s="857" t="str">
        <f>IF(基本情報入力シート!C119="","",基本情報入力シート!C119)</f>
        <v/>
      </c>
      <c r="C94" s="858"/>
      <c r="D94" s="858"/>
      <c r="E94" s="858"/>
      <c r="F94" s="858"/>
      <c r="G94" s="858"/>
      <c r="H94" s="858"/>
      <c r="I94" s="859"/>
      <c r="J94" s="405" t="str">
        <f>IF(基本情報入力シート!M119="","",基本情報入力シート!M119)</f>
        <v/>
      </c>
      <c r="K94" s="406" t="str">
        <f>IF(基本情報入力シート!R119="","",基本情報入力シート!R119)</f>
        <v/>
      </c>
      <c r="L94" s="406" t="str">
        <f>IF(基本情報入力シート!W119="","",基本情報入力シート!W119)</f>
        <v/>
      </c>
      <c r="M94" s="405" t="str">
        <f>IF(基本情報入力シート!X119="","",基本情報入力シート!X119)</f>
        <v/>
      </c>
      <c r="N94" s="157" t="str">
        <f>IF(基本情報入力シート!Y119="","",基本情報入力シート!Y119)</f>
        <v/>
      </c>
      <c r="O94" s="164"/>
      <c r="P94" s="43"/>
      <c r="Q94" s="855"/>
      <c r="R94" s="856"/>
      <c r="S94" s="154" t="str">
        <f>IFERROR(ROUNDDOWN(Q94*VLOOKUP(N94,【参考】数式用!$AR$2:$AW$48,MATCH(P94,【参考】数式用!$AT$4:$AW$4)+2,FALSE)*0.5, 0), "")</f>
        <v/>
      </c>
      <c r="T94" s="47"/>
      <c r="U94" s="156" t="str">
        <f>IFERROR(IF(AG94&lt;&gt;"",Q94*VLOOKUP(N94,【参考】数式用!$AG$2:$AL$48,MATCH(P94,【参考】数式用!$AI$4:$AL$4,0)+2,0), ""), "")</f>
        <v/>
      </c>
      <c r="V94" s="42"/>
      <c r="W94" s="874"/>
      <c r="X94" s="875"/>
      <c r="Y94" s="43"/>
      <c r="Z94" s="48"/>
      <c r="AA94" s="155" t="str">
        <f>IFERROR(IF(Y94="ー", "", ROUNDDOWN(Z94*VLOOKUP(N94,【参考】数式用!$AR$2:$AW$48,MATCH(Y94,【参考】数式用!$AT$4:$AW$4)+2,FALSE)*0.5, 0)), "")</f>
        <v/>
      </c>
      <c r="AB94" s="49"/>
      <c r="AC94" s="864" t="str">
        <f>IFERROR(IF(AG94&lt;&gt;"",Z94*VLOOKUP(N94,【参考】数式用!$AG$2:$AL$48,MATCH(Y94,【参考】数式用!$AI$4:$AL$4,0)+2,0), ""), "")</f>
        <v/>
      </c>
      <c r="AD94" s="864"/>
      <c r="AE94" s="409"/>
      <c r="AF94" s="53"/>
      <c r="AG94" s="421" t="str">
        <f>IFERROR(VLOOKUP(O94, 【参考】数式用!$AY$5:$AY$13, 1, FALSE), "")</f>
        <v/>
      </c>
      <c r="AH94" s="422" t="str">
        <f>IFERROR(VLOOKUP(N94, 【参考】数式用!$BA$2:$BB$48, 2, FALSE), "")</f>
        <v/>
      </c>
      <c r="AI94" s="423" t="str">
        <f t="shared" si="4"/>
        <v/>
      </c>
      <c r="AJ94" s="424" t="str">
        <f t="shared" si="5"/>
        <v/>
      </c>
      <c r="AK94" s="151"/>
      <c r="AL94" s="151"/>
      <c r="AM94" s="125"/>
      <c r="AN94" s="125"/>
      <c r="AO94" s="125"/>
      <c r="AP94" s="125"/>
      <c r="AQ94" s="125"/>
      <c r="AR94" s="125"/>
      <c r="AS94" s="125"/>
      <c r="AT94" s="125"/>
    </row>
    <row r="95" spans="1:46" customFormat="1" ht="30" customHeight="1">
      <c r="A95" s="153">
        <v>82</v>
      </c>
      <c r="B95" s="857" t="str">
        <f>IF(基本情報入力シート!C120="","",基本情報入力シート!C120)</f>
        <v/>
      </c>
      <c r="C95" s="858"/>
      <c r="D95" s="858"/>
      <c r="E95" s="858"/>
      <c r="F95" s="858"/>
      <c r="G95" s="858"/>
      <c r="H95" s="858"/>
      <c r="I95" s="859"/>
      <c r="J95" s="405" t="str">
        <f>IF(基本情報入力シート!M120="","",基本情報入力シート!M120)</f>
        <v/>
      </c>
      <c r="K95" s="406" t="str">
        <f>IF(基本情報入力シート!R120="","",基本情報入力シート!R120)</f>
        <v/>
      </c>
      <c r="L95" s="406" t="str">
        <f>IF(基本情報入力シート!W120="","",基本情報入力シート!W120)</f>
        <v/>
      </c>
      <c r="M95" s="405" t="str">
        <f>IF(基本情報入力シート!X120="","",基本情報入力シート!X120)</f>
        <v/>
      </c>
      <c r="N95" s="157" t="str">
        <f>IF(基本情報入力シート!Y120="","",基本情報入力シート!Y120)</f>
        <v/>
      </c>
      <c r="O95" s="164"/>
      <c r="P95" s="43"/>
      <c r="Q95" s="855"/>
      <c r="R95" s="856"/>
      <c r="S95" s="154" t="str">
        <f>IFERROR(ROUNDDOWN(Q95*VLOOKUP(N95,【参考】数式用!$AR$2:$AW$48,MATCH(P95,【参考】数式用!$AT$4:$AW$4)+2,FALSE)*0.5, 0), "")</f>
        <v/>
      </c>
      <c r="T95" s="47"/>
      <c r="U95" s="156" t="str">
        <f>IFERROR(IF(AG95&lt;&gt;"",Q95*VLOOKUP(N95,【参考】数式用!$AG$2:$AL$48,MATCH(P95,【参考】数式用!$AI$4:$AL$4,0)+2,0), ""), "")</f>
        <v/>
      </c>
      <c r="V95" s="42"/>
      <c r="W95" s="874"/>
      <c r="X95" s="875"/>
      <c r="Y95" s="43"/>
      <c r="Z95" s="48"/>
      <c r="AA95" s="155" t="str">
        <f>IFERROR(IF(Y95="ー", "", ROUNDDOWN(Z95*VLOOKUP(N95,【参考】数式用!$AR$2:$AW$48,MATCH(Y95,【参考】数式用!$AT$4:$AW$4)+2,FALSE)*0.5, 0)), "")</f>
        <v/>
      </c>
      <c r="AB95" s="49"/>
      <c r="AC95" s="864" t="str">
        <f>IFERROR(IF(AG95&lt;&gt;"",Z95*VLOOKUP(N95,【参考】数式用!$AG$2:$AL$48,MATCH(Y95,【参考】数式用!$AI$4:$AL$4,0)+2,0), ""), "")</f>
        <v/>
      </c>
      <c r="AD95" s="864"/>
      <c r="AE95" s="409"/>
      <c r="AF95" s="53"/>
      <c r="AG95" s="421" t="str">
        <f>IFERROR(VLOOKUP(O95, 【参考】数式用!$AY$5:$AY$13, 1, FALSE), "")</f>
        <v/>
      </c>
      <c r="AH95" s="422" t="str">
        <f>IFERROR(VLOOKUP(N95, 【参考】数式用!$BA$2:$BB$48, 2, FALSE), "")</f>
        <v/>
      </c>
      <c r="AI95" s="423" t="str">
        <f t="shared" si="4"/>
        <v/>
      </c>
      <c r="AJ95" s="424" t="str">
        <f t="shared" si="5"/>
        <v/>
      </c>
      <c r="AK95" s="151"/>
      <c r="AL95" s="151"/>
      <c r="AM95" s="125"/>
      <c r="AN95" s="125"/>
      <c r="AO95" s="125"/>
      <c r="AP95" s="125"/>
      <c r="AQ95" s="125"/>
      <c r="AR95" s="125"/>
      <c r="AS95" s="125"/>
      <c r="AT95" s="125"/>
    </row>
    <row r="96" spans="1:46" customFormat="1" ht="30" customHeight="1">
      <c r="A96" s="153">
        <v>83</v>
      </c>
      <c r="B96" s="857" t="str">
        <f>IF(基本情報入力シート!C121="","",基本情報入力シート!C121)</f>
        <v/>
      </c>
      <c r="C96" s="858"/>
      <c r="D96" s="858"/>
      <c r="E96" s="858"/>
      <c r="F96" s="858"/>
      <c r="G96" s="858"/>
      <c r="H96" s="858"/>
      <c r="I96" s="859"/>
      <c r="J96" s="405" t="str">
        <f>IF(基本情報入力シート!M121="","",基本情報入力シート!M121)</f>
        <v/>
      </c>
      <c r="K96" s="406" t="str">
        <f>IF(基本情報入力シート!R121="","",基本情報入力シート!R121)</f>
        <v/>
      </c>
      <c r="L96" s="406" t="str">
        <f>IF(基本情報入力シート!W121="","",基本情報入力シート!W121)</f>
        <v/>
      </c>
      <c r="M96" s="405" t="str">
        <f>IF(基本情報入力シート!X121="","",基本情報入力シート!X121)</f>
        <v/>
      </c>
      <c r="N96" s="157" t="str">
        <f>IF(基本情報入力シート!Y121="","",基本情報入力シート!Y121)</f>
        <v/>
      </c>
      <c r="O96" s="164"/>
      <c r="P96" s="43"/>
      <c r="Q96" s="855"/>
      <c r="R96" s="856"/>
      <c r="S96" s="154" t="str">
        <f>IFERROR(ROUNDDOWN(Q96*VLOOKUP(N96,【参考】数式用!$AR$2:$AW$48,MATCH(P96,【参考】数式用!$AT$4:$AW$4)+2,FALSE)*0.5, 0), "")</f>
        <v/>
      </c>
      <c r="T96" s="47"/>
      <c r="U96" s="156" t="str">
        <f>IFERROR(IF(AG96&lt;&gt;"",Q96*VLOOKUP(N96,【参考】数式用!$AG$2:$AL$48,MATCH(P96,【参考】数式用!$AI$4:$AL$4,0)+2,0), ""), "")</f>
        <v/>
      </c>
      <c r="V96" s="42"/>
      <c r="W96" s="874"/>
      <c r="X96" s="875"/>
      <c r="Y96" s="43"/>
      <c r="Z96" s="48"/>
      <c r="AA96" s="155" t="str">
        <f>IFERROR(IF(Y96="ー", "", ROUNDDOWN(Z96*VLOOKUP(N96,【参考】数式用!$AR$2:$AW$48,MATCH(Y96,【参考】数式用!$AT$4:$AW$4)+2,FALSE)*0.5, 0)), "")</f>
        <v/>
      </c>
      <c r="AB96" s="49"/>
      <c r="AC96" s="864" t="str">
        <f>IFERROR(IF(AG96&lt;&gt;"",Z96*VLOOKUP(N96,【参考】数式用!$AG$2:$AL$48,MATCH(Y96,【参考】数式用!$AI$4:$AL$4,0)+2,0), ""), "")</f>
        <v/>
      </c>
      <c r="AD96" s="864"/>
      <c r="AE96" s="409"/>
      <c r="AF96" s="53"/>
      <c r="AG96" s="421" t="str">
        <f>IFERROR(VLOOKUP(O96, 【参考】数式用!$AY$5:$AY$13, 1, FALSE), "")</f>
        <v/>
      </c>
      <c r="AH96" s="422" t="str">
        <f>IFERROR(VLOOKUP(N96, 【参考】数式用!$BA$2:$BB$48, 2, FALSE), "")</f>
        <v/>
      </c>
      <c r="AI96" s="423" t="str">
        <f t="shared" si="4"/>
        <v/>
      </c>
      <c r="AJ96" s="424" t="str">
        <f t="shared" si="5"/>
        <v/>
      </c>
      <c r="AK96" s="151"/>
      <c r="AL96" s="151"/>
      <c r="AM96" s="125"/>
      <c r="AN96" s="125"/>
      <c r="AO96" s="125"/>
      <c r="AP96" s="125"/>
      <c r="AQ96" s="125"/>
      <c r="AR96" s="125"/>
      <c r="AS96" s="125"/>
      <c r="AT96" s="125"/>
    </row>
    <row r="97" spans="1:46" customFormat="1" ht="30" customHeight="1">
      <c r="A97" s="153">
        <v>84</v>
      </c>
      <c r="B97" s="857" t="str">
        <f>IF(基本情報入力シート!C122="","",基本情報入力シート!C122)</f>
        <v/>
      </c>
      <c r="C97" s="858"/>
      <c r="D97" s="858"/>
      <c r="E97" s="858"/>
      <c r="F97" s="858"/>
      <c r="G97" s="858"/>
      <c r="H97" s="858"/>
      <c r="I97" s="859"/>
      <c r="J97" s="405" t="str">
        <f>IF(基本情報入力シート!M122="","",基本情報入力シート!M122)</f>
        <v/>
      </c>
      <c r="K97" s="406" t="str">
        <f>IF(基本情報入力シート!R122="","",基本情報入力シート!R122)</f>
        <v/>
      </c>
      <c r="L97" s="406" t="str">
        <f>IF(基本情報入力シート!W122="","",基本情報入力シート!W122)</f>
        <v/>
      </c>
      <c r="M97" s="405" t="str">
        <f>IF(基本情報入力シート!X122="","",基本情報入力シート!X122)</f>
        <v/>
      </c>
      <c r="N97" s="157" t="str">
        <f>IF(基本情報入力シート!Y122="","",基本情報入力シート!Y122)</f>
        <v/>
      </c>
      <c r="O97" s="164"/>
      <c r="P97" s="43"/>
      <c r="Q97" s="855"/>
      <c r="R97" s="856"/>
      <c r="S97" s="154" t="str">
        <f>IFERROR(ROUNDDOWN(Q97*VLOOKUP(N97,【参考】数式用!$AR$2:$AW$48,MATCH(P97,【参考】数式用!$AT$4:$AW$4)+2,FALSE)*0.5, 0), "")</f>
        <v/>
      </c>
      <c r="T97" s="47"/>
      <c r="U97" s="156" t="str">
        <f>IFERROR(IF(AG97&lt;&gt;"",Q97*VLOOKUP(N97,【参考】数式用!$AG$2:$AL$48,MATCH(P97,【参考】数式用!$AI$4:$AL$4,0)+2,0), ""), "")</f>
        <v/>
      </c>
      <c r="V97" s="42"/>
      <c r="W97" s="874"/>
      <c r="X97" s="875"/>
      <c r="Y97" s="43"/>
      <c r="Z97" s="48"/>
      <c r="AA97" s="155" t="str">
        <f>IFERROR(IF(Y97="ー", "", ROUNDDOWN(Z97*VLOOKUP(N97,【参考】数式用!$AR$2:$AW$48,MATCH(Y97,【参考】数式用!$AT$4:$AW$4)+2,FALSE)*0.5, 0)), "")</f>
        <v/>
      </c>
      <c r="AB97" s="49"/>
      <c r="AC97" s="864" t="str">
        <f>IFERROR(IF(AG97&lt;&gt;"",Z97*VLOOKUP(N97,【参考】数式用!$AG$2:$AL$48,MATCH(Y97,【参考】数式用!$AI$4:$AL$4,0)+2,0), ""), "")</f>
        <v/>
      </c>
      <c r="AD97" s="864"/>
      <c r="AE97" s="409"/>
      <c r="AF97" s="53"/>
      <c r="AG97" s="421" t="str">
        <f>IFERROR(VLOOKUP(O97, 【参考】数式用!$AY$5:$AY$13, 1, FALSE), "")</f>
        <v/>
      </c>
      <c r="AH97" s="422" t="str">
        <f>IFERROR(VLOOKUP(N97, 【参考】数式用!$BA$2:$BB$48, 2, FALSE), "")</f>
        <v/>
      </c>
      <c r="AI97" s="423" t="str">
        <f t="shared" si="4"/>
        <v/>
      </c>
      <c r="AJ97" s="424" t="str">
        <f t="shared" si="5"/>
        <v/>
      </c>
      <c r="AK97" s="151"/>
      <c r="AL97" s="151"/>
      <c r="AM97" s="125"/>
      <c r="AN97" s="125"/>
      <c r="AO97" s="125"/>
      <c r="AP97" s="125"/>
      <c r="AQ97" s="125"/>
      <c r="AR97" s="125"/>
      <c r="AS97" s="125"/>
      <c r="AT97" s="125"/>
    </row>
    <row r="98" spans="1:46" customFormat="1" ht="30" customHeight="1">
      <c r="A98" s="153">
        <v>85</v>
      </c>
      <c r="B98" s="857" t="str">
        <f>IF(基本情報入力シート!C123="","",基本情報入力シート!C123)</f>
        <v/>
      </c>
      <c r="C98" s="858"/>
      <c r="D98" s="858"/>
      <c r="E98" s="858"/>
      <c r="F98" s="858"/>
      <c r="G98" s="858"/>
      <c r="H98" s="858"/>
      <c r="I98" s="859"/>
      <c r="J98" s="405" t="str">
        <f>IF(基本情報入力シート!M123="","",基本情報入力シート!M123)</f>
        <v/>
      </c>
      <c r="K98" s="406" t="str">
        <f>IF(基本情報入力シート!R123="","",基本情報入力シート!R123)</f>
        <v/>
      </c>
      <c r="L98" s="406" t="str">
        <f>IF(基本情報入力シート!W123="","",基本情報入力シート!W123)</f>
        <v/>
      </c>
      <c r="M98" s="405" t="str">
        <f>IF(基本情報入力シート!X123="","",基本情報入力シート!X123)</f>
        <v/>
      </c>
      <c r="N98" s="157" t="str">
        <f>IF(基本情報入力シート!Y123="","",基本情報入力シート!Y123)</f>
        <v/>
      </c>
      <c r="O98" s="164"/>
      <c r="P98" s="43"/>
      <c r="Q98" s="855"/>
      <c r="R98" s="856"/>
      <c r="S98" s="154" t="str">
        <f>IFERROR(ROUNDDOWN(Q98*VLOOKUP(N98,【参考】数式用!$AR$2:$AW$48,MATCH(P98,【参考】数式用!$AT$4:$AW$4)+2,FALSE)*0.5, 0), "")</f>
        <v/>
      </c>
      <c r="T98" s="47"/>
      <c r="U98" s="156" t="str">
        <f>IFERROR(IF(AG98&lt;&gt;"",Q98*VLOOKUP(N98,【参考】数式用!$AG$2:$AL$48,MATCH(P98,【参考】数式用!$AI$4:$AL$4,0)+2,0), ""), "")</f>
        <v/>
      </c>
      <c r="V98" s="42"/>
      <c r="W98" s="874"/>
      <c r="X98" s="875"/>
      <c r="Y98" s="43"/>
      <c r="Z98" s="48"/>
      <c r="AA98" s="155" t="str">
        <f>IFERROR(IF(Y98="ー", "", ROUNDDOWN(Z98*VLOOKUP(N98,【参考】数式用!$AR$2:$AW$48,MATCH(Y98,【参考】数式用!$AT$4:$AW$4)+2,FALSE)*0.5, 0)), "")</f>
        <v/>
      </c>
      <c r="AB98" s="49"/>
      <c r="AC98" s="864" t="str">
        <f>IFERROR(IF(AG98&lt;&gt;"",Z98*VLOOKUP(N98,【参考】数式用!$AG$2:$AL$48,MATCH(Y98,【参考】数式用!$AI$4:$AL$4,0)+2,0), ""), "")</f>
        <v/>
      </c>
      <c r="AD98" s="864"/>
      <c r="AE98" s="409"/>
      <c r="AF98" s="53"/>
      <c r="AG98" s="421" t="str">
        <f>IFERROR(VLOOKUP(O98, 【参考】数式用!$AY$5:$AY$13, 1, FALSE), "")</f>
        <v/>
      </c>
      <c r="AH98" s="422" t="str">
        <f>IFERROR(VLOOKUP(N98, 【参考】数式用!$BA$2:$BB$48, 2, FALSE), "")</f>
        <v/>
      </c>
      <c r="AI98" s="423" t="str">
        <f t="shared" si="4"/>
        <v/>
      </c>
      <c r="AJ98" s="424" t="str">
        <f t="shared" si="5"/>
        <v/>
      </c>
      <c r="AK98" s="151"/>
      <c r="AL98" s="151"/>
      <c r="AM98" s="125"/>
      <c r="AN98" s="125"/>
      <c r="AO98" s="125"/>
      <c r="AP98" s="125"/>
      <c r="AQ98" s="125"/>
      <c r="AR98" s="125"/>
      <c r="AS98" s="125"/>
      <c r="AT98" s="125"/>
    </row>
    <row r="99" spans="1:46" customFormat="1" ht="30" customHeight="1">
      <c r="A99" s="153">
        <v>86</v>
      </c>
      <c r="B99" s="857" t="str">
        <f>IF(基本情報入力シート!C124="","",基本情報入力シート!C124)</f>
        <v/>
      </c>
      <c r="C99" s="858"/>
      <c r="D99" s="858"/>
      <c r="E99" s="858"/>
      <c r="F99" s="858"/>
      <c r="G99" s="858"/>
      <c r="H99" s="858"/>
      <c r="I99" s="859"/>
      <c r="J99" s="405" t="str">
        <f>IF(基本情報入力シート!M124="","",基本情報入力シート!M124)</f>
        <v/>
      </c>
      <c r="K99" s="406" t="str">
        <f>IF(基本情報入力シート!R124="","",基本情報入力シート!R124)</f>
        <v/>
      </c>
      <c r="L99" s="406" t="str">
        <f>IF(基本情報入力シート!W124="","",基本情報入力シート!W124)</f>
        <v/>
      </c>
      <c r="M99" s="405" t="str">
        <f>IF(基本情報入力シート!X124="","",基本情報入力シート!X124)</f>
        <v/>
      </c>
      <c r="N99" s="157" t="str">
        <f>IF(基本情報入力シート!Y124="","",基本情報入力シート!Y124)</f>
        <v/>
      </c>
      <c r="O99" s="164"/>
      <c r="P99" s="43"/>
      <c r="Q99" s="855"/>
      <c r="R99" s="856"/>
      <c r="S99" s="154" t="str">
        <f>IFERROR(ROUNDDOWN(Q99*VLOOKUP(N99,【参考】数式用!$AR$2:$AW$48,MATCH(P99,【参考】数式用!$AT$4:$AW$4)+2,FALSE)*0.5, 0), "")</f>
        <v/>
      </c>
      <c r="T99" s="47"/>
      <c r="U99" s="156" t="str">
        <f>IFERROR(IF(AG99&lt;&gt;"",Q99*VLOOKUP(N99,【参考】数式用!$AG$2:$AL$48,MATCH(P99,【参考】数式用!$AI$4:$AL$4,0)+2,0), ""), "")</f>
        <v/>
      </c>
      <c r="V99" s="42"/>
      <c r="W99" s="874"/>
      <c r="X99" s="875"/>
      <c r="Y99" s="43"/>
      <c r="Z99" s="48"/>
      <c r="AA99" s="155" t="str">
        <f>IFERROR(IF(Y99="ー", "", ROUNDDOWN(Z99*VLOOKUP(N99,【参考】数式用!$AR$2:$AW$48,MATCH(Y99,【参考】数式用!$AT$4:$AW$4)+2,FALSE)*0.5, 0)), "")</f>
        <v/>
      </c>
      <c r="AB99" s="49"/>
      <c r="AC99" s="864" t="str">
        <f>IFERROR(IF(AG99&lt;&gt;"",Z99*VLOOKUP(N99,【参考】数式用!$AG$2:$AL$48,MATCH(Y99,【参考】数式用!$AI$4:$AL$4,0)+2,0), ""), "")</f>
        <v/>
      </c>
      <c r="AD99" s="864"/>
      <c r="AE99" s="409"/>
      <c r="AF99" s="53"/>
      <c r="AG99" s="421" t="str">
        <f>IFERROR(VLOOKUP(O99, 【参考】数式用!$AY$5:$AY$13, 1, FALSE), "")</f>
        <v/>
      </c>
      <c r="AH99" s="422" t="str">
        <f>IFERROR(VLOOKUP(N99, 【参考】数式用!$BA$2:$BB$48, 2, FALSE), "")</f>
        <v/>
      </c>
      <c r="AI99" s="423" t="str">
        <f t="shared" si="4"/>
        <v/>
      </c>
      <c r="AJ99" s="424" t="str">
        <f t="shared" si="5"/>
        <v/>
      </c>
      <c r="AK99" s="151"/>
      <c r="AL99" s="151"/>
      <c r="AM99" s="125"/>
      <c r="AN99" s="125"/>
      <c r="AO99" s="125"/>
      <c r="AP99" s="125"/>
      <c r="AQ99" s="125"/>
      <c r="AR99" s="125"/>
      <c r="AS99" s="125"/>
      <c r="AT99" s="125"/>
    </row>
    <row r="100" spans="1:46" customFormat="1" ht="30" customHeight="1">
      <c r="A100" s="153">
        <v>87</v>
      </c>
      <c r="B100" s="857" t="str">
        <f>IF(基本情報入力シート!C125="","",基本情報入力シート!C125)</f>
        <v/>
      </c>
      <c r="C100" s="858"/>
      <c r="D100" s="858"/>
      <c r="E100" s="858"/>
      <c r="F100" s="858"/>
      <c r="G100" s="858"/>
      <c r="H100" s="858"/>
      <c r="I100" s="859"/>
      <c r="J100" s="405" t="str">
        <f>IF(基本情報入力シート!M125="","",基本情報入力シート!M125)</f>
        <v/>
      </c>
      <c r="K100" s="406" t="str">
        <f>IF(基本情報入力シート!R125="","",基本情報入力シート!R125)</f>
        <v/>
      </c>
      <c r="L100" s="406" t="str">
        <f>IF(基本情報入力シート!W125="","",基本情報入力シート!W125)</f>
        <v/>
      </c>
      <c r="M100" s="405" t="str">
        <f>IF(基本情報入力シート!X125="","",基本情報入力シート!X125)</f>
        <v/>
      </c>
      <c r="N100" s="157" t="str">
        <f>IF(基本情報入力シート!Y125="","",基本情報入力シート!Y125)</f>
        <v/>
      </c>
      <c r="O100" s="164"/>
      <c r="P100" s="43"/>
      <c r="Q100" s="855"/>
      <c r="R100" s="856"/>
      <c r="S100" s="154" t="str">
        <f>IFERROR(ROUNDDOWN(Q100*VLOOKUP(N100,【参考】数式用!$AR$2:$AW$48,MATCH(P100,【参考】数式用!$AT$4:$AW$4)+2,FALSE)*0.5, 0), "")</f>
        <v/>
      </c>
      <c r="T100" s="47"/>
      <c r="U100" s="156" t="str">
        <f>IFERROR(IF(AG100&lt;&gt;"",Q100*VLOOKUP(N100,【参考】数式用!$AG$2:$AL$48,MATCH(P100,【参考】数式用!$AI$4:$AL$4,0)+2,0), ""), "")</f>
        <v/>
      </c>
      <c r="V100" s="42"/>
      <c r="W100" s="874"/>
      <c r="X100" s="875"/>
      <c r="Y100" s="43"/>
      <c r="Z100" s="48"/>
      <c r="AA100" s="155" t="str">
        <f>IFERROR(IF(Y100="ー", "", ROUNDDOWN(Z100*VLOOKUP(N100,【参考】数式用!$AR$2:$AW$48,MATCH(Y100,【参考】数式用!$AT$4:$AW$4)+2,FALSE)*0.5, 0)), "")</f>
        <v/>
      </c>
      <c r="AB100" s="49"/>
      <c r="AC100" s="864" t="str">
        <f>IFERROR(IF(AG100&lt;&gt;"",Z100*VLOOKUP(N100,【参考】数式用!$AG$2:$AL$48,MATCH(Y100,【参考】数式用!$AI$4:$AL$4,0)+2,0), ""), "")</f>
        <v/>
      </c>
      <c r="AD100" s="864"/>
      <c r="AE100" s="409"/>
      <c r="AF100" s="53"/>
      <c r="AG100" s="421" t="str">
        <f>IFERROR(VLOOKUP(O100, 【参考】数式用!$AY$5:$AY$13, 1, FALSE), "")</f>
        <v/>
      </c>
      <c r="AH100" s="422" t="str">
        <f>IFERROR(VLOOKUP(N100, 【参考】数式用!$BA$2:$BB$48, 2, FALSE), "")</f>
        <v/>
      </c>
      <c r="AI100" s="423" t="str">
        <f t="shared" si="4"/>
        <v/>
      </c>
      <c r="AJ100" s="424" t="str">
        <f t="shared" si="5"/>
        <v/>
      </c>
      <c r="AK100" s="151"/>
      <c r="AL100" s="151"/>
      <c r="AM100" s="125"/>
      <c r="AN100" s="125"/>
      <c r="AO100" s="125"/>
      <c r="AP100" s="125"/>
      <c r="AQ100" s="125"/>
      <c r="AR100" s="125"/>
      <c r="AS100" s="125"/>
      <c r="AT100" s="125"/>
    </row>
    <row r="101" spans="1:46" customFormat="1" ht="30" customHeight="1">
      <c r="A101" s="153">
        <v>88</v>
      </c>
      <c r="B101" s="857" t="str">
        <f>IF(基本情報入力シート!C126="","",基本情報入力シート!C126)</f>
        <v/>
      </c>
      <c r="C101" s="858"/>
      <c r="D101" s="858"/>
      <c r="E101" s="858"/>
      <c r="F101" s="858"/>
      <c r="G101" s="858"/>
      <c r="H101" s="858"/>
      <c r="I101" s="859"/>
      <c r="J101" s="405" t="str">
        <f>IF(基本情報入力シート!M126="","",基本情報入力シート!M126)</f>
        <v/>
      </c>
      <c r="K101" s="406" t="str">
        <f>IF(基本情報入力シート!R126="","",基本情報入力シート!R126)</f>
        <v/>
      </c>
      <c r="L101" s="406" t="str">
        <f>IF(基本情報入力シート!W126="","",基本情報入力シート!W126)</f>
        <v/>
      </c>
      <c r="M101" s="405" t="str">
        <f>IF(基本情報入力シート!X126="","",基本情報入力シート!X126)</f>
        <v/>
      </c>
      <c r="N101" s="157" t="str">
        <f>IF(基本情報入力シート!Y126="","",基本情報入力シート!Y126)</f>
        <v/>
      </c>
      <c r="O101" s="164"/>
      <c r="P101" s="43"/>
      <c r="Q101" s="855"/>
      <c r="R101" s="856"/>
      <c r="S101" s="154" t="str">
        <f>IFERROR(ROUNDDOWN(Q101*VLOOKUP(N101,【参考】数式用!$AR$2:$AW$48,MATCH(P101,【参考】数式用!$AT$4:$AW$4)+2,FALSE)*0.5, 0), "")</f>
        <v/>
      </c>
      <c r="T101" s="47"/>
      <c r="U101" s="156" t="str">
        <f>IFERROR(IF(AG101&lt;&gt;"",Q101*VLOOKUP(N101,【参考】数式用!$AG$2:$AL$48,MATCH(P101,【参考】数式用!$AI$4:$AL$4,0)+2,0), ""), "")</f>
        <v/>
      </c>
      <c r="V101" s="42"/>
      <c r="W101" s="874"/>
      <c r="X101" s="875"/>
      <c r="Y101" s="43"/>
      <c r="Z101" s="48"/>
      <c r="AA101" s="155" t="str">
        <f>IFERROR(IF(Y101="ー", "", ROUNDDOWN(Z101*VLOOKUP(N101,【参考】数式用!$AR$2:$AW$48,MATCH(Y101,【参考】数式用!$AT$4:$AW$4)+2,FALSE)*0.5, 0)), "")</f>
        <v/>
      </c>
      <c r="AB101" s="49"/>
      <c r="AC101" s="864" t="str">
        <f>IFERROR(IF(AG101&lt;&gt;"",Z101*VLOOKUP(N101,【参考】数式用!$AG$2:$AL$48,MATCH(Y101,【参考】数式用!$AI$4:$AL$4,0)+2,0), ""), "")</f>
        <v/>
      </c>
      <c r="AD101" s="864"/>
      <c r="AE101" s="409"/>
      <c r="AF101" s="53"/>
      <c r="AG101" s="421" t="str">
        <f>IFERROR(VLOOKUP(O101, 【参考】数式用!$AY$5:$AY$13, 1, FALSE), "")</f>
        <v/>
      </c>
      <c r="AH101" s="422" t="str">
        <f>IFERROR(VLOOKUP(N101, 【参考】数式用!$BA$2:$BB$48, 2, FALSE), "")</f>
        <v/>
      </c>
      <c r="AI101" s="423" t="str">
        <f t="shared" si="4"/>
        <v/>
      </c>
      <c r="AJ101" s="424" t="str">
        <f t="shared" si="5"/>
        <v/>
      </c>
      <c r="AK101" s="151"/>
      <c r="AL101" s="151"/>
      <c r="AM101" s="125"/>
      <c r="AN101" s="125"/>
      <c r="AO101" s="125"/>
      <c r="AP101" s="125"/>
      <c r="AQ101" s="125"/>
      <c r="AR101" s="125"/>
      <c r="AS101" s="125"/>
      <c r="AT101" s="125"/>
    </row>
    <row r="102" spans="1:46" customFormat="1" ht="30" customHeight="1">
      <c r="A102" s="153">
        <v>89</v>
      </c>
      <c r="B102" s="857" t="str">
        <f>IF(基本情報入力シート!C127="","",基本情報入力シート!C127)</f>
        <v/>
      </c>
      <c r="C102" s="858"/>
      <c r="D102" s="858"/>
      <c r="E102" s="858"/>
      <c r="F102" s="858"/>
      <c r="G102" s="858"/>
      <c r="H102" s="858"/>
      <c r="I102" s="859"/>
      <c r="J102" s="405" t="str">
        <f>IF(基本情報入力シート!M127="","",基本情報入力シート!M127)</f>
        <v/>
      </c>
      <c r="K102" s="406" t="str">
        <f>IF(基本情報入力シート!R127="","",基本情報入力シート!R127)</f>
        <v/>
      </c>
      <c r="L102" s="406" t="str">
        <f>IF(基本情報入力シート!W127="","",基本情報入力シート!W127)</f>
        <v/>
      </c>
      <c r="M102" s="405" t="str">
        <f>IF(基本情報入力シート!X127="","",基本情報入力シート!X127)</f>
        <v/>
      </c>
      <c r="N102" s="157" t="str">
        <f>IF(基本情報入力シート!Y127="","",基本情報入力シート!Y127)</f>
        <v/>
      </c>
      <c r="O102" s="164"/>
      <c r="P102" s="43"/>
      <c r="Q102" s="855"/>
      <c r="R102" s="856"/>
      <c r="S102" s="154" t="str">
        <f>IFERROR(ROUNDDOWN(Q102*VLOOKUP(N102,【参考】数式用!$AR$2:$AW$48,MATCH(P102,【参考】数式用!$AT$4:$AW$4)+2,FALSE)*0.5, 0), "")</f>
        <v/>
      </c>
      <c r="T102" s="47"/>
      <c r="U102" s="156" t="str">
        <f>IFERROR(IF(AG102&lt;&gt;"",Q102*VLOOKUP(N102,【参考】数式用!$AG$2:$AL$48,MATCH(P102,【参考】数式用!$AI$4:$AL$4,0)+2,0), ""), "")</f>
        <v/>
      </c>
      <c r="V102" s="42"/>
      <c r="W102" s="874"/>
      <c r="X102" s="875"/>
      <c r="Y102" s="43"/>
      <c r="Z102" s="48"/>
      <c r="AA102" s="155" t="str">
        <f>IFERROR(IF(Y102="ー", "", ROUNDDOWN(Z102*VLOOKUP(N102,【参考】数式用!$AR$2:$AW$48,MATCH(Y102,【参考】数式用!$AT$4:$AW$4)+2,FALSE)*0.5, 0)), "")</f>
        <v/>
      </c>
      <c r="AB102" s="49"/>
      <c r="AC102" s="864" t="str">
        <f>IFERROR(IF(AG102&lt;&gt;"",Z102*VLOOKUP(N102,【参考】数式用!$AG$2:$AL$48,MATCH(Y102,【参考】数式用!$AI$4:$AL$4,0)+2,0), ""), "")</f>
        <v/>
      </c>
      <c r="AD102" s="864"/>
      <c r="AE102" s="409"/>
      <c r="AF102" s="53"/>
      <c r="AG102" s="421" t="str">
        <f>IFERROR(VLOOKUP(O102, 【参考】数式用!$AY$5:$AY$13, 1, FALSE), "")</f>
        <v/>
      </c>
      <c r="AH102" s="422" t="str">
        <f>IFERROR(VLOOKUP(N102, 【参考】数式用!$BA$2:$BB$48, 2, FALSE), "")</f>
        <v/>
      </c>
      <c r="AI102" s="423" t="str">
        <f t="shared" si="4"/>
        <v/>
      </c>
      <c r="AJ102" s="424" t="str">
        <f t="shared" si="5"/>
        <v/>
      </c>
      <c r="AK102" s="151"/>
      <c r="AL102" s="151"/>
      <c r="AM102" s="125"/>
      <c r="AN102" s="125"/>
      <c r="AO102" s="125"/>
      <c r="AP102" s="125"/>
      <c r="AQ102" s="125"/>
      <c r="AR102" s="125"/>
      <c r="AS102" s="125"/>
      <c r="AT102" s="125"/>
    </row>
    <row r="103" spans="1:46" customFormat="1" ht="30" customHeight="1">
      <c r="A103" s="153">
        <v>90</v>
      </c>
      <c r="B103" s="857" t="str">
        <f>IF(基本情報入力シート!C128="","",基本情報入力シート!C128)</f>
        <v/>
      </c>
      <c r="C103" s="858"/>
      <c r="D103" s="858"/>
      <c r="E103" s="858"/>
      <c r="F103" s="858"/>
      <c r="G103" s="858"/>
      <c r="H103" s="858"/>
      <c r="I103" s="859"/>
      <c r="J103" s="405" t="str">
        <f>IF(基本情報入力シート!M128="","",基本情報入力シート!M128)</f>
        <v/>
      </c>
      <c r="K103" s="406" t="str">
        <f>IF(基本情報入力シート!R128="","",基本情報入力シート!R128)</f>
        <v/>
      </c>
      <c r="L103" s="406" t="str">
        <f>IF(基本情報入力シート!W128="","",基本情報入力シート!W128)</f>
        <v/>
      </c>
      <c r="M103" s="405" t="str">
        <f>IF(基本情報入力シート!X128="","",基本情報入力シート!X128)</f>
        <v/>
      </c>
      <c r="N103" s="157" t="str">
        <f>IF(基本情報入力シート!Y128="","",基本情報入力シート!Y128)</f>
        <v/>
      </c>
      <c r="O103" s="164"/>
      <c r="P103" s="43"/>
      <c r="Q103" s="855"/>
      <c r="R103" s="856"/>
      <c r="S103" s="154" t="str">
        <f>IFERROR(ROUNDDOWN(Q103*VLOOKUP(N103,【参考】数式用!$AR$2:$AW$48,MATCH(P103,【参考】数式用!$AT$4:$AW$4)+2,FALSE)*0.5, 0), "")</f>
        <v/>
      </c>
      <c r="T103" s="47"/>
      <c r="U103" s="156" t="str">
        <f>IFERROR(IF(AG103&lt;&gt;"",Q103*VLOOKUP(N103,【参考】数式用!$AG$2:$AL$48,MATCH(P103,【参考】数式用!$AI$4:$AL$4,0)+2,0), ""), "")</f>
        <v/>
      </c>
      <c r="V103" s="42"/>
      <c r="W103" s="874"/>
      <c r="X103" s="875"/>
      <c r="Y103" s="43"/>
      <c r="Z103" s="48"/>
      <c r="AA103" s="155" t="str">
        <f>IFERROR(IF(Y103="ー", "", ROUNDDOWN(Z103*VLOOKUP(N103,【参考】数式用!$AR$2:$AW$48,MATCH(Y103,【参考】数式用!$AT$4:$AW$4)+2,FALSE)*0.5, 0)), "")</f>
        <v/>
      </c>
      <c r="AB103" s="49"/>
      <c r="AC103" s="864" t="str">
        <f>IFERROR(IF(AG103&lt;&gt;"",Z103*VLOOKUP(N103,【参考】数式用!$AG$2:$AL$48,MATCH(Y103,【参考】数式用!$AI$4:$AL$4,0)+2,0), ""), "")</f>
        <v/>
      </c>
      <c r="AD103" s="864"/>
      <c r="AE103" s="409"/>
      <c r="AF103" s="53"/>
      <c r="AG103" s="421" t="str">
        <f>IFERROR(VLOOKUP(O103, 【参考】数式用!$AY$5:$AY$13, 1, FALSE), "")</f>
        <v/>
      </c>
      <c r="AH103" s="422" t="str">
        <f>IFERROR(VLOOKUP(N103, 【参考】数式用!$BA$2:$BB$48, 2, FALSE), "")</f>
        <v/>
      </c>
      <c r="AI103" s="423" t="str">
        <f t="shared" si="4"/>
        <v/>
      </c>
      <c r="AJ103" s="424" t="str">
        <f t="shared" si="5"/>
        <v/>
      </c>
      <c r="AK103" s="151"/>
      <c r="AL103" s="151"/>
      <c r="AM103" s="125"/>
      <c r="AN103" s="125"/>
      <c r="AO103" s="125"/>
      <c r="AP103" s="125"/>
      <c r="AQ103" s="125"/>
      <c r="AR103" s="125"/>
      <c r="AS103" s="125"/>
      <c r="AT103" s="125"/>
    </row>
    <row r="104" spans="1:46" customFormat="1" ht="30" customHeight="1">
      <c r="A104" s="153">
        <v>91</v>
      </c>
      <c r="B104" s="857" t="str">
        <f>IF(基本情報入力シート!C129="","",基本情報入力シート!C129)</f>
        <v/>
      </c>
      <c r="C104" s="858"/>
      <c r="D104" s="858"/>
      <c r="E104" s="858"/>
      <c r="F104" s="858"/>
      <c r="G104" s="858"/>
      <c r="H104" s="858"/>
      <c r="I104" s="859"/>
      <c r="J104" s="405" t="str">
        <f>IF(基本情報入力シート!M129="","",基本情報入力シート!M129)</f>
        <v/>
      </c>
      <c r="K104" s="406" t="str">
        <f>IF(基本情報入力シート!R129="","",基本情報入力シート!R129)</f>
        <v/>
      </c>
      <c r="L104" s="406" t="str">
        <f>IF(基本情報入力シート!W129="","",基本情報入力シート!W129)</f>
        <v/>
      </c>
      <c r="M104" s="405" t="str">
        <f>IF(基本情報入力シート!X129="","",基本情報入力シート!X129)</f>
        <v/>
      </c>
      <c r="N104" s="157" t="str">
        <f>IF(基本情報入力シート!Y129="","",基本情報入力シート!Y129)</f>
        <v/>
      </c>
      <c r="O104" s="164"/>
      <c r="P104" s="43"/>
      <c r="Q104" s="855"/>
      <c r="R104" s="856"/>
      <c r="S104" s="154" t="str">
        <f>IFERROR(ROUNDDOWN(Q104*VLOOKUP(N104,【参考】数式用!$AR$2:$AW$48,MATCH(P104,【参考】数式用!$AT$4:$AW$4)+2,FALSE)*0.5, 0), "")</f>
        <v/>
      </c>
      <c r="T104" s="47"/>
      <c r="U104" s="156" t="str">
        <f>IFERROR(IF(AG104&lt;&gt;"",Q104*VLOOKUP(N104,【参考】数式用!$AG$2:$AL$48,MATCH(P104,【参考】数式用!$AI$4:$AL$4,0)+2,0), ""), "")</f>
        <v/>
      </c>
      <c r="V104" s="42"/>
      <c r="W104" s="874"/>
      <c r="X104" s="875"/>
      <c r="Y104" s="43"/>
      <c r="Z104" s="48"/>
      <c r="AA104" s="155" t="str">
        <f>IFERROR(IF(Y104="ー", "", ROUNDDOWN(Z104*VLOOKUP(N104,【参考】数式用!$AR$2:$AW$48,MATCH(Y104,【参考】数式用!$AT$4:$AW$4)+2,FALSE)*0.5, 0)), "")</f>
        <v/>
      </c>
      <c r="AB104" s="49"/>
      <c r="AC104" s="864" t="str">
        <f>IFERROR(IF(AG104&lt;&gt;"",Z104*VLOOKUP(N104,【参考】数式用!$AG$2:$AL$48,MATCH(Y104,【参考】数式用!$AI$4:$AL$4,0)+2,0), ""), "")</f>
        <v/>
      </c>
      <c r="AD104" s="864"/>
      <c r="AE104" s="409"/>
      <c r="AF104" s="53"/>
      <c r="AG104" s="421" t="str">
        <f>IFERROR(VLOOKUP(O104, 【参考】数式用!$AY$5:$AY$13, 1, FALSE), "")</f>
        <v/>
      </c>
      <c r="AH104" s="422" t="str">
        <f>IFERROR(VLOOKUP(N104, 【参考】数式用!$BA$2:$BB$48, 2, FALSE), "")</f>
        <v/>
      </c>
      <c r="AI104" s="423" t="str">
        <f t="shared" ref="AI104:AI167" si="6">IF(AND(OR(P104="処遇改善加算Ⅰ",P104="処遇改善加算Ⅱ"),AH104="対象"), 1,"")</f>
        <v/>
      </c>
      <c r="AJ104" s="424" t="str">
        <f t="shared" ref="AJ104:AJ167" si="7">IF(OR(Y104="処遇改善加算Ⅰ",Y104="処遇改善加算Ⅱ"),IF(AND(N104&lt;&gt;"訪問型サービス（総合事業）",N104&lt;&gt;"通所型サービス（総合事業）",N104&lt;&gt;"（介護予防）短期入所生活介護",N104&lt;&gt;"（介護予防）短期入所療養介護（老健）",N104&lt;&gt;"（介護予防）短期入所療養介護 （病院等（老健以外）)",N104&lt;&gt;"（介護予防）短期入所療養介護（医療院）"),1,""),"")</f>
        <v/>
      </c>
      <c r="AK104" s="151"/>
      <c r="AL104" s="151"/>
      <c r="AM104" s="125"/>
      <c r="AN104" s="125"/>
      <c r="AO104" s="125"/>
      <c r="AP104" s="125"/>
      <c r="AQ104" s="125"/>
      <c r="AR104" s="125"/>
      <c r="AS104" s="125"/>
      <c r="AT104" s="125"/>
    </row>
    <row r="105" spans="1:46" customFormat="1" ht="30" customHeight="1">
      <c r="A105" s="153">
        <v>92</v>
      </c>
      <c r="B105" s="857" t="str">
        <f>IF(基本情報入力シート!C130="","",基本情報入力シート!C130)</f>
        <v/>
      </c>
      <c r="C105" s="858"/>
      <c r="D105" s="858"/>
      <c r="E105" s="858"/>
      <c r="F105" s="858"/>
      <c r="G105" s="858"/>
      <c r="H105" s="858"/>
      <c r="I105" s="859"/>
      <c r="J105" s="405" t="str">
        <f>IF(基本情報入力シート!M130="","",基本情報入力シート!M130)</f>
        <v/>
      </c>
      <c r="K105" s="406" t="str">
        <f>IF(基本情報入力シート!R130="","",基本情報入力シート!R130)</f>
        <v/>
      </c>
      <c r="L105" s="406" t="str">
        <f>IF(基本情報入力シート!W130="","",基本情報入力シート!W130)</f>
        <v/>
      </c>
      <c r="M105" s="405" t="str">
        <f>IF(基本情報入力シート!X130="","",基本情報入力シート!X130)</f>
        <v/>
      </c>
      <c r="N105" s="157" t="str">
        <f>IF(基本情報入力シート!Y130="","",基本情報入力シート!Y130)</f>
        <v/>
      </c>
      <c r="O105" s="164"/>
      <c r="P105" s="43"/>
      <c r="Q105" s="855"/>
      <c r="R105" s="856"/>
      <c r="S105" s="154" t="str">
        <f>IFERROR(ROUNDDOWN(Q105*VLOOKUP(N105,【参考】数式用!$AR$2:$AW$48,MATCH(P105,【参考】数式用!$AT$4:$AW$4)+2,FALSE)*0.5, 0), "")</f>
        <v/>
      </c>
      <c r="T105" s="47"/>
      <c r="U105" s="156" t="str">
        <f>IFERROR(IF(AG105&lt;&gt;"",Q105*VLOOKUP(N105,【参考】数式用!$AG$2:$AL$48,MATCH(P105,【参考】数式用!$AI$4:$AL$4,0)+2,0), ""), "")</f>
        <v/>
      </c>
      <c r="V105" s="42"/>
      <c r="W105" s="874"/>
      <c r="X105" s="875"/>
      <c r="Y105" s="43"/>
      <c r="Z105" s="48"/>
      <c r="AA105" s="155" t="str">
        <f>IFERROR(IF(Y105="ー", "", ROUNDDOWN(Z105*VLOOKUP(N105,【参考】数式用!$AR$2:$AW$48,MATCH(Y105,【参考】数式用!$AT$4:$AW$4)+2,FALSE)*0.5, 0)), "")</f>
        <v/>
      </c>
      <c r="AB105" s="49"/>
      <c r="AC105" s="864" t="str">
        <f>IFERROR(IF(AG105&lt;&gt;"",Z105*VLOOKUP(N105,【参考】数式用!$AG$2:$AL$48,MATCH(Y105,【参考】数式用!$AI$4:$AL$4,0)+2,0), ""), "")</f>
        <v/>
      </c>
      <c r="AD105" s="864"/>
      <c r="AE105" s="409"/>
      <c r="AF105" s="53"/>
      <c r="AG105" s="421" t="str">
        <f>IFERROR(VLOOKUP(O105, 【参考】数式用!$AY$5:$AY$13, 1, FALSE), "")</f>
        <v/>
      </c>
      <c r="AH105" s="422" t="str">
        <f>IFERROR(VLOOKUP(N105, 【参考】数式用!$BA$2:$BB$48, 2, FALSE), "")</f>
        <v/>
      </c>
      <c r="AI105" s="423" t="str">
        <f t="shared" si="6"/>
        <v/>
      </c>
      <c r="AJ105" s="424" t="str">
        <f t="shared" si="7"/>
        <v/>
      </c>
      <c r="AK105" s="151"/>
      <c r="AL105" s="151"/>
      <c r="AM105" s="125"/>
      <c r="AN105" s="125"/>
      <c r="AO105" s="125"/>
      <c r="AP105" s="125"/>
      <c r="AQ105" s="125"/>
      <c r="AR105" s="125"/>
      <c r="AS105" s="125"/>
      <c r="AT105" s="125"/>
    </row>
    <row r="106" spans="1:46" customFormat="1" ht="30" customHeight="1">
      <c r="A106" s="153">
        <v>93</v>
      </c>
      <c r="B106" s="857" t="str">
        <f>IF(基本情報入力シート!C131="","",基本情報入力シート!C131)</f>
        <v/>
      </c>
      <c r="C106" s="858"/>
      <c r="D106" s="858"/>
      <c r="E106" s="858"/>
      <c r="F106" s="858"/>
      <c r="G106" s="858"/>
      <c r="H106" s="858"/>
      <c r="I106" s="859"/>
      <c r="J106" s="405" t="str">
        <f>IF(基本情報入力シート!M131="","",基本情報入力シート!M131)</f>
        <v/>
      </c>
      <c r="K106" s="406" t="str">
        <f>IF(基本情報入力シート!R131="","",基本情報入力シート!R131)</f>
        <v/>
      </c>
      <c r="L106" s="406" t="str">
        <f>IF(基本情報入力シート!W131="","",基本情報入力シート!W131)</f>
        <v/>
      </c>
      <c r="M106" s="405" t="str">
        <f>IF(基本情報入力シート!X131="","",基本情報入力シート!X131)</f>
        <v/>
      </c>
      <c r="N106" s="157" t="str">
        <f>IF(基本情報入力シート!Y131="","",基本情報入力シート!Y131)</f>
        <v/>
      </c>
      <c r="O106" s="164"/>
      <c r="P106" s="43"/>
      <c r="Q106" s="855"/>
      <c r="R106" s="856"/>
      <c r="S106" s="154" t="str">
        <f>IFERROR(ROUNDDOWN(Q106*VLOOKUP(N106,【参考】数式用!$AR$2:$AW$48,MATCH(P106,【参考】数式用!$AT$4:$AW$4)+2,FALSE)*0.5, 0), "")</f>
        <v/>
      </c>
      <c r="T106" s="47"/>
      <c r="U106" s="156" t="str">
        <f>IFERROR(IF(AG106&lt;&gt;"",Q106*VLOOKUP(N106,【参考】数式用!$AG$2:$AL$48,MATCH(P106,【参考】数式用!$AI$4:$AL$4,0)+2,0), ""), "")</f>
        <v/>
      </c>
      <c r="V106" s="42"/>
      <c r="W106" s="874"/>
      <c r="X106" s="875"/>
      <c r="Y106" s="43"/>
      <c r="Z106" s="48"/>
      <c r="AA106" s="155"/>
      <c r="AB106" s="49"/>
      <c r="AC106" s="864" t="str">
        <f>IFERROR(IF(AG106&lt;&gt;"",Z106*VLOOKUP(N106,【参考】数式用!$AG$2:$AL$48,MATCH(Y106,【参考】数式用!$AI$4:$AL$4,0)+2,0), ""), "")</f>
        <v/>
      </c>
      <c r="AD106" s="864"/>
      <c r="AE106" s="409"/>
      <c r="AF106" s="53"/>
      <c r="AG106" s="421" t="str">
        <f>IFERROR(VLOOKUP(O106, 【参考】数式用!$AY$5:$AY$13, 1, FALSE), "")</f>
        <v/>
      </c>
      <c r="AH106" s="422" t="str">
        <f>IFERROR(VLOOKUP(N106, 【参考】数式用!$BA$2:$BB$48, 2, FALSE), "")</f>
        <v/>
      </c>
      <c r="AI106" s="423" t="str">
        <f t="shared" si="6"/>
        <v/>
      </c>
      <c r="AJ106" s="424" t="str">
        <f t="shared" si="7"/>
        <v/>
      </c>
      <c r="AK106" s="151"/>
      <c r="AL106" s="151"/>
      <c r="AM106" s="125"/>
      <c r="AN106" s="125"/>
      <c r="AO106" s="125"/>
      <c r="AP106" s="125"/>
      <c r="AQ106" s="125"/>
      <c r="AR106" s="125"/>
      <c r="AS106" s="125"/>
      <c r="AT106" s="125"/>
    </row>
    <row r="107" spans="1:46" customFormat="1" ht="30" customHeight="1">
      <c r="A107" s="153">
        <v>94</v>
      </c>
      <c r="B107" s="857" t="str">
        <f>IF(基本情報入力シート!C132="","",基本情報入力シート!C132)</f>
        <v/>
      </c>
      <c r="C107" s="858"/>
      <c r="D107" s="858"/>
      <c r="E107" s="858"/>
      <c r="F107" s="858"/>
      <c r="G107" s="858"/>
      <c r="H107" s="858"/>
      <c r="I107" s="859"/>
      <c r="J107" s="405" t="str">
        <f>IF(基本情報入力シート!M132="","",基本情報入力シート!M132)</f>
        <v/>
      </c>
      <c r="K107" s="406" t="str">
        <f>IF(基本情報入力シート!R132="","",基本情報入力シート!R132)</f>
        <v/>
      </c>
      <c r="L107" s="406" t="str">
        <f>IF(基本情報入力シート!W132="","",基本情報入力シート!W132)</f>
        <v/>
      </c>
      <c r="M107" s="405" t="str">
        <f>IF(基本情報入力シート!X132="","",基本情報入力シート!X132)</f>
        <v/>
      </c>
      <c r="N107" s="157" t="str">
        <f>IF(基本情報入力シート!Y132="","",基本情報入力シート!Y132)</f>
        <v/>
      </c>
      <c r="O107" s="164"/>
      <c r="P107" s="43"/>
      <c r="Q107" s="855"/>
      <c r="R107" s="856"/>
      <c r="S107" s="154" t="str">
        <f>IFERROR(ROUNDDOWN(Q107*VLOOKUP(N107,【参考】数式用!$AR$2:$AW$48,MATCH(P107,【参考】数式用!$AT$4:$AW$4)+2,FALSE)*0.5, 0), "")</f>
        <v/>
      </c>
      <c r="T107" s="47"/>
      <c r="U107" s="156" t="str">
        <f>IFERROR(IF(AG107&lt;&gt;"",Q107*VLOOKUP(N107,【参考】数式用!$AG$2:$AL$48,MATCH(P107,【参考】数式用!$AI$4:$AL$4,0)+2,0), ""), "")</f>
        <v/>
      </c>
      <c r="V107" s="42"/>
      <c r="W107" s="874"/>
      <c r="X107" s="875"/>
      <c r="Y107" s="43"/>
      <c r="Z107" s="48"/>
      <c r="AA107" s="155"/>
      <c r="AB107" s="49"/>
      <c r="AC107" s="864" t="str">
        <f>IFERROR(IF(AG107&lt;&gt;"",Z107*VLOOKUP(N107,【参考】数式用!$AG$2:$AL$48,MATCH(Y107,【参考】数式用!$AI$4:$AL$4,0)+2,0), ""), "")</f>
        <v/>
      </c>
      <c r="AD107" s="864"/>
      <c r="AE107" s="409"/>
      <c r="AF107" s="53"/>
      <c r="AG107" s="421" t="str">
        <f>IFERROR(VLOOKUP(O107, 【参考】数式用!$AY$5:$AY$13, 1, FALSE), "")</f>
        <v/>
      </c>
      <c r="AH107" s="422" t="str">
        <f>IFERROR(VLOOKUP(N107, 【参考】数式用!$BA$2:$BB$48, 2, FALSE), "")</f>
        <v/>
      </c>
      <c r="AI107" s="423" t="str">
        <f t="shared" si="6"/>
        <v/>
      </c>
      <c r="AJ107" s="424" t="str">
        <f t="shared" si="7"/>
        <v/>
      </c>
      <c r="AK107" s="151"/>
      <c r="AL107" s="151"/>
      <c r="AM107" s="125"/>
      <c r="AN107" s="125"/>
      <c r="AO107" s="125"/>
      <c r="AP107" s="125"/>
      <c r="AQ107" s="125"/>
      <c r="AR107" s="125"/>
      <c r="AS107" s="125"/>
      <c r="AT107" s="125"/>
    </row>
    <row r="108" spans="1:46" customFormat="1" ht="30" customHeight="1">
      <c r="A108" s="153">
        <v>95</v>
      </c>
      <c r="B108" s="857" t="str">
        <f>IF(基本情報入力シート!C133="","",基本情報入力シート!C133)</f>
        <v/>
      </c>
      <c r="C108" s="858"/>
      <c r="D108" s="858"/>
      <c r="E108" s="858"/>
      <c r="F108" s="858"/>
      <c r="G108" s="858"/>
      <c r="H108" s="858"/>
      <c r="I108" s="859"/>
      <c r="J108" s="405" t="str">
        <f>IF(基本情報入力シート!M133="","",基本情報入力シート!M133)</f>
        <v/>
      </c>
      <c r="K108" s="406" t="str">
        <f>IF(基本情報入力シート!R133="","",基本情報入力シート!R133)</f>
        <v/>
      </c>
      <c r="L108" s="406" t="str">
        <f>IF(基本情報入力シート!W133="","",基本情報入力シート!W133)</f>
        <v/>
      </c>
      <c r="M108" s="405" t="str">
        <f>IF(基本情報入力シート!X133="","",基本情報入力シート!X133)</f>
        <v/>
      </c>
      <c r="N108" s="157" t="str">
        <f>IF(基本情報入力シート!Y133="","",基本情報入力シート!Y133)</f>
        <v/>
      </c>
      <c r="O108" s="164"/>
      <c r="P108" s="43"/>
      <c r="Q108" s="855"/>
      <c r="R108" s="856"/>
      <c r="S108" s="154" t="str">
        <f>IFERROR(ROUNDDOWN(Q108*VLOOKUP(N108,【参考】数式用!$AR$2:$AW$48,MATCH(P108,【参考】数式用!$AT$4:$AW$4)+2,FALSE)*0.5, 0), "")</f>
        <v/>
      </c>
      <c r="T108" s="47"/>
      <c r="U108" s="156" t="str">
        <f>IFERROR(IF(AG108&lt;&gt;"",Q108*VLOOKUP(N108,【参考】数式用!$AG$2:$AL$48,MATCH(P108,【参考】数式用!$AI$4:$AL$4,0)+2,0), ""), "")</f>
        <v/>
      </c>
      <c r="V108" s="42"/>
      <c r="W108" s="874"/>
      <c r="X108" s="875"/>
      <c r="Y108" s="43"/>
      <c r="Z108" s="48"/>
      <c r="AA108" s="155"/>
      <c r="AB108" s="49"/>
      <c r="AC108" s="864" t="str">
        <f>IFERROR(IF(AG108&lt;&gt;"",Z108*VLOOKUP(N108,【参考】数式用!$AG$2:$AL$48,MATCH(Y108,【参考】数式用!$AI$4:$AL$4,0)+2,0), ""), "")</f>
        <v/>
      </c>
      <c r="AD108" s="864"/>
      <c r="AE108" s="409"/>
      <c r="AF108" s="53"/>
      <c r="AG108" s="421" t="str">
        <f>IFERROR(VLOOKUP(O108, 【参考】数式用!$AY$5:$AY$13, 1, FALSE), "")</f>
        <v/>
      </c>
      <c r="AH108" s="422" t="str">
        <f>IFERROR(VLOOKUP(N108, 【参考】数式用!$BA$2:$BB$48, 2, FALSE), "")</f>
        <v/>
      </c>
      <c r="AI108" s="423" t="str">
        <f t="shared" si="6"/>
        <v/>
      </c>
      <c r="AJ108" s="424" t="str">
        <f t="shared" si="7"/>
        <v/>
      </c>
      <c r="AK108" s="151"/>
      <c r="AL108" s="151"/>
      <c r="AM108" s="125"/>
      <c r="AN108" s="125"/>
      <c r="AO108" s="125"/>
      <c r="AP108" s="125"/>
      <c r="AQ108" s="125"/>
      <c r="AR108" s="125"/>
      <c r="AS108" s="125"/>
      <c r="AT108" s="125"/>
    </row>
    <row r="109" spans="1:46" customFormat="1" ht="30" customHeight="1">
      <c r="A109" s="153">
        <v>96</v>
      </c>
      <c r="B109" s="857" t="str">
        <f>IF(基本情報入力シート!C134="","",基本情報入力シート!C134)</f>
        <v/>
      </c>
      <c r="C109" s="858"/>
      <c r="D109" s="858"/>
      <c r="E109" s="858"/>
      <c r="F109" s="858"/>
      <c r="G109" s="858"/>
      <c r="H109" s="858"/>
      <c r="I109" s="859"/>
      <c r="J109" s="405" t="str">
        <f>IF(基本情報入力シート!M134="","",基本情報入力シート!M134)</f>
        <v/>
      </c>
      <c r="K109" s="406" t="str">
        <f>IF(基本情報入力シート!R134="","",基本情報入力シート!R134)</f>
        <v/>
      </c>
      <c r="L109" s="406" t="str">
        <f>IF(基本情報入力シート!W134="","",基本情報入力シート!W134)</f>
        <v/>
      </c>
      <c r="M109" s="405" t="str">
        <f>IF(基本情報入力シート!X134="","",基本情報入力シート!X134)</f>
        <v/>
      </c>
      <c r="N109" s="157" t="str">
        <f>IF(基本情報入力シート!Y134="","",基本情報入力シート!Y134)</f>
        <v/>
      </c>
      <c r="O109" s="164"/>
      <c r="P109" s="43"/>
      <c r="Q109" s="855"/>
      <c r="R109" s="856"/>
      <c r="S109" s="154" t="str">
        <f>IFERROR(ROUNDDOWN(Q109*VLOOKUP(N109,【参考】数式用!$AR$2:$AW$48,MATCH(P109,【参考】数式用!$AT$4:$AW$4)+2,FALSE)*0.5, 0), "")</f>
        <v/>
      </c>
      <c r="T109" s="47"/>
      <c r="U109" s="156" t="str">
        <f>IFERROR(IF(AG109&lt;&gt;"",Q109*VLOOKUP(N109,【参考】数式用!$AG$2:$AL$48,MATCH(P109,【参考】数式用!$AI$4:$AL$4,0)+2,0), ""), "")</f>
        <v/>
      </c>
      <c r="V109" s="42"/>
      <c r="W109" s="874"/>
      <c r="X109" s="875"/>
      <c r="Y109" s="43"/>
      <c r="Z109" s="48"/>
      <c r="AA109" s="155"/>
      <c r="AB109" s="49"/>
      <c r="AC109" s="864" t="str">
        <f>IFERROR(IF(AG109&lt;&gt;"",Z109*VLOOKUP(N109,【参考】数式用!$AG$2:$AL$48,MATCH(Y109,【参考】数式用!$AI$4:$AL$4,0)+2,0), ""), "")</f>
        <v/>
      </c>
      <c r="AD109" s="864"/>
      <c r="AE109" s="409"/>
      <c r="AF109" s="53"/>
      <c r="AG109" s="421" t="str">
        <f>IFERROR(VLOOKUP(O109, 【参考】数式用!$AY$5:$AY$13, 1, FALSE), "")</f>
        <v/>
      </c>
      <c r="AH109" s="422" t="str">
        <f>IFERROR(VLOOKUP(N109, 【参考】数式用!$BA$2:$BB$48, 2, FALSE), "")</f>
        <v/>
      </c>
      <c r="AI109" s="423" t="str">
        <f t="shared" si="6"/>
        <v/>
      </c>
      <c r="AJ109" s="424" t="str">
        <f t="shared" si="7"/>
        <v/>
      </c>
      <c r="AK109" s="151"/>
      <c r="AL109" s="151"/>
      <c r="AM109" s="125"/>
      <c r="AN109" s="125"/>
      <c r="AO109" s="125"/>
      <c r="AP109" s="125"/>
      <c r="AQ109" s="125"/>
      <c r="AR109" s="125"/>
      <c r="AS109" s="125"/>
      <c r="AT109" s="125"/>
    </row>
    <row r="110" spans="1:46" customFormat="1" ht="30" customHeight="1">
      <c r="A110" s="153">
        <v>97</v>
      </c>
      <c r="B110" s="857" t="str">
        <f>IF(基本情報入力シート!C135="","",基本情報入力シート!C135)</f>
        <v/>
      </c>
      <c r="C110" s="858"/>
      <c r="D110" s="858"/>
      <c r="E110" s="858"/>
      <c r="F110" s="858"/>
      <c r="G110" s="858"/>
      <c r="H110" s="858"/>
      <c r="I110" s="859"/>
      <c r="J110" s="405" t="str">
        <f>IF(基本情報入力シート!M135="","",基本情報入力シート!M135)</f>
        <v/>
      </c>
      <c r="K110" s="406" t="str">
        <f>IF(基本情報入力シート!R135="","",基本情報入力シート!R135)</f>
        <v/>
      </c>
      <c r="L110" s="406" t="str">
        <f>IF(基本情報入力シート!W135="","",基本情報入力シート!W135)</f>
        <v/>
      </c>
      <c r="M110" s="405" t="str">
        <f>IF(基本情報入力シート!X135="","",基本情報入力シート!X135)</f>
        <v/>
      </c>
      <c r="N110" s="157" t="str">
        <f>IF(基本情報入力シート!Y135="","",基本情報入力シート!Y135)</f>
        <v/>
      </c>
      <c r="O110" s="164"/>
      <c r="P110" s="43"/>
      <c r="Q110" s="855"/>
      <c r="R110" s="856"/>
      <c r="S110" s="154" t="str">
        <f>IFERROR(ROUNDDOWN(Q110*VLOOKUP(N110,【参考】数式用!$AR$2:$AW$48,MATCH(P110,【参考】数式用!$AT$4:$AW$4)+2,FALSE)*0.5, 0), "")</f>
        <v/>
      </c>
      <c r="T110" s="47"/>
      <c r="U110" s="156" t="str">
        <f>IFERROR(IF(AG110&lt;&gt;"",Q110*VLOOKUP(N110,【参考】数式用!$AG$2:$AL$48,MATCH(P110,【参考】数式用!$AI$4:$AL$4,0)+2,0), ""), "")</f>
        <v/>
      </c>
      <c r="V110" s="42"/>
      <c r="W110" s="874"/>
      <c r="X110" s="875"/>
      <c r="Y110" s="43"/>
      <c r="Z110" s="48"/>
      <c r="AA110" s="155"/>
      <c r="AB110" s="49"/>
      <c r="AC110" s="864" t="str">
        <f>IFERROR(IF(AG110&lt;&gt;"",Z110*VLOOKUP(N110,【参考】数式用!$AG$2:$AL$48,MATCH(Y110,【参考】数式用!$AI$4:$AL$4,0)+2,0), ""), "")</f>
        <v/>
      </c>
      <c r="AD110" s="864"/>
      <c r="AE110" s="409"/>
      <c r="AF110" s="53"/>
      <c r="AG110" s="421" t="str">
        <f>IFERROR(VLOOKUP(O110, 【参考】数式用!$AY$5:$AY$13, 1, FALSE), "")</f>
        <v/>
      </c>
      <c r="AH110" s="422" t="str">
        <f>IFERROR(VLOOKUP(N110, 【参考】数式用!$BA$2:$BB$48, 2, FALSE), "")</f>
        <v/>
      </c>
      <c r="AI110" s="423" t="str">
        <f t="shared" si="6"/>
        <v/>
      </c>
      <c r="AJ110" s="424" t="str">
        <f t="shared" si="7"/>
        <v/>
      </c>
      <c r="AK110" s="151"/>
      <c r="AL110" s="151"/>
      <c r="AM110" s="125"/>
      <c r="AN110" s="125"/>
      <c r="AO110" s="125"/>
      <c r="AP110" s="125"/>
      <c r="AQ110" s="125"/>
      <c r="AR110" s="125"/>
      <c r="AS110" s="125"/>
      <c r="AT110" s="125"/>
    </row>
    <row r="111" spans="1:46" customFormat="1" ht="30" customHeight="1">
      <c r="A111" s="153">
        <v>98</v>
      </c>
      <c r="B111" s="857" t="str">
        <f>IF(基本情報入力シート!C136="","",基本情報入力シート!C136)</f>
        <v/>
      </c>
      <c r="C111" s="858"/>
      <c r="D111" s="858"/>
      <c r="E111" s="858"/>
      <c r="F111" s="858"/>
      <c r="G111" s="858"/>
      <c r="H111" s="858"/>
      <c r="I111" s="859"/>
      <c r="J111" s="405" t="str">
        <f>IF(基本情報入力シート!M136="","",基本情報入力シート!M136)</f>
        <v/>
      </c>
      <c r="K111" s="406" t="str">
        <f>IF(基本情報入力シート!R136="","",基本情報入力シート!R136)</f>
        <v/>
      </c>
      <c r="L111" s="406" t="str">
        <f>IF(基本情報入力シート!W136="","",基本情報入力シート!W136)</f>
        <v/>
      </c>
      <c r="M111" s="405" t="str">
        <f>IF(基本情報入力シート!X136="","",基本情報入力シート!X136)</f>
        <v/>
      </c>
      <c r="N111" s="157" t="str">
        <f>IF(基本情報入力シート!Y136="","",基本情報入力シート!Y136)</f>
        <v/>
      </c>
      <c r="O111" s="164"/>
      <c r="P111" s="43"/>
      <c r="Q111" s="855"/>
      <c r="R111" s="856"/>
      <c r="S111" s="154" t="str">
        <f>IFERROR(ROUNDDOWN(Q111*VLOOKUP(N111,【参考】数式用!$AR$2:$AW$48,MATCH(P111,【参考】数式用!$AT$4:$AW$4)+2,FALSE)*0.5, 0), "")</f>
        <v/>
      </c>
      <c r="T111" s="47"/>
      <c r="U111" s="156" t="str">
        <f>IFERROR(IF(AG111&lt;&gt;"",Q111*VLOOKUP(N111,【参考】数式用!$AG$2:$AL$48,MATCH(P111,【参考】数式用!$AI$4:$AL$4,0)+2,0), ""), "")</f>
        <v/>
      </c>
      <c r="V111" s="42"/>
      <c r="W111" s="874"/>
      <c r="X111" s="875"/>
      <c r="Y111" s="43"/>
      <c r="Z111" s="48"/>
      <c r="AA111" s="155"/>
      <c r="AB111" s="49"/>
      <c r="AC111" s="864" t="str">
        <f>IFERROR(IF(AG111&lt;&gt;"",Z111*VLOOKUP(N111,【参考】数式用!$AG$2:$AL$48,MATCH(Y111,【参考】数式用!$AI$4:$AL$4,0)+2,0), ""), "")</f>
        <v/>
      </c>
      <c r="AD111" s="864"/>
      <c r="AE111" s="409"/>
      <c r="AF111" s="53"/>
      <c r="AG111" s="421" t="str">
        <f>IFERROR(VLOOKUP(O111, 【参考】数式用!$AY$5:$AY$13, 1, FALSE), "")</f>
        <v/>
      </c>
      <c r="AH111" s="422" t="str">
        <f>IFERROR(VLOOKUP(N111, 【参考】数式用!$BA$2:$BB$48, 2, FALSE), "")</f>
        <v/>
      </c>
      <c r="AI111" s="423" t="str">
        <f t="shared" si="6"/>
        <v/>
      </c>
      <c r="AJ111" s="424" t="str">
        <f t="shared" si="7"/>
        <v/>
      </c>
      <c r="AK111" s="151"/>
      <c r="AL111" s="151"/>
      <c r="AM111" s="125"/>
      <c r="AN111" s="125"/>
      <c r="AO111" s="125"/>
      <c r="AP111" s="125"/>
      <c r="AQ111" s="125"/>
      <c r="AR111" s="125"/>
      <c r="AS111" s="125"/>
      <c r="AT111" s="125"/>
    </row>
    <row r="112" spans="1:46" customFormat="1" ht="30" customHeight="1">
      <c r="A112" s="153">
        <v>99</v>
      </c>
      <c r="B112" s="857" t="str">
        <f>IF(基本情報入力シート!C137="","",基本情報入力シート!C137)</f>
        <v/>
      </c>
      <c r="C112" s="858"/>
      <c r="D112" s="858"/>
      <c r="E112" s="858"/>
      <c r="F112" s="858"/>
      <c r="G112" s="858"/>
      <c r="H112" s="858"/>
      <c r="I112" s="859"/>
      <c r="J112" s="405" t="str">
        <f>IF(基本情報入力シート!M137="","",基本情報入力シート!M137)</f>
        <v/>
      </c>
      <c r="K112" s="406" t="str">
        <f>IF(基本情報入力シート!R137="","",基本情報入力シート!R137)</f>
        <v/>
      </c>
      <c r="L112" s="406" t="str">
        <f>IF(基本情報入力シート!W137="","",基本情報入力シート!W137)</f>
        <v/>
      </c>
      <c r="M112" s="405" t="str">
        <f>IF(基本情報入力シート!X137="","",基本情報入力シート!X137)</f>
        <v/>
      </c>
      <c r="N112" s="157" t="str">
        <f>IF(基本情報入力シート!Y137="","",基本情報入力シート!Y137)</f>
        <v/>
      </c>
      <c r="O112" s="164"/>
      <c r="P112" s="43"/>
      <c r="Q112" s="855"/>
      <c r="R112" s="856"/>
      <c r="S112" s="154" t="str">
        <f>IFERROR(ROUNDDOWN(Q112*VLOOKUP(N112,【参考】数式用!$AR$2:$AW$48,MATCH(P112,【参考】数式用!$AT$4:$AW$4)+2,FALSE)*0.5, 0), "")</f>
        <v/>
      </c>
      <c r="T112" s="47"/>
      <c r="U112" s="156" t="str">
        <f>IFERROR(IF(AG112&lt;&gt;"",Q112*VLOOKUP(N112,【参考】数式用!$AG$2:$AL$48,MATCH(P112,【参考】数式用!$AI$4:$AL$4,0)+2,0), ""), "")</f>
        <v/>
      </c>
      <c r="V112" s="42"/>
      <c r="W112" s="874"/>
      <c r="X112" s="875"/>
      <c r="Y112" s="43"/>
      <c r="Z112" s="48"/>
      <c r="AA112" s="155"/>
      <c r="AB112" s="49"/>
      <c r="AC112" s="864" t="str">
        <f>IFERROR(IF(AG112&lt;&gt;"",Z112*VLOOKUP(N112,【参考】数式用!$AG$2:$AL$48,MATCH(Y112,【参考】数式用!$AI$4:$AL$4,0)+2,0), ""), "")</f>
        <v/>
      </c>
      <c r="AD112" s="864"/>
      <c r="AE112" s="409"/>
      <c r="AF112" s="53"/>
      <c r="AG112" s="421" t="str">
        <f>IFERROR(VLOOKUP(O112, 【参考】数式用!$AY$5:$AY$13, 1, FALSE), "")</f>
        <v/>
      </c>
      <c r="AH112" s="422" t="str">
        <f>IFERROR(VLOOKUP(N112, 【参考】数式用!$BA$2:$BB$48, 2, FALSE), "")</f>
        <v/>
      </c>
      <c r="AI112" s="423" t="str">
        <f t="shared" si="6"/>
        <v/>
      </c>
      <c r="AJ112" s="424" t="str">
        <f t="shared" si="7"/>
        <v/>
      </c>
      <c r="AK112" s="151"/>
      <c r="AL112" s="151"/>
      <c r="AM112" s="125"/>
      <c r="AN112" s="125"/>
      <c r="AO112" s="125"/>
      <c r="AP112" s="125"/>
      <c r="AQ112" s="125"/>
      <c r="AR112" s="125"/>
      <c r="AS112" s="125"/>
      <c r="AT112" s="125"/>
    </row>
    <row r="113" spans="1:46" customFormat="1" ht="30" customHeight="1">
      <c r="A113" s="153">
        <v>100</v>
      </c>
      <c r="B113" s="857" t="str">
        <f>IF(基本情報入力シート!C138="","",基本情報入力シート!C138)</f>
        <v/>
      </c>
      <c r="C113" s="858"/>
      <c r="D113" s="858"/>
      <c r="E113" s="858"/>
      <c r="F113" s="858"/>
      <c r="G113" s="858"/>
      <c r="H113" s="858"/>
      <c r="I113" s="859"/>
      <c r="J113" s="405" t="str">
        <f>IF(基本情報入力シート!M138="","",基本情報入力シート!M138)</f>
        <v/>
      </c>
      <c r="K113" s="406" t="str">
        <f>IF(基本情報入力シート!R138="","",基本情報入力シート!R138)</f>
        <v/>
      </c>
      <c r="L113" s="406" t="str">
        <f>IF(基本情報入力シート!W138="","",基本情報入力シート!W138)</f>
        <v/>
      </c>
      <c r="M113" s="405" t="str">
        <f>IF(基本情報入力シート!X138="","",基本情報入力シート!X138)</f>
        <v/>
      </c>
      <c r="N113" s="157" t="str">
        <f>IF(基本情報入力シート!Y138="","",基本情報入力シート!Y138)</f>
        <v/>
      </c>
      <c r="O113" s="164"/>
      <c r="P113" s="43"/>
      <c r="Q113" s="855"/>
      <c r="R113" s="856"/>
      <c r="S113" s="154" t="str">
        <f>IFERROR(ROUNDDOWN(Q113*VLOOKUP(N113,【参考】数式用!$AR$2:$AW$48,MATCH(P113,【参考】数式用!$AT$4:$AW$4)+2,FALSE)*0.5, 0), "")</f>
        <v/>
      </c>
      <c r="T113" s="47"/>
      <c r="U113" s="156" t="str">
        <f>IFERROR(IF(AG113&lt;&gt;"",Q113*VLOOKUP(N113,【参考】数式用!$AG$2:$AL$48,MATCH(P113,【参考】数式用!$AI$4:$AL$4,0)+2,0), ""), "")</f>
        <v/>
      </c>
      <c r="V113" s="42"/>
      <c r="W113" s="874"/>
      <c r="X113" s="875"/>
      <c r="Y113" s="43"/>
      <c r="Z113" s="48"/>
      <c r="AA113" s="155"/>
      <c r="AB113" s="49"/>
      <c r="AC113" s="864" t="str">
        <f>IFERROR(IF(AG113&lt;&gt;"",Z113*VLOOKUP(N113,【参考】数式用!$AG$2:$AL$48,MATCH(Y113,【参考】数式用!$AI$4:$AL$4,0)+2,0), ""), "")</f>
        <v/>
      </c>
      <c r="AD113" s="864"/>
      <c r="AE113" s="409"/>
      <c r="AF113" s="53"/>
      <c r="AG113" s="421" t="str">
        <f>IFERROR(VLOOKUP(O113, 【参考】数式用!$AY$5:$AY$13, 1, FALSE), "")</f>
        <v/>
      </c>
      <c r="AH113" s="422" t="str">
        <f>IFERROR(VLOOKUP(N113, 【参考】数式用!$BA$2:$BB$48, 2, FALSE), "")</f>
        <v/>
      </c>
      <c r="AI113" s="423" t="str">
        <f t="shared" si="6"/>
        <v/>
      </c>
      <c r="AJ113" s="424" t="str">
        <f t="shared" si="7"/>
        <v/>
      </c>
      <c r="AK113" s="151"/>
      <c r="AL113" s="151"/>
      <c r="AM113" s="125"/>
      <c r="AN113" s="125"/>
      <c r="AO113" s="125"/>
      <c r="AP113" s="125"/>
      <c r="AQ113" s="125"/>
      <c r="AR113" s="125"/>
      <c r="AS113" s="125"/>
      <c r="AT113" s="125"/>
    </row>
    <row r="114" spans="1:46" customFormat="1" ht="30" customHeight="1">
      <c r="A114" s="153">
        <v>101</v>
      </c>
      <c r="B114" s="857" t="str">
        <f>IF(基本情報入力シート!C139="","",基本情報入力シート!C139)</f>
        <v/>
      </c>
      <c r="C114" s="858"/>
      <c r="D114" s="858"/>
      <c r="E114" s="858"/>
      <c r="F114" s="858"/>
      <c r="G114" s="858"/>
      <c r="H114" s="858"/>
      <c r="I114" s="859"/>
      <c r="J114" s="405" t="str">
        <f>IF(基本情報入力シート!M139="","",基本情報入力シート!M139)</f>
        <v/>
      </c>
      <c r="K114" s="406" t="str">
        <f>IF(基本情報入力シート!R139="","",基本情報入力シート!R139)</f>
        <v/>
      </c>
      <c r="L114" s="406" t="str">
        <f>IF(基本情報入力シート!W139="","",基本情報入力シート!W139)</f>
        <v/>
      </c>
      <c r="M114" s="405" t="str">
        <f>IF(基本情報入力シート!X139="","",基本情報入力シート!X139)</f>
        <v/>
      </c>
      <c r="N114" s="157" t="str">
        <f>IF(基本情報入力シート!Y139="","",基本情報入力シート!Y139)</f>
        <v/>
      </c>
      <c r="O114" s="164"/>
      <c r="P114" s="43"/>
      <c r="Q114" s="855"/>
      <c r="R114" s="856"/>
      <c r="S114" s="154" t="str">
        <f>IFERROR(ROUNDDOWN(Q114*VLOOKUP(N114,【参考】数式用!$AR$2:$AW$48,MATCH(P114,【参考】数式用!$AT$4:$AW$4)+2,FALSE)*0.5, 0), "")</f>
        <v/>
      </c>
      <c r="T114" s="47"/>
      <c r="U114" s="156" t="str">
        <f>IFERROR(IF(AG114&lt;&gt;"",Q114*VLOOKUP(N114,【参考】数式用!$AG$2:$AL$48,MATCH(P114,【参考】数式用!$AI$4:$AL$4,0)+2,0), ""), "")</f>
        <v/>
      </c>
      <c r="V114" s="42"/>
      <c r="W114" s="874"/>
      <c r="X114" s="875"/>
      <c r="Y114" s="43"/>
      <c r="Z114" s="48"/>
      <c r="AA114" s="155"/>
      <c r="AB114" s="49"/>
      <c r="AC114" s="864" t="str">
        <f>IFERROR(IF(AG114&lt;&gt;"",Z114*VLOOKUP(N114,【参考】数式用!$AG$2:$AL$48,MATCH(Y114,【参考】数式用!$AI$4:$AL$4,0)+2,0), ""), "")</f>
        <v/>
      </c>
      <c r="AD114" s="864"/>
      <c r="AE114" s="409"/>
      <c r="AF114" s="53"/>
      <c r="AG114" s="421" t="str">
        <f>IFERROR(VLOOKUP(O114, 【参考】数式用!$AY$5:$AY$13, 1, FALSE), "")</f>
        <v/>
      </c>
      <c r="AH114" s="422" t="str">
        <f>IFERROR(VLOOKUP(N114, 【参考】数式用!$BA$2:$BB$48, 2, FALSE), "")</f>
        <v/>
      </c>
      <c r="AI114" s="423" t="str">
        <f t="shared" si="6"/>
        <v/>
      </c>
      <c r="AJ114" s="424" t="str">
        <f t="shared" si="7"/>
        <v/>
      </c>
      <c r="AK114" s="151"/>
      <c r="AL114" s="151"/>
      <c r="AM114" s="125"/>
      <c r="AN114" s="125"/>
      <c r="AO114" s="125"/>
      <c r="AP114" s="125"/>
      <c r="AQ114" s="125"/>
      <c r="AR114" s="125"/>
      <c r="AS114" s="125"/>
      <c r="AT114" s="125"/>
    </row>
    <row r="115" spans="1:46" customFormat="1" ht="30" customHeight="1">
      <c r="A115" s="153">
        <v>102</v>
      </c>
      <c r="B115" s="857" t="str">
        <f>IF(基本情報入力シート!C140="","",基本情報入力シート!C140)</f>
        <v/>
      </c>
      <c r="C115" s="858"/>
      <c r="D115" s="858"/>
      <c r="E115" s="858"/>
      <c r="F115" s="858"/>
      <c r="G115" s="858"/>
      <c r="H115" s="858"/>
      <c r="I115" s="859"/>
      <c r="J115" s="405" t="str">
        <f>IF(基本情報入力シート!M140="","",基本情報入力シート!M140)</f>
        <v/>
      </c>
      <c r="K115" s="406" t="str">
        <f>IF(基本情報入力シート!R140="","",基本情報入力シート!R140)</f>
        <v/>
      </c>
      <c r="L115" s="406" t="str">
        <f>IF(基本情報入力シート!W140="","",基本情報入力シート!W140)</f>
        <v/>
      </c>
      <c r="M115" s="405" t="str">
        <f>IF(基本情報入力シート!X140="","",基本情報入力シート!X140)</f>
        <v/>
      </c>
      <c r="N115" s="157" t="str">
        <f>IF(基本情報入力シート!Y140="","",基本情報入力シート!Y140)</f>
        <v/>
      </c>
      <c r="O115" s="164"/>
      <c r="P115" s="43"/>
      <c r="Q115" s="855"/>
      <c r="R115" s="856"/>
      <c r="S115" s="154" t="str">
        <f>IFERROR(ROUNDDOWN(Q115*VLOOKUP(N115,【参考】数式用!$AR$2:$AW$48,MATCH(P115,【参考】数式用!$AT$4:$AW$4)+2,FALSE)*0.5, 0), "")</f>
        <v/>
      </c>
      <c r="T115" s="47"/>
      <c r="U115" s="156" t="str">
        <f>IFERROR(IF(AG115&lt;&gt;"",Q115*VLOOKUP(N115,【参考】数式用!$AG$2:$AL$48,MATCH(P115,【参考】数式用!$AI$4:$AL$4,0)+2,0), ""), "")</f>
        <v/>
      </c>
      <c r="V115" s="42"/>
      <c r="W115" s="874"/>
      <c r="X115" s="875"/>
      <c r="Y115" s="43"/>
      <c r="Z115" s="48"/>
      <c r="AA115" s="155"/>
      <c r="AB115" s="49"/>
      <c r="AC115" s="864" t="str">
        <f>IFERROR(IF(AG115&lt;&gt;"",Z115*VLOOKUP(N115,【参考】数式用!$AG$2:$AL$48,MATCH(Y115,【参考】数式用!$AI$4:$AL$4,0)+2,0), ""), "")</f>
        <v/>
      </c>
      <c r="AD115" s="864"/>
      <c r="AE115" s="409"/>
      <c r="AF115" s="53"/>
      <c r="AG115" s="421" t="str">
        <f>IFERROR(VLOOKUP(O115, 【参考】数式用!$AY$5:$AY$13, 1, FALSE), "")</f>
        <v/>
      </c>
      <c r="AH115" s="422" t="str">
        <f>IFERROR(VLOOKUP(N115, 【参考】数式用!$BA$2:$BB$48, 2, FALSE), "")</f>
        <v/>
      </c>
      <c r="AI115" s="423" t="str">
        <f t="shared" si="6"/>
        <v/>
      </c>
      <c r="AJ115" s="424" t="str">
        <f t="shared" si="7"/>
        <v/>
      </c>
      <c r="AK115" s="151"/>
      <c r="AL115" s="151"/>
      <c r="AM115" s="125"/>
      <c r="AN115" s="125"/>
      <c r="AO115" s="125"/>
      <c r="AP115" s="125"/>
      <c r="AQ115" s="125"/>
      <c r="AR115" s="125"/>
      <c r="AS115" s="125"/>
      <c r="AT115" s="125"/>
    </row>
    <row r="116" spans="1:46" customFormat="1" ht="30" customHeight="1">
      <c r="A116" s="153">
        <v>103</v>
      </c>
      <c r="B116" s="857" t="str">
        <f>IF(基本情報入力シート!C141="","",基本情報入力シート!C141)</f>
        <v/>
      </c>
      <c r="C116" s="858"/>
      <c r="D116" s="858"/>
      <c r="E116" s="858"/>
      <c r="F116" s="858"/>
      <c r="G116" s="858"/>
      <c r="H116" s="858"/>
      <c r="I116" s="859"/>
      <c r="J116" s="405" t="str">
        <f>IF(基本情報入力シート!M141="","",基本情報入力シート!M141)</f>
        <v/>
      </c>
      <c r="K116" s="406" t="str">
        <f>IF(基本情報入力シート!R141="","",基本情報入力シート!R141)</f>
        <v/>
      </c>
      <c r="L116" s="406" t="str">
        <f>IF(基本情報入力シート!W141="","",基本情報入力シート!W141)</f>
        <v/>
      </c>
      <c r="M116" s="405" t="str">
        <f>IF(基本情報入力シート!X141="","",基本情報入力シート!X141)</f>
        <v/>
      </c>
      <c r="N116" s="157" t="str">
        <f>IF(基本情報入力シート!Y141="","",基本情報入力シート!Y141)</f>
        <v/>
      </c>
      <c r="O116" s="164"/>
      <c r="P116" s="43"/>
      <c r="Q116" s="855"/>
      <c r="R116" s="856"/>
      <c r="S116" s="154" t="str">
        <f>IFERROR(ROUNDDOWN(Q116*VLOOKUP(N116,【参考】数式用!$AR$2:$AW$48,MATCH(P116,【参考】数式用!$AT$4:$AW$4)+2,FALSE)*0.5, 0), "")</f>
        <v/>
      </c>
      <c r="T116" s="47"/>
      <c r="U116" s="156" t="str">
        <f>IFERROR(IF(AG116&lt;&gt;"",Q116*VLOOKUP(N116,【参考】数式用!$AG$2:$AL$48,MATCH(P116,【参考】数式用!$AI$4:$AL$4,0)+2,0), ""), "")</f>
        <v/>
      </c>
      <c r="V116" s="42"/>
      <c r="W116" s="874"/>
      <c r="X116" s="875"/>
      <c r="Y116" s="43"/>
      <c r="Z116" s="48"/>
      <c r="AA116" s="155"/>
      <c r="AB116" s="49"/>
      <c r="AC116" s="864" t="str">
        <f>IFERROR(IF(AG116&lt;&gt;"",Z116*VLOOKUP(N116,【参考】数式用!$AG$2:$AL$48,MATCH(Y116,【参考】数式用!$AI$4:$AL$4,0)+2,0), ""), "")</f>
        <v/>
      </c>
      <c r="AD116" s="864"/>
      <c r="AE116" s="409"/>
      <c r="AF116" s="53"/>
      <c r="AG116" s="421" t="str">
        <f>IFERROR(VLOOKUP(O116, 【参考】数式用!$AY$5:$AY$13, 1, FALSE), "")</f>
        <v/>
      </c>
      <c r="AH116" s="422" t="str">
        <f>IFERROR(VLOOKUP(N116, 【参考】数式用!$BA$2:$BB$48, 2, FALSE), "")</f>
        <v/>
      </c>
      <c r="AI116" s="423" t="str">
        <f t="shared" si="6"/>
        <v/>
      </c>
      <c r="AJ116" s="424" t="str">
        <f t="shared" si="7"/>
        <v/>
      </c>
      <c r="AK116" s="151"/>
      <c r="AL116" s="151"/>
      <c r="AM116" s="125"/>
      <c r="AN116" s="125"/>
      <c r="AO116" s="125"/>
      <c r="AP116" s="125"/>
      <c r="AQ116" s="125"/>
      <c r="AR116" s="125"/>
      <c r="AS116" s="125"/>
      <c r="AT116" s="125"/>
    </row>
    <row r="117" spans="1:46" customFormat="1" ht="30" customHeight="1">
      <c r="A117" s="153">
        <v>104</v>
      </c>
      <c r="B117" s="857" t="str">
        <f>IF(基本情報入力シート!C142="","",基本情報入力シート!C142)</f>
        <v/>
      </c>
      <c r="C117" s="858"/>
      <c r="D117" s="858"/>
      <c r="E117" s="858"/>
      <c r="F117" s="858"/>
      <c r="G117" s="858"/>
      <c r="H117" s="858"/>
      <c r="I117" s="859"/>
      <c r="J117" s="405" t="str">
        <f>IF(基本情報入力シート!M142="","",基本情報入力シート!M142)</f>
        <v/>
      </c>
      <c r="K117" s="406" t="str">
        <f>IF(基本情報入力シート!R142="","",基本情報入力シート!R142)</f>
        <v/>
      </c>
      <c r="L117" s="406" t="str">
        <f>IF(基本情報入力シート!W142="","",基本情報入力シート!W142)</f>
        <v/>
      </c>
      <c r="M117" s="405" t="str">
        <f>IF(基本情報入力シート!X142="","",基本情報入力シート!X142)</f>
        <v/>
      </c>
      <c r="N117" s="157" t="str">
        <f>IF(基本情報入力シート!Y142="","",基本情報入力シート!Y142)</f>
        <v/>
      </c>
      <c r="O117" s="164"/>
      <c r="P117" s="43"/>
      <c r="Q117" s="855"/>
      <c r="R117" s="856"/>
      <c r="S117" s="154" t="str">
        <f>IFERROR(ROUNDDOWN(Q117*VLOOKUP(N117,【参考】数式用!$AR$2:$AW$48,MATCH(P117,【参考】数式用!$AT$4:$AW$4)+2,FALSE)*0.5, 0), "")</f>
        <v/>
      </c>
      <c r="T117" s="47"/>
      <c r="U117" s="156" t="str">
        <f>IFERROR(IF(AG117&lt;&gt;"",Q117*VLOOKUP(N117,【参考】数式用!$AG$2:$AL$48,MATCH(P117,【参考】数式用!$AI$4:$AL$4,0)+2,0), ""), "")</f>
        <v/>
      </c>
      <c r="V117" s="42"/>
      <c r="W117" s="874"/>
      <c r="X117" s="875"/>
      <c r="Y117" s="43"/>
      <c r="Z117" s="48"/>
      <c r="AA117" s="155"/>
      <c r="AB117" s="49"/>
      <c r="AC117" s="864" t="str">
        <f>IFERROR(IF(AG117&lt;&gt;"",Z117*VLOOKUP(N117,【参考】数式用!$AG$2:$AL$48,MATCH(Y117,【参考】数式用!$AI$4:$AL$4,0)+2,0), ""), "")</f>
        <v/>
      </c>
      <c r="AD117" s="864"/>
      <c r="AE117" s="409"/>
      <c r="AF117" s="53"/>
      <c r="AG117" s="421" t="str">
        <f>IFERROR(VLOOKUP(O117, 【参考】数式用!$AY$5:$AY$13, 1, FALSE), "")</f>
        <v/>
      </c>
      <c r="AH117" s="422" t="str">
        <f>IFERROR(VLOOKUP(N117, 【参考】数式用!$BA$2:$BB$48, 2, FALSE), "")</f>
        <v/>
      </c>
      <c r="AI117" s="423" t="str">
        <f t="shared" si="6"/>
        <v/>
      </c>
      <c r="AJ117" s="424" t="str">
        <f t="shared" si="7"/>
        <v/>
      </c>
      <c r="AK117" s="151"/>
      <c r="AL117" s="151"/>
      <c r="AM117" s="125"/>
      <c r="AN117" s="125"/>
      <c r="AO117" s="125"/>
      <c r="AP117" s="125"/>
      <c r="AQ117" s="125"/>
      <c r="AR117" s="125"/>
      <c r="AS117" s="125"/>
      <c r="AT117" s="125"/>
    </row>
    <row r="118" spans="1:46" customFormat="1" ht="30" customHeight="1">
      <c r="A118" s="153">
        <v>105</v>
      </c>
      <c r="B118" s="857" t="str">
        <f>IF(基本情報入力シート!C143="","",基本情報入力シート!C143)</f>
        <v/>
      </c>
      <c r="C118" s="858"/>
      <c r="D118" s="858"/>
      <c r="E118" s="858"/>
      <c r="F118" s="858"/>
      <c r="G118" s="858"/>
      <c r="H118" s="858"/>
      <c r="I118" s="859"/>
      <c r="J118" s="405" t="str">
        <f>IF(基本情報入力シート!M143="","",基本情報入力シート!M143)</f>
        <v/>
      </c>
      <c r="K118" s="406" t="str">
        <f>IF(基本情報入力シート!R143="","",基本情報入力シート!R143)</f>
        <v/>
      </c>
      <c r="L118" s="406" t="str">
        <f>IF(基本情報入力シート!W143="","",基本情報入力シート!W143)</f>
        <v/>
      </c>
      <c r="M118" s="405" t="str">
        <f>IF(基本情報入力シート!X143="","",基本情報入力シート!X143)</f>
        <v/>
      </c>
      <c r="N118" s="157" t="str">
        <f>IF(基本情報入力シート!Y143="","",基本情報入力シート!Y143)</f>
        <v/>
      </c>
      <c r="O118" s="164"/>
      <c r="P118" s="43"/>
      <c r="Q118" s="855"/>
      <c r="R118" s="856"/>
      <c r="S118" s="154" t="str">
        <f>IFERROR(ROUNDDOWN(Q118*VLOOKUP(N118,【参考】数式用!$AR$2:$AW$48,MATCH(P118,【参考】数式用!$AT$4:$AW$4)+2,FALSE)*0.5, 0), "")</f>
        <v/>
      </c>
      <c r="T118" s="47"/>
      <c r="U118" s="156" t="str">
        <f>IFERROR(IF(AG118&lt;&gt;"",Q118*VLOOKUP(N118,【参考】数式用!$AG$2:$AL$48,MATCH(P118,【参考】数式用!$AI$4:$AL$4,0)+2,0), ""), "")</f>
        <v/>
      </c>
      <c r="V118" s="42"/>
      <c r="W118" s="874"/>
      <c r="X118" s="875"/>
      <c r="Y118" s="43"/>
      <c r="Z118" s="48"/>
      <c r="AA118" s="155"/>
      <c r="AB118" s="49"/>
      <c r="AC118" s="864" t="str">
        <f>IFERROR(IF(AG118&lt;&gt;"",Z118*VLOOKUP(N118,【参考】数式用!$AG$2:$AL$48,MATCH(Y118,【参考】数式用!$AI$4:$AL$4,0)+2,0), ""), "")</f>
        <v/>
      </c>
      <c r="AD118" s="864"/>
      <c r="AE118" s="409"/>
      <c r="AF118" s="53"/>
      <c r="AG118" s="421" t="str">
        <f>IFERROR(VLOOKUP(O118, 【参考】数式用!$AY$5:$AY$13, 1, FALSE), "")</f>
        <v/>
      </c>
      <c r="AH118" s="422" t="str">
        <f>IFERROR(VLOOKUP(N118, 【参考】数式用!$BA$2:$BB$48, 2, FALSE), "")</f>
        <v/>
      </c>
      <c r="AI118" s="423" t="str">
        <f t="shared" si="6"/>
        <v/>
      </c>
      <c r="AJ118" s="424" t="str">
        <f t="shared" si="7"/>
        <v/>
      </c>
      <c r="AK118" s="151"/>
      <c r="AL118" s="151"/>
      <c r="AM118" s="125"/>
      <c r="AN118" s="125"/>
      <c r="AO118" s="125"/>
      <c r="AP118" s="125"/>
      <c r="AQ118" s="125"/>
      <c r="AR118" s="125"/>
      <c r="AS118" s="125"/>
      <c r="AT118" s="125"/>
    </row>
    <row r="119" spans="1:46" customFormat="1" ht="30" customHeight="1">
      <c r="A119" s="153">
        <v>106</v>
      </c>
      <c r="B119" s="857" t="str">
        <f>IF(基本情報入力シート!C144="","",基本情報入力シート!C144)</f>
        <v/>
      </c>
      <c r="C119" s="858"/>
      <c r="D119" s="858"/>
      <c r="E119" s="858"/>
      <c r="F119" s="858"/>
      <c r="G119" s="858"/>
      <c r="H119" s="858"/>
      <c r="I119" s="859"/>
      <c r="J119" s="405" t="str">
        <f>IF(基本情報入力シート!M144="","",基本情報入力シート!M144)</f>
        <v/>
      </c>
      <c r="K119" s="406" t="str">
        <f>IF(基本情報入力シート!R144="","",基本情報入力シート!R144)</f>
        <v/>
      </c>
      <c r="L119" s="406" t="str">
        <f>IF(基本情報入力シート!W144="","",基本情報入力シート!W144)</f>
        <v/>
      </c>
      <c r="M119" s="405" t="str">
        <f>IF(基本情報入力シート!X144="","",基本情報入力シート!X144)</f>
        <v/>
      </c>
      <c r="N119" s="157" t="str">
        <f>IF(基本情報入力シート!Y144="","",基本情報入力シート!Y144)</f>
        <v/>
      </c>
      <c r="O119" s="164"/>
      <c r="P119" s="43"/>
      <c r="Q119" s="855"/>
      <c r="R119" s="856"/>
      <c r="S119" s="154" t="str">
        <f>IFERROR(ROUNDDOWN(Q119*VLOOKUP(N119,【参考】数式用!$AR$2:$AW$48,MATCH(P119,【参考】数式用!$AT$4:$AW$4)+2,FALSE)*0.5, 0), "")</f>
        <v/>
      </c>
      <c r="T119" s="47"/>
      <c r="U119" s="156" t="str">
        <f>IFERROR(IF(AG119&lt;&gt;"",Q119*VLOOKUP(N119,【参考】数式用!$AG$2:$AL$48,MATCH(P119,【参考】数式用!$AI$4:$AL$4,0)+2,0), ""), "")</f>
        <v/>
      </c>
      <c r="V119" s="42"/>
      <c r="W119" s="874"/>
      <c r="X119" s="875"/>
      <c r="Y119" s="43"/>
      <c r="Z119" s="48"/>
      <c r="AA119" s="155"/>
      <c r="AB119" s="49"/>
      <c r="AC119" s="864" t="str">
        <f>IFERROR(IF(AG119&lt;&gt;"",Z119*VLOOKUP(N119,【参考】数式用!$AG$2:$AL$48,MATCH(Y119,【参考】数式用!$AI$4:$AL$4,0)+2,0), ""), "")</f>
        <v/>
      </c>
      <c r="AD119" s="864"/>
      <c r="AE119" s="409"/>
      <c r="AF119" s="53"/>
      <c r="AG119" s="421" t="str">
        <f>IFERROR(VLOOKUP(O119, 【参考】数式用!$AY$5:$AY$13, 1, FALSE), "")</f>
        <v/>
      </c>
      <c r="AH119" s="422" t="str">
        <f>IFERROR(VLOOKUP(N119, 【参考】数式用!$BA$2:$BB$48, 2, FALSE), "")</f>
        <v/>
      </c>
      <c r="AI119" s="423" t="str">
        <f t="shared" si="6"/>
        <v/>
      </c>
      <c r="AJ119" s="424" t="str">
        <f t="shared" si="7"/>
        <v/>
      </c>
      <c r="AK119" s="151"/>
      <c r="AL119" s="151"/>
      <c r="AM119" s="125"/>
      <c r="AN119" s="125"/>
      <c r="AO119" s="125"/>
      <c r="AP119" s="125"/>
      <c r="AQ119" s="125"/>
      <c r="AR119" s="125"/>
      <c r="AS119" s="125"/>
      <c r="AT119" s="125"/>
    </row>
    <row r="120" spans="1:46" customFormat="1" ht="30" customHeight="1">
      <c r="A120" s="153">
        <v>107</v>
      </c>
      <c r="B120" s="857" t="str">
        <f>IF(基本情報入力シート!C145="","",基本情報入力シート!C145)</f>
        <v/>
      </c>
      <c r="C120" s="858"/>
      <c r="D120" s="858"/>
      <c r="E120" s="858"/>
      <c r="F120" s="858"/>
      <c r="G120" s="858"/>
      <c r="H120" s="858"/>
      <c r="I120" s="859"/>
      <c r="J120" s="405" t="str">
        <f>IF(基本情報入力シート!M145="","",基本情報入力シート!M145)</f>
        <v/>
      </c>
      <c r="K120" s="406" t="str">
        <f>IF(基本情報入力シート!R145="","",基本情報入力シート!R145)</f>
        <v/>
      </c>
      <c r="L120" s="406" t="str">
        <f>IF(基本情報入力シート!W145="","",基本情報入力シート!W145)</f>
        <v/>
      </c>
      <c r="M120" s="405" t="str">
        <f>IF(基本情報入力シート!X145="","",基本情報入力シート!X145)</f>
        <v/>
      </c>
      <c r="N120" s="157" t="str">
        <f>IF(基本情報入力シート!Y145="","",基本情報入力シート!Y145)</f>
        <v/>
      </c>
      <c r="O120" s="164"/>
      <c r="P120" s="43"/>
      <c r="Q120" s="855"/>
      <c r="R120" s="856"/>
      <c r="S120" s="154" t="str">
        <f>IFERROR(ROUNDDOWN(Q120*VLOOKUP(N120,【参考】数式用!$AR$2:$AW$48,MATCH(P120,【参考】数式用!$AT$4:$AW$4)+2,FALSE)*0.5, 0), "")</f>
        <v/>
      </c>
      <c r="T120" s="47"/>
      <c r="U120" s="156" t="str">
        <f>IFERROR(IF(AG120&lt;&gt;"",Q120*VLOOKUP(N120,【参考】数式用!$AG$2:$AL$48,MATCH(P120,【参考】数式用!$AI$4:$AL$4,0)+2,0), ""), "")</f>
        <v/>
      </c>
      <c r="V120" s="42"/>
      <c r="W120" s="874"/>
      <c r="X120" s="875"/>
      <c r="Y120" s="43"/>
      <c r="Z120" s="48"/>
      <c r="AA120" s="155"/>
      <c r="AB120" s="49"/>
      <c r="AC120" s="864" t="str">
        <f>IFERROR(IF(AG120&lt;&gt;"",Z120*VLOOKUP(N120,【参考】数式用!$AG$2:$AL$48,MATCH(Y120,【参考】数式用!$AI$4:$AL$4,0)+2,0), ""), "")</f>
        <v/>
      </c>
      <c r="AD120" s="864"/>
      <c r="AE120" s="409"/>
      <c r="AF120" s="53"/>
      <c r="AG120" s="421" t="str">
        <f>IFERROR(VLOOKUP(O120, 【参考】数式用!$AY$5:$AY$13, 1, FALSE), "")</f>
        <v/>
      </c>
      <c r="AH120" s="422" t="str">
        <f>IFERROR(VLOOKUP(N120, 【参考】数式用!$BA$2:$BB$48, 2, FALSE), "")</f>
        <v/>
      </c>
      <c r="AI120" s="423" t="str">
        <f t="shared" si="6"/>
        <v/>
      </c>
      <c r="AJ120" s="424" t="str">
        <f t="shared" si="7"/>
        <v/>
      </c>
      <c r="AK120" s="151"/>
      <c r="AL120" s="151"/>
      <c r="AM120" s="125"/>
      <c r="AN120" s="125"/>
      <c r="AO120" s="125"/>
      <c r="AP120" s="125"/>
      <c r="AQ120" s="125"/>
      <c r="AR120" s="125"/>
      <c r="AS120" s="125"/>
      <c r="AT120" s="125"/>
    </row>
    <row r="121" spans="1:46" customFormat="1" ht="30" customHeight="1">
      <c r="A121" s="153">
        <v>108</v>
      </c>
      <c r="B121" s="857" t="str">
        <f>IF(基本情報入力シート!C146="","",基本情報入力シート!C146)</f>
        <v/>
      </c>
      <c r="C121" s="858"/>
      <c r="D121" s="858"/>
      <c r="E121" s="858"/>
      <c r="F121" s="858"/>
      <c r="G121" s="858"/>
      <c r="H121" s="858"/>
      <c r="I121" s="859"/>
      <c r="J121" s="405" t="str">
        <f>IF(基本情報入力シート!M146="","",基本情報入力シート!M146)</f>
        <v/>
      </c>
      <c r="K121" s="406" t="str">
        <f>IF(基本情報入力シート!R146="","",基本情報入力シート!R146)</f>
        <v/>
      </c>
      <c r="L121" s="406" t="str">
        <f>IF(基本情報入力シート!W146="","",基本情報入力シート!W146)</f>
        <v/>
      </c>
      <c r="M121" s="405" t="str">
        <f>IF(基本情報入力シート!X146="","",基本情報入力シート!X146)</f>
        <v/>
      </c>
      <c r="N121" s="157" t="str">
        <f>IF(基本情報入力シート!Y146="","",基本情報入力シート!Y146)</f>
        <v/>
      </c>
      <c r="O121" s="164"/>
      <c r="P121" s="43"/>
      <c r="Q121" s="855"/>
      <c r="R121" s="856"/>
      <c r="S121" s="154" t="str">
        <f>IFERROR(ROUNDDOWN(Q121*VLOOKUP(N121,【参考】数式用!$AR$2:$AW$48,MATCH(P121,【参考】数式用!$AT$4:$AW$4)+2,FALSE)*0.5, 0), "")</f>
        <v/>
      </c>
      <c r="T121" s="47"/>
      <c r="U121" s="156" t="str">
        <f>IFERROR(IF(AG121&lt;&gt;"",Q121*VLOOKUP(N121,【参考】数式用!$AG$2:$AL$48,MATCH(P121,【参考】数式用!$AI$4:$AL$4,0)+2,0), ""), "")</f>
        <v/>
      </c>
      <c r="V121" s="42"/>
      <c r="W121" s="874"/>
      <c r="X121" s="875"/>
      <c r="Y121" s="43"/>
      <c r="Z121" s="48"/>
      <c r="AA121" s="155"/>
      <c r="AB121" s="49"/>
      <c r="AC121" s="864" t="str">
        <f>IFERROR(IF(AG121&lt;&gt;"",Z121*VLOOKUP(N121,【参考】数式用!$AG$2:$AL$48,MATCH(Y121,【参考】数式用!$AI$4:$AL$4,0)+2,0), ""), "")</f>
        <v/>
      </c>
      <c r="AD121" s="864"/>
      <c r="AE121" s="409"/>
      <c r="AF121" s="53"/>
      <c r="AG121" s="421" t="str">
        <f>IFERROR(VLOOKUP(O121, 【参考】数式用!$AY$5:$AY$13, 1, FALSE), "")</f>
        <v/>
      </c>
      <c r="AH121" s="422" t="str">
        <f>IFERROR(VLOOKUP(N121, 【参考】数式用!$BA$2:$BB$48, 2, FALSE), "")</f>
        <v/>
      </c>
      <c r="AI121" s="423" t="str">
        <f t="shared" si="6"/>
        <v/>
      </c>
      <c r="AJ121" s="424" t="str">
        <f t="shared" si="7"/>
        <v/>
      </c>
      <c r="AK121" s="151"/>
      <c r="AL121" s="151"/>
      <c r="AM121" s="125"/>
      <c r="AN121" s="125"/>
      <c r="AO121" s="125"/>
      <c r="AP121" s="125"/>
      <c r="AQ121" s="125"/>
      <c r="AR121" s="125"/>
      <c r="AS121" s="125"/>
      <c r="AT121" s="125"/>
    </row>
    <row r="122" spans="1:46" customFormat="1" ht="30" customHeight="1">
      <c r="A122" s="153">
        <v>109</v>
      </c>
      <c r="B122" s="857" t="str">
        <f>IF(基本情報入力シート!C147="","",基本情報入力シート!C147)</f>
        <v/>
      </c>
      <c r="C122" s="858"/>
      <c r="D122" s="858"/>
      <c r="E122" s="858"/>
      <c r="F122" s="858"/>
      <c r="G122" s="858"/>
      <c r="H122" s="858"/>
      <c r="I122" s="859"/>
      <c r="J122" s="405" t="str">
        <f>IF(基本情報入力シート!M147="","",基本情報入力シート!M147)</f>
        <v/>
      </c>
      <c r="K122" s="406" t="str">
        <f>IF(基本情報入力シート!R147="","",基本情報入力シート!R147)</f>
        <v/>
      </c>
      <c r="L122" s="406" t="str">
        <f>IF(基本情報入力シート!W147="","",基本情報入力シート!W147)</f>
        <v/>
      </c>
      <c r="M122" s="405" t="str">
        <f>IF(基本情報入力シート!X147="","",基本情報入力シート!X147)</f>
        <v/>
      </c>
      <c r="N122" s="157" t="str">
        <f>IF(基本情報入力シート!Y147="","",基本情報入力シート!Y147)</f>
        <v/>
      </c>
      <c r="O122" s="164"/>
      <c r="P122" s="43"/>
      <c r="Q122" s="855"/>
      <c r="R122" s="856"/>
      <c r="S122" s="154" t="str">
        <f>IFERROR(ROUNDDOWN(Q122*VLOOKUP(N122,【参考】数式用!$AR$2:$AW$48,MATCH(P122,【参考】数式用!$AT$4:$AW$4)+2,FALSE)*0.5, 0), "")</f>
        <v/>
      </c>
      <c r="T122" s="47"/>
      <c r="U122" s="156" t="str">
        <f>IFERROR(IF(AG122&lt;&gt;"",Q122*VLOOKUP(N122,【参考】数式用!$AG$2:$AL$48,MATCH(P122,【参考】数式用!$AI$4:$AL$4,0)+2,0), ""), "")</f>
        <v/>
      </c>
      <c r="V122" s="42"/>
      <c r="W122" s="874"/>
      <c r="X122" s="875"/>
      <c r="Y122" s="43"/>
      <c r="Z122" s="48"/>
      <c r="AA122" s="155"/>
      <c r="AB122" s="49"/>
      <c r="AC122" s="864" t="str">
        <f>IFERROR(IF(AG122&lt;&gt;"",Z122*VLOOKUP(N122,【参考】数式用!$AG$2:$AL$48,MATCH(Y122,【参考】数式用!$AI$4:$AL$4,0)+2,0), ""), "")</f>
        <v/>
      </c>
      <c r="AD122" s="864"/>
      <c r="AE122" s="409"/>
      <c r="AF122" s="53"/>
      <c r="AG122" s="421" t="str">
        <f>IFERROR(VLOOKUP(O122, 【参考】数式用!$AY$5:$AY$13, 1, FALSE), "")</f>
        <v/>
      </c>
      <c r="AH122" s="422" t="str">
        <f>IFERROR(VLOOKUP(N122, 【参考】数式用!$BA$2:$BB$48, 2, FALSE), "")</f>
        <v/>
      </c>
      <c r="AI122" s="423" t="str">
        <f t="shared" si="6"/>
        <v/>
      </c>
      <c r="AJ122" s="424" t="str">
        <f t="shared" si="7"/>
        <v/>
      </c>
      <c r="AK122" s="151"/>
      <c r="AL122" s="151"/>
      <c r="AM122" s="125"/>
      <c r="AN122" s="125"/>
      <c r="AO122" s="125"/>
      <c r="AP122" s="125"/>
      <c r="AQ122" s="125"/>
      <c r="AR122" s="125"/>
      <c r="AS122" s="125"/>
      <c r="AT122" s="125"/>
    </row>
    <row r="123" spans="1:46" customFormat="1" ht="30" customHeight="1">
      <c r="A123" s="153">
        <v>110</v>
      </c>
      <c r="B123" s="857" t="str">
        <f>IF(基本情報入力シート!C148="","",基本情報入力シート!C148)</f>
        <v/>
      </c>
      <c r="C123" s="858"/>
      <c r="D123" s="858"/>
      <c r="E123" s="858"/>
      <c r="F123" s="858"/>
      <c r="G123" s="858"/>
      <c r="H123" s="858"/>
      <c r="I123" s="859"/>
      <c r="J123" s="405" t="str">
        <f>IF(基本情報入力シート!M148="","",基本情報入力シート!M148)</f>
        <v/>
      </c>
      <c r="K123" s="406" t="str">
        <f>IF(基本情報入力シート!R148="","",基本情報入力シート!R148)</f>
        <v/>
      </c>
      <c r="L123" s="406" t="str">
        <f>IF(基本情報入力シート!W148="","",基本情報入力シート!W148)</f>
        <v/>
      </c>
      <c r="M123" s="405" t="str">
        <f>IF(基本情報入力シート!X148="","",基本情報入力シート!X148)</f>
        <v/>
      </c>
      <c r="N123" s="157" t="str">
        <f>IF(基本情報入力シート!Y148="","",基本情報入力シート!Y148)</f>
        <v/>
      </c>
      <c r="O123" s="164"/>
      <c r="P123" s="43"/>
      <c r="Q123" s="855"/>
      <c r="R123" s="856"/>
      <c r="S123" s="154" t="str">
        <f>IFERROR(ROUNDDOWN(Q123*VLOOKUP(N123,【参考】数式用!$AR$2:$AW$48,MATCH(P123,【参考】数式用!$AT$4:$AW$4)+2,FALSE)*0.5, 0), "")</f>
        <v/>
      </c>
      <c r="T123" s="47"/>
      <c r="U123" s="156" t="str">
        <f>IFERROR(IF(AG123&lt;&gt;"",Q123*VLOOKUP(N123,【参考】数式用!$AG$2:$AL$48,MATCH(P123,【参考】数式用!$AI$4:$AL$4,0)+2,0), ""), "")</f>
        <v/>
      </c>
      <c r="V123" s="42"/>
      <c r="W123" s="874"/>
      <c r="X123" s="875"/>
      <c r="Y123" s="43"/>
      <c r="Z123" s="48"/>
      <c r="AA123" s="155"/>
      <c r="AB123" s="49"/>
      <c r="AC123" s="864" t="str">
        <f>IFERROR(IF(AG123&lt;&gt;"",Z123*VLOOKUP(N123,【参考】数式用!$AG$2:$AL$48,MATCH(Y123,【参考】数式用!$AI$4:$AL$4,0)+2,0), ""), "")</f>
        <v/>
      </c>
      <c r="AD123" s="864"/>
      <c r="AE123" s="409"/>
      <c r="AF123" s="53"/>
      <c r="AG123" s="421" t="str">
        <f>IFERROR(VLOOKUP(O123, 【参考】数式用!$AY$5:$AY$13, 1, FALSE), "")</f>
        <v/>
      </c>
      <c r="AH123" s="422" t="str">
        <f>IFERROR(VLOOKUP(N123, 【参考】数式用!$BA$2:$BB$48, 2, FALSE), "")</f>
        <v/>
      </c>
      <c r="AI123" s="423" t="str">
        <f t="shared" si="6"/>
        <v/>
      </c>
      <c r="AJ123" s="424" t="str">
        <f t="shared" si="7"/>
        <v/>
      </c>
      <c r="AK123" s="151"/>
      <c r="AL123" s="151"/>
      <c r="AM123" s="125"/>
      <c r="AN123" s="125"/>
      <c r="AO123" s="125"/>
      <c r="AP123" s="125"/>
      <c r="AQ123" s="125"/>
      <c r="AR123" s="125"/>
      <c r="AS123" s="125"/>
      <c r="AT123" s="125"/>
    </row>
    <row r="124" spans="1:46" customFormat="1" ht="30" customHeight="1">
      <c r="A124" s="153">
        <v>111</v>
      </c>
      <c r="B124" s="857" t="str">
        <f>IF(基本情報入力シート!C149="","",基本情報入力シート!C149)</f>
        <v/>
      </c>
      <c r="C124" s="858"/>
      <c r="D124" s="858"/>
      <c r="E124" s="858"/>
      <c r="F124" s="858"/>
      <c r="G124" s="858"/>
      <c r="H124" s="858"/>
      <c r="I124" s="859"/>
      <c r="J124" s="405" t="str">
        <f>IF(基本情報入力シート!M149="","",基本情報入力シート!M149)</f>
        <v/>
      </c>
      <c r="K124" s="406" t="str">
        <f>IF(基本情報入力シート!R149="","",基本情報入力シート!R149)</f>
        <v/>
      </c>
      <c r="L124" s="406" t="str">
        <f>IF(基本情報入力シート!W149="","",基本情報入力シート!W149)</f>
        <v/>
      </c>
      <c r="M124" s="405" t="str">
        <f>IF(基本情報入力シート!X149="","",基本情報入力シート!X149)</f>
        <v/>
      </c>
      <c r="N124" s="157" t="str">
        <f>IF(基本情報入力シート!Y149="","",基本情報入力シート!Y149)</f>
        <v/>
      </c>
      <c r="O124" s="164"/>
      <c r="P124" s="43"/>
      <c r="Q124" s="855"/>
      <c r="R124" s="856"/>
      <c r="S124" s="154" t="str">
        <f>IFERROR(ROUNDDOWN(Q124*VLOOKUP(N124,【参考】数式用!$AR$2:$AW$48,MATCH(P124,【参考】数式用!$AT$4:$AW$4)+2,FALSE)*0.5, 0), "")</f>
        <v/>
      </c>
      <c r="T124" s="47"/>
      <c r="U124" s="156" t="str">
        <f>IFERROR(IF(AG124&lt;&gt;"",Q124*VLOOKUP(N124,【参考】数式用!$AG$2:$AL$48,MATCH(P124,【参考】数式用!$AI$4:$AL$4,0)+2,0), ""), "")</f>
        <v/>
      </c>
      <c r="V124" s="42"/>
      <c r="W124" s="874"/>
      <c r="X124" s="875"/>
      <c r="Y124" s="43"/>
      <c r="Z124" s="48"/>
      <c r="AA124" s="155"/>
      <c r="AB124" s="49"/>
      <c r="AC124" s="864" t="str">
        <f>IFERROR(IF(AG124&lt;&gt;"",Z124*VLOOKUP(N124,【参考】数式用!$AG$2:$AL$48,MATCH(Y124,【参考】数式用!$AI$4:$AL$4,0)+2,0), ""), "")</f>
        <v/>
      </c>
      <c r="AD124" s="864"/>
      <c r="AE124" s="409"/>
      <c r="AF124" s="53"/>
      <c r="AG124" s="421" t="str">
        <f>IFERROR(VLOOKUP(O124, 【参考】数式用!$AY$5:$AY$13, 1, FALSE), "")</f>
        <v/>
      </c>
      <c r="AH124" s="422" t="str">
        <f>IFERROR(VLOOKUP(N124, 【参考】数式用!$BA$2:$BB$48, 2, FALSE), "")</f>
        <v/>
      </c>
      <c r="AI124" s="423" t="str">
        <f t="shared" si="6"/>
        <v/>
      </c>
      <c r="AJ124" s="424" t="str">
        <f t="shared" si="7"/>
        <v/>
      </c>
      <c r="AK124" s="151"/>
      <c r="AL124" s="151"/>
      <c r="AM124" s="125"/>
      <c r="AN124" s="125"/>
      <c r="AO124" s="125"/>
      <c r="AP124" s="125"/>
      <c r="AQ124" s="125"/>
      <c r="AR124" s="125"/>
      <c r="AS124" s="125"/>
      <c r="AT124" s="125"/>
    </row>
    <row r="125" spans="1:46" customFormat="1" ht="30" customHeight="1">
      <c r="A125" s="153">
        <v>112</v>
      </c>
      <c r="B125" s="857" t="str">
        <f>IF(基本情報入力シート!C150="","",基本情報入力シート!C150)</f>
        <v/>
      </c>
      <c r="C125" s="858"/>
      <c r="D125" s="858"/>
      <c r="E125" s="858"/>
      <c r="F125" s="858"/>
      <c r="G125" s="858"/>
      <c r="H125" s="858"/>
      <c r="I125" s="859"/>
      <c r="J125" s="405" t="str">
        <f>IF(基本情報入力シート!M150="","",基本情報入力シート!M150)</f>
        <v/>
      </c>
      <c r="K125" s="406" t="str">
        <f>IF(基本情報入力シート!R150="","",基本情報入力シート!R150)</f>
        <v/>
      </c>
      <c r="L125" s="406" t="str">
        <f>IF(基本情報入力シート!W150="","",基本情報入力シート!W150)</f>
        <v/>
      </c>
      <c r="M125" s="405" t="str">
        <f>IF(基本情報入力シート!X150="","",基本情報入力シート!X150)</f>
        <v/>
      </c>
      <c r="N125" s="157" t="str">
        <f>IF(基本情報入力シート!Y150="","",基本情報入力シート!Y150)</f>
        <v/>
      </c>
      <c r="O125" s="164"/>
      <c r="P125" s="43"/>
      <c r="Q125" s="855"/>
      <c r="R125" s="856"/>
      <c r="S125" s="154" t="str">
        <f>IFERROR(ROUNDDOWN(Q125*VLOOKUP(N125,【参考】数式用!$AR$2:$AW$48,MATCH(P125,【参考】数式用!$AT$4:$AW$4)+2,FALSE)*0.5, 0), "")</f>
        <v/>
      </c>
      <c r="T125" s="47"/>
      <c r="U125" s="156" t="str">
        <f>IFERROR(IF(AG125&lt;&gt;"",Q125*VLOOKUP(N125,【参考】数式用!$AG$2:$AL$48,MATCH(P125,【参考】数式用!$AI$4:$AL$4,0)+2,0), ""), "")</f>
        <v/>
      </c>
      <c r="V125" s="42"/>
      <c r="W125" s="874"/>
      <c r="X125" s="875"/>
      <c r="Y125" s="43"/>
      <c r="Z125" s="48"/>
      <c r="AA125" s="155"/>
      <c r="AB125" s="49"/>
      <c r="AC125" s="864" t="str">
        <f>IFERROR(IF(AG125&lt;&gt;"",Z125*VLOOKUP(N125,【参考】数式用!$AG$2:$AL$48,MATCH(Y125,【参考】数式用!$AI$4:$AL$4,0)+2,0), ""), "")</f>
        <v/>
      </c>
      <c r="AD125" s="864"/>
      <c r="AE125" s="409"/>
      <c r="AF125" s="53"/>
      <c r="AG125" s="421" t="str">
        <f>IFERROR(VLOOKUP(O125, 【参考】数式用!$AY$5:$AY$13, 1, FALSE), "")</f>
        <v/>
      </c>
      <c r="AH125" s="422" t="str">
        <f>IFERROR(VLOOKUP(N125, 【参考】数式用!$BA$2:$BB$48, 2, FALSE), "")</f>
        <v/>
      </c>
      <c r="AI125" s="423" t="str">
        <f t="shared" si="6"/>
        <v/>
      </c>
      <c r="AJ125" s="424" t="str">
        <f t="shared" si="7"/>
        <v/>
      </c>
      <c r="AK125" s="151"/>
      <c r="AL125" s="151"/>
      <c r="AM125" s="125"/>
      <c r="AN125" s="125"/>
      <c r="AO125" s="125"/>
      <c r="AP125" s="125"/>
      <c r="AQ125" s="125"/>
      <c r="AR125" s="125"/>
      <c r="AS125" s="125"/>
      <c r="AT125" s="125"/>
    </row>
    <row r="126" spans="1:46" customFormat="1" ht="30" customHeight="1">
      <c r="A126" s="153">
        <v>113</v>
      </c>
      <c r="B126" s="857" t="str">
        <f>IF(基本情報入力シート!C151="","",基本情報入力シート!C151)</f>
        <v/>
      </c>
      <c r="C126" s="858"/>
      <c r="D126" s="858"/>
      <c r="E126" s="858"/>
      <c r="F126" s="858"/>
      <c r="G126" s="858"/>
      <c r="H126" s="858"/>
      <c r="I126" s="859"/>
      <c r="J126" s="405" t="str">
        <f>IF(基本情報入力シート!M151="","",基本情報入力シート!M151)</f>
        <v/>
      </c>
      <c r="K126" s="406" t="str">
        <f>IF(基本情報入力シート!R151="","",基本情報入力シート!R151)</f>
        <v/>
      </c>
      <c r="L126" s="406" t="str">
        <f>IF(基本情報入力シート!W151="","",基本情報入力シート!W151)</f>
        <v/>
      </c>
      <c r="M126" s="405" t="str">
        <f>IF(基本情報入力シート!X151="","",基本情報入力シート!X151)</f>
        <v/>
      </c>
      <c r="N126" s="157" t="str">
        <f>IF(基本情報入力シート!Y151="","",基本情報入力シート!Y151)</f>
        <v/>
      </c>
      <c r="O126" s="164"/>
      <c r="P126" s="43"/>
      <c r="Q126" s="855"/>
      <c r="R126" s="856"/>
      <c r="S126" s="154" t="str">
        <f>IFERROR(ROUNDDOWN(Q126*VLOOKUP(N126,【参考】数式用!$AR$2:$AW$48,MATCH(P126,【参考】数式用!$AT$4:$AW$4)+2,FALSE)*0.5, 0), "")</f>
        <v/>
      </c>
      <c r="T126" s="47"/>
      <c r="U126" s="156" t="str">
        <f>IFERROR(IF(AG126&lt;&gt;"",Q126*VLOOKUP(N126,【参考】数式用!$AG$2:$AL$48,MATCH(P126,【参考】数式用!$AI$4:$AL$4,0)+2,0), ""), "")</f>
        <v/>
      </c>
      <c r="V126" s="42"/>
      <c r="W126" s="874"/>
      <c r="X126" s="875"/>
      <c r="Y126" s="43"/>
      <c r="Z126" s="48"/>
      <c r="AA126" s="155"/>
      <c r="AB126" s="49"/>
      <c r="AC126" s="864" t="str">
        <f>IFERROR(IF(AG126&lt;&gt;"",Z126*VLOOKUP(N126,【参考】数式用!$AG$2:$AL$48,MATCH(Y126,【参考】数式用!$AI$4:$AL$4,0)+2,0), ""), "")</f>
        <v/>
      </c>
      <c r="AD126" s="864"/>
      <c r="AE126" s="409"/>
      <c r="AF126" s="53"/>
      <c r="AG126" s="421" t="str">
        <f>IFERROR(VLOOKUP(O126, 【参考】数式用!$AY$5:$AY$13, 1, FALSE), "")</f>
        <v/>
      </c>
      <c r="AH126" s="422" t="str">
        <f>IFERROR(VLOOKUP(N126, 【参考】数式用!$BA$2:$BB$48, 2, FALSE), "")</f>
        <v/>
      </c>
      <c r="AI126" s="423" t="str">
        <f t="shared" si="6"/>
        <v/>
      </c>
      <c r="AJ126" s="424" t="str">
        <f t="shared" si="7"/>
        <v/>
      </c>
      <c r="AK126" s="151"/>
      <c r="AL126" s="151"/>
      <c r="AM126" s="125"/>
      <c r="AN126" s="125"/>
      <c r="AO126" s="125"/>
      <c r="AP126" s="125"/>
      <c r="AQ126" s="125"/>
      <c r="AR126" s="125"/>
      <c r="AS126" s="125"/>
      <c r="AT126" s="125"/>
    </row>
    <row r="127" spans="1:46" customFormat="1" ht="30" customHeight="1">
      <c r="A127" s="153">
        <v>114</v>
      </c>
      <c r="B127" s="857" t="str">
        <f>IF(基本情報入力シート!C152="","",基本情報入力シート!C152)</f>
        <v/>
      </c>
      <c r="C127" s="858"/>
      <c r="D127" s="858"/>
      <c r="E127" s="858"/>
      <c r="F127" s="858"/>
      <c r="G127" s="858"/>
      <c r="H127" s="858"/>
      <c r="I127" s="859"/>
      <c r="J127" s="405" t="str">
        <f>IF(基本情報入力シート!M152="","",基本情報入力シート!M152)</f>
        <v/>
      </c>
      <c r="K127" s="406" t="str">
        <f>IF(基本情報入力シート!R152="","",基本情報入力シート!R152)</f>
        <v/>
      </c>
      <c r="L127" s="406" t="str">
        <f>IF(基本情報入力シート!W152="","",基本情報入力シート!W152)</f>
        <v/>
      </c>
      <c r="M127" s="405" t="str">
        <f>IF(基本情報入力シート!X152="","",基本情報入力シート!X152)</f>
        <v/>
      </c>
      <c r="N127" s="157" t="str">
        <f>IF(基本情報入力シート!Y152="","",基本情報入力シート!Y152)</f>
        <v/>
      </c>
      <c r="O127" s="164"/>
      <c r="P127" s="43"/>
      <c r="Q127" s="855"/>
      <c r="R127" s="856"/>
      <c r="S127" s="154" t="str">
        <f>IFERROR(ROUNDDOWN(Q127*VLOOKUP(N127,【参考】数式用!$AR$2:$AW$48,MATCH(P127,【参考】数式用!$AT$4:$AW$4)+2,FALSE)*0.5, 0), "")</f>
        <v/>
      </c>
      <c r="T127" s="47"/>
      <c r="U127" s="156" t="str">
        <f>IFERROR(IF(AG127&lt;&gt;"",Q127*VLOOKUP(N127,【参考】数式用!$AG$2:$AL$48,MATCH(P127,【参考】数式用!$AI$4:$AL$4,0)+2,0), ""), "")</f>
        <v/>
      </c>
      <c r="V127" s="42"/>
      <c r="W127" s="874"/>
      <c r="X127" s="875"/>
      <c r="Y127" s="43"/>
      <c r="Z127" s="48"/>
      <c r="AA127" s="155"/>
      <c r="AB127" s="49"/>
      <c r="AC127" s="864" t="str">
        <f>IFERROR(IF(AG127&lt;&gt;"",Z127*VLOOKUP(N127,【参考】数式用!$AG$2:$AL$48,MATCH(Y127,【参考】数式用!$AI$4:$AL$4,0)+2,0), ""), "")</f>
        <v/>
      </c>
      <c r="AD127" s="864"/>
      <c r="AE127" s="409"/>
      <c r="AF127" s="53"/>
      <c r="AG127" s="421" t="str">
        <f>IFERROR(VLOOKUP(O127, 【参考】数式用!$AY$5:$AY$13, 1, FALSE), "")</f>
        <v/>
      </c>
      <c r="AH127" s="422" t="str">
        <f>IFERROR(VLOOKUP(N127, 【参考】数式用!$BA$2:$BB$48, 2, FALSE), "")</f>
        <v/>
      </c>
      <c r="AI127" s="423" t="str">
        <f t="shared" si="6"/>
        <v/>
      </c>
      <c r="AJ127" s="424" t="str">
        <f t="shared" si="7"/>
        <v/>
      </c>
      <c r="AK127" s="151"/>
      <c r="AL127" s="151"/>
      <c r="AM127" s="125"/>
      <c r="AN127" s="125"/>
      <c r="AO127" s="125"/>
      <c r="AP127" s="125"/>
      <c r="AQ127" s="125"/>
      <c r="AR127" s="125"/>
      <c r="AS127" s="125"/>
      <c r="AT127" s="125"/>
    </row>
    <row r="128" spans="1:46" customFormat="1" ht="30" customHeight="1">
      <c r="A128" s="153">
        <v>115</v>
      </c>
      <c r="B128" s="857" t="str">
        <f>IF(基本情報入力シート!C153="","",基本情報入力シート!C153)</f>
        <v/>
      </c>
      <c r="C128" s="858"/>
      <c r="D128" s="858"/>
      <c r="E128" s="858"/>
      <c r="F128" s="858"/>
      <c r="G128" s="858"/>
      <c r="H128" s="858"/>
      <c r="I128" s="859"/>
      <c r="J128" s="405" t="str">
        <f>IF(基本情報入力シート!M153="","",基本情報入力シート!M153)</f>
        <v/>
      </c>
      <c r="K128" s="406" t="str">
        <f>IF(基本情報入力シート!R153="","",基本情報入力シート!R153)</f>
        <v/>
      </c>
      <c r="L128" s="406" t="str">
        <f>IF(基本情報入力シート!W153="","",基本情報入力シート!W153)</f>
        <v/>
      </c>
      <c r="M128" s="405" t="str">
        <f>IF(基本情報入力シート!X153="","",基本情報入力シート!X153)</f>
        <v/>
      </c>
      <c r="N128" s="157" t="str">
        <f>IF(基本情報入力シート!Y153="","",基本情報入力シート!Y153)</f>
        <v/>
      </c>
      <c r="O128" s="164"/>
      <c r="P128" s="43"/>
      <c r="Q128" s="855"/>
      <c r="R128" s="856"/>
      <c r="S128" s="154" t="str">
        <f>IFERROR(ROUNDDOWN(Q128*VLOOKUP(N128,【参考】数式用!$AR$2:$AW$48,MATCH(P128,【参考】数式用!$AT$4:$AW$4)+2,FALSE)*0.5, 0), "")</f>
        <v/>
      </c>
      <c r="T128" s="47"/>
      <c r="U128" s="156" t="str">
        <f>IFERROR(IF(AG128&lt;&gt;"",Q128*VLOOKUP(N128,【参考】数式用!$AG$2:$AL$48,MATCH(P128,【参考】数式用!$AI$4:$AL$4,0)+2,0), ""), "")</f>
        <v/>
      </c>
      <c r="V128" s="42"/>
      <c r="W128" s="874"/>
      <c r="X128" s="875"/>
      <c r="Y128" s="43"/>
      <c r="Z128" s="48"/>
      <c r="AA128" s="155"/>
      <c r="AB128" s="49"/>
      <c r="AC128" s="864" t="str">
        <f>IFERROR(IF(AG128&lt;&gt;"",Z128*VLOOKUP(N128,【参考】数式用!$AG$2:$AL$48,MATCH(Y128,【参考】数式用!$AI$4:$AL$4,0)+2,0), ""), "")</f>
        <v/>
      </c>
      <c r="AD128" s="864"/>
      <c r="AE128" s="409"/>
      <c r="AF128" s="53"/>
      <c r="AG128" s="421" t="str">
        <f>IFERROR(VLOOKUP(O128, 【参考】数式用!$AY$5:$AY$13, 1, FALSE), "")</f>
        <v/>
      </c>
      <c r="AH128" s="422" t="str">
        <f>IFERROR(VLOOKUP(N128, 【参考】数式用!$BA$2:$BB$48, 2, FALSE), "")</f>
        <v/>
      </c>
      <c r="AI128" s="423" t="str">
        <f t="shared" si="6"/>
        <v/>
      </c>
      <c r="AJ128" s="424" t="str">
        <f t="shared" si="7"/>
        <v/>
      </c>
      <c r="AK128" s="151"/>
      <c r="AL128" s="151"/>
      <c r="AM128" s="125"/>
      <c r="AN128" s="125"/>
      <c r="AO128" s="125"/>
      <c r="AP128" s="125"/>
      <c r="AQ128" s="125"/>
      <c r="AR128" s="125"/>
      <c r="AS128" s="125"/>
      <c r="AT128" s="125"/>
    </row>
    <row r="129" spans="1:46" customFormat="1" ht="30" customHeight="1">
      <c r="A129" s="153">
        <v>116</v>
      </c>
      <c r="B129" s="857" t="str">
        <f>IF(基本情報入力シート!C154="","",基本情報入力シート!C154)</f>
        <v/>
      </c>
      <c r="C129" s="858"/>
      <c r="D129" s="858"/>
      <c r="E129" s="858"/>
      <c r="F129" s="858"/>
      <c r="G129" s="858"/>
      <c r="H129" s="858"/>
      <c r="I129" s="859"/>
      <c r="J129" s="405" t="str">
        <f>IF(基本情報入力シート!M154="","",基本情報入力シート!M154)</f>
        <v/>
      </c>
      <c r="K129" s="406" t="str">
        <f>IF(基本情報入力シート!R154="","",基本情報入力シート!R154)</f>
        <v/>
      </c>
      <c r="L129" s="406" t="str">
        <f>IF(基本情報入力シート!W154="","",基本情報入力シート!W154)</f>
        <v/>
      </c>
      <c r="M129" s="405" t="str">
        <f>IF(基本情報入力シート!X154="","",基本情報入力シート!X154)</f>
        <v/>
      </c>
      <c r="N129" s="157" t="str">
        <f>IF(基本情報入力シート!Y154="","",基本情報入力シート!Y154)</f>
        <v/>
      </c>
      <c r="O129" s="164"/>
      <c r="P129" s="43"/>
      <c r="Q129" s="855"/>
      <c r="R129" s="856"/>
      <c r="S129" s="154" t="str">
        <f>IFERROR(ROUNDDOWN(Q129*VLOOKUP(N129,【参考】数式用!$AR$2:$AW$48,MATCH(P129,【参考】数式用!$AT$4:$AW$4)+2,FALSE)*0.5, 0), "")</f>
        <v/>
      </c>
      <c r="T129" s="47"/>
      <c r="U129" s="156" t="str">
        <f>IFERROR(IF(AG129&lt;&gt;"",Q129*VLOOKUP(N129,【参考】数式用!$AG$2:$AL$48,MATCH(P129,【参考】数式用!$AI$4:$AL$4,0)+2,0), ""), "")</f>
        <v/>
      </c>
      <c r="V129" s="42"/>
      <c r="W129" s="874"/>
      <c r="X129" s="875"/>
      <c r="Y129" s="43"/>
      <c r="Z129" s="48"/>
      <c r="AA129" s="155"/>
      <c r="AB129" s="49"/>
      <c r="AC129" s="864" t="str">
        <f>IFERROR(IF(AG129&lt;&gt;"",Z129*VLOOKUP(N129,【参考】数式用!$AG$2:$AL$48,MATCH(Y129,【参考】数式用!$AI$4:$AL$4,0)+2,0), ""), "")</f>
        <v/>
      </c>
      <c r="AD129" s="864"/>
      <c r="AE129" s="409"/>
      <c r="AF129" s="53"/>
      <c r="AG129" s="421" t="str">
        <f>IFERROR(VLOOKUP(O129, 【参考】数式用!$AY$5:$AY$13, 1, FALSE), "")</f>
        <v/>
      </c>
      <c r="AH129" s="422" t="str">
        <f>IFERROR(VLOOKUP(N129, 【参考】数式用!$BA$2:$BB$48, 2, FALSE), "")</f>
        <v/>
      </c>
      <c r="AI129" s="423" t="str">
        <f t="shared" si="6"/>
        <v/>
      </c>
      <c r="AJ129" s="424" t="str">
        <f t="shared" si="7"/>
        <v/>
      </c>
      <c r="AK129" s="151"/>
      <c r="AL129" s="151"/>
      <c r="AM129" s="125"/>
      <c r="AN129" s="125"/>
      <c r="AO129" s="125"/>
      <c r="AP129" s="125"/>
      <c r="AQ129" s="125"/>
      <c r="AR129" s="125"/>
      <c r="AS129" s="125"/>
      <c r="AT129" s="125"/>
    </row>
    <row r="130" spans="1:46" customFormat="1" ht="30" customHeight="1">
      <c r="A130" s="153">
        <v>117</v>
      </c>
      <c r="B130" s="857" t="str">
        <f>IF(基本情報入力シート!C155="","",基本情報入力シート!C155)</f>
        <v/>
      </c>
      <c r="C130" s="858"/>
      <c r="D130" s="858"/>
      <c r="E130" s="858"/>
      <c r="F130" s="858"/>
      <c r="G130" s="858"/>
      <c r="H130" s="858"/>
      <c r="I130" s="859"/>
      <c r="J130" s="405" t="str">
        <f>IF(基本情報入力シート!M155="","",基本情報入力シート!M155)</f>
        <v/>
      </c>
      <c r="K130" s="406" t="str">
        <f>IF(基本情報入力シート!R155="","",基本情報入力シート!R155)</f>
        <v/>
      </c>
      <c r="L130" s="406" t="str">
        <f>IF(基本情報入力シート!W155="","",基本情報入力シート!W155)</f>
        <v/>
      </c>
      <c r="M130" s="405" t="str">
        <f>IF(基本情報入力シート!X155="","",基本情報入力シート!X155)</f>
        <v/>
      </c>
      <c r="N130" s="157" t="str">
        <f>IF(基本情報入力シート!Y155="","",基本情報入力シート!Y155)</f>
        <v/>
      </c>
      <c r="O130" s="164"/>
      <c r="P130" s="43"/>
      <c r="Q130" s="855"/>
      <c r="R130" s="856"/>
      <c r="S130" s="154" t="str">
        <f>IFERROR(ROUNDDOWN(Q130*VLOOKUP(N130,【参考】数式用!$AR$2:$AW$48,MATCH(P130,【参考】数式用!$AT$4:$AW$4)+2,FALSE)*0.5, 0), "")</f>
        <v/>
      </c>
      <c r="T130" s="47"/>
      <c r="U130" s="156" t="str">
        <f>IFERROR(IF(AG130&lt;&gt;"",Q130*VLOOKUP(N130,【参考】数式用!$AG$2:$AL$48,MATCH(P130,【参考】数式用!$AI$4:$AL$4,0)+2,0), ""), "")</f>
        <v/>
      </c>
      <c r="V130" s="42"/>
      <c r="W130" s="874"/>
      <c r="X130" s="875"/>
      <c r="Y130" s="43"/>
      <c r="Z130" s="48"/>
      <c r="AA130" s="155"/>
      <c r="AB130" s="49"/>
      <c r="AC130" s="864" t="str">
        <f>IFERROR(IF(AG130&lt;&gt;"",Z130*VLOOKUP(N130,【参考】数式用!$AG$2:$AL$48,MATCH(Y130,【参考】数式用!$AI$4:$AL$4,0)+2,0), ""), "")</f>
        <v/>
      </c>
      <c r="AD130" s="864"/>
      <c r="AE130" s="409"/>
      <c r="AF130" s="53"/>
      <c r="AG130" s="421" t="str">
        <f>IFERROR(VLOOKUP(O130, 【参考】数式用!$AY$5:$AY$13, 1, FALSE), "")</f>
        <v/>
      </c>
      <c r="AH130" s="422" t="str">
        <f>IFERROR(VLOOKUP(N130, 【参考】数式用!$BA$2:$BB$48, 2, FALSE), "")</f>
        <v/>
      </c>
      <c r="AI130" s="423" t="str">
        <f t="shared" si="6"/>
        <v/>
      </c>
      <c r="AJ130" s="424" t="str">
        <f t="shared" si="7"/>
        <v/>
      </c>
      <c r="AK130" s="151"/>
      <c r="AL130" s="151"/>
      <c r="AM130" s="125"/>
      <c r="AN130" s="125"/>
      <c r="AO130" s="125"/>
      <c r="AP130" s="125"/>
      <c r="AQ130" s="125"/>
      <c r="AR130" s="125"/>
      <c r="AS130" s="125"/>
      <c r="AT130" s="125"/>
    </row>
    <row r="131" spans="1:46" customFormat="1" ht="30" customHeight="1">
      <c r="A131" s="153">
        <v>118</v>
      </c>
      <c r="B131" s="857" t="str">
        <f>IF(基本情報入力シート!C156="","",基本情報入力シート!C156)</f>
        <v/>
      </c>
      <c r="C131" s="858"/>
      <c r="D131" s="858"/>
      <c r="E131" s="858"/>
      <c r="F131" s="858"/>
      <c r="G131" s="858"/>
      <c r="H131" s="858"/>
      <c r="I131" s="859"/>
      <c r="J131" s="405" t="str">
        <f>IF(基本情報入力シート!M156="","",基本情報入力シート!M156)</f>
        <v/>
      </c>
      <c r="K131" s="406" t="str">
        <f>IF(基本情報入力シート!R156="","",基本情報入力シート!R156)</f>
        <v/>
      </c>
      <c r="L131" s="406" t="str">
        <f>IF(基本情報入力シート!W156="","",基本情報入力シート!W156)</f>
        <v/>
      </c>
      <c r="M131" s="405" t="str">
        <f>IF(基本情報入力シート!X156="","",基本情報入力シート!X156)</f>
        <v/>
      </c>
      <c r="N131" s="157" t="str">
        <f>IF(基本情報入力シート!Y156="","",基本情報入力シート!Y156)</f>
        <v/>
      </c>
      <c r="O131" s="164"/>
      <c r="P131" s="43"/>
      <c r="Q131" s="855"/>
      <c r="R131" s="856"/>
      <c r="S131" s="154" t="str">
        <f>IFERROR(ROUNDDOWN(Q131*VLOOKUP(N131,【参考】数式用!$AR$2:$AW$48,MATCH(P131,【参考】数式用!$AT$4:$AW$4)+2,FALSE)*0.5, 0), "")</f>
        <v/>
      </c>
      <c r="T131" s="47"/>
      <c r="U131" s="156" t="str">
        <f>IFERROR(IF(AG131&lt;&gt;"",Q131*VLOOKUP(N131,【参考】数式用!$AG$2:$AL$48,MATCH(P131,【参考】数式用!$AI$4:$AL$4,0)+2,0), ""), "")</f>
        <v/>
      </c>
      <c r="V131" s="42"/>
      <c r="W131" s="874"/>
      <c r="X131" s="875"/>
      <c r="Y131" s="43"/>
      <c r="Z131" s="48"/>
      <c r="AA131" s="155"/>
      <c r="AB131" s="49"/>
      <c r="AC131" s="864" t="str">
        <f>IFERROR(IF(AG131&lt;&gt;"",Z131*VLOOKUP(N131,【参考】数式用!$AG$2:$AL$48,MATCH(Y131,【参考】数式用!$AI$4:$AL$4,0)+2,0), ""), "")</f>
        <v/>
      </c>
      <c r="AD131" s="864"/>
      <c r="AE131" s="409"/>
      <c r="AF131" s="53"/>
      <c r="AG131" s="421" t="str">
        <f>IFERROR(VLOOKUP(O131, 【参考】数式用!$AY$5:$AY$13, 1, FALSE), "")</f>
        <v/>
      </c>
      <c r="AH131" s="422" t="str">
        <f>IFERROR(VLOOKUP(N131, 【参考】数式用!$BA$2:$BB$48, 2, FALSE), "")</f>
        <v/>
      </c>
      <c r="AI131" s="423" t="str">
        <f t="shared" si="6"/>
        <v/>
      </c>
      <c r="AJ131" s="424" t="str">
        <f t="shared" si="7"/>
        <v/>
      </c>
      <c r="AK131" s="151"/>
      <c r="AL131" s="151"/>
      <c r="AM131" s="125"/>
      <c r="AN131" s="125"/>
      <c r="AO131" s="125"/>
      <c r="AP131" s="125"/>
      <c r="AQ131" s="125"/>
      <c r="AR131" s="125"/>
      <c r="AS131" s="125"/>
      <c r="AT131" s="125"/>
    </row>
    <row r="132" spans="1:46" customFormat="1" ht="30" customHeight="1">
      <c r="A132" s="153">
        <v>119</v>
      </c>
      <c r="B132" s="857" t="str">
        <f>IF(基本情報入力シート!C157="","",基本情報入力シート!C157)</f>
        <v/>
      </c>
      <c r="C132" s="858"/>
      <c r="D132" s="858"/>
      <c r="E132" s="858"/>
      <c r="F132" s="858"/>
      <c r="G132" s="858"/>
      <c r="H132" s="858"/>
      <c r="I132" s="859"/>
      <c r="J132" s="405" t="str">
        <f>IF(基本情報入力シート!M157="","",基本情報入力シート!M157)</f>
        <v/>
      </c>
      <c r="K132" s="406" t="str">
        <f>IF(基本情報入力シート!R157="","",基本情報入力シート!R157)</f>
        <v/>
      </c>
      <c r="L132" s="406" t="str">
        <f>IF(基本情報入力シート!W157="","",基本情報入力シート!W157)</f>
        <v/>
      </c>
      <c r="M132" s="405" t="str">
        <f>IF(基本情報入力シート!X157="","",基本情報入力シート!X157)</f>
        <v/>
      </c>
      <c r="N132" s="157" t="str">
        <f>IF(基本情報入力シート!Y157="","",基本情報入力シート!Y157)</f>
        <v/>
      </c>
      <c r="O132" s="164"/>
      <c r="P132" s="43"/>
      <c r="Q132" s="855"/>
      <c r="R132" s="856"/>
      <c r="S132" s="154" t="str">
        <f>IFERROR(ROUNDDOWN(Q132*VLOOKUP(N132,【参考】数式用!$AR$2:$AW$48,MATCH(P132,【参考】数式用!$AT$4:$AW$4)+2,FALSE)*0.5, 0), "")</f>
        <v/>
      </c>
      <c r="T132" s="47"/>
      <c r="U132" s="156" t="str">
        <f>IFERROR(IF(AG132&lt;&gt;"",Q132*VLOOKUP(N132,【参考】数式用!$AG$2:$AL$48,MATCH(P132,【参考】数式用!$AI$4:$AL$4,0)+2,0), ""), "")</f>
        <v/>
      </c>
      <c r="V132" s="42"/>
      <c r="W132" s="874"/>
      <c r="X132" s="875"/>
      <c r="Y132" s="43"/>
      <c r="Z132" s="48"/>
      <c r="AA132" s="155"/>
      <c r="AB132" s="49"/>
      <c r="AC132" s="864" t="str">
        <f>IFERROR(IF(AG132&lt;&gt;"",Z132*VLOOKUP(N132,【参考】数式用!$AG$2:$AL$48,MATCH(Y132,【参考】数式用!$AI$4:$AL$4,0)+2,0), ""), "")</f>
        <v/>
      </c>
      <c r="AD132" s="864"/>
      <c r="AE132" s="409"/>
      <c r="AF132" s="53"/>
      <c r="AG132" s="421" t="str">
        <f>IFERROR(VLOOKUP(O132, 【参考】数式用!$AY$5:$AY$13, 1, FALSE), "")</f>
        <v/>
      </c>
      <c r="AH132" s="422" t="str">
        <f>IFERROR(VLOOKUP(N132, 【参考】数式用!$BA$2:$BB$48, 2, FALSE), "")</f>
        <v/>
      </c>
      <c r="AI132" s="423" t="str">
        <f t="shared" si="6"/>
        <v/>
      </c>
      <c r="AJ132" s="424" t="str">
        <f t="shared" si="7"/>
        <v/>
      </c>
      <c r="AK132" s="151"/>
      <c r="AL132" s="151"/>
      <c r="AM132" s="125"/>
      <c r="AN132" s="125"/>
      <c r="AO132" s="125"/>
      <c r="AP132" s="125"/>
      <c r="AQ132" s="125"/>
      <c r="AR132" s="125"/>
      <c r="AS132" s="125"/>
      <c r="AT132" s="125"/>
    </row>
    <row r="133" spans="1:46" customFormat="1" ht="30" customHeight="1">
      <c r="A133" s="153">
        <v>120</v>
      </c>
      <c r="B133" s="857" t="str">
        <f>IF(基本情報入力シート!C158="","",基本情報入力シート!C158)</f>
        <v/>
      </c>
      <c r="C133" s="858"/>
      <c r="D133" s="858"/>
      <c r="E133" s="858"/>
      <c r="F133" s="858"/>
      <c r="G133" s="858"/>
      <c r="H133" s="858"/>
      <c r="I133" s="859"/>
      <c r="J133" s="405" t="str">
        <f>IF(基本情報入力シート!M158="","",基本情報入力シート!M158)</f>
        <v/>
      </c>
      <c r="K133" s="406" t="str">
        <f>IF(基本情報入力シート!R158="","",基本情報入力シート!R158)</f>
        <v/>
      </c>
      <c r="L133" s="406" t="str">
        <f>IF(基本情報入力シート!W158="","",基本情報入力シート!W158)</f>
        <v/>
      </c>
      <c r="M133" s="405" t="str">
        <f>IF(基本情報入力シート!X158="","",基本情報入力シート!X158)</f>
        <v/>
      </c>
      <c r="N133" s="157" t="str">
        <f>IF(基本情報入力シート!Y158="","",基本情報入力シート!Y158)</f>
        <v/>
      </c>
      <c r="O133" s="164"/>
      <c r="P133" s="43"/>
      <c r="Q133" s="855"/>
      <c r="R133" s="856"/>
      <c r="S133" s="154" t="str">
        <f>IFERROR(ROUNDDOWN(Q133*VLOOKUP(N133,【参考】数式用!$AR$2:$AW$48,MATCH(P133,【参考】数式用!$AT$4:$AW$4)+2,FALSE)*0.5, 0), "")</f>
        <v/>
      </c>
      <c r="T133" s="47"/>
      <c r="U133" s="156" t="str">
        <f>IFERROR(IF(AG133&lt;&gt;"",Q133*VLOOKUP(N133,【参考】数式用!$AG$2:$AL$48,MATCH(P133,【参考】数式用!$AI$4:$AL$4,0)+2,0), ""), "")</f>
        <v/>
      </c>
      <c r="V133" s="42"/>
      <c r="W133" s="874"/>
      <c r="X133" s="875"/>
      <c r="Y133" s="43"/>
      <c r="Z133" s="48"/>
      <c r="AA133" s="155"/>
      <c r="AB133" s="49"/>
      <c r="AC133" s="864" t="str">
        <f>IFERROR(IF(AG133&lt;&gt;"",Z133*VLOOKUP(N133,【参考】数式用!$AG$2:$AL$48,MATCH(Y133,【参考】数式用!$AI$4:$AL$4,0)+2,0), ""), "")</f>
        <v/>
      </c>
      <c r="AD133" s="864"/>
      <c r="AE133" s="409"/>
      <c r="AF133" s="53"/>
      <c r="AG133" s="421" t="str">
        <f>IFERROR(VLOOKUP(O133, 【参考】数式用!$AY$5:$AY$13, 1, FALSE), "")</f>
        <v/>
      </c>
      <c r="AH133" s="422" t="str">
        <f>IFERROR(VLOOKUP(N133, 【参考】数式用!$BA$2:$BB$48, 2, FALSE), "")</f>
        <v/>
      </c>
      <c r="AI133" s="423" t="str">
        <f t="shared" si="6"/>
        <v/>
      </c>
      <c r="AJ133" s="424" t="str">
        <f t="shared" si="7"/>
        <v/>
      </c>
      <c r="AK133" s="151"/>
      <c r="AL133" s="151"/>
      <c r="AM133" s="125"/>
      <c r="AN133" s="125"/>
      <c r="AO133" s="125"/>
      <c r="AP133" s="125"/>
      <c r="AQ133" s="125"/>
      <c r="AR133" s="125"/>
      <c r="AS133" s="125"/>
      <c r="AT133" s="125"/>
    </row>
    <row r="134" spans="1:46" customFormat="1" ht="30" customHeight="1">
      <c r="A134" s="153">
        <v>121</v>
      </c>
      <c r="B134" s="857" t="str">
        <f>IF(基本情報入力シート!C159="","",基本情報入力シート!C159)</f>
        <v/>
      </c>
      <c r="C134" s="858"/>
      <c r="D134" s="858"/>
      <c r="E134" s="858"/>
      <c r="F134" s="858"/>
      <c r="G134" s="858"/>
      <c r="H134" s="858"/>
      <c r="I134" s="859"/>
      <c r="J134" s="405" t="str">
        <f>IF(基本情報入力シート!M159="","",基本情報入力シート!M159)</f>
        <v/>
      </c>
      <c r="K134" s="406" t="str">
        <f>IF(基本情報入力シート!R159="","",基本情報入力シート!R159)</f>
        <v/>
      </c>
      <c r="L134" s="406" t="str">
        <f>IF(基本情報入力シート!W159="","",基本情報入力シート!W159)</f>
        <v/>
      </c>
      <c r="M134" s="405" t="str">
        <f>IF(基本情報入力シート!X159="","",基本情報入力シート!X159)</f>
        <v/>
      </c>
      <c r="N134" s="157" t="str">
        <f>IF(基本情報入力シート!Y159="","",基本情報入力シート!Y159)</f>
        <v/>
      </c>
      <c r="O134" s="164"/>
      <c r="P134" s="43"/>
      <c r="Q134" s="855"/>
      <c r="R134" s="856"/>
      <c r="S134" s="154" t="str">
        <f>IFERROR(ROUNDDOWN(Q134*VLOOKUP(N134,【参考】数式用!$AR$2:$AW$48,MATCH(P134,【参考】数式用!$AT$4:$AW$4)+2,FALSE)*0.5, 0), "")</f>
        <v/>
      </c>
      <c r="T134" s="47"/>
      <c r="U134" s="156" t="str">
        <f>IFERROR(IF(AG134&lt;&gt;"",Q134*VLOOKUP(N134,【参考】数式用!$AG$2:$AL$48,MATCH(P134,【参考】数式用!$AI$4:$AL$4,0)+2,0), ""), "")</f>
        <v/>
      </c>
      <c r="V134" s="42"/>
      <c r="W134" s="874"/>
      <c r="X134" s="875"/>
      <c r="Y134" s="43"/>
      <c r="Z134" s="48"/>
      <c r="AA134" s="155"/>
      <c r="AB134" s="49"/>
      <c r="AC134" s="864" t="str">
        <f>IFERROR(IF(AG134&lt;&gt;"",Z134*VLOOKUP(N134,【参考】数式用!$AG$2:$AL$48,MATCH(Y134,【参考】数式用!$AI$4:$AL$4,0)+2,0), ""), "")</f>
        <v/>
      </c>
      <c r="AD134" s="864"/>
      <c r="AE134" s="409"/>
      <c r="AF134" s="53"/>
      <c r="AG134" s="421" t="str">
        <f>IFERROR(VLOOKUP(O134, 【参考】数式用!$AY$5:$AY$13, 1, FALSE), "")</f>
        <v/>
      </c>
      <c r="AH134" s="422" t="str">
        <f>IFERROR(VLOOKUP(N134, 【参考】数式用!$BA$2:$BB$48, 2, FALSE), "")</f>
        <v/>
      </c>
      <c r="AI134" s="423" t="str">
        <f t="shared" si="6"/>
        <v/>
      </c>
      <c r="AJ134" s="424" t="str">
        <f t="shared" si="7"/>
        <v/>
      </c>
      <c r="AK134" s="151"/>
      <c r="AL134" s="151"/>
      <c r="AM134" s="125"/>
      <c r="AN134" s="125"/>
      <c r="AO134" s="125"/>
      <c r="AP134" s="125"/>
      <c r="AQ134" s="125"/>
      <c r="AR134" s="125"/>
      <c r="AS134" s="125"/>
      <c r="AT134" s="125"/>
    </row>
    <row r="135" spans="1:46" customFormat="1" ht="30" customHeight="1">
      <c r="A135" s="153">
        <v>122</v>
      </c>
      <c r="B135" s="857" t="str">
        <f>IF(基本情報入力シート!C160="","",基本情報入力シート!C160)</f>
        <v/>
      </c>
      <c r="C135" s="858"/>
      <c r="D135" s="858"/>
      <c r="E135" s="858"/>
      <c r="F135" s="858"/>
      <c r="G135" s="858"/>
      <c r="H135" s="858"/>
      <c r="I135" s="859"/>
      <c r="J135" s="405" t="str">
        <f>IF(基本情報入力シート!M160="","",基本情報入力シート!M160)</f>
        <v/>
      </c>
      <c r="K135" s="406" t="str">
        <f>IF(基本情報入力シート!R160="","",基本情報入力シート!R160)</f>
        <v/>
      </c>
      <c r="L135" s="406" t="str">
        <f>IF(基本情報入力シート!W160="","",基本情報入力シート!W160)</f>
        <v/>
      </c>
      <c r="M135" s="405" t="str">
        <f>IF(基本情報入力シート!X160="","",基本情報入力シート!X160)</f>
        <v/>
      </c>
      <c r="N135" s="157" t="str">
        <f>IF(基本情報入力シート!Y160="","",基本情報入力シート!Y160)</f>
        <v/>
      </c>
      <c r="O135" s="164"/>
      <c r="P135" s="43"/>
      <c r="Q135" s="855"/>
      <c r="R135" s="856"/>
      <c r="S135" s="154" t="str">
        <f>IFERROR(ROUNDDOWN(Q135*VLOOKUP(N135,【参考】数式用!$AR$2:$AW$48,MATCH(P135,【参考】数式用!$AT$4:$AW$4)+2,FALSE)*0.5, 0), "")</f>
        <v/>
      </c>
      <c r="T135" s="47"/>
      <c r="U135" s="156" t="str">
        <f>IFERROR(IF(AG135&lt;&gt;"",Q135*VLOOKUP(N135,【参考】数式用!$AG$2:$AL$48,MATCH(P135,【参考】数式用!$AI$4:$AL$4,0)+2,0), ""), "")</f>
        <v/>
      </c>
      <c r="V135" s="42"/>
      <c r="W135" s="874"/>
      <c r="X135" s="875"/>
      <c r="Y135" s="43"/>
      <c r="Z135" s="48"/>
      <c r="AA135" s="155"/>
      <c r="AB135" s="49"/>
      <c r="AC135" s="864" t="str">
        <f>IFERROR(IF(AG135&lt;&gt;"",Z135*VLOOKUP(N135,【参考】数式用!$AG$2:$AL$48,MATCH(Y135,【参考】数式用!$AI$4:$AL$4,0)+2,0), ""), "")</f>
        <v/>
      </c>
      <c r="AD135" s="864"/>
      <c r="AE135" s="409"/>
      <c r="AF135" s="53"/>
      <c r="AG135" s="421" t="str">
        <f>IFERROR(VLOOKUP(O135, 【参考】数式用!$AY$5:$AY$13, 1, FALSE), "")</f>
        <v/>
      </c>
      <c r="AH135" s="422" t="str">
        <f>IFERROR(VLOOKUP(N135, 【参考】数式用!$BA$2:$BB$48, 2, FALSE), "")</f>
        <v/>
      </c>
      <c r="AI135" s="423" t="str">
        <f t="shared" si="6"/>
        <v/>
      </c>
      <c r="AJ135" s="424" t="str">
        <f t="shared" si="7"/>
        <v/>
      </c>
      <c r="AK135" s="151"/>
      <c r="AL135" s="151"/>
      <c r="AM135" s="125"/>
      <c r="AN135" s="125"/>
      <c r="AO135" s="125"/>
      <c r="AP135" s="125"/>
      <c r="AQ135" s="125"/>
      <c r="AR135" s="125"/>
      <c r="AS135" s="125"/>
      <c r="AT135" s="125"/>
    </row>
    <row r="136" spans="1:46" customFormat="1" ht="30" customHeight="1">
      <c r="A136" s="153">
        <v>123</v>
      </c>
      <c r="B136" s="857" t="str">
        <f>IF(基本情報入力シート!C161="","",基本情報入力シート!C161)</f>
        <v/>
      </c>
      <c r="C136" s="858"/>
      <c r="D136" s="858"/>
      <c r="E136" s="858"/>
      <c r="F136" s="858"/>
      <c r="G136" s="858"/>
      <c r="H136" s="858"/>
      <c r="I136" s="859"/>
      <c r="J136" s="405" t="str">
        <f>IF(基本情報入力シート!M161="","",基本情報入力シート!M161)</f>
        <v/>
      </c>
      <c r="K136" s="406" t="str">
        <f>IF(基本情報入力シート!R161="","",基本情報入力シート!R161)</f>
        <v/>
      </c>
      <c r="L136" s="406" t="str">
        <f>IF(基本情報入力シート!W161="","",基本情報入力シート!W161)</f>
        <v/>
      </c>
      <c r="M136" s="405" t="str">
        <f>IF(基本情報入力シート!X161="","",基本情報入力シート!X161)</f>
        <v/>
      </c>
      <c r="N136" s="157" t="str">
        <f>IF(基本情報入力シート!Y161="","",基本情報入力シート!Y161)</f>
        <v/>
      </c>
      <c r="O136" s="164"/>
      <c r="P136" s="43"/>
      <c r="Q136" s="855"/>
      <c r="R136" s="856"/>
      <c r="S136" s="154" t="str">
        <f>IFERROR(ROUNDDOWN(Q136*VLOOKUP(N136,【参考】数式用!$AR$2:$AW$48,MATCH(P136,【参考】数式用!$AT$4:$AW$4)+2,FALSE)*0.5, 0), "")</f>
        <v/>
      </c>
      <c r="T136" s="47"/>
      <c r="U136" s="156" t="str">
        <f>IFERROR(IF(AG136&lt;&gt;"",Q136*VLOOKUP(N136,【参考】数式用!$AG$2:$AL$48,MATCH(P136,【参考】数式用!$AI$4:$AL$4,0)+2,0), ""), "")</f>
        <v/>
      </c>
      <c r="V136" s="42"/>
      <c r="W136" s="874"/>
      <c r="X136" s="875"/>
      <c r="Y136" s="43"/>
      <c r="Z136" s="48"/>
      <c r="AA136" s="155"/>
      <c r="AB136" s="49"/>
      <c r="AC136" s="864" t="str">
        <f>IFERROR(IF(AG136&lt;&gt;"",Z136*VLOOKUP(N136,【参考】数式用!$AG$2:$AL$48,MATCH(Y136,【参考】数式用!$AI$4:$AL$4,0)+2,0), ""), "")</f>
        <v/>
      </c>
      <c r="AD136" s="864"/>
      <c r="AE136" s="409"/>
      <c r="AF136" s="53"/>
      <c r="AG136" s="421" t="str">
        <f>IFERROR(VLOOKUP(O136, 【参考】数式用!$AY$5:$AY$13, 1, FALSE), "")</f>
        <v/>
      </c>
      <c r="AH136" s="422" t="str">
        <f>IFERROR(VLOOKUP(N136, 【参考】数式用!$BA$2:$BB$48, 2, FALSE), "")</f>
        <v/>
      </c>
      <c r="AI136" s="423" t="str">
        <f t="shared" si="6"/>
        <v/>
      </c>
      <c r="AJ136" s="424" t="str">
        <f t="shared" si="7"/>
        <v/>
      </c>
      <c r="AK136" s="151"/>
      <c r="AL136" s="151"/>
      <c r="AM136" s="125"/>
      <c r="AN136" s="125"/>
      <c r="AO136" s="125"/>
      <c r="AP136" s="125"/>
      <c r="AQ136" s="125"/>
      <c r="AR136" s="125"/>
      <c r="AS136" s="125"/>
      <c r="AT136" s="125"/>
    </row>
    <row r="137" spans="1:46" customFormat="1" ht="30" customHeight="1">
      <c r="A137" s="153">
        <v>124</v>
      </c>
      <c r="B137" s="857" t="str">
        <f>IF(基本情報入力シート!C162="","",基本情報入力シート!C162)</f>
        <v/>
      </c>
      <c r="C137" s="858"/>
      <c r="D137" s="858"/>
      <c r="E137" s="858"/>
      <c r="F137" s="858"/>
      <c r="G137" s="858"/>
      <c r="H137" s="858"/>
      <c r="I137" s="859"/>
      <c r="J137" s="405" t="str">
        <f>IF(基本情報入力シート!M162="","",基本情報入力シート!M162)</f>
        <v/>
      </c>
      <c r="K137" s="406" t="str">
        <f>IF(基本情報入力シート!R162="","",基本情報入力シート!R162)</f>
        <v/>
      </c>
      <c r="L137" s="406" t="str">
        <f>IF(基本情報入力シート!W162="","",基本情報入力シート!W162)</f>
        <v/>
      </c>
      <c r="M137" s="405" t="str">
        <f>IF(基本情報入力シート!X162="","",基本情報入力シート!X162)</f>
        <v/>
      </c>
      <c r="N137" s="157" t="str">
        <f>IF(基本情報入力シート!Y162="","",基本情報入力シート!Y162)</f>
        <v/>
      </c>
      <c r="O137" s="164"/>
      <c r="P137" s="43"/>
      <c r="Q137" s="855"/>
      <c r="R137" s="856"/>
      <c r="S137" s="154" t="str">
        <f>IFERROR(ROUNDDOWN(Q137*VLOOKUP(N137,【参考】数式用!$AR$2:$AW$48,MATCH(P137,【参考】数式用!$AT$4:$AW$4)+2,FALSE)*0.5, 0), "")</f>
        <v/>
      </c>
      <c r="T137" s="47"/>
      <c r="U137" s="156" t="str">
        <f>IFERROR(IF(AG137&lt;&gt;"",Q137*VLOOKUP(N137,【参考】数式用!$AG$2:$AL$48,MATCH(P137,【参考】数式用!$AI$4:$AL$4,0)+2,0), ""), "")</f>
        <v/>
      </c>
      <c r="V137" s="42"/>
      <c r="W137" s="874"/>
      <c r="X137" s="875"/>
      <c r="Y137" s="43"/>
      <c r="Z137" s="48"/>
      <c r="AA137" s="155"/>
      <c r="AB137" s="49"/>
      <c r="AC137" s="864" t="str">
        <f>IFERROR(IF(AG137&lt;&gt;"",Z137*VLOOKUP(N137,【参考】数式用!$AG$2:$AL$48,MATCH(Y137,【参考】数式用!$AI$4:$AL$4,0)+2,0), ""), "")</f>
        <v/>
      </c>
      <c r="AD137" s="864"/>
      <c r="AE137" s="409"/>
      <c r="AF137" s="53"/>
      <c r="AG137" s="421" t="str">
        <f>IFERROR(VLOOKUP(O137, 【参考】数式用!$AY$5:$AY$13, 1, FALSE), "")</f>
        <v/>
      </c>
      <c r="AH137" s="422" t="str">
        <f>IFERROR(VLOOKUP(N137, 【参考】数式用!$BA$2:$BB$48, 2, FALSE), "")</f>
        <v/>
      </c>
      <c r="AI137" s="423" t="str">
        <f t="shared" si="6"/>
        <v/>
      </c>
      <c r="AJ137" s="424" t="str">
        <f t="shared" si="7"/>
        <v/>
      </c>
      <c r="AK137" s="151"/>
      <c r="AL137" s="151"/>
      <c r="AM137" s="125"/>
      <c r="AN137" s="125"/>
      <c r="AO137" s="125"/>
      <c r="AP137" s="125"/>
      <c r="AQ137" s="125"/>
      <c r="AR137" s="125"/>
      <c r="AS137" s="125"/>
      <c r="AT137" s="125"/>
    </row>
    <row r="138" spans="1:46" customFormat="1" ht="30" customHeight="1">
      <c r="A138" s="153">
        <v>125</v>
      </c>
      <c r="B138" s="857" t="str">
        <f>IF(基本情報入力シート!C163="","",基本情報入力シート!C163)</f>
        <v/>
      </c>
      <c r="C138" s="858"/>
      <c r="D138" s="858"/>
      <c r="E138" s="858"/>
      <c r="F138" s="858"/>
      <c r="G138" s="858"/>
      <c r="H138" s="858"/>
      <c r="I138" s="859"/>
      <c r="J138" s="405" t="str">
        <f>IF(基本情報入力シート!M163="","",基本情報入力シート!M163)</f>
        <v/>
      </c>
      <c r="K138" s="406" t="str">
        <f>IF(基本情報入力シート!R163="","",基本情報入力シート!R163)</f>
        <v/>
      </c>
      <c r="L138" s="406" t="str">
        <f>IF(基本情報入力シート!W163="","",基本情報入力シート!W163)</f>
        <v/>
      </c>
      <c r="M138" s="405" t="str">
        <f>IF(基本情報入力シート!X163="","",基本情報入力シート!X163)</f>
        <v/>
      </c>
      <c r="N138" s="157" t="str">
        <f>IF(基本情報入力シート!Y163="","",基本情報入力シート!Y163)</f>
        <v/>
      </c>
      <c r="O138" s="164"/>
      <c r="P138" s="43"/>
      <c r="Q138" s="855"/>
      <c r="R138" s="856"/>
      <c r="S138" s="154" t="str">
        <f>IFERROR(ROUNDDOWN(Q138*VLOOKUP(N138,【参考】数式用!$AR$2:$AW$48,MATCH(P138,【参考】数式用!$AT$4:$AW$4)+2,FALSE)*0.5, 0), "")</f>
        <v/>
      </c>
      <c r="T138" s="47"/>
      <c r="U138" s="156" t="str">
        <f>IFERROR(IF(AG138&lt;&gt;"",Q138*VLOOKUP(N138,【参考】数式用!$AG$2:$AL$48,MATCH(P138,【参考】数式用!$AI$4:$AL$4,0)+2,0), ""), "")</f>
        <v/>
      </c>
      <c r="V138" s="42"/>
      <c r="W138" s="874"/>
      <c r="X138" s="875"/>
      <c r="Y138" s="43"/>
      <c r="Z138" s="48"/>
      <c r="AA138" s="155"/>
      <c r="AB138" s="49"/>
      <c r="AC138" s="864" t="str">
        <f>IFERROR(IF(AG138&lt;&gt;"",Z138*VLOOKUP(N138,【参考】数式用!$AG$2:$AL$48,MATCH(Y138,【参考】数式用!$AI$4:$AL$4,0)+2,0), ""), "")</f>
        <v/>
      </c>
      <c r="AD138" s="864"/>
      <c r="AE138" s="409"/>
      <c r="AF138" s="53"/>
      <c r="AG138" s="421" t="str">
        <f>IFERROR(VLOOKUP(O138, 【参考】数式用!$AY$5:$AY$13, 1, FALSE), "")</f>
        <v/>
      </c>
      <c r="AH138" s="422" t="str">
        <f>IFERROR(VLOOKUP(N138, 【参考】数式用!$BA$2:$BB$48, 2, FALSE), "")</f>
        <v/>
      </c>
      <c r="AI138" s="423" t="str">
        <f t="shared" si="6"/>
        <v/>
      </c>
      <c r="AJ138" s="424" t="str">
        <f t="shared" si="7"/>
        <v/>
      </c>
      <c r="AK138" s="151"/>
      <c r="AL138" s="151"/>
      <c r="AM138" s="125"/>
      <c r="AN138" s="125"/>
      <c r="AO138" s="125"/>
      <c r="AP138" s="125"/>
      <c r="AQ138" s="125"/>
      <c r="AR138" s="125"/>
      <c r="AS138" s="125"/>
      <c r="AT138" s="125"/>
    </row>
    <row r="139" spans="1:46" customFormat="1" ht="30" customHeight="1">
      <c r="A139" s="153">
        <v>126</v>
      </c>
      <c r="B139" s="857" t="str">
        <f>IF(基本情報入力シート!C164="","",基本情報入力シート!C164)</f>
        <v/>
      </c>
      <c r="C139" s="858"/>
      <c r="D139" s="858"/>
      <c r="E139" s="858"/>
      <c r="F139" s="858"/>
      <c r="G139" s="858"/>
      <c r="H139" s="858"/>
      <c r="I139" s="859"/>
      <c r="J139" s="405" t="str">
        <f>IF(基本情報入力シート!M164="","",基本情報入力シート!M164)</f>
        <v/>
      </c>
      <c r="K139" s="406" t="str">
        <f>IF(基本情報入力シート!R164="","",基本情報入力シート!R164)</f>
        <v/>
      </c>
      <c r="L139" s="406" t="str">
        <f>IF(基本情報入力シート!W164="","",基本情報入力シート!W164)</f>
        <v/>
      </c>
      <c r="M139" s="405" t="str">
        <f>IF(基本情報入力シート!X164="","",基本情報入力シート!X164)</f>
        <v/>
      </c>
      <c r="N139" s="157" t="str">
        <f>IF(基本情報入力シート!Y164="","",基本情報入力シート!Y164)</f>
        <v/>
      </c>
      <c r="O139" s="164"/>
      <c r="P139" s="43"/>
      <c r="Q139" s="855"/>
      <c r="R139" s="856"/>
      <c r="S139" s="154" t="str">
        <f>IFERROR(ROUNDDOWN(Q139*VLOOKUP(N139,【参考】数式用!$AR$2:$AW$48,MATCH(P139,【参考】数式用!$AT$4:$AW$4)+2,FALSE)*0.5, 0), "")</f>
        <v/>
      </c>
      <c r="T139" s="47"/>
      <c r="U139" s="156" t="str">
        <f>IFERROR(IF(AG139&lt;&gt;"",Q139*VLOOKUP(N139,【参考】数式用!$AG$2:$AL$48,MATCH(P139,【参考】数式用!$AI$4:$AL$4,0)+2,0), ""), "")</f>
        <v/>
      </c>
      <c r="V139" s="42"/>
      <c r="W139" s="874"/>
      <c r="X139" s="875"/>
      <c r="Y139" s="43"/>
      <c r="Z139" s="48"/>
      <c r="AA139" s="155"/>
      <c r="AB139" s="49"/>
      <c r="AC139" s="864" t="str">
        <f>IFERROR(IF(AG139&lt;&gt;"",Z139*VLOOKUP(N139,【参考】数式用!$AG$2:$AL$48,MATCH(Y139,【参考】数式用!$AI$4:$AL$4,0)+2,0), ""), "")</f>
        <v/>
      </c>
      <c r="AD139" s="864"/>
      <c r="AE139" s="409"/>
      <c r="AF139" s="53"/>
      <c r="AG139" s="421" t="str">
        <f>IFERROR(VLOOKUP(O139, 【参考】数式用!$AY$5:$AY$13, 1, FALSE), "")</f>
        <v/>
      </c>
      <c r="AH139" s="422" t="str">
        <f>IFERROR(VLOOKUP(N139, 【参考】数式用!$BA$2:$BB$48, 2, FALSE), "")</f>
        <v/>
      </c>
      <c r="AI139" s="423" t="str">
        <f t="shared" si="6"/>
        <v/>
      </c>
      <c r="AJ139" s="424" t="str">
        <f t="shared" si="7"/>
        <v/>
      </c>
      <c r="AK139" s="151"/>
      <c r="AL139" s="151"/>
      <c r="AM139" s="125"/>
      <c r="AN139" s="125"/>
      <c r="AO139" s="125"/>
      <c r="AP139" s="125"/>
      <c r="AQ139" s="125"/>
      <c r="AR139" s="125"/>
      <c r="AS139" s="125"/>
      <c r="AT139" s="125"/>
    </row>
    <row r="140" spans="1:46" customFormat="1" ht="30" customHeight="1">
      <c r="A140" s="153">
        <v>127</v>
      </c>
      <c r="B140" s="857" t="str">
        <f>IF(基本情報入力シート!C165="","",基本情報入力シート!C165)</f>
        <v/>
      </c>
      <c r="C140" s="858"/>
      <c r="D140" s="858"/>
      <c r="E140" s="858"/>
      <c r="F140" s="858"/>
      <c r="G140" s="858"/>
      <c r="H140" s="858"/>
      <c r="I140" s="859"/>
      <c r="J140" s="405" t="str">
        <f>IF(基本情報入力シート!M165="","",基本情報入力シート!M165)</f>
        <v/>
      </c>
      <c r="K140" s="406" t="str">
        <f>IF(基本情報入力シート!R165="","",基本情報入力シート!R165)</f>
        <v/>
      </c>
      <c r="L140" s="406" t="str">
        <f>IF(基本情報入力シート!W165="","",基本情報入力シート!W165)</f>
        <v/>
      </c>
      <c r="M140" s="405" t="str">
        <f>IF(基本情報入力シート!X165="","",基本情報入力シート!X165)</f>
        <v/>
      </c>
      <c r="N140" s="157" t="str">
        <f>IF(基本情報入力シート!Y165="","",基本情報入力シート!Y165)</f>
        <v/>
      </c>
      <c r="O140" s="164"/>
      <c r="P140" s="43"/>
      <c r="Q140" s="855"/>
      <c r="R140" s="856"/>
      <c r="S140" s="154" t="str">
        <f>IFERROR(ROUNDDOWN(Q140*VLOOKUP(N140,【参考】数式用!$AR$2:$AW$48,MATCH(P140,【参考】数式用!$AT$4:$AW$4)+2,FALSE)*0.5, 0), "")</f>
        <v/>
      </c>
      <c r="T140" s="47"/>
      <c r="U140" s="156" t="str">
        <f>IFERROR(IF(AG140&lt;&gt;"",Q140*VLOOKUP(N140,【参考】数式用!$AG$2:$AL$48,MATCH(P140,【参考】数式用!$AI$4:$AL$4,0)+2,0), ""), "")</f>
        <v/>
      </c>
      <c r="V140" s="42"/>
      <c r="W140" s="874"/>
      <c r="X140" s="875"/>
      <c r="Y140" s="43"/>
      <c r="Z140" s="48"/>
      <c r="AA140" s="155"/>
      <c r="AB140" s="49"/>
      <c r="AC140" s="864" t="str">
        <f>IFERROR(IF(AG140&lt;&gt;"",Z140*VLOOKUP(N140,【参考】数式用!$AG$2:$AL$48,MATCH(Y140,【参考】数式用!$AI$4:$AL$4,0)+2,0), ""), "")</f>
        <v/>
      </c>
      <c r="AD140" s="864"/>
      <c r="AE140" s="409"/>
      <c r="AF140" s="53"/>
      <c r="AG140" s="421" t="str">
        <f>IFERROR(VLOOKUP(O140, 【参考】数式用!$AY$5:$AY$13, 1, FALSE), "")</f>
        <v/>
      </c>
      <c r="AH140" s="422" t="str">
        <f>IFERROR(VLOOKUP(N140, 【参考】数式用!$BA$2:$BB$48, 2, FALSE), "")</f>
        <v/>
      </c>
      <c r="AI140" s="423" t="str">
        <f t="shared" si="6"/>
        <v/>
      </c>
      <c r="AJ140" s="424" t="str">
        <f t="shared" si="7"/>
        <v/>
      </c>
      <c r="AK140" s="151"/>
      <c r="AL140" s="151"/>
      <c r="AM140" s="125"/>
      <c r="AN140" s="125"/>
      <c r="AO140" s="125"/>
      <c r="AP140" s="125"/>
      <c r="AQ140" s="125"/>
      <c r="AR140" s="125"/>
      <c r="AS140" s="125"/>
      <c r="AT140" s="125"/>
    </row>
    <row r="141" spans="1:46" customFormat="1" ht="30" customHeight="1">
      <c r="A141" s="153">
        <v>128</v>
      </c>
      <c r="B141" s="857" t="str">
        <f>IF(基本情報入力シート!C166="","",基本情報入力シート!C166)</f>
        <v/>
      </c>
      <c r="C141" s="858"/>
      <c r="D141" s="858"/>
      <c r="E141" s="858"/>
      <c r="F141" s="858"/>
      <c r="G141" s="858"/>
      <c r="H141" s="858"/>
      <c r="I141" s="859"/>
      <c r="J141" s="405" t="str">
        <f>IF(基本情報入力シート!M166="","",基本情報入力シート!M166)</f>
        <v/>
      </c>
      <c r="K141" s="406" t="str">
        <f>IF(基本情報入力シート!R166="","",基本情報入力シート!R166)</f>
        <v/>
      </c>
      <c r="L141" s="406" t="str">
        <f>IF(基本情報入力シート!W166="","",基本情報入力シート!W166)</f>
        <v/>
      </c>
      <c r="M141" s="405" t="str">
        <f>IF(基本情報入力シート!X166="","",基本情報入力シート!X166)</f>
        <v/>
      </c>
      <c r="N141" s="157" t="str">
        <f>IF(基本情報入力シート!Y166="","",基本情報入力シート!Y166)</f>
        <v/>
      </c>
      <c r="O141" s="164"/>
      <c r="P141" s="43"/>
      <c r="Q141" s="855"/>
      <c r="R141" s="856"/>
      <c r="S141" s="154" t="str">
        <f>IFERROR(ROUNDDOWN(Q141*VLOOKUP(N141,【参考】数式用!$AR$2:$AW$48,MATCH(P141,【参考】数式用!$AT$4:$AW$4)+2,FALSE)*0.5, 0), "")</f>
        <v/>
      </c>
      <c r="T141" s="47"/>
      <c r="U141" s="156" t="str">
        <f>IFERROR(IF(AG141&lt;&gt;"",Q141*VLOOKUP(N141,【参考】数式用!$AG$2:$AL$48,MATCH(P141,【参考】数式用!$AI$4:$AL$4,0)+2,0), ""), "")</f>
        <v/>
      </c>
      <c r="V141" s="42"/>
      <c r="W141" s="874"/>
      <c r="X141" s="875"/>
      <c r="Y141" s="43"/>
      <c r="Z141" s="48"/>
      <c r="AA141" s="155"/>
      <c r="AB141" s="49"/>
      <c r="AC141" s="864" t="str">
        <f>IFERROR(IF(AG141&lt;&gt;"",Z141*VLOOKUP(N141,【参考】数式用!$AG$2:$AL$48,MATCH(Y141,【参考】数式用!$AI$4:$AL$4,0)+2,0), ""), "")</f>
        <v/>
      </c>
      <c r="AD141" s="864"/>
      <c r="AE141" s="409"/>
      <c r="AF141" s="53"/>
      <c r="AG141" s="421" t="str">
        <f>IFERROR(VLOOKUP(O141, 【参考】数式用!$AY$5:$AY$13, 1, FALSE), "")</f>
        <v/>
      </c>
      <c r="AH141" s="422" t="str">
        <f>IFERROR(VLOOKUP(N141, 【参考】数式用!$BA$2:$BB$48, 2, FALSE), "")</f>
        <v/>
      </c>
      <c r="AI141" s="423" t="str">
        <f t="shared" si="6"/>
        <v/>
      </c>
      <c r="AJ141" s="424" t="str">
        <f t="shared" si="7"/>
        <v/>
      </c>
      <c r="AK141" s="151"/>
      <c r="AL141" s="151"/>
      <c r="AM141" s="125"/>
      <c r="AN141" s="125"/>
      <c r="AO141" s="125"/>
      <c r="AP141" s="125"/>
      <c r="AQ141" s="125"/>
      <c r="AR141" s="125"/>
      <c r="AS141" s="125"/>
      <c r="AT141" s="125"/>
    </row>
    <row r="142" spans="1:46" customFormat="1" ht="30" customHeight="1">
      <c r="A142" s="153">
        <v>129</v>
      </c>
      <c r="B142" s="857" t="str">
        <f>IF(基本情報入力シート!C167="","",基本情報入力シート!C167)</f>
        <v/>
      </c>
      <c r="C142" s="858"/>
      <c r="D142" s="858"/>
      <c r="E142" s="858"/>
      <c r="F142" s="858"/>
      <c r="G142" s="858"/>
      <c r="H142" s="858"/>
      <c r="I142" s="859"/>
      <c r="J142" s="405" t="str">
        <f>IF(基本情報入力シート!M167="","",基本情報入力シート!M167)</f>
        <v/>
      </c>
      <c r="K142" s="406" t="str">
        <f>IF(基本情報入力シート!R167="","",基本情報入力シート!R167)</f>
        <v/>
      </c>
      <c r="L142" s="406" t="str">
        <f>IF(基本情報入力シート!W167="","",基本情報入力シート!W167)</f>
        <v/>
      </c>
      <c r="M142" s="405" t="str">
        <f>IF(基本情報入力シート!X167="","",基本情報入力シート!X167)</f>
        <v/>
      </c>
      <c r="N142" s="157" t="str">
        <f>IF(基本情報入力シート!Y167="","",基本情報入力シート!Y167)</f>
        <v/>
      </c>
      <c r="O142" s="164"/>
      <c r="P142" s="43"/>
      <c r="Q142" s="855"/>
      <c r="R142" s="856"/>
      <c r="S142" s="154" t="str">
        <f>IFERROR(ROUNDDOWN(Q142*VLOOKUP(N142,【参考】数式用!$AR$2:$AW$48,MATCH(P142,【参考】数式用!$AT$4:$AW$4)+2,FALSE)*0.5, 0), "")</f>
        <v/>
      </c>
      <c r="T142" s="47"/>
      <c r="U142" s="156" t="str">
        <f>IFERROR(IF(AG142&lt;&gt;"",Q142*VLOOKUP(N142,【参考】数式用!$AG$2:$AL$48,MATCH(P142,【参考】数式用!$AI$4:$AL$4,0)+2,0), ""), "")</f>
        <v/>
      </c>
      <c r="V142" s="42"/>
      <c r="W142" s="874"/>
      <c r="X142" s="875"/>
      <c r="Y142" s="43"/>
      <c r="Z142" s="48"/>
      <c r="AA142" s="155"/>
      <c r="AB142" s="49"/>
      <c r="AC142" s="864" t="str">
        <f>IFERROR(IF(AG142&lt;&gt;"",Z142*VLOOKUP(N142,【参考】数式用!$AG$2:$AL$48,MATCH(Y142,【参考】数式用!$AI$4:$AL$4,0)+2,0), ""), "")</f>
        <v/>
      </c>
      <c r="AD142" s="864"/>
      <c r="AE142" s="409"/>
      <c r="AF142" s="53"/>
      <c r="AG142" s="421" t="str">
        <f>IFERROR(VLOOKUP(O142, 【参考】数式用!$AY$5:$AY$13, 1, FALSE), "")</f>
        <v/>
      </c>
      <c r="AH142" s="422" t="str">
        <f>IFERROR(VLOOKUP(N142, 【参考】数式用!$BA$2:$BB$48, 2, FALSE), "")</f>
        <v/>
      </c>
      <c r="AI142" s="423" t="str">
        <f t="shared" si="6"/>
        <v/>
      </c>
      <c r="AJ142" s="424" t="str">
        <f t="shared" si="7"/>
        <v/>
      </c>
      <c r="AK142" s="151"/>
      <c r="AL142" s="151"/>
      <c r="AM142" s="125"/>
      <c r="AN142" s="125"/>
      <c r="AO142" s="125"/>
      <c r="AP142" s="125"/>
      <c r="AQ142" s="125"/>
      <c r="AR142" s="125"/>
      <c r="AS142" s="125"/>
      <c r="AT142" s="125"/>
    </row>
    <row r="143" spans="1:46" customFormat="1" ht="30" customHeight="1">
      <c r="A143" s="153">
        <v>130</v>
      </c>
      <c r="B143" s="857" t="str">
        <f>IF(基本情報入力シート!C168="","",基本情報入力シート!C168)</f>
        <v/>
      </c>
      <c r="C143" s="858"/>
      <c r="D143" s="858"/>
      <c r="E143" s="858"/>
      <c r="F143" s="858"/>
      <c r="G143" s="858"/>
      <c r="H143" s="858"/>
      <c r="I143" s="859"/>
      <c r="J143" s="405" t="str">
        <f>IF(基本情報入力シート!M168="","",基本情報入力シート!M168)</f>
        <v/>
      </c>
      <c r="K143" s="406" t="str">
        <f>IF(基本情報入力シート!R168="","",基本情報入力シート!R168)</f>
        <v/>
      </c>
      <c r="L143" s="406" t="str">
        <f>IF(基本情報入力シート!W168="","",基本情報入力シート!W168)</f>
        <v/>
      </c>
      <c r="M143" s="405" t="str">
        <f>IF(基本情報入力シート!X168="","",基本情報入力シート!X168)</f>
        <v/>
      </c>
      <c r="N143" s="157" t="str">
        <f>IF(基本情報入力シート!Y168="","",基本情報入力シート!Y168)</f>
        <v/>
      </c>
      <c r="O143" s="164"/>
      <c r="P143" s="43"/>
      <c r="Q143" s="855"/>
      <c r="R143" s="856"/>
      <c r="S143" s="154" t="str">
        <f>IFERROR(ROUNDDOWN(Q143*VLOOKUP(N143,【参考】数式用!$AR$2:$AW$48,MATCH(P143,【参考】数式用!$AT$4:$AW$4)+2,FALSE)*0.5, 0), "")</f>
        <v/>
      </c>
      <c r="T143" s="47"/>
      <c r="U143" s="156" t="str">
        <f>IFERROR(IF(AG143&lt;&gt;"",Q143*VLOOKUP(N143,【参考】数式用!$AG$2:$AL$48,MATCH(P143,【参考】数式用!$AI$4:$AL$4,0)+2,0), ""), "")</f>
        <v/>
      </c>
      <c r="V143" s="42"/>
      <c r="W143" s="874"/>
      <c r="X143" s="875"/>
      <c r="Y143" s="43"/>
      <c r="Z143" s="48"/>
      <c r="AA143" s="155"/>
      <c r="AB143" s="49"/>
      <c r="AC143" s="864" t="str">
        <f>IFERROR(IF(AG143&lt;&gt;"",Z143*VLOOKUP(N143,【参考】数式用!$AG$2:$AL$48,MATCH(Y143,【参考】数式用!$AI$4:$AL$4,0)+2,0), ""), "")</f>
        <v/>
      </c>
      <c r="AD143" s="864"/>
      <c r="AE143" s="409"/>
      <c r="AF143" s="53"/>
      <c r="AG143" s="421" t="str">
        <f>IFERROR(VLOOKUP(O143, 【参考】数式用!$AY$5:$AY$13, 1, FALSE), "")</f>
        <v/>
      </c>
      <c r="AH143" s="422" t="str">
        <f>IFERROR(VLOOKUP(N143, 【参考】数式用!$BA$2:$BB$48, 2, FALSE), "")</f>
        <v/>
      </c>
      <c r="AI143" s="423" t="str">
        <f t="shared" si="6"/>
        <v/>
      </c>
      <c r="AJ143" s="424" t="str">
        <f t="shared" si="7"/>
        <v/>
      </c>
      <c r="AK143" s="151"/>
      <c r="AL143" s="151"/>
      <c r="AM143" s="125"/>
      <c r="AN143" s="125"/>
      <c r="AO143" s="125"/>
      <c r="AP143" s="125"/>
      <c r="AQ143" s="125"/>
      <c r="AR143" s="125"/>
      <c r="AS143" s="125"/>
      <c r="AT143" s="125"/>
    </row>
    <row r="144" spans="1:46" customFormat="1" ht="30" customHeight="1">
      <c r="A144" s="153">
        <v>131</v>
      </c>
      <c r="B144" s="857" t="str">
        <f>IF(基本情報入力シート!C169="","",基本情報入力シート!C169)</f>
        <v/>
      </c>
      <c r="C144" s="858"/>
      <c r="D144" s="858"/>
      <c r="E144" s="858"/>
      <c r="F144" s="858"/>
      <c r="G144" s="858"/>
      <c r="H144" s="858"/>
      <c r="I144" s="859"/>
      <c r="J144" s="405" t="str">
        <f>IF(基本情報入力シート!M169="","",基本情報入力シート!M169)</f>
        <v/>
      </c>
      <c r="K144" s="406" t="str">
        <f>IF(基本情報入力シート!R169="","",基本情報入力シート!R169)</f>
        <v/>
      </c>
      <c r="L144" s="406" t="str">
        <f>IF(基本情報入力シート!W169="","",基本情報入力シート!W169)</f>
        <v/>
      </c>
      <c r="M144" s="405" t="str">
        <f>IF(基本情報入力シート!X169="","",基本情報入力シート!X169)</f>
        <v/>
      </c>
      <c r="N144" s="157" t="str">
        <f>IF(基本情報入力シート!Y169="","",基本情報入力シート!Y169)</f>
        <v/>
      </c>
      <c r="O144" s="164"/>
      <c r="P144" s="43"/>
      <c r="Q144" s="855"/>
      <c r="R144" s="856"/>
      <c r="S144" s="154" t="str">
        <f>IFERROR(ROUNDDOWN(Q144*VLOOKUP(N144,【参考】数式用!$AR$2:$AW$48,MATCH(P144,【参考】数式用!$AT$4:$AW$4)+2,FALSE)*0.5, 0), "")</f>
        <v/>
      </c>
      <c r="T144" s="47"/>
      <c r="U144" s="156" t="str">
        <f>IFERROR(IF(AG144&lt;&gt;"",Q144*VLOOKUP(N144,【参考】数式用!$AG$2:$AL$48,MATCH(P144,【参考】数式用!$AI$4:$AL$4,0)+2,0), ""), "")</f>
        <v/>
      </c>
      <c r="V144" s="42"/>
      <c r="W144" s="874"/>
      <c r="X144" s="875"/>
      <c r="Y144" s="43"/>
      <c r="Z144" s="48"/>
      <c r="AA144" s="155"/>
      <c r="AB144" s="49"/>
      <c r="AC144" s="864" t="str">
        <f>IFERROR(IF(AG144&lt;&gt;"",Z144*VLOOKUP(N144,【参考】数式用!$AG$2:$AL$48,MATCH(Y144,【参考】数式用!$AI$4:$AL$4,0)+2,0), ""), "")</f>
        <v/>
      </c>
      <c r="AD144" s="864"/>
      <c r="AE144" s="409"/>
      <c r="AF144" s="53"/>
      <c r="AG144" s="421" t="str">
        <f>IFERROR(VLOOKUP(O144, 【参考】数式用!$AY$5:$AY$13, 1, FALSE), "")</f>
        <v/>
      </c>
      <c r="AH144" s="422" t="str">
        <f>IFERROR(VLOOKUP(N144, 【参考】数式用!$BA$2:$BB$48, 2, FALSE), "")</f>
        <v/>
      </c>
      <c r="AI144" s="423" t="str">
        <f t="shared" si="6"/>
        <v/>
      </c>
      <c r="AJ144" s="424" t="str">
        <f t="shared" si="7"/>
        <v/>
      </c>
      <c r="AK144" s="151"/>
      <c r="AL144" s="151"/>
      <c r="AM144" s="125"/>
      <c r="AN144" s="125"/>
      <c r="AO144" s="125"/>
      <c r="AP144" s="125"/>
      <c r="AQ144" s="125"/>
      <c r="AR144" s="125"/>
      <c r="AS144" s="125"/>
      <c r="AT144" s="125"/>
    </row>
    <row r="145" spans="1:46" customFormat="1" ht="30" customHeight="1">
      <c r="A145" s="153">
        <v>132</v>
      </c>
      <c r="B145" s="857" t="str">
        <f>IF(基本情報入力シート!C170="","",基本情報入力シート!C170)</f>
        <v/>
      </c>
      <c r="C145" s="858"/>
      <c r="D145" s="858"/>
      <c r="E145" s="858"/>
      <c r="F145" s="858"/>
      <c r="G145" s="858"/>
      <c r="H145" s="858"/>
      <c r="I145" s="859"/>
      <c r="J145" s="405" t="str">
        <f>IF(基本情報入力シート!M170="","",基本情報入力シート!M170)</f>
        <v/>
      </c>
      <c r="K145" s="406" t="str">
        <f>IF(基本情報入力シート!R170="","",基本情報入力シート!R170)</f>
        <v/>
      </c>
      <c r="L145" s="406" t="str">
        <f>IF(基本情報入力シート!W170="","",基本情報入力シート!W170)</f>
        <v/>
      </c>
      <c r="M145" s="405" t="str">
        <f>IF(基本情報入力シート!X170="","",基本情報入力シート!X170)</f>
        <v/>
      </c>
      <c r="N145" s="157" t="str">
        <f>IF(基本情報入力シート!Y170="","",基本情報入力シート!Y170)</f>
        <v/>
      </c>
      <c r="O145" s="164"/>
      <c r="P145" s="43"/>
      <c r="Q145" s="855"/>
      <c r="R145" s="856"/>
      <c r="S145" s="154" t="str">
        <f>IFERROR(ROUNDDOWN(Q145*VLOOKUP(N145,【参考】数式用!$AR$2:$AW$48,MATCH(P145,【参考】数式用!$AT$4:$AW$4)+2,FALSE)*0.5, 0), "")</f>
        <v/>
      </c>
      <c r="T145" s="47"/>
      <c r="U145" s="156" t="str">
        <f>IFERROR(IF(AG145&lt;&gt;"",Q145*VLOOKUP(N145,【参考】数式用!$AG$2:$AL$48,MATCH(P145,【参考】数式用!$AI$4:$AL$4,0)+2,0), ""), "")</f>
        <v/>
      </c>
      <c r="V145" s="42"/>
      <c r="W145" s="874"/>
      <c r="X145" s="875"/>
      <c r="Y145" s="43"/>
      <c r="Z145" s="48"/>
      <c r="AA145" s="155"/>
      <c r="AB145" s="49"/>
      <c r="AC145" s="864" t="str">
        <f>IFERROR(IF(AG145&lt;&gt;"",Z145*VLOOKUP(N145,【参考】数式用!$AG$2:$AL$48,MATCH(Y145,【参考】数式用!$AI$4:$AL$4,0)+2,0), ""), "")</f>
        <v/>
      </c>
      <c r="AD145" s="864"/>
      <c r="AE145" s="409"/>
      <c r="AF145" s="53"/>
      <c r="AG145" s="421" t="str">
        <f>IFERROR(VLOOKUP(O145, 【参考】数式用!$AY$5:$AY$13, 1, FALSE), "")</f>
        <v/>
      </c>
      <c r="AH145" s="422" t="str">
        <f>IFERROR(VLOOKUP(N145, 【参考】数式用!$BA$2:$BB$48, 2, FALSE), "")</f>
        <v/>
      </c>
      <c r="AI145" s="423" t="str">
        <f t="shared" si="6"/>
        <v/>
      </c>
      <c r="AJ145" s="424" t="str">
        <f t="shared" si="7"/>
        <v/>
      </c>
      <c r="AK145" s="151"/>
      <c r="AL145" s="151"/>
      <c r="AM145" s="125"/>
      <c r="AN145" s="125"/>
      <c r="AO145" s="125"/>
      <c r="AP145" s="125"/>
      <c r="AQ145" s="125"/>
      <c r="AR145" s="125"/>
      <c r="AS145" s="125"/>
      <c r="AT145" s="125"/>
    </row>
    <row r="146" spans="1:46" customFormat="1" ht="30" customHeight="1">
      <c r="A146" s="153">
        <v>133</v>
      </c>
      <c r="B146" s="857" t="str">
        <f>IF(基本情報入力シート!C171="","",基本情報入力シート!C171)</f>
        <v/>
      </c>
      <c r="C146" s="858"/>
      <c r="D146" s="858"/>
      <c r="E146" s="858"/>
      <c r="F146" s="858"/>
      <c r="G146" s="858"/>
      <c r="H146" s="858"/>
      <c r="I146" s="859"/>
      <c r="J146" s="405" t="str">
        <f>IF(基本情報入力シート!M171="","",基本情報入力シート!M171)</f>
        <v/>
      </c>
      <c r="K146" s="406" t="str">
        <f>IF(基本情報入力シート!R171="","",基本情報入力シート!R171)</f>
        <v/>
      </c>
      <c r="L146" s="406" t="str">
        <f>IF(基本情報入力シート!W171="","",基本情報入力シート!W171)</f>
        <v/>
      </c>
      <c r="M146" s="405" t="str">
        <f>IF(基本情報入力シート!X171="","",基本情報入力シート!X171)</f>
        <v/>
      </c>
      <c r="N146" s="157" t="str">
        <f>IF(基本情報入力シート!Y171="","",基本情報入力シート!Y171)</f>
        <v/>
      </c>
      <c r="O146" s="164"/>
      <c r="P146" s="43"/>
      <c r="Q146" s="855"/>
      <c r="R146" s="856"/>
      <c r="S146" s="154" t="str">
        <f>IFERROR(ROUNDDOWN(Q146*VLOOKUP(N146,【参考】数式用!$AR$2:$AW$48,MATCH(P146,【参考】数式用!$AT$4:$AW$4)+2,FALSE)*0.5, 0), "")</f>
        <v/>
      </c>
      <c r="T146" s="47"/>
      <c r="U146" s="156" t="str">
        <f>IFERROR(IF(AG146&lt;&gt;"",Q146*VLOOKUP(N146,【参考】数式用!$AG$2:$AL$48,MATCH(P146,【参考】数式用!$AI$4:$AL$4,0)+2,0), ""), "")</f>
        <v/>
      </c>
      <c r="V146" s="42"/>
      <c r="W146" s="874"/>
      <c r="X146" s="875"/>
      <c r="Y146" s="43"/>
      <c r="Z146" s="48"/>
      <c r="AA146" s="155"/>
      <c r="AB146" s="49"/>
      <c r="AC146" s="864" t="str">
        <f>IFERROR(IF(AG146&lt;&gt;"",Z146*VLOOKUP(N146,【参考】数式用!$AG$2:$AL$48,MATCH(Y146,【参考】数式用!$AI$4:$AL$4,0)+2,0), ""), "")</f>
        <v/>
      </c>
      <c r="AD146" s="864"/>
      <c r="AE146" s="409"/>
      <c r="AF146" s="53"/>
      <c r="AG146" s="421" t="str">
        <f>IFERROR(VLOOKUP(O146, 【参考】数式用!$AY$5:$AY$13, 1, FALSE), "")</f>
        <v/>
      </c>
      <c r="AH146" s="422" t="str">
        <f>IFERROR(VLOOKUP(N146, 【参考】数式用!$BA$2:$BB$48, 2, FALSE), "")</f>
        <v/>
      </c>
      <c r="AI146" s="423" t="str">
        <f t="shared" si="6"/>
        <v/>
      </c>
      <c r="AJ146" s="424" t="str">
        <f t="shared" si="7"/>
        <v/>
      </c>
      <c r="AK146" s="151"/>
      <c r="AL146" s="151"/>
      <c r="AM146" s="125"/>
      <c r="AN146" s="125"/>
      <c r="AO146" s="125"/>
      <c r="AP146" s="125"/>
      <c r="AQ146" s="125"/>
      <c r="AR146" s="125"/>
      <c r="AS146" s="125"/>
      <c r="AT146" s="125"/>
    </row>
    <row r="147" spans="1:46" customFormat="1" ht="30" customHeight="1">
      <c r="A147" s="153">
        <v>134</v>
      </c>
      <c r="B147" s="857" t="str">
        <f>IF(基本情報入力シート!C172="","",基本情報入力シート!C172)</f>
        <v/>
      </c>
      <c r="C147" s="858"/>
      <c r="D147" s="858"/>
      <c r="E147" s="858"/>
      <c r="F147" s="858"/>
      <c r="G147" s="858"/>
      <c r="H147" s="858"/>
      <c r="I147" s="859"/>
      <c r="J147" s="405" t="str">
        <f>IF(基本情報入力シート!M172="","",基本情報入力シート!M172)</f>
        <v/>
      </c>
      <c r="K147" s="406" t="str">
        <f>IF(基本情報入力シート!R172="","",基本情報入力シート!R172)</f>
        <v/>
      </c>
      <c r="L147" s="406" t="str">
        <f>IF(基本情報入力シート!W172="","",基本情報入力シート!W172)</f>
        <v/>
      </c>
      <c r="M147" s="405" t="str">
        <f>IF(基本情報入力シート!X172="","",基本情報入力シート!X172)</f>
        <v/>
      </c>
      <c r="N147" s="157" t="str">
        <f>IF(基本情報入力シート!Y172="","",基本情報入力シート!Y172)</f>
        <v/>
      </c>
      <c r="O147" s="164"/>
      <c r="P147" s="43"/>
      <c r="Q147" s="855"/>
      <c r="R147" s="856"/>
      <c r="S147" s="154" t="str">
        <f>IFERROR(ROUNDDOWN(Q147*VLOOKUP(N147,【参考】数式用!$AR$2:$AW$48,MATCH(P147,【参考】数式用!$AT$4:$AW$4)+2,FALSE)*0.5, 0), "")</f>
        <v/>
      </c>
      <c r="T147" s="47"/>
      <c r="U147" s="156" t="str">
        <f>IFERROR(IF(AG147&lt;&gt;"",Q147*VLOOKUP(N147,【参考】数式用!$AG$2:$AL$48,MATCH(P147,【参考】数式用!$AI$4:$AL$4,0)+2,0), ""), "")</f>
        <v/>
      </c>
      <c r="V147" s="42"/>
      <c r="W147" s="874"/>
      <c r="X147" s="875"/>
      <c r="Y147" s="43"/>
      <c r="Z147" s="48"/>
      <c r="AA147" s="155"/>
      <c r="AB147" s="49"/>
      <c r="AC147" s="864" t="str">
        <f>IFERROR(IF(AG147&lt;&gt;"",Z147*VLOOKUP(N147,【参考】数式用!$AG$2:$AL$48,MATCH(Y147,【参考】数式用!$AI$4:$AL$4,0)+2,0), ""), "")</f>
        <v/>
      </c>
      <c r="AD147" s="864"/>
      <c r="AE147" s="409"/>
      <c r="AF147" s="53"/>
      <c r="AG147" s="421" t="str">
        <f>IFERROR(VLOOKUP(O147, 【参考】数式用!$AY$5:$AY$13, 1, FALSE), "")</f>
        <v/>
      </c>
      <c r="AH147" s="422" t="str">
        <f>IFERROR(VLOOKUP(N147, 【参考】数式用!$BA$2:$BB$48, 2, FALSE), "")</f>
        <v/>
      </c>
      <c r="AI147" s="423" t="str">
        <f t="shared" si="6"/>
        <v/>
      </c>
      <c r="AJ147" s="424" t="str">
        <f t="shared" si="7"/>
        <v/>
      </c>
      <c r="AK147" s="151"/>
      <c r="AL147" s="151"/>
      <c r="AM147" s="125"/>
      <c r="AN147" s="125"/>
      <c r="AO147" s="125"/>
      <c r="AP147" s="125"/>
      <c r="AQ147" s="125"/>
      <c r="AR147" s="125"/>
      <c r="AS147" s="125"/>
      <c r="AT147" s="125"/>
    </row>
    <row r="148" spans="1:46" customFormat="1" ht="30" customHeight="1">
      <c r="A148" s="153">
        <v>135</v>
      </c>
      <c r="B148" s="857" t="str">
        <f>IF(基本情報入力シート!C173="","",基本情報入力シート!C173)</f>
        <v/>
      </c>
      <c r="C148" s="858"/>
      <c r="D148" s="858"/>
      <c r="E148" s="858"/>
      <c r="F148" s="858"/>
      <c r="G148" s="858"/>
      <c r="H148" s="858"/>
      <c r="I148" s="859"/>
      <c r="J148" s="405" t="str">
        <f>IF(基本情報入力シート!M173="","",基本情報入力シート!M173)</f>
        <v/>
      </c>
      <c r="K148" s="406" t="str">
        <f>IF(基本情報入力シート!R173="","",基本情報入力シート!R173)</f>
        <v/>
      </c>
      <c r="L148" s="406" t="str">
        <f>IF(基本情報入力シート!W173="","",基本情報入力シート!W173)</f>
        <v/>
      </c>
      <c r="M148" s="405" t="str">
        <f>IF(基本情報入力シート!X173="","",基本情報入力シート!X173)</f>
        <v/>
      </c>
      <c r="N148" s="157" t="str">
        <f>IF(基本情報入力シート!Y173="","",基本情報入力シート!Y173)</f>
        <v/>
      </c>
      <c r="O148" s="164"/>
      <c r="P148" s="43"/>
      <c r="Q148" s="855"/>
      <c r="R148" s="856"/>
      <c r="S148" s="154" t="str">
        <f>IFERROR(ROUNDDOWN(Q148*VLOOKUP(N148,【参考】数式用!$AR$2:$AW$48,MATCH(P148,【参考】数式用!$AT$4:$AW$4)+2,FALSE)*0.5, 0), "")</f>
        <v/>
      </c>
      <c r="T148" s="47"/>
      <c r="U148" s="156" t="str">
        <f>IFERROR(IF(AG148&lt;&gt;"",Q148*VLOOKUP(N148,【参考】数式用!$AG$2:$AL$48,MATCH(P148,【参考】数式用!$AI$4:$AL$4,0)+2,0), ""), "")</f>
        <v/>
      </c>
      <c r="V148" s="42"/>
      <c r="W148" s="874"/>
      <c r="X148" s="875"/>
      <c r="Y148" s="43"/>
      <c r="Z148" s="48"/>
      <c r="AA148" s="155"/>
      <c r="AB148" s="49"/>
      <c r="AC148" s="864" t="str">
        <f>IFERROR(IF(AG148&lt;&gt;"",Z148*VLOOKUP(N148,【参考】数式用!$AG$2:$AL$48,MATCH(Y148,【参考】数式用!$AI$4:$AL$4,0)+2,0), ""), "")</f>
        <v/>
      </c>
      <c r="AD148" s="864"/>
      <c r="AE148" s="409"/>
      <c r="AF148" s="53"/>
      <c r="AG148" s="421" t="str">
        <f>IFERROR(VLOOKUP(O148, 【参考】数式用!$AY$5:$AY$13, 1, FALSE), "")</f>
        <v/>
      </c>
      <c r="AH148" s="422" t="str">
        <f>IFERROR(VLOOKUP(N148, 【参考】数式用!$BA$2:$BB$48, 2, FALSE), "")</f>
        <v/>
      </c>
      <c r="AI148" s="423" t="str">
        <f t="shared" si="6"/>
        <v/>
      </c>
      <c r="AJ148" s="424" t="str">
        <f t="shared" si="7"/>
        <v/>
      </c>
      <c r="AK148" s="151"/>
      <c r="AL148" s="151"/>
      <c r="AM148" s="125"/>
      <c r="AN148" s="125"/>
      <c r="AO148" s="125"/>
      <c r="AP148" s="125"/>
      <c r="AQ148" s="125"/>
      <c r="AR148" s="125"/>
      <c r="AS148" s="125"/>
      <c r="AT148" s="125"/>
    </row>
    <row r="149" spans="1:46" customFormat="1" ht="30" customHeight="1">
      <c r="A149" s="153">
        <v>136</v>
      </c>
      <c r="B149" s="857" t="str">
        <f>IF(基本情報入力シート!C174="","",基本情報入力シート!C174)</f>
        <v/>
      </c>
      <c r="C149" s="858"/>
      <c r="D149" s="858"/>
      <c r="E149" s="858"/>
      <c r="F149" s="858"/>
      <c r="G149" s="858"/>
      <c r="H149" s="858"/>
      <c r="I149" s="859"/>
      <c r="J149" s="405" t="str">
        <f>IF(基本情報入力シート!M174="","",基本情報入力シート!M174)</f>
        <v/>
      </c>
      <c r="K149" s="406" t="str">
        <f>IF(基本情報入力シート!R174="","",基本情報入力シート!R174)</f>
        <v/>
      </c>
      <c r="L149" s="406" t="str">
        <f>IF(基本情報入力シート!W174="","",基本情報入力シート!W174)</f>
        <v/>
      </c>
      <c r="M149" s="405" t="str">
        <f>IF(基本情報入力シート!X174="","",基本情報入力シート!X174)</f>
        <v/>
      </c>
      <c r="N149" s="157" t="str">
        <f>IF(基本情報入力シート!Y174="","",基本情報入力シート!Y174)</f>
        <v/>
      </c>
      <c r="O149" s="164"/>
      <c r="P149" s="43"/>
      <c r="Q149" s="855"/>
      <c r="R149" s="856"/>
      <c r="S149" s="154" t="str">
        <f>IFERROR(ROUNDDOWN(Q149*VLOOKUP(N149,【参考】数式用!$AR$2:$AW$48,MATCH(P149,【参考】数式用!$AT$4:$AW$4)+2,FALSE)*0.5, 0), "")</f>
        <v/>
      </c>
      <c r="T149" s="47"/>
      <c r="U149" s="156" t="str">
        <f>IFERROR(IF(AG149&lt;&gt;"",Q149*VLOOKUP(N149,【参考】数式用!$AG$2:$AL$48,MATCH(P149,【参考】数式用!$AI$4:$AL$4,0)+2,0), ""), "")</f>
        <v/>
      </c>
      <c r="V149" s="42"/>
      <c r="W149" s="874"/>
      <c r="X149" s="875"/>
      <c r="Y149" s="43"/>
      <c r="Z149" s="48"/>
      <c r="AA149" s="155"/>
      <c r="AB149" s="49"/>
      <c r="AC149" s="864" t="str">
        <f>IFERROR(IF(AG149&lt;&gt;"",Z149*VLOOKUP(N149,【参考】数式用!$AG$2:$AL$48,MATCH(Y149,【参考】数式用!$AI$4:$AL$4,0)+2,0), ""), "")</f>
        <v/>
      </c>
      <c r="AD149" s="864"/>
      <c r="AE149" s="409"/>
      <c r="AF149" s="53"/>
      <c r="AG149" s="421" t="str">
        <f>IFERROR(VLOOKUP(O149, 【参考】数式用!$AY$5:$AY$13, 1, FALSE), "")</f>
        <v/>
      </c>
      <c r="AH149" s="422" t="str">
        <f>IFERROR(VLOOKUP(N149, 【参考】数式用!$BA$2:$BB$48, 2, FALSE), "")</f>
        <v/>
      </c>
      <c r="AI149" s="423" t="str">
        <f t="shared" si="6"/>
        <v/>
      </c>
      <c r="AJ149" s="424" t="str">
        <f t="shared" si="7"/>
        <v/>
      </c>
      <c r="AK149" s="151"/>
      <c r="AL149" s="151"/>
      <c r="AM149" s="125"/>
      <c r="AN149" s="125"/>
      <c r="AO149" s="125"/>
      <c r="AP149" s="125"/>
      <c r="AQ149" s="125"/>
      <c r="AR149" s="125"/>
      <c r="AS149" s="125"/>
      <c r="AT149" s="125"/>
    </row>
    <row r="150" spans="1:46" customFormat="1" ht="30" customHeight="1">
      <c r="A150" s="153">
        <v>137</v>
      </c>
      <c r="B150" s="857" t="str">
        <f>IF(基本情報入力シート!C175="","",基本情報入力シート!C175)</f>
        <v/>
      </c>
      <c r="C150" s="858"/>
      <c r="D150" s="858"/>
      <c r="E150" s="858"/>
      <c r="F150" s="858"/>
      <c r="G150" s="858"/>
      <c r="H150" s="858"/>
      <c r="I150" s="859"/>
      <c r="J150" s="405" t="str">
        <f>IF(基本情報入力シート!M175="","",基本情報入力シート!M175)</f>
        <v/>
      </c>
      <c r="K150" s="406" t="str">
        <f>IF(基本情報入力シート!R175="","",基本情報入力シート!R175)</f>
        <v/>
      </c>
      <c r="L150" s="406" t="str">
        <f>IF(基本情報入力シート!W175="","",基本情報入力シート!W175)</f>
        <v/>
      </c>
      <c r="M150" s="405" t="str">
        <f>IF(基本情報入力シート!X175="","",基本情報入力シート!X175)</f>
        <v/>
      </c>
      <c r="N150" s="157" t="str">
        <f>IF(基本情報入力シート!Y175="","",基本情報入力シート!Y175)</f>
        <v/>
      </c>
      <c r="O150" s="164"/>
      <c r="P150" s="43"/>
      <c r="Q150" s="855"/>
      <c r="R150" s="856"/>
      <c r="S150" s="154" t="str">
        <f>IFERROR(ROUNDDOWN(Q150*VLOOKUP(N150,【参考】数式用!$AR$2:$AW$48,MATCH(P150,【参考】数式用!$AT$4:$AW$4)+2,FALSE)*0.5, 0), "")</f>
        <v/>
      </c>
      <c r="T150" s="47"/>
      <c r="U150" s="156" t="str">
        <f>IFERROR(IF(AG150&lt;&gt;"",Q150*VLOOKUP(N150,【参考】数式用!$AG$2:$AL$48,MATCH(P150,【参考】数式用!$AI$4:$AL$4,0)+2,0), ""), "")</f>
        <v/>
      </c>
      <c r="V150" s="42"/>
      <c r="W150" s="874"/>
      <c r="X150" s="875"/>
      <c r="Y150" s="43"/>
      <c r="Z150" s="48"/>
      <c r="AA150" s="155"/>
      <c r="AB150" s="49"/>
      <c r="AC150" s="864" t="str">
        <f>IFERROR(IF(AG150&lt;&gt;"",Z150*VLOOKUP(N150,【参考】数式用!$AG$2:$AL$48,MATCH(Y150,【参考】数式用!$AI$4:$AL$4,0)+2,0), ""), "")</f>
        <v/>
      </c>
      <c r="AD150" s="864"/>
      <c r="AE150" s="409"/>
      <c r="AF150" s="53"/>
      <c r="AG150" s="421" t="str">
        <f>IFERROR(VLOOKUP(O150, 【参考】数式用!$AY$5:$AY$13, 1, FALSE), "")</f>
        <v/>
      </c>
      <c r="AH150" s="422" t="str">
        <f>IFERROR(VLOOKUP(N150, 【参考】数式用!$BA$2:$BB$48, 2, FALSE), "")</f>
        <v/>
      </c>
      <c r="AI150" s="423" t="str">
        <f t="shared" si="6"/>
        <v/>
      </c>
      <c r="AJ150" s="424" t="str">
        <f t="shared" si="7"/>
        <v/>
      </c>
      <c r="AK150" s="151"/>
      <c r="AL150" s="151"/>
      <c r="AM150" s="125"/>
      <c r="AN150" s="125"/>
      <c r="AO150" s="125"/>
      <c r="AP150" s="125"/>
      <c r="AQ150" s="125"/>
      <c r="AR150" s="125"/>
      <c r="AS150" s="125"/>
      <c r="AT150" s="125"/>
    </row>
    <row r="151" spans="1:46" customFormat="1" ht="30" customHeight="1">
      <c r="A151" s="153">
        <v>138</v>
      </c>
      <c r="B151" s="857" t="str">
        <f>IF(基本情報入力シート!C176="","",基本情報入力シート!C176)</f>
        <v/>
      </c>
      <c r="C151" s="858"/>
      <c r="D151" s="858"/>
      <c r="E151" s="858"/>
      <c r="F151" s="858"/>
      <c r="G151" s="858"/>
      <c r="H151" s="858"/>
      <c r="I151" s="859"/>
      <c r="J151" s="405" t="str">
        <f>IF(基本情報入力シート!M176="","",基本情報入力シート!M176)</f>
        <v/>
      </c>
      <c r="K151" s="406" t="str">
        <f>IF(基本情報入力シート!R176="","",基本情報入力シート!R176)</f>
        <v/>
      </c>
      <c r="L151" s="406" t="str">
        <f>IF(基本情報入力シート!W176="","",基本情報入力シート!W176)</f>
        <v/>
      </c>
      <c r="M151" s="405" t="str">
        <f>IF(基本情報入力シート!X176="","",基本情報入力シート!X176)</f>
        <v/>
      </c>
      <c r="N151" s="157" t="str">
        <f>IF(基本情報入力シート!Y176="","",基本情報入力シート!Y176)</f>
        <v/>
      </c>
      <c r="O151" s="164"/>
      <c r="P151" s="43"/>
      <c r="Q151" s="855"/>
      <c r="R151" s="856"/>
      <c r="S151" s="154" t="str">
        <f>IFERROR(ROUNDDOWN(Q151*VLOOKUP(N151,【参考】数式用!$AR$2:$AW$48,MATCH(P151,【参考】数式用!$AT$4:$AW$4)+2,FALSE)*0.5, 0), "")</f>
        <v/>
      </c>
      <c r="T151" s="47"/>
      <c r="U151" s="156" t="str">
        <f>IFERROR(IF(AG151&lt;&gt;"",Q151*VLOOKUP(N151,【参考】数式用!$AG$2:$AL$48,MATCH(P151,【参考】数式用!$AI$4:$AL$4,0)+2,0), ""), "")</f>
        <v/>
      </c>
      <c r="V151" s="42"/>
      <c r="W151" s="874"/>
      <c r="X151" s="875"/>
      <c r="Y151" s="43"/>
      <c r="Z151" s="48"/>
      <c r="AA151" s="155"/>
      <c r="AB151" s="49"/>
      <c r="AC151" s="864" t="str">
        <f>IFERROR(IF(AG151&lt;&gt;"",Z151*VLOOKUP(N151,【参考】数式用!$AG$2:$AL$48,MATCH(Y151,【参考】数式用!$AI$4:$AL$4,0)+2,0), ""), "")</f>
        <v/>
      </c>
      <c r="AD151" s="864"/>
      <c r="AE151" s="409"/>
      <c r="AF151" s="53"/>
      <c r="AG151" s="421" t="str">
        <f>IFERROR(VLOOKUP(O151, 【参考】数式用!$AY$5:$AY$13, 1, FALSE), "")</f>
        <v/>
      </c>
      <c r="AH151" s="422" t="str">
        <f>IFERROR(VLOOKUP(N151, 【参考】数式用!$BA$2:$BB$48, 2, FALSE), "")</f>
        <v/>
      </c>
      <c r="AI151" s="423" t="str">
        <f t="shared" si="6"/>
        <v/>
      </c>
      <c r="AJ151" s="424" t="str">
        <f t="shared" si="7"/>
        <v/>
      </c>
      <c r="AK151" s="151"/>
      <c r="AL151" s="151"/>
      <c r="AM151" s="125"/>
      <c r="AN151" s="125"/>
      <c r="AO151" s="125"/>
      <c r="AP151" s="125"/>
      <c r="AQ151" s="125"/>
      <c r="AR151" s="125"/>
      <c r="AS151" s="125"/>
      <c r="AT151" s="125"/>
    </row>
    <row r="152" spans="1:46" customFormat="1" ht="30" customHeight="1">
      <c r="A152" s="153">
        <v>139</v>
      </c>
      <c r="B152" s="857" t="str">
        <f>IF(基本情報入力シート!C177="","",基本情報入力シート!C177)</f>
        <v/>
      </c>
      <c r="C152" s="858"/>
      <c r="D152" s="858"/>
      <c r="E152" s="858"/>
      <c r="F152" s="858"/>
      <c r="G152" s="858"/>
      <c r="H152" s="858"/>
      <c r="I152" s="859"/>
      <c r="J152" s="405" t="str">
        <f>IF(基本情報入力シート!M177="","",基本情報入力シート!M177)</f>
        <v/>
      </c>
      <c r="K152" s="406" t="str">
        <f>IF(基本情報入力シート!R177="","",基本情報入力シート!R177)</f>
        <v/>
      </c>
      <c r="L152" s="406" t="str">
        <f>IF(基本情報入力シート!W177="","",基本情報入力シート!W177)</f>
        <v/>
      </c>
      <c r="M152" s="405" t="str">
        <f>IF(基本情報入力シート!X177="","",基本情報入力シート!X177)</f>
        <v/>
      </c>
      <c r="N152" s="157" t="str">
        <f>IF(基本情報入力シート!Y177="","",基本情報入力シート!Y177)</f>
        <v/>
      </c>
      <c r="O152" s="164"/>
      <c r="P152" s="43"/>
      <c r="Q152" s="855"/>
      <c r="R152" s="856"/>
      <c r="S152" s="154" t="str">
        <f>IFERROR(ROUNDDOWN(Q152*VLOOKUP(N152,【参考】数式用!$AR$2:$AW$48,MATCH(P152,【参考】数式用!$AT$4:$AW$4)+2,FALSE)*0.5, 0), "")</f>
        <v/>
      </c>
      <c r="T152" s="47"/>
      <c r="U152" s="156" t="str">
        <f>IFERROR(IF(AG152&lt;&gt;"",Q152*VLOOKUP(N152,【参考】数式用!$AG$2:$AL$48,MATCH(P152,【参考】数式用!$AI$4:$AL$4,0)+2,0), ""), "")</f>
        <v/>
      </c>
      <c r="V152" s="42"/>
      <c r="W152" s="874"/>
      <c r="X152" s="875"/>
      <c r="Y152" s="43"/>
      <c r="Z152" s="48"/>
      <c r="AA152" s="155"/>
      <c r="AB152" s="49"/>
      <c r="AC152" s="864" t="str">
        <f>IFERROR(IF(AG152&lt;&gt;"",Z152*VLOOKUP(N152,【参考】数式用!$AG$2:$AL$48,MATCH(Y152,【参考】数式用!$AI$4:$AL$4,0)+2,0), ""), "")</f>
        <v/>
      </c>
      <c r="AD152" s="864"/>
      <c r="AE152" s="409"/>
      <c r="AF152" s="53"/>
      <c r="AG152" s="421" t="str">
        <f>IFERROR(VLOOKUP(O152, 【参考】数式用!$AY$5:$AY$13, 1, FALSE), "")</f>
        <v/>
      </c>
      <c r="AH152" s="422" t="str">
        <f>IFERROR(VLOOKUP(N152, 【参考】数式用!$BA$2:$BB$48, 2, FALSE), "")</f>
        <v/>
      </c>
      <c r="AI152" s="423" t="str">
        <f t="shared" si="6"/>
        <v/>
      </c>
      <c r="AJ152" s="424" t="str">
        <f t="shared" si="7"/>
        <v/>
      </c>
      <c r="AK152" s="151"/>
      <c r="AL152" s="151"/>
      <c r="AM152" s="125"/>
      <c r="AN152" s="125"/>
      <c r="AO152" s="125"/>
      <c r="AP152" s="125"/>
      <c r="AQ152" s="125"/>
      <c r="AR152" s="125"/>
      <c r="AS152" s="125"/>
      <c r="AT152" s="125"/>
    </row>
    <row r="153" spans="1:46" customFormat="1" ht="30" customHeight="1">
      <c r="A153" s="153">
        <v>140</v>
      </c>
      <c r="B153" s="857" t="str">
        <f>IF(基本情報入力シート!C178="","",基本情報入力シート!C178)</f>
        <v/>
      </c>
      <c r="C153" s="858"/>
      <c r="D153" s="858"/>
      <c r="E153" s="858"/>
      <c r="F153" s="858"/>
      <c r="G153" s="858"/>
      <c r="H153" s="858"/>
      <c r="I153" s="859"/>
      <c r="J153" s="405" t="str">
        <f>IF(基本情報入力シート!M178="","",基本情報入力シート!M178)</f>
        <v/>
      </c>
      <c r="K153" s="406" t="str">
        <f>IF(基本情報入力シート!R178="","",基本情報入力シート!R178)</f>
        <v/>
      </c>
      <c r="L153" s="406" t="str">
        <f>IF(基本情報入力シート!W178="","",基本情報入力シート!W178)</f>
        <v/>
      </c>
      <c r="M153" s="405" t="str">
        <f>IF(基本情報入力シート!X178="","",基本情報入力シート!X178)</f>
        <v/>
      </c>
      <c r="N153" s="157" t="str">
        <f>IF(基本情報入力シート!Y178="","",基本情報入力シート!Y178)</f>
        <v/>
      </c>
      <c r="O153" s="164"/>
      <c r="P153" s="43"/>
      <c r="Q153" s="855"/>
      <c r="R153" s="856"/>
      <c r="S153" s="154" t="str">
        <f>IFERROR(ROUNDDOWN(Q153*VLOOKUP(N153,【参考】数式用!$AR$2:$AW$48,MATCH(P153,【参考】数式用!$AT$4:$AW$4)+2,FALSE)*0.5, 0), "")</f>
        <v/>
      </c>
      <c r="T153" s="47"/>
      <c r="U153" s="156" t="str">
        <f>IFERROR(IF(AG153&lt;&gt;"",Q153*VLOOKUP(N153,【参考】数式用!$AG$2:$AL$48,MATCH(P153,【参考】数式用!$AI$4:$AL$4,0)+2,0), ""), "")</f>
        <v/>
      </c>
      <c r="V153" s="42"/>
      <c r="W153" s="874"/>
      <c r="X153" s="875"/>
      <c r="Y153" s="43"/>
      <c r="Z153" s="48"/>
      <c r="AA153" s="155"/>
      <c r="AB153" s="49"/>
      <c r="AC153" s="864" t="str">
        <f>IFERROR(IF(AG153&lt;&gt;"",Z153*VLOOKUP(N153,【参考】数式用!$AG$2:$AL$48,MATCH(Y153,【参考】数式用!$AI$4:$AL$4,0)+2,0), ""), "")</f>
        <v/>
      </c>
      <c r="AD153" s="864"/>
      <c r="AE153" s="409"/>
      <c r="AF153" s="53"/>
      <c r="AG153" s="421" t="str">
        <f>IFERROR(VLOOKUP(O153, 【参考】数式用!$AY$5:$AY$13, 1, FALSE), "")</f>
        <v/>
      </c>
      <c r="AH153" s="422" t="str">
        <f>IFERROR(VLOOKUP(N153, 【参考】数式用!$BA$2:$BB$48, 2, FALSE), "")</f>
        <v/>
      </c>
      <c r="AI153" s="423" t="str">
        <f t="shared" si="6"/>
        <v/>
      </c>
      <c r="AJ153" s="424" t="str">
        <f t="shared" si="7"/>
        <v/>
      </c>
      <c r="AK153" s="151"/>
      <c r="AL153" s="151"/>
      <c r="AM153" s="125"/>
      <c r="AN153" s="125"/>
      <c r="AO153" s="125"/>
      <c r="AP153" s="125"/>
      <c r="AQ153" s="125"/>
      <c r="AR153" s="125"/>
      <c r="AS153" s="125"/>
      <c r="AT153" s="125"/>
    </row>
    <row r="154" spans="1:46" customFormat="1" ht="30" customHeight="1">
      <c r="A154" s="153">
        <v>141</v>
      </c>
      <c r="B154" s="857" t="str">
        <f>IF(基本情報入力シート!C179="","",基本情報入力シート!C179)</f>
        <v/>
      </c>
      <c r="C154" s="858"/>
      <c r="D154" s="858"/>
      <c r="E154" s="858"/>
      <c r="F154" s="858"/>
      <c r="G154" s="858"/>
      <c r="H154" s="858"/>
      <c r="I154" s="859"/>
      <c r="J154" s="405" t="str">
        <f>IF(基本情報入力シート!M179="","",基本情報入力シート!M179)</f>
        <v/>
      </c>
      <c r="K154" s="406" t="str">
        <f>IF(基本情報入力シート!R179="","",基本情報入力シート!R179)</f>
        <v/>
      </c>
      <c r="L154" s="406" t="str">
        <f>IF(基本情報入力シート!W179="","",基本情報入力シート!W179)</f>
        <v/>
      </c>
      <c r="M154" s="405" t="str">
        <f>IF(基本情報入力シート!X179="","",基本情報入力シート!X179)</f>
        <v/>
      </c>
      <c r="N154" s="157" t="str">
        <f>IF(基本情報入力シート!Y179="","",基本情報入力シート!Y179)</f>
        <v/>
      </c>
      <c r="O154" s="164"/>
      <c r="P154" s="43"/>
      <c r="Q154" s="855"/>
      <c r="R154" s="856"/>
      <c r="S154" s="154" t="str">
        <f>IFERROR(ROUNDDOWN(Q154*VLOOKUP(N154,【参考】数式用!$AR$2:$AW$48,MATCH(P154,【参考】数式用!$AT$4:$AW$4)+2,FALSE)*0.5, 0), "")</f>
        <v/>
      </c>
      <c r="T154" s="47"/>
      <c r="U154" s="156" t="str">
        <f>IFERROR(IF(AG154&lt;&gt;"",Q154*VLOOKUP(N154,【参考】数式用!$AG$2:$AL$48,MATCH(P154,【参考】数式用!$AI$4:$AL$4,0)+2,0), ""), "")</f>
        <v/>
      </c>
      <c r="V154" s="42"/>
      <c r="W154" s="874"/>
      <c r="X154" s="875"/>
      <c r="Y154" s="43"/>
      <c r="Z154" s="48"/>
      <c r="AA154" s="155"/>
      <c r="AB154" s="49"/>
      <c r="AC154" s="864" t="str">
        <f>IFERROR(IF(AG154&lt;&gt;"",Z154*VLOOKUP(N154,【参考】数式用!$AG$2:$AL$48,MATCH(Y154,【参考】数式用!$AI$4:$AL$4,0)+2,0), ""), "")</f>
        <v/>
      </c>
      <c r="AD154" s="864"/>
      <c r="AE154" s="409"/>
      <c r="AF154" s="53"/>
      <c r="AG154" s="421" t="str">
        <f>IFERROR(VLOOKUP(O154, 【参考】数式用!$AY$5:$AY$13, 1, FALSE), "")</f>
        <v/>
      </c>
      <c r="AH154" s="422" t="str">
        <f>IFERROR(VLOOKUP(N154, 【参考】数式用!$BA$2:$BB$48, 2, FALSE), "")</f>
        <v/>
      </c>
      <c r="AI154" s="423" t="str">
        <f t="shared" si="6"/>
        <v/>
      </c>
      <c r="AJ154" s="424" t="str">
        <f t="shared" si="7"/>
        <v/>
      </c>
      <c r="AK154" s="151"/>
      <c r="AL154" s="151"/>
      <c r="AM154" s="125"/>
      <c r="AN154" s="125"/>
      <c r="AO154" s="125"/>
      <c r="AP154" s="125"/>
      <c r="AQ154" s="125"/>
      <c r="AR154" s="125"/>
      <c r="AS154" s="125"/>
      <c r="AT154" s="125"/>
    </row>
    <row r="155" spans="1:46" customFormat="1" ht="30" customHeight="1">
      <c r="A155" s="153">
        <v>142</v>
      </c>
      <c r="B155" s="857" t="str">
        <f>IF(基本情報入力シート!C180="","",基本情報入力シート!C180)</f>
        <v/>
      </c>
      <c r="C155" s="858"/>
      <c r="D155" s="858"/>
      <c r="E155" s="858"/>
      <c r="F155" s="858"/>
      <c r="G155" s="858"/>
      <c r="H155" s="858"/>
      <c r="I155" s="859"/>
      <c r="J155" s="405" t="str">
        <f>IF(基本情報入力シート!M180="","",基本情報入力シート!M180)</f>
        <v/>
      </c>
      <c r="K155" s="406" t="str">
        <f>IF(基本情報入力シート!R180="","",基本情報入力シート!R180)</f>
        <v/>
      </c>
      <c r="L155" s="406" t="str">
        <f>IF(基本情報入力シート!W180="","",基本情報入力シート!W180)</f>
        <v/>
      </c>
      <c r="M155" s="405" t="str">
        <f>IF(基本情報入力シート!X180="","",基本情報入力シート!X180)</f>
        <v/>
      </c>
      <c r="N155" s="157" t="str">
        <f>IF(基本情報入力シート!Y180="","",基本情報入力シート!Y180)</f>
        <v/>
      </c>
      <c r="O155" s="164"/>
      <c r="P155" s="43"/>
      <c r="Q155" s="860"/>
      <c r="R155" s="861"/>
      <c r="S155" s="154" t="str">
        <f>IFERROR(ROUNDDOWN(Q155*VLOOKUP(N155,【参考】数式用!$AR$2:$AW$48,MATCH(P155,【参考】数式用!$AT$4:$AW$4)+2,FALSE)*0.5, 0), "")</f>
        <v/>
      </c>
      <c r="T155" s="47"/>
      <c r="U155" s="156" t="str">
        <f>IFERROR(IF(AG155&lt;&gt;"",Q155*VLOOKUP(N155,【参考】数式用!$AG$2:$AL$48,MATCH(P155,【参考】数式用!$AI$4:$AL$4,0)+2,0), ""), "")</f>
        <v/>
      </c>
      <c r="V155" s="42"/>
      <c r="W155" s="876"/>
      <c r="X155" s="877"/>
      <c r="Y155" s="43"/>
      <c r="Z155" s="48"/>
      <c r="AA155" s="155"/>
      <c r="AB155" s="49"/>
      <c r="AC155" s="873" t="str">
        <f>IFERROR(IF(AG155&lt;&gt;"",Z155*VLOOKUP(N155,【参考】数式用!$AG$2:$AL$48,MATCH(Y155,【参考】数式用!$AI$4:$AL$4,0)+2,0), ""), "")</f>
        <v/>
      </c>
      <c r="AD155" s="873"/>
      <c r="AE155" s="443"/>
      <c r="AF155" s="444"/>
      <c r="AG155" s="421" t="str">
        <f>IFERROR(VLOOKUP(O155, 【参考】数式用!$AY$5:$AY$13, 1, FALSE), "")</f>
        <v/>
      </c>
      <c r="AH155" s="422" t="str">
        <f>IFERROR(VLOOKUP(N155, 【参考】数式用!$BA$2:$BB$48, 2, FALSE), "")</f>
        <v/>
      </c>
      <c r="AI155" s="423" t="str">
        <f t="shared" si="6"/>
        <v/>
      </c>
      <c r="AJ155" s="424" t="str">
        <f t="shared" si="7"/>
        <v/>
      </c>
      <c r="AK155" s="151"/>
      <c r="AL155" s="151"/>
      <c r="AM155" s="125"/>
      <c r="AN155" s="125"/>
      <c r="AO155" s="125"/>
      <c r="AP155" s="125"/>
      <c r="AQ155" s="125"/>
      <c r="AR155" s="125"/>
      <c r="AS155" s="125"/>
      <c r="AT155" s="125"/>
    </row>
    <row r="156" spans="1:46" s="486" customFormat="1" ht="30" customHeight="1">
      <c r="A156" s="153">
        <v>143</v>
      </c>
      <c r="B156" s="857" t="str">
        <f>IF(基本情報入力シート!C181="","",基本情報入力シート!C181)</f>
        <v/>
      </c>
      <c r="C156" s="858"/>
      <c r="D156" s="858"/>
      <c r="E156" s="858"/>
      <c r="F156" s="858"/>
      <c r="G156" s="858"/>
      <c r="H156" s="858"/>
      <c r="I156" s="859"/>
      <c r="J156" s="405" t="str">
        <f>IF(基本情報入力シート!M181="","",基本情報入力シート!M181)</f>
        <v/>
      </c>
      <c r="K156" s="406" t="str">
        <f>IF(基本情報入力シート!R181="","",基本情報入力シート!R181)</f>
        <v/>
      </c>
      <c r="L156" s="406" t="str">
        <f>IF(基本情報入力シート!W181="","",基本情報入力シート!W181)</f>
        <v/>
      </c>
      <c r="M156" s="405" t="str">
        <f>IF(基本情報入力シート!X181="","",基本情報入力シート!X181)</f>
        <v/>
      </c>
      <c r="N156" s="157" t="str">
        <f>IF(基本情報入力シート!Y181="","",基本情報入力シート!Y181)</f>
        <v/>
      </c>
      <c r="O156" s="164"/>
      <c r="P156" s="43"/>
      <c r="Q156" s="860"/>
      <c r="R156" s="861"/>
      <c r="S156" s="154" t="str">
        <f>IFERROR(ROUNDDOWN(Q156*VLOOKUP(N156,【参考】数式用!$AR$2:$AW$48,MATCH(P156,【参考】数式用!$AT$4:$AW$4)+2,FALSE)*0.5, 0), "")</f>
        <v/>
      </c>
      <c r="T156" s="47"/>
      <c r="U156" s="156" t="str">
        <f>IFERROR(IF(AG156&lt;&gt;"",Q156*VLOOKUP(N156,【参考】数式用!$AG$2:$AL$48,MATCH(P156,【参考】数式用!$AI$4:$AL$4,0)+2,0), ""), "")</f>
        <v/>
      </c>
      <c r="V156" s="42"/>
      <c r="W156" s="862"/>
      <c r="X156" s="863"/>
      <c r="Y156" s="43"/>
      <c r="Z156" s="48"/>
      <c r="AA156" s="155"/>
      <c r="AB156" s="49"/>
      <c r="AC156" s="873" t="str">
        <f>IFERROR(IF(AG156&lt;&gt;"",Z156*VLOOKUP(N156,【参考】数式用!$AG$2:$AL$48,MATCH(Y156,【参考】数式用!$AI$4:$AL$4,0)+2,0), ""), "")</f>
        <v/>
      </c>
      <c r="AD156" s="873"/>
      <c r="AE156" s="443"/>
      <c r="AF156" s="444"/>
      <c r="AG156" s="421" t="str">
        <f>IFERROR(VLOOKUP(O156, 【参考】数式用!$AY$5:$AY$13, 1, FALSE), "")</f>
        <v/>
      </c>
      <c r="AH156" s="422" t="str">
        <f>IFERROR(VLOOKUP(N156, 【参考】数式用!$BA$2:$BB$48, 2, FALSE), "")</f>
        <v/>
      </c>
      <c r="AI156" s="423" t="str">
        <f t="shared" si="6"/>
        <v/>
      </c>
      <c r="AJ156" s="424" t="str">
        <f t="shared" si="7"/>
        <v/>
      </c>
      <c r="AK156" s="484"/>
      <c r="AL156" s="484"/>
      <c r="AM156" s="485"/>
      <c r="AN156" s="485"/>
      <c r="AO156" s="485"/>
      <c r="AP156" s="485"/>
      <c r="AQ156" s="485"/>
      <c r="AR156" s="485"/>
      <c r="AS156" s="485"/>
      <c r="AT156" s="485"/>
    </row>
    <row r="157" spans="1:46" customFormat="1" ht="30" customHeight="1">
      <c r="A157" s="153">
        <v>144</v>
      </c>
      <c r="B157" s="857" t="str">
        <f>IF(基本情報入力シート!C182="","",基本情報入力シート!C182)</f>
        <v/>
      </c>
      <c r="C157" s="858"/>
      <c r="D157" s="858"/>
      <c r="E157" s="858"/>
      <c r="F157" s="858"/>
      <c r="G157" s="858"/>
      <c r="H157" s="858"/>
      <c r="I157" s="859"/>
      <c r="J157" s="405" t="str">
        <f>IF(基本情報入力シート!M182="","",基本情報入力シート!M182)</f>
        <v/>
      </c>
      <c r="K157" s="406" t="str">
        <f>IF(基本情報入力シート!R182="","",基本情報入力シート!R182)</f>
        <v/>
      </c>
      <c r="L157" s="406" t="str">
        <f>IF(基本情報入力シート!W182="","",基本情報入力シート!W182)</f>
        <v/>
      </c>
      <c r="M157" s="405" t="str">
        <f>IF(基本情報入力シート!X182="","",基本情報入力シート!X182)</f>
        <v/>
      </c>
      <c r="N157" s="157" t="str">
        <f>IF(基本情報入力シート!Y182="","",基本情報入力シート!Y182)</f>
        <v/>
      </c>
      <c r="O157" s="164"/>
      <c r="P157" s="43"/>
      <c r="Q157" s="855"/>
      <c r="R157" s="856"/>
      <c r="S157" s="154" t="str">
        <f>IFERROR(ROUNDDOWN(Q157*VLOOKUP(N157,【参考】数式用!$AR$2:$AW$48,MATCH(P157,【参考】数式用!$AT$4:$AW$4)+2,FALSE)*0.5, 0), "")</f>
        <v/>
      </c>
      <c r="T157" s="47"/>
      <c r="U157" s="156" t="str">
        <f>IFERROR(IF(AG157&lt;&gt;"",Q157*VLOOKUP(N157,【参考】数式用!$AG$2:$AL$48,MATCH(P157,【参考】数式用!$AI$4:$AL$4,0)+2,0), ""), "")</f>
        <v/>
      </c>
      <c r="V157" s="42"/>
      <c r="W157" s="874"/>
      <c r="X157" s="875"/>
      <c r="Y157" s="43"/>
      <c r="Z157" s="48"/>
      <c r="AA157" s="155"/>
      <c r="AB157" s="49"/>
      <c r="AC157" s="864" t="str">
        <f>IFERROR(IF(AG157&lt;&gt;"",Z157*VLOOKUP(N157,【参考】数式用!$AG$2:$AL$48,MATCH(Y157,【参考】数式用!$AI$4:$AL$4,0)+2,0), ""), "")</f>
        <v/>
      </c>
      <c r="AD157" s="864"/>
      <c r="AE157" s="409"/>
      <c r="AF157" s="53"/>
      <c r="AG157" s="421" t="str">
        <f>IFERROR(VLOOKUP(O157, 【参考】数式用!$AY$5:$AY$13, 1, FALSE), "")</f>
        <v/>
      </c>
      <c r="AH157" s="422" t="str">
        <f>IFERROR(VLOOKUP(N157, 【参考】数式用!$BA$2:$BB$48, 2, FALSE), "")</f>
        <v/>
      </c>
      <c r="AI157" s="423" t="str">
        <f t="shared" si="6"/>
        <v/>
      </c>
      <c r="AJ157" s="424" t="str">
        <f t="shared" si="7"/>
        <v/>
      </c>
      <c r="AK157" s="151"/>
      <c r="AL157" s="151"/>
      <c r="AM157" s="125"/>
      <c r="AN157" s="125"/>
      <c r="AO157" s="125"/>
      <c r="AP157" s="125"/>
      <c r="AQ157" s="125"/>
      <c r="AR157" s="125"/>
      <c r="AS157" s="125"/>
      <c r="AT157" s="125"/>
    </row>
    <row r="158" spans="1:46" customFormat="1" ht="30" customHeight="1">
      <c r="A158" s="153">
        <v>145</v>
      </c>
      <c r="B158" s="857" t="str">
        <f>IF(基本情報入力シート!C183="","",基本情報入力シート!C183)</f>
        <v/>
      </c>
      <c r="C158" s="858"/>
      <c r="D158" s="858"/>
      <c r="E158" s="858"/>
      <c r="F158" s="858"/>
      <c r="G158" s="858"/>
      <c r="H158" s="858"/>
      <c r="I158" s="859"/>
      <c r="J158" s="405" t="str">
        <f>IF(基本情報入力シート!M183="","",基本情報入力シート!M183)</f>
        <v/>
      </c>
      <c r="K158" s="406" t="str">
        <f>IF(基本情報入力シート!R183="","",基本情報入力シート!R183)</f>
        <v/>
      </c>
      <c r="L158" s="406" t="str">
        <f>IF(基本情報入力シート!W183="","",基本情報入力シート!W183)</f>
        <v/>
      </c>
      <c r="M158" s="405" t="str">
        <f>IF(基本情報入力シート!X183="","",基本情報入力シート!X183)</f>
        <v/>
      </c>
      <c r="N158" s="157" t="str">
        <f>IF(基本情報入力シート!Y183="","",基本情報入力シート!Y183)</f>
        <v/>
      </c>
      <c r="O158" s="164"/>
      <c r="P158" s="43"/>
      <c r="Q158" s="855"/>
      <c r="R158" s="856"/>
      <c r="S158" s="154" t="str">
        <f>IFERROR(ROUNDDOWN(Q158*VLOOKUP(N158,【参考】数式用!$AR$2:$AW$48,MATCH(P158,【参考】数式用!$AT$4:$AW$4)+2,FALSE)*0.5, 0), "")</f>
        <v/>
      </c>
      <c r="T158" s="47"/>
      <c r="U158" s="156" t="str">
        <f>IFERROR(IF(AG158&lt;&gt;"",Q158*VLOOKUP(N158,【参考】数式用!$AG$2:$AL$48,MATCH(P158,【参考】数式用!$AI$4:$AL$4,0)+2,0), ""), "")</f>
        <v/>
      </c>
      <c r="V158" s="42"/>
      <c r="W158" s="874"/>
      <c r="X158" s="875"/>
      <c r="Y158" s="43"/>
      <c r="Z158" s="48"/>
      <c r="AA158" s="155"/>
      <c r="AB158" s="49"/>
      <c r="AC158" s="864" t="str">
        <f>IFERROR(IF(AG158&lt;&gt;"",Z158*VLOOKUP(N158,【参考】数式用!$AG$2:$AL$48,MATCH(Y158,【参考】数式用!$AI$4:$AL$4,0)+2,0), ""), "")</f>
        <v/>
      </c>
      <c r="AD158" s="864"/>
      <c r="AE158" s="409"/>
      <c r="AF158" s="53"/>
      <c r="AG158" s="421" t="str">
        <f>IFERROR(VLOOKUP(O158, 【参考】数式用!$AY$5:$AY$13, 1, FALSE), "")</f>
        <v/>
      </c>
      <c r="AH158" s="422" t="str">
        <f>IFERROR(VLOOKUP(N158, 【参考】数式用!$BA$2:$BB$48, 2, FALSE), "")</f>
        <v/>
      </c>
      <c r="AI158" s="423" t="str">
        <f t="shared" si="6"/>
        <v/>
      </c>
      <c r="AJ158" s="424" t="str">
        <f t="shared" si="7"/>
        <v/>
      </c>
      <c r="AK158" s="151"/>
      <c r="AL158" s="151"/>
      <c r="AM158" s="125"/>
      <c r="AN158" s="125"/>
      <c r="AO158" s="125"/>
      <c r="AP158" s="125"/>
      <c r="AQ158" s="125"/>
      <c r="AR158" s="125"/>
      <c r="AS158" s="125"/>
      <c r="AT158" s="125"/>
    </row>
    <row r="159" spans="1:46" customFormat="1" ht="30" customHeight="1">
      <c r="A159" s="153">
        <v>146</v>
      </c>
      <c r="B159" s="857" t="str">
        <f>IF(基本情報入力シート!C184="","",基本情報入力シート!C184)</f>
        <v/>
      </c>
      <c r="C159" s="858"/>
      <c r="D159" s="858"/>
      <c r="E159" s="858"/>
      <c r="F159" s="858"/>
      <c r="G159" s="858"/>
      <c r="H159" s="858"/>
      <c r="I159" s="859"/>
      <c r="J159" s="405" t="str">
        <f>IF(基本情報入力シート!M184="","",基本情報入力シート!M184)</f>
        <v/>
      </c>
      <c r="K159" s="406" t="str">
        <f>IF(基本情報入力シート!R184="","",基本情報入力シート!R184)</f>
        <v/>
      </c>
      <c r="L159" s="406" t="str">
        <f>IF(基本情報入力シート!W184="","",基本情報入力シート!W184)</f>
        <v/>
      </c>
      <c r="M159" s="405" t="str">
        <f>IF(基本情報入力シート!X184="","",基本情報入力シート!X184)</f>
        <v/>
      </c>
      <c r="N159" s="157" t="str">
        <f>IF(基本情報入力シート!Y184="","",基本情報入力シート!Y184)</f>
        <v/>
      </c>
      <c r="O159" s="164"/>
      <c r="P159" s="43"/>
      <c r="Q159" s="855"/>
      <c r="R159" s="856"/>
      <c r="S159" s="154" t="str">
        <f>IFERROR(ROUNDDOWN(Q159*VLOOKUP(N159,【参考】数式用!$AR$2:$AW$48,MATCH(P159,【参考】数式用!$AT$4:$AW$4)+2,FALSE)*0.5, 0), "")</f>
        <v/>
      </c>
      <c r="T159" s="47"/>
      <c r="U159" s="156" t="str">
        <f>IFERROR(IF(AG159&lt;&gt;"",Q159*VLOOKUP(N159,【参考】数式用!$AG$2:$AL$48,MATCH(P159,【参考】数式用!$AI$4:$AL$4,0)+2,0), ""), "")</f>
        <v/>
      </c>
      <c r="V159" s="42"/>
      <c r="W159" s="874"/>
      <c r="X159" s="875"/>
      <c r="Y159" s="43"/>
      <c r="Z159" s="48"/>
      <c r="AA159" s="155"/>
      <c r="AB159" s="49"/>
      <c r="AC159" s="864" t="str">
        <f>IFERROR(IF(AG159&lt;&gt;"",Z159*VLOOKUP(N159,【参考】数式用!$AG$2:$AL$48,MATCH(Y159,【参考】数式用!$AI$4:$AL$4,0)+2,0), ""), "")</f>
        <v/>
      </c>
      <c r="AD159" s="864"/>
      <c r="AE159" s="409"/>
      <c r="AF159" s="53"/>
      <c r="AG159" s="421" t="str">
        <f>IFERROR(VLOOKUP(O159, 【参考】数式用!$AY$5:$AY$13, 1, FALSE), "")</f>
        <v/>
      </c>
      <c r="AH159" s="422" t="str">
        <f>IFERROR(VLOOKUP(N159, 【参考】数式用!$BA$2:$BB$48, 2, FALSE), "")</f>
        <v/>
      </c>
      <c r="AI159" s="423" t="str">
        <f t="shared" si="6"/>
        <v/>
      </c>
      <c r="AJ159" s="424" t="str">
        <f t="shared" si="7"/>
        <v/>
      </c>
      <c r="AK159" s="151"/>
      <c r="AL159" s="151"/>
      <c r="AM159" s="125"/>
      <c r="AN159" s="125"/>
      <c r="AO159" s="125"/>
      <c r="AP159" s="125"/>
      <c r="AQ159" s="125"/>
      <c r="AR159" s="125"/>
      <c r="AS159" s="125"/>
      <c r="AT159" s="125"/>
    </row>
    <row r="160" spans="1:46" customFormat="1" ht="30" customHeight="1">
      <c r="A160" s="153">
        <v>147</v>
      </c>
      <c r="B160" s="857" t="str">
        <f>IF(基本情報入力シート!C185="","",基本情報入力シート!C185)</f>
        <v/>
      </c>
      <c r="C160" s="858"/>
      <c r="D160" s="858"/>
      <c r="E160" s="858"/>
      <c r="F160" s="858"/>
      <c r="G160" s="858"/>
      <c r="H160" s="858"/>
      <c r="I160" s="859"/>
      <c r="J160" s="405" t="str">
        <f>IF(基本情報入力シート!M185="","",基本情報入力シート!M185)</f>
        <v/>
      </c>
      <c r="K160" s="406" t="str">
        <f>IF(基本情報入力シート!R185="","",基本情報入力シート!R185)</f>
        <v/>
      </c>
      <c r="L160" s="406" t="str">
        <f>IF(基本情報入力シート!W185="","",基本情報入力シート!W185)</f>
        <v/>
      </c>
      <c r="M160" s="405" t="str">
        <f>IF(基本情報入力シート!X185="","",基本情報入力シート!X185)</f>
        <v/>
      </c>
      <c r="N160" s="157" t="str">
        <f>IF(基本情報入力シート!Y185="","",基本情報入力シート!Y185)</f>
        <v/>
      </c>
      <c r="O160" s="164"/>
      <c r="P160" s="43"/>
      <c r="Q160" s="855"/>
      <c r="R160" s="856"/>
      <c r="S160" s="154" t="str">
        <f>IFERROR(ROUNDDOWN(Q160*VLOOKUP(N160,【参考】数式用!$AR$2:$AW$48,MATCH(P160,【参考】数式用!$AT$4:$AW$4)+2,FALSE)*0.5, 0), "")</f>
        <v/>
      </c>
      <c r="T160" s="47"/>
      <c r="U160" s="156" t="str">
        <f>IFERROR(IF(AG160&lt;&gt;"",Q160*VLOOKUP(N160,【参考】数式用!$AG$2:$AL$48,MATCH(P160,【参考】数式用!$AI$4:$AL$4,0)+2,0), ""), "")</f>
        <v/>
      </c>
      <c r="V160" s="42"/>
      <c r="W160" s="874"/>
      <c r="X160" s="875"/>
      <c r="Y160" s="43"/>
      <c r="Z160" s="48"/>
      <c r="AA160" s="155"/>
      <c r="AB160" s="49"/>
      <c r="AC160" s="864" t="str">
        <f>IFERROR(IF(AG160&lt;&gt;"",Z160*VLOOKUP(N160,【参考】数式用!$AG$2:$AL$48,MATCH(Y160,【参考】数式用!$AI$4:$AL$4,0)+2,0), ""), "")</f>
        <v/>
      </c>
      <c r="AD160" s="864"/>
      <c r="AE160" s="409"/>
      <c r="AF160" s="53"/>
      <c r="AG160" s="421" t="str">
        <f>IFERROR(VLOOKUP(O160, 【参考】数式用!$AY$5:$AY$13, 1, FALSE), "")</f>
        <v/>
      </c>
      <c r="AH160" s="422" t="str">
        <f>IFERROR(VLOOKUP(N160, 【参考】数式用!$BA$2:$BB$48, 2, FALSE), "")</f>
        <v/>
      </c>
      <c r="AI160" s="423" t="str">
        <f t="shared" si="6"/>
        <v/>
      </c>
      <c r="AJ160" s="424" t="str">
        <f t="shared" si="7"/>
        <v/>
      </c>
      <c r="AK160" s="151"/>
      <c r="AL160" s="151"/>
      <c r="AM160" s="125"/>
      <c r="AN160" s="125"/>
      <c r="AO160" s="125"/>
      <c r="AP160" s="125"/>
      <c r="AQ160" s="125"/>
      <c r="AR160" s="125"/>
      <c r="AS160" s="125"/>
      <c r="AT160" s="125"/>
    </row>
    <row r="161" spans="1:46" customFormat="1" ht="30" customHeight="1">
      <c r="A161" s="153">
        <v>148</v>
      </c>
      <c r="B161" s="857" t="str">
        <f>IF(基本情報入力シート!C186="","",基本情報入力シート!C186)</f>
        <v/>
      </c>
      <c r="C161" s="858"/>
      <c r="D161" s="858"/>
      <c r="E161" s="858"/>
      <c r="F161" s="858"/>
      <c r="G161" s="858"/>
      <c r="H161" s="858"/>
      <c r="I161" s="859"/>
      <c r="J161" s="405" t="str">
        <f>IF(基本情報入力シート!M186="","",基本情報入力シート!M186)</f>
        <v/>
      </c>
      <c r="K161" s="406" t="str">
        <f>IF(基本情報入力シート!R186="","",基本情報入力シート!R186)</f>
        <v/>
      </c>
      <c r="L161" s="406" t="str">
        <f>IF(基本情報入力シート!W186="","",基本情報入力シート!W186)</f>
        <v/>
      </c>
      <c r="M161" s="405" t="str">
        <f>IF(基本情報入力シート!X186="","",基本情報入力シート!X186)</f>
        <v/>
      </c>
      <c r="N161" s="157" t="str">
        <f>IF(基本情報入力シート!Y186="","",基本情報入力シート!Y186)</f>
        <v/>
      </c>
      <c r="O161" s="164"/>
      <c r="P161" s="43"/>
      <c r="Q161" s="855"/>
      <c r="R161" s="856"/>
      <c r="S161" s="154" t="str">
        <f>IFERROR(ROUNDDOWN(Q161*VLOOKUP(N161,【参考】数式用!$AR$2:$AW$48,MATCH(P161,【参考】数式用!$AT$4:$AW$4)+2,FALSE)*0.5, 0), "")</f>
        <v/>
      </c>
      <c r="T161" s="47"/>
      <c r="U161" s="156" t="str">
        <f>IFERROR(IF(AG161&lt;&gt;"",Q161*VLOOKUP(N161,【参考】数式用!$AG$2:$AL$48,MATCH(P161,【参考】数式用!$AI$4:$AL$4,0)+2,0), ""), "")</f>
        <v/>
      </c>
      <c r="V161" s="42"/>
      <c r="W161" s="874"/>
      <c r="X161" s="875"/>
      <c r="Y161" s="43"/>
      <c r="Z161" s="48"/>
      <c r="AA161" s="155"/>
      <c r="AB161" s="49"/>
      <c r="AC161" s="864" t="str">
        <f>IFERROR(IF(AG161&lt;&gt;"",Z161*VLOOKUP(N161,【参考】数式用!$AG$2:$AL$48,MATCH(Y161,【参考】数式用!$AI$4:$AL$4,0)+2,0), ""), "")</f>
        <v/>
      </c>
      <c r="AD161" s="864"/>
      <c r="AE161" s="409"/>
      <c r="AF161" s="53"/>
      <c r="AG161" s="421" t="str">
        <f>IFERROR(VLOOKUP(O161, 【参考】数式用!$AY$5:$AY$13, 1, FALSE), "")</f>
        <v/>
      </c>
      <c r="AH161" s="422" t="str">
        <f>IFERROR(VLOOKUP(N161, 【参考】数式用!$BA$2:$BB$48, 2, FALSE), "")</f>
        <v/>
      </c>
      <c r="AI161" s="423" t="str">
        <f t="shared" si="6"/>
        <v/>
      </c>
      <c r="AJ161" s="424" t="str">
        <f t="shared" si="7"/>
        <v/>
      </c>
      <c r="AK161" s="151"/>
      <c r="AL161" s="151"/>
      <c r="AM161" s="125"/>
      <c r="AN161" s="125"/>
      <c r="AO161" s="125"/>
      <c r="AP161" s="125"/>
      <c r="AQ161" s="125"/>
      <c r="AR161" s="125"/>
      <c r="AS161" s="125"/>
      <c r="AT161" s="125"/>
    </row>
    <row r="162" spans="1:46" customFormat="1" ht="30" customHeight="1">
      <c r="A162" s="153">
        <v>149</v>
      </c>
      <c r="B162" s="857" t="str">
        <f>IF(基本情報入力シート!C187="","",基本情報入力シート!C187)</f>
        <v/>
      </c>
      <c r="C162" s="858"/>
      <c r="D162" s="858"/>
      <c r="E162" s="858"/>
      <c r="F162" s="858"/>
      <c r="G162" s="858"/>
      <c r="H162" s="858"/>
      <c r="I162" s="859"/>
      <c r="J162" s="405" t="str">
        <f>IF(基本情報入力シート!M187="","",基本情報入力シート!M187)</f>
        <v/>
      </c>
      <c r="K162" s="406" t="str">
        <f>IF(基本情報入力シート!R187="","",基本情報入力シート!R187)</f>
        <v/>
      </c>
      <c r="L162" s="406" t="str">
        <f>IF(基本情報入力シート!W187="","",基本情報入力シート!W187)</f>
        <v/>
      </c>
      <c r="M162" s="405" t="str">
        <f>IF(基本情報入力シート!X187="","",基本情報入力シート!X187)</f>
        <v/>
      </c>
      <c r="N162" s="157" t="str">
        <f>IF(基本情報入力シート!Y187="","",基本情報入力シート!Y187)</f>
        <v/>
      </c>
      <c r="O162" s="164"/>
      <c r="P162" s="43"/>
      <c r="Q162" s="855"/>
      <c r="R162" s="856"/>
      <c r="S162" s="154" t="str">
        <f>IFERROR(ROUNDDOWN(Q162*VLOOKUP(N162,【参考】数式用!$AR$2:$AW$48,MATCH(P162,【参考】数式用!$AT$4:$AW$4)+2,FALSE)*0.5, 0), "")</f>
        <v/>
      </c>
      <c r="T162" s="47"/>
      <c r="U162" s="156" t="str">
        <f>IFERROR(IF(AG162&lt;&gt;"",Q162*VLOOKUP(N162,【参考】数式用!$AG$2:$AL$48,MATCH(P162,【参考】数式用!$AI$4:$AL$4,0)+2,0), ""), "")</f>
        <v/>
      </c>
      <c r="V162" s="42"/>
      <c r="W162" s="874"/>
      <c r="X162" s="875"/>
      <c r="Y162" s="43"/>
      <c r="Z162" s="48"/>
      <c r="AA162" s="155"/>
      <c r="AB162" s="49"/>
      <c r="AC162" s="864" t="str">
        <f>IFERROR(IF(AG162&lt;&gt;"",Z162*VLOOKUP(N162,【参考】数式用!$AG$2:$AL$48,MATCH(Y162,【参考】数式用!$AI$4:$AL$4,0)+2,0), ""), "")</f>
        <v/>
      </c>
      <c r="AD162" s="864"/>
      <c r="AE162" s="409"/>
      <c r="AF162" s="53"/>
      <c r="AG162" s="421" t="str">
        <f>IFERROR(VLOOKUP(O162, 【参考】数式用!$AY$5:$AY$13, 1, FALSE), "")</f>
        <v/>
      </c>
      <c r="AH162" s="422" t="str">
        <f>IFERROR(VLOOKUP(N162, 【参考】数式用!$BA$2:$BB$48, 2, FALSE), "")</f>
        <v/>
      </c>
      <c r="AI162" s="423" t="str">
        <f t="shared" si="6"/>
        <v/>
      </c>
      <c r="AJ162" s="424" t="str">
        <f t="shared" si="7"/>
        <v/>
      </c>
      <c r="AK162" s="151"/>
      <c r="AL162" s="151"/>
      <c r="AM162" s="125"/>
      <c r="AN162" s="125"/>
      <c r="AO162" s="125"/>
      <c r="AP162" s="125"/>
      <c r="AQ162" s="125"/>
      <c r="AR162" s="125"/>
      <c r="AS162" s="125"/>
      <c r="AT162" s="125"/>
    </row>
    <row r="163" spans="1:46" customFormat="1" ht="30" customHeight="1">
      <c r="A163" s="153">
        <v>150</v>
      </c>
      <c r="B163" s="857" t="str">
        <f>IF(基本情報入力シート!C188="","",基本情報入力シート!C188)</f>
        <v/>
      </c>
      <c r="C163" s="858"/>
      <c r="D163" s="858"/>
      <c r="E163" s="858"/>
      <c r="F163" s="858"/>
      <c r="G163" s="858"/>
      <c r="H163" s="858"/>
      <c r="I163" s="859"/>
      <c r="J163" s="405" t="str">
        <f>IF(基本情報入力シート!M188="","",基本情報入力シート!M188)</f>
        <v/>
      </c>
      <c r="K163" s="406" t="str">
        <f>IF(基本情報入力シート!R188="","",基本情報入力シート!R188)</f>
        <v/>
      </c>
      <c r="L163" s="406" t="str">
        <f>IF(基本情報入力シート!W188="","",基本情報入力シート!W188)</f>
        <v/>
      </c>
      <c r="M163" s="405" t="str">
        <f>IF(基本情報入力シート!X188="","",基本情報入力シート!X188)</f>
        <v/>
      </c>
      <c r="N163" s="157" t="str">
        <f>IF(基本情報入力シート!Y188="","",基本情報入力シート!Y188)</f>
        <v/>
      </c>
      <c r="O163" s="164"/>
      <c r="P163" s="43"/>
      <c r="Q163" s="860"/>
      <c r="R163" s="861"/>
      <c r="S163" s="154" t="str">
        <f>IFERROR(ROUNDDOWN(Q163*VLOOKUP(N163,【参考】数式用!$AR$2:$AW$48,MATCH(P163,【参考】数式用!$AT$4:$AW$4)+2,FALSE)*0.5, 0), "")</f>
        <v/>
      </c>
      <c r="T163" s="47"/>
      <c r="U163" s="156" t="str">
        <f>IFERROR(IF(AG163&lt;&gt;"",Q163*VLOOKUP(N163,【参考】数式用!$AG$2:$AL$48,MATCH(P163,【参考】数式用!$AI$4:$AL$4,0)+2,0), ""), "")</f>
        <v/>
      </c>
      <c r="V163" s="42"/>
      <c r="W163" s="876"/>
      <c r="X163" s="877"/>
      <c r="Y163" s="43"/>
      <c r="Z163" s="48"/>
      <c r="AA163" s="155"/>
      <c r="AB163" s="49"/>
      <c r="AC163" s="873" t="str">
        <f>IFERROR(IF(AG163&lt;&gt;"",Z163*VLOOKUP(N163,【参考】数式用!$AG$2:$AL$48,MATCH(Y163,【参考】数式用!$AI$4:$AL$4,0)+2,0), ""), "")</f>
        <v/>
      </c>
      <c r="AD163" s="873"/>
      <c r="AE163" s="443"/>
      <c r="AF163" s="444"/>
      <c r="AG163" s="421" t="str">
        <f>IFERROR(VLOOKUP(O163, 【参考】数式用!$AY$5:$AY$13, 1, FALSE), "")</f>
        <v/>
      </c>
      <c r="AH163" s="422" t="str">
        <f>IFERROR(VLOOKUP(N163, 【参考】数式用!$BA$2:$BB$48, 2, FALSE), "")</f>
        <v/>
      </c>
      <c r="AI163" s="423" t="str">
        <f t="shared" si="6"/>
        <v/>
      </c>
      <c r="AJ163" s="424" t="str">
        <f t="shared" si="7"/>
        <v/>
      </c>
      <c r="AK163" s="151"/>
      <c r="AL163" s="151"/>
      <c r="AM163" s="125"/>
      <c r="AN163" s="125"/>
      <c r="AO163" s="125"/>
      <c r="AP163" s="125"/>
      <c r="AQ163" s="125"/>
      <c r="AR163" s="125"/>
      <c r="AS163" s="125"/>
      <c r="AT163" s="125"/>
    </row>
    <row r="164" spans="1:46" s="486" customFormat="1" ht="30" customHeight="1">
      <c r="A164" s="153">
        <v>151</v>
      </c>
      <c r="B164" s="857" t="str">
        <f>IF(基本情報入力シート!C189="","",基本情報入力シート!C189)</f>
        <v/>
      </c>
      <c r="C164" s="858"/>
      <c r="D164" s="858"/>
      <c r="E164" s="858"/>
      <c r="F164" s="858"/>
      <c r="G164" s="858"/>
      <c r="H164" s="858"/>
      <c r="I164" s="859"/>
      <c r="J164" s="405" t="str">
        <f>IF(基本情報入力シート!M189="","",基本情報入力シート!M189)</f>
        <v/>
      </c>
      <c r="K164" s="406" t="str">
        <f>IF(基本情報入力シート!R189="","",基本情報入力シート!R189)</f>
        <v/>
      </c>
      <c r="L164" s="406" t="str">
        <f>IF(基本情報入力シート!W189="","",基本情報入力シート!W189)</f>
        <v/>
      </c>
      <c r="M164" s="405" t="str">
        <f>IF(基本情報入力シート!X189="","",基本情報入力シート!X189)</f>
        <v/>
      </c>
      <c r="N164" s="157" t="str">
        <f>IF(基本情報入力シート!Y189="","",基本情報入力シート!Y189)</f>
        <v/>
      </c>
      <c r="O164" s="164"/>
      <c r="P164" s="43"/>
      <c r="Q164" s="860"/>
      <c r="R164" s="861"/>
      <c r="S164" s="154" t="str">
        <f>IFERROR(ROUNDDOWN(Q164*VLOOKUP(N164,【参考】数式用!$AR$2:$AW$48,MATCH(P164,【参考】数式用!$AT$4:$AW$4)+2,FALSE)*0.5, 0), "")</f>
        <v/>
      </c>
      <c r="T164" s="47"/>
      <c r="U164" s="156" t="str">
        <f>IFERROR(IF(AG164&lt;&gt;"",Q164*VLOOKUP(N164,【参考】数式用!$AG$2:$AL$48,MATCH(P164,【参考】数式用!$AI$4:$AL$4,0)+2,0), ""), "")</f>
        <v/>
      </c>
      <c r="V164" s="42"/>
      <c r="W164" s="862"/>
      <c r="X164" s="863"/>
      <c r="Y164" s="43"/>
      <c r="Z164" s="48"/>
      <c r="AA164" s="155"/>
      <c r="AB164" s="49"/>
      <c r="AC164" s="873" t="str">
        <f>IFERROR(IF(AG164&lt;&gt;"",Z164*VLOOKUP(N164,【参考】数式用!$AG$2:$AL$48,MATCH(Y164,【参考】数式用!$AI$4:$AL$4,0)+2,0), ""), "")</f>
        <v/>
      </c>
      <c r="AD164" s="873"/>
      <c r="AE164" s="443"/>
      <c r="AF164" s="444"/>
      <c r="AG164" s="421" t="str">
        <f>IFERROR(VLOOKUP(O164, 【参考】数式用!$AY$5:$AY$13, 1, FALSE), "")</f>
        <v/>
      </c>
      <c r="AH164" s="422" t="str">
        <f>IFERROR(VLOOKUP(N164, 【参考】数式用!$BA$2:$BB$48, 2, FALSE), "")</f>
        <v/>
      </c>
      <c r="AI164" s="423" t="str">
        <f t="shared" si="6"/>
        <v/>
      </c>
      <c r="AJ164" s="424" t="str">
        <f t="shared" si="7"/>
        <v/>
      </c>
      <c r="AK164" s="484"/>
      <c r="AL164" s="484"/>
      <c r="AM164" s="485"/>
      <c r="AN164" s="485"/>
      <c r="AO164" s="485"/>
      <c r="AP164" s="485"/>
      <c r="AQ164" s="485"/>
      <c r="AR164" s="485"/>
      <c r="AS164" s="485"/>
      <c r="AT164" s="485"/>
    </row>
    <row r="165" spans="1:46" s="485" customFormat="1" ht="30" customHeight="1">
      <c r="A165" s="153">
        <v>152</v>
      </c>
      <c r="B165" s="857" t="str">
        <f>IF(基本情報入力シート!C190="","",基本情報入力シート!C190)</f>
        <v/>
      </c>
      <c r="C165" s="858"/>
      <c r="D165" s="858"/>
      <c r="E165" s="858"/>
      <c r="F165" s="858"/>
      <c r="G165" s="858"/>
      <c r="H165" s="858"/>
      <c r="I165" s="859"/>
      <c r="J165" s="405" t="str">
        <f>IF(基本情報入力シート!M190="","",基本情報入力シート!M190)</f>
        <v/>
      </c>
      <c r="K165" s="406" t="str">
        <f>IF(基本情報入力シート!R190="","",基本情報入力シート!R190)</f>
        <v/>
      </c>
      <c r="L165" s="406" t="str">
        <f>IF(基本情報入力シート!W190="","",基本情報入力シート!W190)</f>
        <v/>
      </c>
      <c r="M165" s="405" t="str">
        <f>IF(基本情報入力シート!X190="","",基本情報入力シート!X190)</f>
        <v/>
      </c>
      <c r="N165" s="157" t="str">
        <f>IF(基本情報入力シート!Y190="","",基本情報入力シート!Y190)</f>
        <v/>
      </c>
      <c r="O165" s="164"/>
      <c r="P165" s="43"/>
      <c r="Q165" s="860"/>
      <c r="R165" s="861"/>
      <c r="S165" s="154" t="str">
        <f>IFERROR(ROUNDDOWN(Q165*VLOOKUP(N165,【参考】数式用!$AR$2:$AW$48,MATCH(P165,【参考】数式用!$AT$4:$AW$4)+2,FALSE)*0.5, 0), "")</f>
        <v/>
      </c>
      <c r="T165" s="47"/>
      <c r="U165" s="156" t="str">
        <f>IFERROR(IF(AG165&lt;&gt;"",Q165*VLOOKUP(N165,【参考】数式用!$AG$2:$AL$48,MATCH(P165,【参考】数式用!$AI$4:$AL$4,0)+2,0), ""), "")</f>
        <v/>
      </c>
      <c r="V165" s="42"/>
      <c r="W165" s="862"/>
      <c r="X165" s="863"/>
      <c r="Y165" s="43"/>
      <c r="Z165" s="48"/>
      <c r="AA165" s="155"/>
      <c r="AB165" s="49"/>
      <c r="AC165" s="873" t="str">
        <f>IFERROR(IF(AG165&lt;&gt;"",Z165*VLOOKUP(N165,【参考】数式用!$AG$2:$AL$48,MATCH(Y165,【参考】数式用!$AI$4:$AL$4,0)+2,0), ""), "")</f>
        <v/>
      </c>
      <c r="AD165" s="873"/>
      <c r="AE165" s="443"/>
      <c r="AF165" s="444"/>
      <c r="AG165" s="421" t="str">
        <f>IFERROR(VLOOKUP(O165, 【参考】数式用!$AY$5:$AY$13, 1, FALSE), "")</f>
        <v/>
      </c>
      <c r="AH165" s="422" t="str">
        <f>IFERROR(VLOOKUP(N165, 【参考】数式用!$BA$2:$BB$48, 2, FALSE), "")</f>
        <v/>
      </c>
      <c r="AI165" s="423" t="str">
        <f t="shared" si="6"/>
        <v/>
      </c>
      <c r="AJ165" s="424" t="str">
        <f t="shared" si="7"/>
        <v/>
      </c>
      <c r="AK165" s="486"/>
      <c r="AL165" s="486"/>
      <c r="AM165" s="486"/>
      <c r="AN165" s="486"/>
    </row>
    <row r="166" spans="1:46" ht="30" customHeight="1">
      <c r="A166" s="153">
        <v>153</v>
      </c>
      <c r="B166" s="857" t="str">
        <f>IF(基本情報入力シート!C191="","",基本情報入力シート!C191)</f>
        <v/>
      </c>
      <c r="C166" s="858"/>
      <c r="D166" s="858"/>
      <c r="E166" s="858"/>
      <c r="F166" s="858"/>
      <c r="G166" s="858"/>
      <c r="H166" s="858"/>
      <c r="I166" s="859"/>
      <c r="J166" s="405" t="str">
        <f>IF(基本情報入力シート!M191="","",基本情報入力シート!M191)</f>
        <v/>
      </c>
      <c r="K166" s="406" t="str">
        <f>IF(基本情報入力シート!R191="","",基本情報入力シート!R191)</f>
        <v/>
      </c>
      <c r="L166" s="406" t="str">
        <f>IF(基本情報入力シート!W191="","",基本情報入力シート!W191)</f>
        <v/>
      </c>
      <c r="M166" s="405" t="str">
        <f>IF(基本情報入力シート!X191="","",基本情報入力シート!X191)</f>
        <v/>
      </c>
      <c r="N166" s="157" t="str">
        <f>IF(基本情報入力シート!Y191="","",基本情報入力シート!Y191)</f>
        <v/>
      </c>
      <c r="O166" s="164"/>
      <c r="P166" s="43"/>
      <c r="Q166" s="860"/>
      <c r="R166" s="861"/>
      <c r="S166" s="154" t="str">
        <f>IFERROR(ROUNDDOWN(Q166*VLOOKUP(N166,【参考】数式用!$AR$2:$AW$48,MATCH(P166,【参考】数式用!$AT$4:$AW$4)+2,FALSE)*0.5, 0), "")</f>
        <v/>
      </c>
      <c r="T166" s="47"/>
      <c r="U166" s="156" t="str">
        <f>IFERROR(IF(AG166&lt;&gt;"",Q166*VLOOKUP(N166,【参考】数式用!$AG$2:$AL$48,MATCH(P166,【参考】数式用!$AI$4:$AL$4,0)+2,0), ""), "")</f>
        <v/>
      </c>
      <c r="V166" s="42"/>
      <c r="W166" s="862"/>
      <c r="X166" s="863"/>
      <c r="Y166" s="43"/>
      <c r="Z166" s="48"/>
      <c r="AA166" s="155"/>
      <c r="AB166" s="49"/>
      <c r="AC166" s="873" t="str">
        <f>IFERROR(IF(AG166&lt;&gt;"",Z166*VLOOKUP(N166,【参考】数式用!$AG$2:$AL$48,MATCH(Y166,【参考】数式用!$AI$4:$AL$4,0)+2,0), ""), "")</f>
        <v/>
      </c>
      <c r="AD166" s="873"/>
      <c r="AE166" s="443"/>
      <c r="AF166" s="444"/>
      <c r="AG166" s="421" t="str">
        <f>IFERROR(VLOOKUP(O166, 【参考】数式用!$AY$5:$AY$13, 1, FALSE), "")</f>
        <v/>
      </c>
      <c r="AH166" s="422" t="str">
        <f>IFERROR(VLOOKUP(N166, 【参考】数式用!$BA$2:$BB$48, 2, FALSE), "")</f>
        <v/>
      </c>
      <c r="AI166" s="423" t="str">
        <f t="shared" si="6"/>
        <v/>
      </c>
      <c r="AJ166" s="424" t="str">
        <f t="shared" si="7"/>
        <v/>
      </c>
    </row>
    <row r="167" spans="1:46" customFormat="1" ht="30" customHeight="1">
      <c r="A167" s="153">
        <v>154</v>
      </c>
      <c r="B167" s="857" t="str">
        <f>IF(基本情報入力シート!C192="","",基本情報入力シート!C192)</f>
        <v/>
      </c>
      <c r="C167" s="858"/>
      <c r="D167" s="858"/>
      <c r="E167" s="858"/>
      <c r="F167" s="858"/>
      <c r="G167" s="858"/>
      <c r="H167" s="858"/>
      <c r="I167" s="859"/>
      <c r="J167" s="405" t="str">
        <f>IF(基本情報入力シート!M192="","",基本情報入力シート!M192)</f>
        <v/>
      </c>
      <c r="K167" s="406" t="str">
        <f>IF(基本情報入力シート!R192="","",基本情報入力シート!R192)</f>
        <v/>
      </c>
      <c r="L167" s="406" t="str">
        <f>IF(基本情報入力シート!W192="","",基本情報入力シート!W192)</f>
        <v/>
      </c>
      <c r="M167" s="405" t="str">
        <f>IF(基本情報入力シート!X192="","",基本情報入力シート!X192)</f>
        <v/>
      </c>
      <c r="N167" s="157" t="str">
        <f>IF(基本情報入力シート!Y192="","",基本情報入力シート!Y192)</f>
        <v/>
      </c>
      <c r="O167" s="164"/>
      <c r="P167" s="43"/>
      <c r="Q167" s="860"/>
      <c r="R167" s="861"/>
      <c r="S167" s="154" t="str">
        <f>IFERROR(ROUNDDOWN(Q167*VLOOKUP(N167,【参考】数式用!$AR$2:$AW$48,MATCH(P167,【参考】数式用!$AT$4:$AW$4)+2,FALSE)*0.5, 0), "")</f>
        <v/>
      </c>
      <c r="T167" s="47"/>
      <c r="U167" s="156" t="str">
        <f>IFERROR(IF(AG167&lt;&gt;"",Q167*VLOOKUP(N167,【参考】数式用!$AG$2:$AL$48,MATCH(P167,【参考】数式用!$AI$4:$AL$4,0)+2,0), ""), "")</f>
        <v/>
      </c>
      <c r="V167" s="42"/>
      <c r="W167" s="862"/>
      <c r="X167" s="863"/>
      <c r="Y167" s="43"/>
      <c r="Z167" s="48"/>
      <c r="AA167" s="155"/>
      <c r="AB167" s="49"/>
      <c r="AC167" s="873" t="str">
        <f>IFERROR(IF(AG167&lt;&gt;"",Z167*VLOOKUP(N167,【参考】数式用!$AG$2:$AL$48,MATCH(Y167,【参考】数式用!$AI$4:$AL$4,0)+2,0), ""), "")</f>
        <v/>
      </c>
      <c r="AD167" s="873"/>
      <c r="AE167" s="409"/>
      <c r="AF167" s="53"/>
      <c r="AG167" s="421" t="str">
        <f>IFERROR(VLOOKUP(O167, 【参考】数式用!$AY$5:$AY$13, 1, FALSE), "")</f>
        <v/>
      </c>
      <c r="AH167" s="422" t="str">
        <f>IFERROR(VLOOKUP(N167, 【参考】数式用!$BA$2:$BB$48, 2, FALSE), "")</f>
        <v/>
      </c>
      <c r="AI167" s="423" t="str">
        <f t="shared" si="6"/>
        <v/>
      </c>
      <c r="AJ167" s="424" t="str">
        <f t="shared" si="7"/>
        <v/>
      </c>
      <c r="AK167" s="151"/>
      <c r="AL167" s="151"/>
      <c r="AM167" s="125"/>
      <c r="AN167" s="125"/>
      <c r="AO167" s="125"/>
      <c r="AP167" s="125"/>
      <c r="AQ167" s="125"/>
      <c r="AR167" s="125"/>
      <c r="AS167" s="125"/>
      <c r="AT167" s="125"/>
    </row>
    <row r="168" spans="1:46" customFormat="1" ht="30" customHeight="1">
      <c r="A168" s="153">
        <v>155</v>
      </c>
      <c r="B168" s="857" t="str">
        <f>IF(基本情報入力シート!C193="","",基本情報入力シート!C193)</f>
        <v/>
      </c>
      <c r="C168" s="858"/>
      <c r="D168" s="858"/>
      <c r="E168" s="858"/>
      <c r="F168" s="858"/>
      <c r="G168" s="858"/>
      <c r="H168" s="858"/>
      <c r="I168" s="859"/>
      <c r="J168" s="405" t="str">
        <f>IF(基本情報入力シート!M193="","",基本情報入力シート!M193)</f>
        <v/>
      </c>
      <c r="K168" s="406" t="str">
        <f>IF(基本情報入力シート!R193="","",基本情報入力シート!R193)</f>
        <v/>
      </c>
      <c r="L168" s="406" t="str">
        <f>IF(基本情報入力シート!W193="","",基本情報入力シート!W193)</f>
        <v/>
      </c>
      <c r="M168" s="405" t="str">
        <f>IF(基本情報入力シート!X193="","",基本情報入力シート!X193)</f>
        <v/>
      </c>
      <c r="N168" s="157" t="str">
        <f>IF(基本情報入力シート!Y193="","",基本情報入力シート!Y193)</f>
        <v/>
      </c>
      <c r="O168" s="164"/>
      <c r="P168" s="43"/>
      <c r="Q168" s="860"/>
      <c r="R168" s="861"/>
      <c r="S168" s="154" t="str">
        <f>IFERROR(ROUNDDOWN(Q168*VLOOKUP(N168,【参考】数式用!$AR$2:$AW$48,MATCH(P168,【参考】数式用!$AT$4:$AW$4)+2,FALSE)*0.5, 0), "")</f>
        <v/>
      </c>
      <c r="T168" s="47"/>
      <c r="U168" s="156" t="str">
        <f>IFERROR(IF(AG168&lt;&gt;"",Q168*VLOOKUP(N168,【参考】数式用!$AG$2:$AL$48,MATCH(P168,【参考】数式用!$AI$4:$AL$4,0)+2,0), ""), "")</f>
        <v/>
      </c>
      <c r="V168" s="42"/>
      <c r="W168" s="862"/>
      <c r="X168" s="863"/>
      <c r="Y168" s="43"/>
      <c r="Z168" s="48"/>
      <c r="AA168" s="155"/>
      <c r="AB168" s="49"/>
      <c r="AC168" s="873" t="str">
        <f>IFERROR(IF(AG168&lt;&gt;"",Z168*VLOOKUP(N168,【参考】数式用!$AG$2:$AL$48,MATCH(Y168,【参考】数式用!$AI$4:$AL$4,0)+2,0), ""), "")</f>
        <v/>
      </c>
      <c r="AD168" s="873"/>
      <c r="AE168" s="409"/>
      <c r="AF168" s="53"/>
      <c r="AG168" s="421" t="str">
        <f>IFERROR(VLOOKUP(O168, 【参考】数式用!$AY$5:$AY$13, 1, FALSE), "")</f>
        <v/>
      </c>
      <c r="AH168" s="422" t="str">
        <f>IFERROR(VLOOKUP(N168, 【参考】数式用!$BA$2:$BB$48, 2, FALSE), "")</f>
        <v/>
      </c>
      <c r="AI168" s="423" t="str">
        <f t="shared" ref="AI168:AI231" si="8">IF(AND(OR(P168="処遇改善加算Ⅰ",P168="処遇改善加算Ⅱ"),AH168="対象"), 1,"")</f>
        <v/>
      </c>
      <c r="AJ168" s="424" t="str">
        <f t="shared" ref="AJ168:AJ231" si="9">IF(OR(Y168="処遇改善加算Ⅰ",Y168="処遇改善加算Ⅱ"),IF(AND(N168&lt;&gt;"訪問型サービス（総合事業）",N168&lt;&gt;"通所型サービス（総合事業）",N168&lt;&gt;"（介護予防）短期入所生活介護",N168&lt;&gt;"（介護予防）短期入所療養介護（老健）",N168&lt;&gt;"（介護予防）短期入所療養介護 （病院等（老健以外）)",N168&lt;&gt;"（介護予防）短期入所療養介護（医療院）"),1,""),"")</f>
        <v/>
      </c>
      <c r="AK168" s="151"/>
      <c r="AL168" s="151"/>
      <c r="AM168" s="125"/>
      <c r="AN168" s="125"/>
      <c r="AO168" s="125"/>
      <c r="AP168" s="125"/>
      <c r="AQ168" s="125"/>
      <c r="AR168" s="125"/>
      <c r="AS168" s="125"/>
      <c r="AT168" s="125"/>
    </row>
    <row r="169" spans="1:46" customFormat="1" ht="30" customHeight="1">
      <c r="A169" s="153">
        <v>156</v>
      </c>
      <c r="B169" s="857" t="str">
        <f>IF(基本情報入力シート!C194="","",基本情報入力シート!C194)</f>
        <v/>
      </c>
      <c r="C169" s="858"/>
      <c r="D169" s="858"/>
      <c r="E169" s="858"/>
      <c r="F169" s="858"/>
      <c r="G169" s="858"/>
      <c r="H169" s="858"/>
      <c r="I169" s="859"/>
      <c r="J169" s="405" t="str">
        <f>IF(基本情報入力シート!M194="","",基本情報入力シート!M194)</f>
        <v/>
      </c>
      <c r="K169" s="406" t="str">
        <f>IF(基本情報入力シート!R194="","",基本情報入力シート!R194)</f>
        <v/>
      </c>
      <c r="L169" s="406" t="str">
        <f>IF(基本情報入力シート!W194="","",基本情報入力シート!W194)</f>
        <v/>
      </c>
      <c r="M169" s="405" t="str">
        <f>IF(基本情報入力シート!X194="","",基本情報入力シート!X194)</f>
        <v/>
      </c>
      <c r="N169" s="157" t="str">
        <f>IF(基本情報入力シート!Y194="","",基本情報入力シート!Y194)</f>
        <v/>
      </c>
      <c r="O169" s="164"/>
      <c r="P169" s="43"/>
      <c r="Q169" s="860"/>
      <c r="R169" s="861"/>
      <c r="S169" s="154" t="str">
        <f>IFERROR(ROUNDDOWN(Q169*VLOOKUP(N169,【参考】数式用!$AR$2:$AW$48,MATCH(P169,【参考】数式用!$AT$4:$AW$4)+2,FALSE)*0.5, 0), "")</f>
        <v/>
      </c>
      <c r="T169" s="47"/>
      <c r="U169" s="156" t="str">
        <f>IFERROR(IF(AG169&lt;&gt;"",Q169*VLOOKUP(N169,【参考】数式用!$AG$2:$AL$48,MATCH(P169,【参考】数式用!$AI$4:$AL$4,0)+2,0), ""), "")</f>
        <v/>
      </c>
      <c r="V169" s="42"/>
      <c r="W169" s="862"/>
      <c r="X169" s="863"/>
      <c r="Y169" s="43"/>
      <c r="Z169" s="48"/>
      <c r="AA169" s="155"/>
      <c r="AB169" s="49"/>
      <c r="AC169" s="873" t="str">
        <f>IFERROR(IF(AG169&lt;&gt;"",Z169*VLOOKUP(N169,【参考】数式用!$AG$2:$AL$48,MATCH(Y169,【参考】数式用!$AI$4:$AL$4,0)+2,0), ""), "")</f>
        <v/>
      </c>
      <c r="AD169" s="873"/>
      <c r="AE169" s="409"/>
      <c r="AF169" s="53"/>
      <c r="AG169" s="421" t="str">
        <f>IFERROR(VLOOKUP(O169, 【参考】数式用!$AY$5:$AY$13, 1, FALSE), "")</f>
        <v/>
      </c>
      <c r="AH169" s="422" t="str">
        <f>IFERROR(VLOOKUP(N169, 【参考】数式用!$BA$2:$BB$48, 2, FALSE), "")</f>
        <v/>
      </c>
      <c r="AI169" s="423" t="str">
        <f t="shared" si="8"/>
        <v/>
      </c>
      <c r="AJ169" s="424" t="str">
        <f t="shared" si="9"/>
        <v/>
      </c>
      <c r="AK169" s="151"/>
      <c r="AL169" s="151"/>
      <c r="AM169" s="125"/>
      <c r="AN169" s="125"/>
      <c r="AO169" s="125"/>
      <c r="AP169" s="125"/>
      <c r="AQ169" s="125"/>
      <c r="AR169" s="125"/>
      <c r="AS169" s="125"/>
      <c r="AT169" s="125"/>
    </row>
    <row r="170" spans="1:46" customFormat="1" ht="30" customHeight="1">
      <c r="A170" s="153">
        <v>157</v>
      </c>
      <c r="B170" s="857" t="str">
        <f>IF(基本情報入力シート!C195="","",基本情報入力シート!C195)</f>
        <v/>
      </c>
      <c r="C170" s="858"/>
      <c r="D170" s="858"/>
      <c r="E170" s="858"/>
      <c r="F170" s="858"/>
      <c r="G170" s="858"/>
      <c r="H170" s="858"/>
      <c r="I170" s="859"/>
      <c r="J170" s="405" t="str">
        <f>IF(基本情報入力シート!M195="","",基本情報入力シート!M195)</f>
        <v/>
      </c>
      <c r="K170" s="406" t="str">
        <f>IF(基本情報入力シート!R195="","",基本情報入力シート!R195)</f>
        <v/>
      </c>
      <c r="L170" s="406" t="str">
        <f>IF(基本情報入力シート!W195="","",基本情報入力シート!W195)</f>
        <v/>
      </c>
      <c r="M170" s="405" t="str">
        <f>IF(基本情報入力シート!X195="","",基本情報入力シート!X195)</f>
        <v/>
      </c>
      <c r="N170" s="157" t="str">
        <f>IF(基本情報入力シート!Y195="","",基本情報入力シート!Y195)</f>
        <v/>
      </c>
      <c r="O170" s="164"/>
      <c r="P170" s="43"/>
      <c r="Q170" s="860"/>
      <c r="R170" s="861"/>
      <c r="S170" s="154" t="str">
        <f>IFERROR(ROUNDDOWN(Q170*VLOOKUP(N170,【参考】数式用!$AR$2:$AW$48,MATCH(P170,【参考】数式用!$AT$4:$AW$4)+2,FALSE)*0.5, 0), "")</f>
        <v/>
      </c>
      <c r="T170" s="47"/>
      <c r="U170" s="156" t="str">
        <f>IFERROR(IF(AG170&lt;&gt;"",Q170*VLOOKUP(N170,【参考】数式用!$AG$2:$AL$48,MATCH(P170,【参考】数式用!$AI$4:$AL$4,0)+2,0), ""), "")</f>
        <v/>
      </c>
      <c r="V170" s="42"/>
      <c r="W170" s="862"/>
      <c r="X170" s="863"/>
      <c r="Y170" s="43"/>
      <c r="Z170" s="48"/>
      <c r="AA170" s="155"/>
      <c r="AB170" s="49"/>
      <c r="AC170" s="873" t="str">
        <f>IFERROR(IF(AG170&lt;&gt;"",Z170*VLOOKUP(N170,【参考】数式用!$AG$2:$AL$48,MATCH(Y170,【参考】数式用!$AI$4:$AL$4,0)+2,0), ""), "")</f>
        <v/>
      </c>
      <c r="AD170" s="873"/>
      <c r="AE170" s="409"/>
      <c r="AF170" s="53"/>
      <c r="AG170" s="421" t="str">
        <f>IFERROR(VLOOKUP(O170, 【参考】数式用!$AY$5:$AY$13, 1, FALSE), "")</f>
        <v/>
      </c>
      <c r="AH170" s="422" t="str">
        <f>IFERROR(VLOOKUP(N170, 【参考】数式用!$BA$2:$BB$48, 2, FALSE), "")</f>
        <v/>
      </c>
      <c r="AI170" s="423" t="str">
        <f t="shared" si="8"/>
        <v/>
      </c>
      <c r="AJ170" s="424" t="str">
        <f t="shared" si="9"/>
        <v/>
      </c>
      <c r="AK170" s="151"/>
      <c r="AL170" s="151"/>
      <c r="AM170" s="125"/>
      <c r="AN170" s="125"/>
      <c r="AO170" s="125"/>
      <c r="AP170" s="125"/>
      <c r="AQ170" s="125"/>
      <c r="AR170" s="125"/>
      <c r="AS170" s="125"/>
      <c r="AT170" s="125"/>
    </row>
    <row r="171" spans="1:46" customFormat="1" ht="30" customHeight="1">
      <c r="A171" s="153">
        <v>158</v>
      </c>
      <c r="B171" s="857" t="str">
        <f>IF(基本情報入力シート!C196="","",基本情報入力シート!C196)</f>
        <v/>
      </c>
      <c r="C171" s="858"/>
      <c r="D171" s="858"/>
      <c r="E171" s="858"/>
      <c r="F171" s="858"/>
      <c r="G171" s="858"/>
      <c r="H171" s="858"/>
      <c r="I171" s="859"/>
      <c r="J171" s="405" t="str">
        <f>IF(基本情報入力シート!M196="","",基本情報入力シート!M196)</f>
        <v/>
      </c>
      <c r="K171" s="406" t="str">
        <f>IF(基本情報入力シート!R196="","",基本情報入力シート!R196)</f>
        <v/>
      </c>
      <c r="L171" s="406" t="str">
        <f>IF(基本情報入力シート!W196="","",基本情報入力シート!W196)</f>
        <v/>
      </c>
      <c r="M171" s="405" t="str">
        <f>IF(基本情報入力シート!X196="","",基本情報入力シート!X196)</f>
        <v/>
      </c>
      <c r="N171" s="157" t="str">
        <f>IF(基本情報入力シート!Y196="","",基本情報入力シート!Y196)</f>
        <v/>
      </c>
      <c r="O171" s="164"/>
      <c r="P171" s="43"/>
      <c r="Q171" s="860"/>
      <c r="R171" s="861"/>
      <c r="S171" s="154" t="str">
        <f>IFERROR(ROUNDDOWN(Q171*VLOOKUP(N171,【参考】数式用!$AR$2:$AW$48,MATCH(P171,【参考】数式用!$AT$4:$AW$4)+2,FALSE)*0.5, 0), "")</f>
        <v/>
      </c>
      <c r="T171" s="47"/>
      <c r="U171" s="156" t="str">
        <f>IFERROR(IF(AG171&lt;&gt;"",Q171*VLOOKUP(N171,【参考】数式用!$AG$2:$AL$48,MATCH(P171,【参考】数式用!$AI$4:$AL$4,0)+2,0), ""), "")</f>
        <v/>
      </c>
      <c r="V171" s="42"/>
      <c r="W171" s="862"/>
      <c r="X171" s="863"/>
      <c r="Y171" s="43"/>
      <c r="Z171" s="48"/>
      <c r="AA171" s="155"/>
      <c r="AB171" s="49"/>
      <c r="AC171" s="873" t="str">
        <f>IFERROR(IF(AG171&lt;&gt;"",Z171*VLOOKUP(N171,【参考】数式用!$AG$2:$AL$48,MATCH(Y171,【参考】数式用!$AI$4:$AL$4,0)+2,0), ""), "")</f>
        <v/>
      </c>
      <c r="AD171" s="873"/>
      <c r="AE171" s="409"/>
      <c r="AF171" s="53"/>
      <c r="AG171" s="421" t="str">
        <f>IFERROR(VLOOKUP(O171, 【参考】数式用!$AY$5:$AY$13, 1, FALSE), "")</f>
        <v/>
      </c>
      <c r="AH171" s="422" t="str">
        <f>IFERROR(VLOOKUP(N171, 【参考】数式用!$BA$2:$BB$48, 2, FALSE), "")</f>
        <v/>
      </c>
      <c r="AI171" s="423" t="str">
        <f t="shared" si="8"/>
        <v/>
      </c>
      <c r="AJ171" s="424" t="str">
        <f t="shared" si="9"/>
        <v/>
      </c>
      <c r="AK171" s="151"/>
      <c r="AL171" s="151"/>
      <c r="AM171" s="125"/>
      <c r="AN171" s="125"/>
      <c r="AO171" s="125"/>
      <c r="AP171" s="125"/>
      <c r="AQ171" s="125"/>
      <c r="AR171" s="125"/>
      <c r="AS171" s="125"/>
      <c r="AT171" s="125"/>
    </row>
    <row r="172" spans="1:46" customFormat="1" ht="30" customHeight="1">
      <c r="A172" s="153">
        <v>159</v>
      </c>
      <c r="B172" s="857" t="str">
        <f>IF(基本情報入力シート!C197="","",基本情報入力シート!C197)</f>
        <v/>
      </c>
      <c r="C172" s="858"/>
      <c r="D172" s="858"/>
      <c r="E172" s="858"/>
      <c r="F172" s="858"/>
      <c r="G172" s="858"/>
      <c r="H172" s="858"/>
      <c r="I172" s="859"/>
      <c r="J172" s="405" t="str">
        <f>IF(基本情報入力シート!M197="","",基本情報入力シート!M197)</f>
        <v/>
      </c>
      <c r="K172" s="406" t="str">
        <f>IF(基本情報入力シート!R197="","",基本情報入力シート!R197)</f>
        <v/>
      </c>
      <c r="L172" s="406" t="str">
        <f>IF(基本情報入力シート!W197="","",基本情報入力シート!W197)</f>
        <v/>
      </c>
      <c r="M172" s="405" t="str">
        <f>IF(基本情報入力シート!X197="","",基本情報入力シート!X197)</f>
        <v/>
      </c>
      <c r="N172" s="157" t="str">
        <f>IF(基本情報入力シート!Y197="","",基本情報入力シート!Y197)</f>
        <v/>
      </c>
      <c r="O172" s="164"/>
      <c r="P172" s="43"/>
      <c r="Q172" s="860"/>
      <c r="R172" s="861"/>
      <c r="S172" s="154" t="str">
        <f>IFERROR(ROUNDDOWN(Q172*VLOOKUP(N172,【参考】数式用!$AR$2:$AW$48,MATCH(P172,【参考】数式用!$AT$4:$AW$4)+2,FALSE)*0.5, 0), "")</f>
        <v/>
      </c>
      <c r="T172" s="47"/>
      <c r="U172" s="156" t="str">
        <f>IFERROR(IF(AG172&lt;&gt;"",Q172*VLOOKUP(N172,【参考】数式用!$AG$2:$AL$48,MATCH(P172,【参考】数式用!$AI$4:$AL$4,0)+2,0), ""), "")</f>
        <v/>
      </c>
      <c r="V172" s="42"/>
      <c r="W172" s="862"/>
      <c r="X172" s="863"/>
      <c r="Y172" s="43"/>
      <c r="Z172" s="48"/>
      <c r="AA172" s="155"/>
      <c r="AB172" s="49"/>
      <c r="AC172" s="873" t="str">
        <f>IFERROR(IF(AG172&lt;&gt;"",Z172*VLOOKUP(N172,【参考】数式用!$AG$2:$AL$48,MATCH(Y172,【参考】数式用!$AI$4:$AL$4,0)+2,0), ""), "")</f>
        <v/>
      </c>
      <c r="AD172" s="873"/>
      <c r="AE172" s="409"/>
      <c r="AF172" s="53"/>
      <c r="AG172" s="421" t="str">
        <f>IFERROR(VLOOKUP(O172, 【参考】数式用!$AY$5:$AY$13, 1, FALSE), "")</f>
        <v/>
      </c>
      <c r="AH172" s="422" t="str">
        <f>IFERROR(VLOOKUP(N172, 【参考】数式用!$BA$2:$BB$48, 2, FALSE), "")</f>
        <v/>
      </c>
      <c r="AI172" s="423" t="str">
        <f t="shared" si="8"/>
        <v/>
      </c>
      <c r="AJ172" s="424" t="str">
        <f t="shared" si="9"/>
        <v/>
      </c>
      <c r="AK172" s="151"/>
      <c r="AL172" s="151"/>
      <c r="AM172" s="125"/>
      <c r="AN172" s="125"/>
      <c r="AO172" s="125"/>
      <c r="AP172" s="125"/>
      <c r="AQ172" s="125"/>
      <c r="AR172" s="125"/>
      <c r="AS172" s="125"/>
      <c r="AT172" s="125"/>
    </row>
    <row r="173" spans="1:46" customFormat="1" ht="30" customHeight="1">
      <c r="A173" s="153">
        <v>160</v>
      </c>
      <c r="B173" s="857" t="str">
        <f>IF(基本情報入力シート!C198="","",基本情報入力シート!C198)</f>
        <v/>
      </c>
      <c r="C173" s="858"/>
      <c r="D173" s="858"/>
      <c r="E173" s="858"/>
      <c r="F173" s="858"/>
      <c r="G173" s="858"/>
      <c r="H173" s="858"/>
      <c r="I173" s="859"/>
      <c r="J173" s="405" t="str">
        <f>IF(基本情報入力シート!M198="","",基本情報入力シート!M198)</f>
        <v/>
      </c>
      <c r="K173" s="406" t="str">
        <f>IF(基本情報入力シート!R198="","",基本情報入力シート!R198)</f>
        <v/>
      </c>
      <c r="L173" s="406" t="str">
        <f>IF(基本情報入力シート!W198="","",基本情報入力シート!W198)</f>
        <v/>
      </c>
      <c r="M173" s="405" t="str">
        <f>IF(基本情報入力シート!X198="","",基本情報入力シート!X198)</f>
        <v/>
      </c>
      <c r="N173" s="157" t="str">
        <f>IF(基本情報入力シート!Y198="","",基本情報入力シート!Y198)</f>
        <v/>
      </c>
      <c r="O173" s="164"/>
      <c r="P173" s="43"/>
      <c r="Q173" s="860"/>
      <c r="R173" s="861"/>
      <c r="S173" s="154" t="str">
        <f>IFERROR(ROUNDDOWN(Q173*VLOOKUP(N173,【参考】数式用!$AR$2:$AW$48,MATCH(P173,【参考】数式用!$AT$4:$AW$4)+2,FALSE)*0.5, 0), "")</f>
        <v/>
      </c>
      <c r="T173" s="47"/>
      <c r="U173" s="156" t="str">
        <f>IFERROR(IF(AG173&lt;&gt;"",Q173*VLOOKUP(N173,【参考】数式用!$AG$2:$AL$48,MATCH(P173,【参考】数式用!$AI$4:$AL$4,0)+2,0), ""), "")</f>
        <v/>
      </c>
      <c r="V173" s="42"/>
      <c r="W173" s="862"/>
      <c r="X173" s="863"/>
      <c r="Y173" s="43"/>
      <c r="Z173" s="48"/>
      <c r="AA173" s="155"/>
      <c r="AB173" s="49"/>
      <c r="AC173" s="873" t="str">
        <f>IFERROR(IF(AG173&lt;&gt;"",Z173*VLOOKUP(N173,【参考】数式用!$AG$2:$AL$48,MATCH(Y173,【参考】数式用!$AI$4:$AL$4,0)+2,0), ""), "")</f>
        <v/>
      </c>
      <c r="AD173" s="873"/>
      <c r="AE173" s="443"/>
      <c r="AF173" s="444"/>
      <c r="AG173" s="421" t="str">
        <f>IFERROR(VLOOKUP(O173, 【参考】数式用!$AY$5:$AY$13, 1, FALSE), "")</f>
        <v/>
      </c>
      <c r="AH173" s="422" t="str">
        <f>IFERROR(VLOOKUP(N173, 【参考】数式用!$BA$2:$BB$48, 2, FALSE), "")</f>
        <v/>
      </c>
      <c r="AI173" s="423" t="str">
        <f t="shared" si="8"/>
        <v/>
      </c>
      <c r="AJ173" s="424" t="str">
        <f t="shared" si="9"/>
        <v/>
      </c>
      <c r="AK173" s="151"/>
      <c r="AL173" s="151"/>
      <c r="AM173" s="125"/>
      <c r="AN173" s="125"/>
      <c r="AO173" s="125"/>
      <c r="AP173" s="125"/>
      <c r="AQ173" s="125"/>
      <c r="AR173" s="125"/>
      <c r="AS173" s="125"/>
      <c r="AT173" s="125"/>
    </row>
    <row r="174" spans="1:46" s="486" customFormat="1" ht="30" customHeight="1">
      <c r="A174" s="153">
        <v>161</v>
      </c>
      <c r="B174" s="857" t="str">
        <f>IF(基本情報入力シート!C199="","",基本情報入力シート!C199)</f>
        <v/>
      </c>
      <c r="C174" s="858"/>
      <c r="D174" s="858"/>
      <c r="E174" s="858"/>
      <c r="F174" s="858"/>
      <c r="G174" s="858"/>
      <c r="H174" s="858"/>
      <c r="I174" s="859"/>
      <c r="J174" s="405" t="str">
        <f>IF(基本情報入力シート!M199="","",基本情報入力シート!M199)</f>
        <v/>
      </c>
      <c r="K174" s="406" t="str">
        <f>IF(基本情報入力シート!R199="","",基本情報入力シート!R199)</f>
        <v/>
      </c>
      <c r="L174" s="406" t="str">
        <f>IF(基本情報入力シート!W199="","",基本情報入力シート!W199)</f>
        <v/>
      </c>
      <c r="M174" s="405" t="str">
        <f>IF(基本情報入力シート!X199="","",基本情報入力シート!X199)</f>
        <v/>
      </c>
      <c r="N174" s="157" t="str">
        <f>IF(基本情報入力シート!Y199="","",基本情報入力シート!Y199)</f>
        <v/>
      </c>
      <c r="O174" s="164"/>
      <c r="P174" s="43"/>
      <c r="Q174" s="860"/>
      <c r="R174" s="861"/>
      <c r="S174" s="154" t="str">
        <f>IFERROR(ROUNDDOWN(Q174*VLOOKUP(N174,【参考】数式用!$AR$2:$AW$48,MATCH(P174,【参考】数式用!$AT$4:$AW$4)+2,FALSE)*0.5, 0), "")</f>
        <v/>
      </c>
      <c r="T174" s="47"/>
      <c r="U174" s="156" t="str">
        <f>IFERROR(IF(AG174&lt;&gt;"",Q174*VLOOKUP(N174,【参考】数式用!$AG$2:$AL$48,MATCH(P174,【参考】数式用!$AI$4:$AL$4,0)+2,0), ""), "")</f>
        <v/>
      </c>
      <c r="V174" s="42"/>
      <c r="W174" s="862"/>
      <c r="X174" s="863"/>
      <c r="Y174" s="43"/>
      <c r="Z174" s="48"/>
      <c r="AA174" s="155"/>
      <c r="AB174" s="49"/>
      <c r="AC174" s="873" t="str">
        <f>IFERROR(IF(AG174&lt;&gt;"",Z174*VLOOKUP(N174,【参考】数式用!$AG$2:$AL$48,MATCH(Y174,【参考】数式用!$AI$4:$AL$4,0)+2,0), ""), "")</f>
        <v/>
      </c>
      <c r="AD174" s="873"/>
      <c r="AE174" s="443"/>
      <c r="AF174" s="444"/>
      <c r="AG174" s="421" t="str">
        <f>IFERROR(VLOOKUP(O174, 【参考】数式用!$AY$5:$AY$13, 1, FALSE), "")</f>
        <v/>
      </c>
      <c r="AH174" s="422" t="str">
        <f>IFERROR(VLOOKUP(N174, 【参考】数式用!$BA$2:$BB$48, 2, FALSE), "")</f>
        <v/>
      </c>
      <c r="AI174" s="423" t="str">
        <f t="shared" si="8"/>
        <v/>
      </c>
      <c r="AJ174" s="424" t="str">
        <f t="shared" si="9"/>
        <v/>
      </c>
      <c r="AK174" s="484"/>
      <c r="AL174" s="484"/>
      <c r="AM174" s="485"/>
      <c r="AN174" s="485"/>
      <c r="AO174" s="485"/>
      <c r="AP174" s="485"/>
      <c r="AQ174" s="485"/>
      <c r="AR174" s="485"/>
      <c r="AS174" s="485"/>
      <c r="AT174" s="485"/>
    </row>
    <row r="175" spans="1:46" s="485" customFormat="1" ht="30" customHeight="1">
      <c r="A175" s="153">
        <v>162</v>
      </c>
      <c r="B175" s="857" t="str">
        <f>IF(基本情報入力シート!C200="","",基本情報入力シート!C200)</f>
        <v/>
      </c>
      <c r="C175" s="858"/>
      <c r="D175" s="858"/>
      <c r="E175" s="858"/>
      <c r="F175" s="858"/>
      <c r="G175" s="858"/>
      <c r="H175" s="858"/>
      <c r="I175" s="859"/>
      <c r="J175" s="405" t="str">
        <f>IF(基本情報入力シート!M200="","",基本情報入力シート!M200)</f>
        <v/>
      </c>
      <c r="K175" s="406" t="str">
        <f>IF(基本情報入力シート!R200="","",基本情報入力シート!R200)</f>
        <v/>
      </c>
      <c r="L175" s="406" t="str">
        <f>IF(基本情報入力シート!W200="","",基本情報入力シート!W200)</f>
        <v/>
      </c>
      <c r="M175" s="405" t="str">
        <f>IF(基本情報入力シート!X200="","",基本情報入力シート!X200)</f>
        <v/>
      </c>
      <c r="N175" s="157" t="str">
        <f>IF(基本情報入力シート!Y200="","",基本情報入力シート!Y200)</f>
        <v/>
      </c>
      <c r="O175" s="164"/>
      <c r="P175" s="43"/>
      <c r="Q175" s="860"/>
      <c r="R175" s="861"/>
      <c r="S175" s="154" t="str">
        <f>IFERROR(ROUNDDOWN(Q175*VLOOKUP(N175,【参考】数式用!$AR$2:$AW$48,MATCH(P175,【参考】数式用!$AT$4:$AW$4)+2,FALSE)*0.5, 0), "")</f>
        <v/>
      </c>
      <c r="T175" s="47"/>
      <c r="U175" s="156" t="str">
        <f>IFERROR(IF(AG175&lt;&gt;"",Q175*VLOOKUP(N175,【参考】数式用!$AG$2:$AL$48,MATCH(P175,【参考】数式用!$AI$4:$AL$4,0)+2,0), ""), "")</f>
        <v/>
      </c>
      <c r="V175" s="42"/>
      <c r="W175" s="862"/>
      <c r="X175" s="863"/>
      <c r="Y175" s="43"/>
      <c r="Z175" s="48"/>
      <c r="AA175" s="155"/>
      <c r="AB175" s="49"/>
      <c r="AC175" s="873" t="str">
        <f>IFERROR(IF(AG175&lt;&gt;"",Z175*VLOOKUP(N175,【参考】数式用!$AG$2:$AL$48,MATCH(Y175,【参考】数式用!$AI$4:$AL$4,0)+2,0), ""), "")</f>
        <v/>
      </c>
      <c r="AD175" s="873"/>
      <c r="AE175" s="443"/>
      <c r="AF175" s="444"/>
      <c r="AG175" s="421" t="str">
        <f>IFERROR(VLOOKUP(O175, 【参考】数式用!$AY$5:$AY$13, 1, FALSE), "")</f>
        <v/>
      </c>
      <c r="AH175" s="422" t="str">
        <f>IFERROR(VLOOKUP(N175, 【参考】数式用!$BA$2:$BB$48, 2, FALSE), "")</f>
        <v/>
      </c>
      <c r="AI175" s="423" t="str">
        <f t="shared" si="8"/>
        <v/>
      </c>
      <c r="AJ175" s="424" t="str">
        <f t="shared" si="9"/>
        <v/>
      </c>
      <c r="AK175" s="486"/>
      <c r="AL175" s="486"/>
      <c r="AM175" s="486"/>
      <c r="AN175" s="486"/>
    </row>
    <row r="176" spans="1:46" s="485" customFormat="1" ht="30" customHeight="1">
      <c r="A176" s="153">
        <v>163</v>
      </c>
      <c r="B176" s="857" t="str">
        <f>IF(基本情報入力シート!C201="","",基本情報入力シート!C201)</f>
        <v/>
      </c>
      <c r="C176" s="858"/>
      <c r="D176" s="858"/>
      <c r="E176" s="858"/>
      <c r="F176" s="858"/>
      <c r="G176" s="858"/>
      <c r="H176" s="858"/>
      <c r="I176" s="859"/>
      <c r="J176" s="405" t="str">
        <f>IF(基本情報入力シート!M201="","",基本情報入力シート!M201)</f>
        <v/>
      </c>
      <c r="K176" s="406" t="str">
        <f>IF(基本情報入力シート!R201="","",基本情報入力シート!R201)</f>
        <v/>
      </c>
      <c r="L176" s="406" t="str">
        <f>IF(基本情報入力シート!W201="","",基本情報入力シート!W201)</f>
        <v/>
      </c>
      <c r="M176" s="405" t="str">
        <f>IF(基本情報入力シート!X201="","",基本情報入力シート!X201)</f>
        <v/>
      </c>
      <c r="N176" s="157" t="str">
        <f>IF(基本情報入力シート!Y201="","",基本情報入力シート!Y201)</f>
        <v/>
      </c>
      <c r="O176" s="164"/>
      <c r="P176" s="43"/>
      <c r="Q176" s="860"/>
      <c r="R176" s="861"/>
      <c r="S176" s="154" t="str">
        <f>IFERROR(ROUNDDOWN(Q176*VLOOKUP(N176,【参考】数式用!$AR$2:$AW$48,MATCH(P176,【参考】数式用!$AT$4:$AW$4)+2,FALSE)*0.5, 0), "")</f>
        <v/>
      </c>
      <c r="T176" s="47"/>
      <c r="U176" s="156" t="str">
        <f>IFERROR(IF(AG176&lt;&gt;"",Q176*VLOOKUP(N176,【参考】数式用!$AG$2:$AL$48,MATCH(P176,【参考】数式用!$AI$4:$AL$4,0)+2,0), ""), "")</f>
        <v/>
      </c>
      <c r="V176" s="42"/>
      <c r="W176" s="862"/>
      <c r="X176" s="863"/>
      <c r="Y176" s="43"/>
      <c r="Z176" s="48"/>
      <c r="AA176" s="155"/>
      <c r="AB176" s="49"/>
      <c r="AC176" s="873" t="str">
        <f>IFERROR(IF(AG176&lt;&gt;"",Z176*VLOOKUP(N176,【参考】数式用!$AG$2:$AL$48,MATCH(Y176,【参考】数式用!$AI$4:$AL$4,0)+2,0), ""), "")</f>
        <v/>
      </c>
      <c r="AD176" s="873"/>
      <c r="AE176" s="443"/>
      <c r="AF176" s="444"/>
      <c r="AG176" s="421" t="str">
        <f>IFERROR(VLOOKUP(O176, 【参考】数式用!$AY$5:$AY$13, 1, FALSE), "")</f>
        <v/>
      </c>
      <c r="AH176" s="422" t="str">
        <f>IFERROR(VLOOKUP(N176, 【参考】数式用!$BA$2:$BB$48, 2, FALSE), "")</f>
        <v/>
      </c>
      <c r="AI176" s="423" t="str">
        <f t="shared" si="8"/>
        <v/>
      </c>
      <c r="AJ176" s="424" t="str">
        <f t="shared" si="9"/>
        <v/>
      </c>
      <c r="AK176" s="486"/>
      <c r="AL176" s="486"/>
      <c r="AM176" s="486"/>
      <c r="AN176" s="486"/>
    </row>
    <row r="177" spans="1:46" ht="30" customHeight="1">
      <c r="A177" s="153">
        <v>164</v>
      </c>
      <c r="B177" s="857" t="str">
        <f>IF(基本情報入力シート!C202="","",基本情報入力シート!C202)</f>
        <v/>
      </c>
      <c r="C177" s="858"/>
      <c r="D177" s="858"/>
      <c r="E177" s="858"/>
      <c r="F177" s="858"/>
      <c r="G177" s="858"/>
      <c r="H177" s="858"/>
      <c r="I177" s="859"/>
      <c r="J177" s="405" t="str">
        <f>IF(基本情報入力シート!M202="","",基本情報入力シート!M202)</f>
        <v/>
      </c>
      <c r="K177" s="406" t="str">
        <f>IF(基本情報入力シート!R202="","",基本情報入力シート!R202)</f>
        <v/>
      </c>
      <c r="L177" s="406" t="str">
        <f>IF(基本情報入力シート!W202="","",基本情報入力シート!W202)</f>
        <v/>
      </c>
      <c r="M177" s="405" t="str">
        <f>IF(基本情報入力シート!X202="","",基本情報入力シート!X202)</f>
        <v/>
      </c>
      <c r="N177" s="157" t="str">
        <f>IF(基本情報入力シート!Y202="","",基本情報入力シート!Y202)</f>
        <v/>
      </c>
      <c r="O177" s="164"/>
      <c r="P177" s="43"/>
      <c r="Q177" s="860"/>
      <c r="R177" s="861"/>
      <c r="S177" s="154" t="str">
        <f>IFERROR(ROUNDDOWN(Q177*VLOOKUP(N177,【参考】数式用!$AR$2:$AW$48,MATCH(P177,【参考】数式用!$AT$4:$AW$4)+2,FALSE)*0.5, 0), "")</f>
        <v/>
      </c>
      <c r="T177" s="47"/>
      <c r="U177" s="156" t="str">
        <f>IFERROR(IF(AG177&lt;&gt;"",Q177*VLOOKUP(N177,【参考】数式用!$AG$2:$AL$48,MATCH(P177,【参考】数式用!$AI$4:$AL$4,0)+2,0), ""), "")</f>
        <v/>
      </c>
      <c r="V177" s="42"/>
      <c r="W177" s="862"/>
      <c r="X177" s="863"/>
      <c r="Y177" s="43"/>
      <c r="Z177" s="48"/>
      <c r="AA177" s="155"/>
      <c r="AB177" s="49"/>
      <c r="AC177" s="873" t="str">
        <f>IFERROR(IF(AG177&lt;&gt;"",Z177*VLOOKUP(N177,【参考】数式用!$AG$2:$AL$48,MATCH(Y177,【参考】数式用!$AI$4:$AL$4,0)+2,0), ""), "")</f>
        <v/>
      </c>
      <c r="AD177" s="873"/>
      <c r="AE177" s="443"/>
      <c r="AF177" s="444"/>
      <c r="AG177" s="421" t="str">
        <f>IFERROR(VLOOKUP(O177, 【参考】数式用!$AY$5:$AY$13, 1, FALSE), "")</f>
        <v/>
      </c>
      <c r="AH177" s="422" t="str">
        <f>IFERROR(VLOOKUP(N177, 【参考】数式用!$BA$2:$BB$48, 2, FALSE), "")</f>
        <v/>
      </c>
      <c r="AI177" s="423" t="str">
        <f t="shared" si="8"/>
        <v/>
      </c>
      <c r="AJ177" s="424" t="str">
        <f t="shared" si="9"/>
        <v/>
      </c>
    </row>
    <row r="178" spans="1:46" customFormat="1" ht="30" customHeight="1">
      <c r="A178" s="153">
        <v>165</v>
      </c>
      <c r="B178" s="857" t="str">
        <f>IF(基本情報入力シート!C203="","",基本情報入力シート!C203)</f>
        <v/>
      </c>
      <c r="C178" s="858"/>
      <c r="D178" s="858"/>
      <c r="E178" s="858"/>
      <c r="F178" s="858"/>
      <c r="G178" s="858"/>
      <c r="H178" s="858"/>
      <c r="I178" s="859"/>
      <c r="J178" s="405" t="str">
        <f>IF(基本情報入力シート!M203="","",基本情報入力シート!M203)</f>
        <v/>
      </c>
      <c r="K178" s="406" t="str">
        <f>IF(基本情報入力シート!R203="","",基本情報入力シート!R203)</f>
        <v/>
      </c>
      <c r="L178" s="406" t="str">
        <f>IF(基本情報入力シート!W203="","",基本情報入力シート!W203)</f>
        <v/>
      </c>
      <c r="M178" s="405" t="str">
        <f>IF(基本情報入力シート!X203="","",基本情報入力シート!X203)</f>
        <v/>
      </c>
      <c r="N178" s="157" t="str">
        <f>IF(基本情報入力シート!Y203="","",基本情報入力シート!Y203)</f>
        <v/>
      </c>
      <c r="O178" s="164"/>
      <c r="P178" s="43"/>
      <c r="Q178" s="855"/>
      <c r="R178" s="856"/>
      <c r="S178" s="154" t="str">
        <f>IFERROR(ROUNDDOWN(Q178*VLOOKUP(N178,【参考】数式用!$AR$2:$AW$48,MATCH(P178,【参考】数式用!$AT$4:$AW$4)+2,FALSE)*0.5, 0), "")</f>
        <v/>
      </c>
      <c r="T178" s="47"/>
      <c r="U178" s="156" t="str">
        <f>IFERROR(IF(AG178&lt;&gt;"",Q178*VLOOKUP(N178,【参考】数式用!$AG$2:$AL$48,MATCH(P178,【参考】数式用!$AI$4:$AL$4,0)+2,0), ""), "")</f>
        <v/>
      </c>
      <c r="V178" s="42"/>
      <c r="W178" s="862"/>
      <c r="X178" s="863"/>
      <c r="Y178" s="43"/>
      <c r="Z178" s="48"/>
      <c r="AA178" s="155"/>
      <c r="AB178" s="49"/>
      <c r="AC178" s="864" t="str">
        <f>IFERROR(IF(AG178&lt;&gt;"",Z178*VLOOKUP(N178,【参考】数式用!$AG$2:$AL$48,MATCH(Y178,【参考】数式用!$AI$4:$AL$4,0)+2,0), ""), "")</f>
        <v/>
      </c>
      <c r="AD178" s="864"/>
      <c r="AE178" s="409"/>
      <c r="AF178" s="53"/>
      <c r="AG178" s="421" t="str">
        <f>IFERROR(VLOOKUP(O178, 【参考】数式用!$AY$5:$AY$13, 1, FALSE), "")</f>
        <v/>
      </c>
      <c r="AH178" s="422" t="str">
        <f>IFERROR(VLOOKUP(N178, 【参考】数式用!$BA$2:$BB$48, 2, FALSE), "")</f>
        <v/>
      </c>
      <c r="AI178" s="423" t="str">
        <f t="shared" si="8"/>
        <v/>
      </c>
      <c r="AJ178" s="424" t="str">
        <f t="shared" si="9"/>
        <v/>
      </c>
      <c r="AK178" s="151"/>
      <c r="AL178" s="151"/>
      <c r="AM178" s="125"/>
      <c r="AN178" s="125"/>
      <c r="AO178" s="125"/>
      <c r="AP178" s="125"/>
      <c r="AQ178" s="125"/>
      <c r="AR178" s="125"/>
      <c r="AS178" s="125"/>
      <c r="AT178" s="125"/>
    </row>
    <row r="179" spans="1:46" customFormat="1" ht="30" customHeight="1">
      <c r="A179" s="153">
        <v>166</v>
      </c>
      <c r="B179" s="857" t="str">
        <f>IF(基本情報入力シート!C204="","",基本情報入力シート!C204)</f>
        <v/>
      </c>
      <c r="C179" s="858"/>
      <c r="D179" s="858"/>
      <c r="E179" s="858"/>
      <c r="F179" s="858"/>
      <c r="G179" s="858"/>
      <c r="H179" s="858"/>
      <c r="I179" s="859"/>
      <c r="J179" s="405" t="str">
        <f>IF(基本情報入力シート!M204="","",基本情報入力シート!M204)</f>
        <v/>
      </c>
      <c r="K179" s="406" t="str">
        <f>IF(基本情報入力シート!R204="","",基本情報入力シート!R204)</f>
        <v/>
      </c>
      <c r="L179" s="406" t="str">
        <f>IF(基本情報入力シート!W204="","",基本情報入力シート!W204)</f>
        <v/>
      </c>
      <c r="M179" s="405" t="str">
        <f>IF(基本情報入力シート!X204="","",基本情報入力シート!X204)</f>
        <v/>
      </c>
      <c r="N179" s="157" t="str">
        <f>IF(基本情報入力シート!Y204="","",基本情報入力シート!Y204)</f>
        <v/>
      </c>
      <c r="O179" s="164"/>
      <c r="P179" s="43"/>
      <c r="Q179" s="855"/>
      <c r="R179" s="856"/>
      <c r="S179" s="154" t="str">
        <f>IFERROR(ROUNDDOWN(Q179*VLOOKUP(N179,【参考】数式用!$AR$2:$AW$48,MATCH(P179,【参考】数式用!$AT$4:$AW$4)+2,FALSE)*0.5, 0), "")</f>
        <v/>
      </c>
      <c r="T179" s="47"/>
      <c r="U179" s="156" t="str">
        <f>IFERROR(IF(AG179&lt;&gt;"",Q179*VLOOKUP(N179,【参考】数式用!$AG$2:$AL$48,MATCH(P179,【参考】数式用!$AI$4:$AL$4,0)+2,0), ""), "")</f>
        <v/>
      </c>
      <c r="V179" s="42"/>
      <c r="W179" s="862"/>
      <c r="X179" s="863"/>
      <c r="Y179" s="43"/>
      <c r="Z179" s="48"/>
      <c r="AA179" s="155"/>
      <c r="AB179" s="49"/>
      <c r="AC179" s="864" t="str">
        <f>IFERROR(IF(AG179&lt;&gt;"",Z179*VLOOKUP(N179,【参考】数式用!$AG$2:$AL$48,MATCH(Y179,【参考】数式用!$AI$4:$AL$4,0)+2,0), ""), "")</f>
        <v/>
      </c>
      <c r="AD179" s="864"/>
      <c r="AE179" s="409"/>
      <c r="AF179" s="53"/>
      <c r="AG179" s="421" t="str">
        <f>IFERROR(VLOOKUP(O179, 【参考】数式用!$AY$5:$AY$13, 1, FALSE), "")</f>
        <v/>
      </c>
      <c r="AH179" s="422" t="str">
        <f>IFERROR(VLOOKUP(N179, 【参考】数式用!$BA$2:$BB$48, 2, FALSE), "")</f>
        <v/>
      </c>
      <c r="AI179" s="423" t="str">
        <f t="shared" si="8"/>
        <v/>
      </c>
      <c r="AJ179" s="424" t="str">
        <f t="shared" si="9"/>
        <v/>
      </c>
      <c r="AK179" s="151"/>
      <c r="AL179" s="151"/>
      <c r="AM179" s="125"/>
      <c r="AN179" s="125"/>
      <c r="AO179" s="125"/>
      <c r="AP179" s="125"/>
      <c r="AQ179" s="125"/>
      <c r="AR179" s="125"/>
      <c r="AS179" s="125"/>
      <c r="AT179" s="125"/>
    </row>
    <row r="180" spans="1:46" customFormat="1" ht="30" customHeight="1">
      <c r="A180" s="153">
        <v>167</v>
      </c>
      <c r="B180" s="857" t="str">
        <f>IF(基本情報入力シート!C205="","",基本情報入力シート!C205)</f>
        <v/>
      </c>
      <c r="C180" s="858"/>
      <c r="D180" s="858"/>
      <c r="E180" s="858"/>
      <c r="F180" s="858"/>
      <c r="G180" s="858"/>
      <c r="H180" s="858"/>
      <c r="I180" s="859"/>
      <c r="J180" s="405" t="str">
        <f>IF(基本情報入力シート!M205="","",基本情報入力シート!M205)</f>
        <v/>
      </c>
      <c r="K180" s="406" t="str">
        <f>IF(基本情報入力シート!R205="","",基本情報入力シート!R205)</f>
        <v/>
      </c>
      <c r="L180" s="406" t="str">
        <f>IF(基本情報入力シート!W205="","",基本情報入力シート!W205)</f>
        <v/>
      </c>
      <c r="M180" s="405" t="str">
        <f>IF(基本情報入力シート!X205="","",基本情報入力シート!X205)</f>
        <v/>
      </c>
      <c r="N180" s="157" t="str">
        <f>IF(基本情報入力シート!Y205="","",基本情報入力シート!Y205)</f>
        <v/>
      </c>
      <c r="O180" s="164"/>
      <c r="P180" s="43"/>
      <c r="Q180" s="855"/>
      <c r="R180" s="856"/>
      <c r="S180" s="154" t="str">
        <f>IFERROR(ROUNDDOWN(Q180*VLOOKUP(N180,【参考】数式用!$AR$2:$AW$48,MATCH(P180,【参考】数式用!$AT$4:$AW$4)+2,FALSE)*0.5, 0), "")</f>
        <v/>
      </c>
      <c r="T180" s="47"/>
      <c r="U180" s="156" t="str">
        <f>IFERROR(IF(AG180&lt;&gt;"",Q180*VLOOKUP(N180,【参考】数式用!$AG$2:$AL$48,MATCH(P180,【参考】数式用!$AI$4:$AL$4,0)+2,0), ""), "")</f>
        <v/>
      </c>
      <c r="V180" s="42"/>
      <c r="W180" s="862"/>
      <c r="X180" s="863"/>
      <c r="Y180" s="43"/>
      <c r="Z180" s="48"/>
      <c r="AA180" s="155"/>
      <c r="AB180" s="49"/>
      <c r="AC180" s="864" t="str">
        <f>IFERROR(IF(AG180&lt;&gt;"",Z180*VLOOKUP(N180,【参考】数式用!$AG$2:$AL$48,MATCH(Y180,【参考】数式用!$AI$4:$AL$4,0)+2,0), ""), "")</f>
        <v/>
      </c>
      <c r="AD180" s="864"/>
      <c r="AE180" s="409"/>
      <c r="AF180" s="53"/>
      <c r="AG180" s="421" t="str">
        <f>IFERROR(VLOOKUP(O180, 【参考】数式用!$AY$5:$AY$13, 1, FALSE), "")</f>
        <v/>
      </c>
      <c r="AH180" s="422" t="str">
        <f>IFERROR(VLOOKUP(N180, 【参考】数式用!$BA$2:$BB$48, 2, FALSE), "")</f>
        <v/>
      </c>
      <c r="AI180" s="423" t="str">
        <f t="shared" si="8"/>
        <v/>
      </c>
      <c r="AJ180" s="424" t="str">
        <f t="shared" si="9"/>
        <v/>
      </c>
      <c r="AK180" s="151"/>
      <c r="AL180" s="151"/>
      <c r="AM180" s="125"/>
      <c r="AN180" s="125"/>
      <c r="AO180" s="125"/>
      <c r="AP180" s="125"/>
      <c r="AQ180" s="125"/>
      <c r="AR180" s="125"/>
      <c r="AS180" s="125"/>
      <c r="AT180" s="125"/>
    </row>
    <row r="181" spans="1:46" customFormat="1" ht="30" customHeight="1">
      <c r="A181" s="153">
        <v>168</v>
      </c>
      <c r="B181" s="857" t="str">
        <f>IF(基本情報入力シート!C206="","",基本情報入力シート!C206)</f>
        <v/>
      </c>
      <c r="C181" s="858"/>
      <c r="D181" s="858"/>
      <c r="E181" s="858"/>
      <c r="F181" s="858"/>
      <c r="G181" s="858"/>
      <c r="H181" s="858"/>
      <c r="I181" s="859"/>
      <c r="J181" s="405" t="str">
        <f>IF(基本情報入力シート!M206="","",基本情報入力シート!M206)</f>
        <v/>
      </c>
      <c r="K181" s="406" t="str">
        <f>IF(基本情報入力シート!R206="","",基本情報入力シート!R206)</f>
        <v/>
      </c>
      <c r="L181" s="406" t="str">
        <f>IF(基本情報入力シート!W206="","",基本情報入力シート!W206)</f>
        <v/>
      </c>
      <c r="M181" s="405" t="str">
        <f>IF(基本情報入力シート!X206="","",基本情報入力シート!X206)</f>
        <v/>
      </c>
      <c r="N181" s="157" t="str">
        <f>IF(基本情報入力シート!Y206="","",基本情報入力シート!Y206)</f>
        <v/>
      </c>
      <c r="O181" s="164"/>
      <c r="P181" s="43"/>
      <c r="Q181" s="855"/>
      <c r="R181" s="856"/>
      <c r="S181" s="154" t="str">
        <f>IFERROR(ROUNDDOWN(Q181*VLOOKUP(N181,【参考】数式用!$AR$2:$AW$48,MATCH(P181,【参考】数式用!$AT$4:$AW$4)+2,FALSE)*0.5, 0), "")</f>
        <v/>
      </c>
      <c r="T181" s="47"/>
      <c r="U181" s="156" t="str">
        <f>IFERROR(IF(AG181&lt;&gt;"",Q181*VLOOKUP(N181,【参考】数式用!$AG$2:$AL$48,MATCH(P181,【参考】数式用!$AI$4:$AL$4,0)+2,0), ""), "")</f>
        <v/>
      </c>
      <c r="V181" s="42"/>
      <c r="W181" s="862"/>
      <c r="X181" s="863"/>
      <c r="Y181" s="43"/>
      <c r="Z181" s="48"/>
      <c r="AA181" s="155"/>
      <c r="AB181" s="49"/>
      <c r="AC181" s="864" t="str">
        <f>IFERROR(IF(AG181&lt;&gt;"",Z181*VLOOKUP(N181,【参考】数式用!$AG$2:$AL$48,MATCH(Y181,【参考】数式用!$AI$4:$AL$4,0)+2,0), ""), "")</f>
        <v/>
      </c>
      <c r="AD181" s="864"/>
      <c r="AE181" s="409"/>
      <c r="AF181" s="53"/>
      <c r="AG181" s="421" t="str">
        <f>IFERROR(VLOOKUP(O181, 【参考】数式用!$AY$5:$AY$13, 1, FALSE), "")</f>
        <v/>
      </c>
      <c r="AH181" s="422" t="str">
        <f>IFERROR(VLOOKUP(N181, 【参考】数式用!$BA$2:$BB$48, 2, FALSE), "")</f>
        <v/>
      </c>
      <c r="AI181" s="423" t="str">
        <f t="shared" si="8"/>
        <v/>
      </c>
      <c r="AJ181" s="424" t="str">
        <f t="shared" si="9"/>
        <v/>
      </c>
      <c r="AK181" s="151"/>
      <c r="AL181" s="151"/>
      <c r="AM181" s="125"/>
      <c r="AN181" s="125"/>
      <c r="AO181" s="125"/>
      <c r="AP181" s="125"/>
      <c r="AQ181" s="125"/>
      <c r="AR181" s="125"/>
      <c r="AS181" s="125"/>
      <c r="AT181" s="125"/>
    </row>
    <row r="182" spans="1:46" customFormat="1" ht="30" customHeight="1">
      <c r="A182" s="153">
        <v>169</v>
      </c>
      <c r="B182" s="857" t="str">
        <f>IF(基本情報入力シート!C207="","",基本情報入力シート!C207)</f>
        <v/>
      </c>
      <c r="C182" s="858"/>
      <c r="D182" s="858"/>
      <c r="E182" s="858"/>
      <c r="F182" s="858"/>
      <c r="G182" s="858"/>
      <c r="H182" s="858"/>
      <c r="I182" s="859"/>
      <c r="J182" s="405" t="str">
        <f>IF(基本情報入力シート!M207="","",基本情報入力シート!M207)</f>
        <v/>
      </c>
      <c r="K182" s="406" t="str">
        <f>IF(基本情報入力シート!R207="","",基本情報入力シート!R207)</f>
        <v/>
      </c>
      <c r="L182" s="406" t="str">
        <f>IF(基本情報入力シート!W207="","",基本情報入力シート!W207)</f>
        <v/>
      </c>
      <c r="M182" s="405" t="str">
        <f>IF(基本情報入力シート!X207="","",基本情報入力シート!X207)</f>
        <v/>
      </c>
      <c r="N182" s="157" t="str">
        <f>IF(基本情報入力シート!Y207="","",基本情報入力シート!Y207)</f>
        <v/>
      </c>
      <c r="O182" s="164"/>
      <c r="P182" s="43"/>
      <c r="Q182" s="855"/>
      <c r="R182" s="856"/>
      <c r="S182" s="154" t="str">
        <f>IFERROR(ROUNDDOWN(Q182*VLOOKUP(N182,【参考】数式用!$AR$2:$AW$48,MATCH(P182,【参考】数式用!$AT$4:$AW$4)+2,FALSE)*0.5, 0), "")</f>
        <v/>
      </c>
      <c r="T182" s="47"/>
      <c r="U182" s="156" t="str">
        <f>IFERROR(IF(AG182&lt;&gt;"",Q182*VLOOKUP(N182,【参考】数式用!$AG$2:$AL$48,MATCH(P182,【参考】数式用!$AI$4:$AL$4,0)+2,0), ""), "")</f>
        <v/>
      </c>
      <c r="V182" s="42"/>
      <c r="W182" s="862"/>
      <c r="X182" s="863"/>
      <c r="Y182" s="43"/>
      <c r="Z182" s="48"/>
      <c r="AA182" s="155"/>
      <c r="AB182" s="49"/>
      <c r="AC182" s="864" t="str">
        <f>IFERROR(IF(AG182&lt;&gt;"",Z182*VLOOKUP(N182,【参考】数式用!$AG$2:$AL$48,MATCH(Y182,【参考】数式用!$AI$4:$AL$4,0)+2,0), ""), "")</f>
        <v/>
      </c>
      <c r="AD182" s="864"/>
      <c r="AE182" s="409"/>
      <c r="AF182" s="53"/>
      <c r="AG182" s="421" t="str">
        <f>IFERROR(VLOOKUP(O182, 【参考】数式用!$AY$5:$AY$13, 1, FALSE), "")</f>
        <v/>
      </c>
      <c r="AH182" s="422" t="str">
        <f>IFERROR(VLOOKUP(N182, 【参考】数式用!$BA$2:$BB$48, 2, FALSE), "")</f>
        <v/>
      </c>
      <c r="AI182" s="423" t="str">
        <f t="shared" si="8"/>
        <v/>
      </c>
      <c r="AJ182" s="424" t="str">
        <f t="shared" si="9"/>
        <v/>
      </c>
      <c r="AK182" s="151"/>
      <c r="AL182" s="151"/>
      <c r="AM182" s="125"/>
      <c r="AN182" s="125"/>
      <c r="AO182" s="125"/>
      <c r="AP182" s="125"/>
      <c r="AQ182" s="125"/>
      <c r="AR182" s="125"/>
      <c r="AS182" s="125"/>
      <c r="AT182" s="125"/>
    </row>
    <row r="183" spans="1:46" customFormat="1" ht="30" customHeight="1">
      <c r="A183" s="153">
        <v>170</v>
      </c>
      <c r="B183" s="857" t="str">
        <f>IF(基本情報入力シート!C208="","",基本情報入力シート!C208)</f>
        <v/>
      </c>
      <c r="C183" s="858"/>
      <c r="D183" s="858"/>
      <c r="E183" s="858"/>
      <c r="F183" s="858"/>
      <c r="G183" s="858"/>
      <c r="H183" s="858"/>
      <c r="I183" s="859"/>
      <c r="J183" s="405" t="str">
        <f>IF(基本情報入力シート!M208="","",基本情報入力シート!M208)</f>
        <v/>
      </c>
      <c r="K183" s="406" t="str">
        <f>IF(基本情報入力シート!R208="","",基本情報入力シート!R208)</f>
        <v/>
      </c>
      <c r="L183" s="406" t="str">
        <f>IF(基本情報入力シート!W208="","",基本情報入力シート!W208)</f>
        <v/>
      </c>
      <c r="M183" s="405" t="str">
        <f>IF(基本情報入力シート!X208="","",基本情報入力シート!X208)</f>
        <v/>
      </c>
      <c r="N183" s="157" t="str">
        <f>IF(基本情報入力シート!Y208="","",基本情報入力シート!Y208)</f>
        <v/>
      </c>
      <c r="O183" s="164"/>
      <c r="P183" s="43"/>
      <c r="Q183" s="855"/>
      <c r="R183" s="856"/>
      <c r="S183" s="154" t="str">
        <f>IFERROR(ROUNDDOWN(Q183*VLOOKUP(N183,【参考】数式用!$AR$2:$AW$48,MATCH(P183,【参考】数式用!$AT$4:$AW$4)+2,FALSE)*0.5, 0), "")</f>
        <v/>
      </c>
      <c r="T183" s="47"/>
      <c r="U183" s="156" t="str">
        <f>IFERROR(IF(AG183&lt;&gt;"",Q183*VLOOKUP(N183,【参考】数式用!$AG$2:$AL$48,MATCH(P183,【参考】数式用!$AI$4:$AL$4,0)+2,0), ""), "")</f>
        <v/>
      </c>
      <c r="V183" s="42"/>
      <c r="W183" s="862"/>
      <c r="X183" s="863"/>
      <c r="Y183" s="43"/>
      <c r="Z183" s="48"/>
      <c r="AA183" s="155"/>
      <c r="AB183" s="49"/>
      <c r="AC183" s="864" t="str">
        <f>IFERROR(IF(AG183&lt;&gt;"",Z183*VLOOKUP(N183,【参考】数式用!$AG$2:$AL$48,MATCH(Y183,【参考】数式用!$AI$4:$AL$4,0)+2,0), ""), "")</f>
        <v/>
      </c>
      <c r="AD183" s="864"/>
      <c r="AE183" s="409"/>
      <c r="AF183" s="53"/>
      <c r="AG183" s="421" t="str">
        <f>IFERROR(VLOOKUP(O183, 【参考】数式用!$AY$5:$AY$13, 1, FALSE), "")</f>
        <v/>
      </c>
      <c r="AH183" s="422" t="str">
        <f>IFERROR(VLOOKUP(N183, 【参考】数式用!$BA$2:$BB$48, 2, FALSE), "")</f>
        <v/>
      </c>
      <c r="AI183" s="423" t="str">
        <f t="shared" si="8"/>
        <v/>
      </c>
      <c r="AJ183" s="424" t="str">
        <f t="shared" si="9"/>
        <v/>
      </c>
      <c r="AK183" s="151"/>
      <c r="AL183" s="151"/>
      <c r="AM183" s="125"/>
      <c r="AN183" s="125"/>
      <c r="AO183" s="125"/>
      <c r="AP183" s="125"/>
      <c r="AQ183" s="125"/>
      <c r="AR183" s="125"/>
      <c r="AS183" s="125"/>
      <c r="AT183" s="125"/>
    </row>
    <row r="184" spans="1:46" customFormat="1" ht="30" customHeight="1">
      <c r="A184" s="153">
        <v>171</v>
      </c>
      <c r="B184" s="857" t="str">
        <f>IF(基本情報入力シート!C209="","",基本情報入力シート!C209)</f>
        <v/>
      </c>
      <c r="C184" s="858"/>
      <c r="D184" s="858"/>
      <c r="E184" s="858"/>
      <c r="F184" s="858"/>
      <c r="G184" s="858"/>
      <c r="H184" s="858"/>
      <c r="I184" s="859"/>
      <c r="J184" s="405" t="str">
        <f>IF(基本情報入力シート!M209="","",基本情報入力シート!M209)</f>
        <v/>
      </c>
      <c r="K184" s="406" t="str">
        <f>IF(基本情報入力シート!R209="","",基本情報入力シート!R209)</f>
        <v/>
      </c>
      <c r="L184" s="406" t="str">
        <f>IF(基本情報入力シート!W209="","",基本情報入力シート!W209)</f>
        <v/>
      </c>
      <c r="M184" s="405" t="str">
        <f>IF(基本情報入力シート!X209="","",基本情報入力シート!X209)</f>
        <v/>
      </c>
      <c r="N184" s="157" t="str">
        <f>IF(基本情報入力シート!Y209="","",基本情報入力シート!Y209)</f>
        <v/>
      </c>
      <c r="O184" s="164"/>
      <c r="P184" s="43"/>
      <c r="Q184" s="860"/>
      <c r="R184" s="861"/>
      <c r="S184" s="154" t="str">
        <f>IFERROR(ROUNDDOWN(Q184*VLOOKUP(N184,【参考】数式用!$AR$2:$AW$48,MATCH(P184,【参考】数式用!$AT$4:$AW$4)+2,FALSE)*0.5, 0), "")</f>
        <v/>
      </c>
      <c r="T184" s="47"/>
      <c r="U184" s="156" t="str">
        <f>IFERROR(IF(AG184&lt;&gt;"",Q184*VLOOKUP(N184,【参考】数式用!$AG$2:$AL$48,MATCH(P184,【参考】数式用!$AI$4:$AL$4,0)+2,0), ""), "")</f>
        <v/>
      </c>
      <c r="V184" s="42"/>
      <c r="W184" s="862"/>
      <c r="X184" s="863"/>
      <c r="Y184" s="43"/>
      <c r="Z184" s="48"/>
      <c r="AA184" s="155"/>
      <c r="AB184" s="49"/>
      <c r="AC184" s="873" t="str">
        <f>IFERROR(IF(AG184&lt;&gt;"",Z184*VLOOKUP(N184,【参考】数式用!$AG$2:$AL$48,MATCH(Y184,【参考】数式用!$AI$4:$AL$4,0)+2,0), ""), "")</f>
        <v/>
      </c>
      <c r="AD184" s="873"/>
      <c r="AE184" s="443"/>
      <c r="AF184" s="444"/>
      <c r="AG184" s="421" t="str">
        <f>IFERROR(VLOOKUP(O184, 【参考】数式用!$AY$5:$AY$13, 1, FALSE), "")</f>
        <v/>
      </c>
      <c r="AH184" s="422" t="str">
        <f>IFERROR(VLOOKUP(N184, 【参考】数式用!$BA$2:$BB$48, 2, FALSE), "")</f>
        <v/>
      </c>
      <c r="AI184" s="423" t="str">
        <f t="shared" si="8"/>
        <v/>
      </c>
      <c r="AJ184" s="424" t="str">
        <f t="shared" si="9"/>
        <v/>
      </c>
      <c r="AK184" s="151"/>
      <c r="AL184" s="151"/>
      <c r="AM184" s="125"/>
      <c r="AN184" s="125"/>
      <c r="AO184" s="125"/>
      <c r="AP184" s="125"/>
      <c r="AQ184" s="125"/>
      <c r="AR184" s="125"/>
      <c r="AS184" s="125"/>
      <c r="AT184" s="125"/>
    </row>
    <row r="185" spans="1:46" s="486" customFormat="1" ht="30" customHeight="1">
      <c r="A185" s="153">
        <v>172</v>
      </c>
      <c r="B185" s="857" t="str">
        <f>IF(基本情報入力シート!C210="","",基本情報入力シート!C210)</f>
        <v/>
      </c>
      <c r="C185" s="858"/>
      <c r="D185" s="858"/>
      <c r="E185" s="858"/>
      <c r="F185" s="858"/>
      <c r="G185" s="858"/>
      <c r="H185" s="858"/>
      <c r="I185" s="859"/>
      <c r="J185" s="405" t="str">
        <f>IF(基本情報入力シート!M210="","",基本情報入力シート!M210)</f>
        <v/>
      </c>
      <c r="K185" s="406" t="str">
        <f>IF(基本情報入力シート!R210="","",基本情報入力シート!R210)</f>
        <v/>
      </c>
      <c r="L185" s="406" t="str">
        <f>IF(基本情報入力シート!W210="","",基本情報入力シート!W210)</f>
        <v/>
      </c>
      <c r="M185" s="405" t="str">
        <f>IF(基本情報入力シート!X210="","",基本情報入力シート!X210)</f>
        <v/>
      </c>
      <c r="N185" s="157" t="str">
        <f>IF(基本情報入力シート!Y210="","",基本情報入力シート!Y210)</f>
        <v/>
      </c>
      <c r="O185" s="164"/>
      <c r="P185" s="43"/>
      <c r="Q185" s="860"/>
      <c r="R185" s="861"/>
      <c r="S185" s="154" t="str">
        <f>IFERROR(ROUNDDOWN(Q185*VLOOKUP(N185,【参考】数式用!$AR$2:$AW$48,MATCH(P185,【参考】数式用!$AT$4:$AW$4)+2,FALSE)*0.5, 0), "")</f>
        <v/>
      </c>
      <c r="T185" s="47"/>
      <c r="U185" s="156" t="str">
        <f>IFERROR(IF(AG185&lt;&gt;"",Q185*VLOOKUP(N185,【参考】数式用!$AG$2:$AL$48,MATCH(P185,【参考】数式用!$AI$4:$AL$4,0)+2,0), ""), "")</f>
        <v/>
      </c>
      <c r="V185" s="42"/>
      <c r="W185" s="862"/>
      <c r="X185" s="863"/>
      <c r="Y185" s="43"/>
      <c r="Z185" s="48"/>
      <c r="AA185" s="155"/>
      <c r="AB185" s="49"/>
      <c r="AC185" s="873" t="str">
        <f>IFERROR(IF(AG185&lt;&gt;"",Z185*VLOOKUP(N185,【参考】数式用!$AG$2:$AL$48,MATCH(Y185,【参考】数式用!$AI$4:$AL$4,0)+2,0), ""), "")</f>
        <v/>
      </c>
      <c r="AD185" s="873"/>
      <c r="AE185" s="443"/>
      <c r="AF185" s="444"/>
      <c r="AG185" s="421" t="str">
        <f>IFERROR(VLOOKUP(O185, 【参考】数式用!$AY$5:$AY$13, 1, FALSE), "")</f>
        <v/>
      </c>
      <c r="AH185" s="422" t="str">
        <f>IFERROR(VLOOKUP(N185, 【参考】数式用!$BA$2:$BB$48, 2, FALSE), "")</f>
        <v/>
      </c>
      <c r="AI185" s="423" t="str">
        <f t="shared" si="8"/>
        <v/>
      </c>
      <c r="AJ185" s="424" t="str">
        <f t="shared" si="9"/>
        <v/>
      </c>
      <c r="AK185" s="484"/>
      <c r="AL185" s="484"/>
      <c r="AM185" s="485"/>
      <c r="AN185" s="485"/>
      <c r="AO185" s="485"/>
      <c r="AP185" s="485"/>
      <c r="AQ185" s="485"/>
      <c r="AR185" s="485"/>
      <c r="AS185" s="485"/>
      <c r="AT185" s="485"/>
    </row>
    <row r="186" spans="1:46" customFormat="1" ht="30" customHeight="1">
      <c r="A186" s="153">
        <v>173</v>
      </c>
      <c r="B186" s="857" t="str">
        <f>IF(基本情報入力シート!C211="","",基本情報入力シート!C211)</f>
        <v/>
      </c>
      <c r="C186" s="858"/>
      <c r="D186" s="858"/>
      <c r="E186" s="858"/>
      <c r="F186" s="858"/>
      <c r="G186" s="858"/>
      <c r="H186" s="858"/>
      <c r="I186" s="859"/>
      <c r="J186" s="405" t="str">
        <f>IF(基本情報入力シート!M211="","",基本情報入力シート!M211)</f>
        <v/>
      </c>
      <c r="K186" s="406" t="str">
        <f>IF(基本情報入力シート!R211="","",基本情報入力シート!R211)</f>
        <v/>
      </c>
      <c r="L186" s="406" t="str">
        <f>IF(基本情報入力シート!W211="","",基本情報入力シート!W211)</f>
        <v/>
      </c>
      <c r="M186" s="405" t="str">
        <f>IF(基本情報入力シート!X211="","",基本情報入力シート!X211)</f>
        <v/>
      </c>
      <c r="N186" s="157" t="str">
        <f>IF(基本情報入力シート!Y211="","",基本情報入力シート!Y211)</f>
        <v/>
      </c>
      <c r="O186" s="164"/>
      <c r="P186" s="43"/>
      <c r="Q186" s="855"/>
      <c r="R186" s="856"/>
      <c r="S186" s="154" t="str">
        <f>IFERROR(ROUNDDOWN(Q186*VLOOKUP(N186,【参考】数式用!$AR$2:$AW$48,MATCH(P186,【参考】数式用!$AT$4:$AW$4)+2,FALSE)*0.5, 0), "")</f>
        <v/>
      </c>
      <c r="T186" s="47"/>
      <c r="U186" s="156" t="str">
        <f>IFERROR(IF(AG186&lt;&gt;"",Q186*VLOOKUP(N186,【参考】数式用!$AG$2:$AL$48,MATCH(P186,【参考】数式用!$AI$4:$AL$4,0)+2,0), ""), "")</f>
        <v/>
      </c>
      <c r="V186" s="42"/>
      <c r="W186" s="862"/>
      <c r="X186" s="863"/>
      <c r="Y186" s="43"/>
      <c r="Z186" s="48"/>
      <c r="AA186" s="155"/>
      <c r="AB186" s="49"/>
      <c r="AC186" s="864" t="str">
        <f>IFERROR(IF(AG186&lt;&gt;"",Z186*VLOOKUP(N186,【参考】数式用!$AG$2:$AL$48,MATCH(Y186,【参考】数式用!$AI$4:$AL$4,0)+2,0), ""), "")</f>
        <v/>
      </c>
      <c r="AD186" s="864"/>
      <c r="AE186" s="409"/>
      <c r="AF186" s="53"/>
      <c r="AG186" s="421" t="str">
        <f>IFERROR(VLOOKUP(O186, 【参考】数式用!$AY$5:$AY$13, 1, FALSE), "")</f>
        <v/>
      </c>
      <c r="AH186" s="422" t="str">
        <f>IFERROR(VLOOKUP(N186, 【参考】数式用!$BA$2:$BB$48, 2, FALSE), "")</f>
        <v/>
      </c>
      <c r="AI186" s="423" t="str">
        <f t="shared" si="8"/>
        <v/>
      </c>
      <c r="AJ186" s="424" t="str">
        <f t="shared" si="9"/>
        <v/>
      </c>
      <c r="AK186" s="151"/>
      <c r="AL186" s="151"/>
      <c r="AM186" s="125"/>
      <c r="AN186" s="125"/>
      <c r="AO186" s="125"/>
      <c r="AP186" s="125"/>
      <c r="AQ186" s="125"/>
      <c r="AR186" s="125"/>
      <c r="AS186" s="125"/>
      <c r="AT186" s="125"/>
    </row>
    <row r="187" spans="1:46" customFormat="1" ht="30" customHeight="1">
      <c r="A187" s="153">
        <v>174</v>
      </c>
      <c r="B187" s="857" t="str">
        <f>IF(基本情報入力シート!C212="","",基本情報入力シート!C212)</f>
        <v/>
      </c>
      <c r="C187" s="858"/>
      <c r="D187" s="858"/>
      <c r="E187" s="858"/>
      <c r="F187" s="858"/>
      <c r="G187" s="858"/>
      <c r="H187" s="858"/>
      <c r="I187" s="859"/>
      <c r="J187" s="405" t="str">
        <f>IF(基本情報入力シート!M212="","",基本情報入力シート!M212)</f>
        <v/>
      </c>
      <c r="K187" s="406" t="str">
        <f>IF(基本情報入力シート!R212="","",基本情報入力シート!R212)</f>
        <v/>
      </c>
      <c r="L187" s="406" t="str">
        <f>IF(基本情報入力シート!W212="","",基本情報入力シート!W212)</f>
        <v/>
      </c>
      <c r="M187" s="405" t="str">
        <f>IF(基本情報入力シート!X212="","",基本情報入力シート!X212)</f>
        <v/>
      </c>
      <c r="N187" s="157" t="str">
        <f>IF(基本情報入力シート!Y212="","",基本情報入力シート!Y212)</f>
        <v/>
      </c>
      <c r="O187" s="164"/>
      <c r="P187" s="43"/>
      <c r="Q187" s="855"/>
      <c r="R187" s="856"/>
      <c r="S187" s="154" t="str">
        <f>IFERROR(ROUNDDOWN(Q187*VLOOKUP(N187,【参考】数式用!$AR$2:$AW$48,MATCH(P187,【参考】数式用!$AT$4:$AW$4)+2,FALSE)*0.5, 0), "")</f>
        <v/>
      </c>
      <c r="T187" s="47"/>
      <c r="U187" s="156" t="str">
        <f>IFERROR(IF(AG187&lt;&gt;"",Q187*VLOOKUP(N187,【参考】数式用!$AG$2:$AL$48,MATCH(P187,【参考】数式用!$AI$4:$AL$4,0)+2,0), ""), "")</f>
        <v/>
      </c>
      <c r="V187" s="42"/>
      <c r="W187" s="862"/>
      <c r="X187" s="863"/>
      <c r="Y187" s="43"/>
      <c r="Z187" s="48"/>
      <c r="AA187" s="155"/>
      <c r="AB187" s="49"/>
      <c r="AC187" s="864" t="str">
        <f>IFERROR(IF(AG187&lt;&gt;"",Z187*VLOOKUP(N187,【参考】数式用!$AG$2:$AL$48,MATCH(Y187,【参考】数式用!$AI$4:$AL$4,0)+2,0), ""), "")</f>
        <v/>
      </c>
      <c r="AD187" s="864"/>
      <c r="AE187" s="409"/>
      <c r="AF187" s="53"/>
      <c r="AG187" s="421" t="str">
        <f>IFERROR(VLOOKUP(O187, 【参考】数式用!$AY$5:$AY$13, 1, FALSE), "")</f>
        <v/>
      </c>
      <c r="AH187" s="422" t="str">
        <f>IFERROR(VLOOKUP(N187, 【参考】数式用!$BA$2:$BB$48, 2, FALSE), "")</f>
        <v/>
      </c>
      <c r="AI187" s="423" t="str">
        <f t="shared" si="8"/>
        <v/>
      </c>
      <c r="AJ187" s="424" t="str">
        <f t="shared" si="9"/>
        <v/>
      </c>
      <c r="AK187" s="151"/>
      <c r="AL187" s="151"/>
      <c r="AM187" s="125"/>
      <c r="AN187" s="125"/>
      <c r="AO187" s="125"/>
      <c r="AP187" s="125"/>
      <c r="AQ187" s="125"/>
      <c r="AR187" s="125"/>
      <c r="AS187" s="125"/>
      <c r="AT187" s="125"/>
    </row>
    <row r="188" spans="1:46" customFormat="1" ht="30" customHeight="1">
      <c r="A188" s="153">
        <v>175</v>
      </c>
      <c r="B188" s="857" t="str">
        <f>IF(基本情報入力シート!C213="","",基本情報入力シート!C213)</f>
        <v/>
      </c>
      <c r="C188" s="858"/>
      <c r="D188" s="858"/>
      <c r="E188" s="858"/>
      <c r="F188" s="858"/>
      <c r="G188" s="858"/>
      <c r="H188" s="858"/>
      <c r="I188" s="859"/>
      <c r="J188" s="405" t="str">
        <f>IF(基本情報入力シート!M213="","",基本情報入力シート!M213)</f>
        <v/>
      </c>
      <c r="K188" s="406" t="str">
        <f>IF(基本情報入力シート!R213="","",基本情報入力シート!R213)</f>
        <v/>
      </c>
      <c r="L188" s="406" t="str">
        <f>IF(基本情報入力シート!W213="","",基本情報入力シート!W213)</f>
        <v/>
      </c>
      <c r="M188" s="405" t="str">
        <f>IF(基本情報入力シート!X213="","",基本情報入力シート!X213)</f>
        <v/>
      </c>
      <c r="N188" s="157" t="str">
        <f>IF(基本情報入力シート!Y213="","",基本情報入力シート!Y213)</f>
        <v/>
      </c>
      <c r="O188" s="164"/>
      <c r="P188" s="43"/>
      <c r="Q188" s="855"/>
      <c r="R188" s="856"/>
      <c r="S188" s="154" t="str">
        <f>IFERROR(ROUNDDOWN(Q188*VLOOKUP(N188,【参考】数式用!$AR$2:$AW$48,MATCH(P188,【参考】数式用!$AT$4:$AW$4)+2,FALSE)*0.5, 0), "")</f>
        <v/>
      </c>
      <c r="T188" s="47"/>
      <c r="U188" s="156" t="str">
        <f>IFERROR(IF(AG188&lt;&gt;"",Q188*VLOOKUP(N188,【参考】数式用!$AG$2:$AL$48,MATCH(P188,【参考】数式用!$AI$4:$AL$4,0)+2,0), ""), "")</f>
        <v/>
      </c>
      <c r="V188" s="42"/>
      <c r="W188" s="862"/>
      <c r="X188" s="863"/>
      <c r="Y188" s="43"/>
      <c r="Z188" s="48"/>
      <c r="AA188" s="155"/>
      <c r="AB188" s="49"/>
      <c r="AC188" s="864" t="str">
        <f>IFERROR(IF(AG188&lt;&gt;"",Z188*VLOOKUP(N188,【参考】数式用!$AG$2:$AL$48,MATCH(Y188,【参考】数式用!$AI$4:$AL$4,0)+2,0), ""), "")</f>
        <v/>
      </c>
      <c r="AD188" s="864"/>
      <c r="AE188" s="409"/>
      <c r="AF188" s="53"/>
      <c r="AG188" s="421" t="str">
        <f>IFERROR(VLOOKUP(O188, 【参考】数式用!$AY$5:$AY$13, 1, FALSE), "")</f>
        <v/>
      </c>
      <c r="AH188" s="422" t="str">
        <f>IFERROR(VLOOKUP(N188, 【参考】数式用!$BA$2:$BB$48, 2, FALSE), "")</f>
        <v/>
      </c>
      <c r="AI188" s="423" t="str">
        <f t="shared" si="8"/>
        <v/>
      </c>
      <c r="AJ188" s="424" t="str">
        <f t="shared" si="9"/>
        <v/>
      </c>
      <c r="AK188" s="151"/>
      <c r="AL188" s="151"/>
      <c r="AM188" s="125"/>
      <c r="AN188" s="125"/>
      <c r="AO188" s="125"/>
      <c r="AP188" s="125"/>
      <c r="AQ188" s="125"/>
      <c r="AR188" s="125"/>
      <c r="AS188" s="125"/>
      <c r="AT188" s="125"/>
    </row>
    <row r="189" spans="1:46" customFormat="1" ht="30" customHeight="1">
      <c r="A189" s="153">
        <v>176</v>
      </c>
      <c r="B189" s="857" t="str">
        <f>IF(基本情報入力シート!C214="","",基本情報入力シート!C214)</f>
        <v/>
      </c>
      <c r="C189" s="858"/>
      <c r="D189" s="858"/>
      <c r="E189" s="858"/>
      <c r="F189" s="858"/>
      <c r="G189" s="858"/>
      <c r="H189" s="858"/>
      <c r="I189" s="859"/>
      <c r="J189" s="405" t="str">
        <f>IF(基本情報入力シート!M214="","",基本情報入力シート!M214)</f>
        <v/>
      </c>
      <c r="K189" s="406" t="str">
        <f>IF(基本情報入力シート!R214="","",基本情報入力シート!R214)</f>
        <v/>
      </c>
      <c r="L189" s="406" t="str">
        <f>IF(基本情報入力シート!W214="","",基本情報入力シート!W214)</f>
        <v/>
      </c>
      <c r="M189" s="405" t="str">
        <f>IF(基本情報入力シート!X214="","",基本情報入力シート!X214)</f>
        <v/>
      </c>
      <c r="N189" s="157" t="str">
        <f>IF(基本情報入力シート!Y214="","",基本情報入力シート!Y214)</f>
        <v/>
      </c>
      <c r="O189" s="164"/>
      <c r="P189" s="43"/>
      <c r="Q189" s="855"/>
      <c r="R189" s="856"/>
      <c r="S189" s="154" t="str">
        <f>IFERROR(ROUNDDOWN(Q189*VLOOKUP(N189,【参考】数式用!$AR$2:$AW$48,MATCH(P189,【参考】数式用!$AT$4:$AW$4)+2,FALSE)*0.5, 0), "")</f>
        <v/>
      </c>
      <c r="T189" s="47"/>
      <c r="U189" s="156" t="str">
        <f>IFERROR(IF(AG189&lt;&gt;"",Q189*VLOOKUP(N189,【参考】数式用!$AG$2:$AL$48,MATCH(P189,【参考】数式用!$AI$4:$AL$4,0)+2,0), ""), "")</f>
        <v/>
      </c>
      <c r="V189" s="42"/>
      <c r="W189" s="862"/>
      <c r="X189" s="863"/>
      <c r="Y189" s="43"/>
      <c r="Z189" s="48"/>
      <c r="AA189" s="155"/>
      <c r="AB189" s="49"/>
      <c r="AC189" s="864" t="str">
        <f>IFERROR(IF(AG189&lt;&gt;"",Z189*VLOOKUP(N189,【参考】数式用!$AG$2:$AL$48,MATCH(Y189,【参考】数式用!$AI$4:$AL$4,0)+2,0), ""), "")</f>
        <v/>
      </c>
      <c r="AD189" s="864"/>
      <c r="AE189" s="409"/>
      <c r="AF189" s="53"/>
      <c r="AG189" s="421" t="str">
        <f>IFERROR(VLOOKUP(O189, 【参考】数式用!$AY$5:$AY$13, 1, FALSE), "")</f>
        <v/>
      </c>
      <c r="AH189" s="422" t="str">
        <f>IFERROR(VLOOKUP(N189, 【参考】数式用!$BA$2:$BB$48, 2, FALSE), "")</f>
        <v/>
      </c>
      <c r="AI189" s="423" t="str">
        <f t="shared" si="8"/>
        <v/>
      </c>
      <c r="AJ189" s="424" t="str">
        <f t="shared" si="9"/>
        <v/>
      </c>
      <c r="AK189" s="151"/>
      <c r="AL189" s="151"/>
      <c r="AM189" s="125"/>
      <c r="AN189" s="125"/>
      <c r="AO189" s="125"/>
      <c r="AP189" s="125"/>
      <c r="AQ189" s="125"/>
      <c r="AR189" s="125"/>
      <c r="AS189" s="125"/>
      <c r="AT189" s="125"/>
    </row>
    <row r="190" spans="1:46" customFormat="1" ht="30" customHeight="1">
      <c r="A190" s="153">
        <v>177</v>
      </c>
      <c r="B190" s="857" t="str">
        <f>IF(基本情報入力シート!C215="","",基本情報入力シート!C215)</f>
        <v/>
      </c>
      <c r="C190" s="858"/>
      <c r="D190" s="858"/>
      <c r="E190" s="858"/>
      <c r="F190" s="858"/>
      <c r="G190" s="858"/>
      <c r="H190" s="858"/>
      <c r="I190" s="859"/>
      <c r="J190" s="405" t="str">
        <f>IF(基本情報入力シート!M215="","",基本情報入力シート!M215)</f>
        <v/>
      </c>
      <c r="K190" s="406" t="str">
        <f>IF(基本情報入力シート!R215="","",基本情報入力シート!R215)</f>
        <v/>
      </c>
      <c r="L190" s="406" t="str">
        <f>IF(基本情報入力シート!W215="","",基本情報入力シート!W215)</f>
        <v/>
      </c>
      <c r="M190" s="405" t="str">
        <f>IF(基本情報入力シート!X215="","",基本情報入力シート!X215)</f>
        <v/>
      </c>
      <c r="N190" s="157" t="str">
        <f>IF(基本情報入力シート!Y215="","",基本情報入力シート!Y215)</f>
        <v/>
      </c>
      <c r="O190" s="164"/>
      <c r="P190" s="43"/>
      <c r="Q190" s="855"/>
      <c r="R190" s="856"/>
      <c r="S190" s="154" t="str">
        <f>IFERROR(ROUNDDOWN(Q190*VLOOKUP(N190,【参考】数式用!$AR$2:$AW$48,MATCH(P190,【参考】数式用!$AT$4:$AW$4)+2,FALSE)*0.5, 0), "")</f>
        <v/>
      </c>
      <c r="T190" s="47"/>
      <c r="U190" s="156" t="str">
        <f>IFERROR(IF(AG190&lt;&gt;"",Q190*VLOOKUP(N190,【参考】数式用!$AG$2:$AL$48,MATCH(P190,【参考】数式用!$AI$4:$AL$4,0)+2,0), ""), "")</f>
        <v/>
      </c>
      <c r="V190" s="42"/>
      <c r="W190" s="862"/>
      <c r="X190" s="863"/>
      <c r="Y190" s="43"/>
      <c r="Z190" s="48"/>
      <c r="AA190" s="155"/>
      <c r="AB190" s="49"/>
      <c r="AC190" s="864" t="str">
        <f>IFERROR(IF(AG190&lt;&gt;"",Z190*VLOOKUP(N190,【参考】数式用!$AG$2:$AL$48,MATCH(Y190,【参考】数式用!$AI$4:$AL$4,0)+2,0), ""), "")</f>
        <v/>
      </c>
      <c r="AD190" s="864"/>
      <c r="AE190" s="409"/>
      <c r="AF190" s="53"/>
      <c r="AG190" s="421" t="str">
        <f>IFERROR(VLOOKUP(O190, 【参考】数式用!$AY$5:$AY$13, 1, FALSE), "")</f>
        <v/>
      </c>
      <c r="AH190" s="422" t="str">
        <f>IFERROR(VLOOKUP(N190, 【参考】数式用!$BA$2:$BB$48, 2, FALSE), "")</f>
        <v/>
      </c>
      <c r="AI190" s="423" t="str">
        <f t="shared" si="8"/>
        <v/>
      </c>
      <c r="AJ190" s="424" t="str">
        <f t="shared" si="9"/>
        <v/>
      </c>
      <c r="AK190" s="151"/>
      <c r="AL190" s="151"/>
      <c r="AM190" s="125"/>
      <c r="AN190" s="125"/>
      <c r="AO190" s="125"/>
      <c r="AP190" s="125"/>
      <c r="AQ190" s="125"/>
      <c r="AR190" s="125"/>
      <c r="AS190" s="125"/>
      <c r="AT190" s="125"/>
    </row>
    <row r="191" spans="1:46" customFormat="1" ht="30" customHeight="1">
      <c r="A191" s="153">
        <v>178</v>
      </c>
      <c r="B191" s="857" t="str">
        <f>IF(基本情報入力シート!C216="","",基本情報入力シート!C216)</f>
        <v/>
      </c>
      <c r="C191" s="858"/>
      <c r="D191" s="858"/>
      <c r="E191" s="858"/>
      <c r="F191" s="858"/>
      <c r="G191" s="858"/>
      <c r="H191" s="858"/>
      <c r="I191" s="859"/>
      <c r="J191" s="405" t="str">
        <f>IF(基本情報入力シート!M216="","",基本情報入力シート!M216)</f>
        <v/>
      </c>
      <c r="K191" s="406" t="str">
        <f>IF(基本情報入力シート!R216="","",基本情報入力シート!R216)</f>
        <v/>
      </c>
      <c r="L191" s="406" t="str">
        <f>IF(基本情報入力シート!W216="","",基本情報入力シート!W216)</f>
        <v/>
      </c>
      <c r="M191" s="405" t="str">
        <f>IF(基本情報入力シート!X216="","",基本情報入力シート!X216)</f>
        <v/>
      </c>
      <c r="N191" s="157" t="str">
        <f>IF(基本情報入力シート!Y216="","",基本情報入力シート!Y216)</f>
        <v/>
      </c>
      <c r="O191" s="164"/>
      <c r="P191" s="43"/>
      <c r="Q191" s="855"/>
      <c r="R191" s="856"/>
      <c r="S191" s="154" t="str">
        <f>IFERROR(ROUNDDOWN(Q191*VLOOKUP(N191,【参考】数式用!$AR$2:$AW$48,MATCH(P191,【参考】数式用!$AT$4:$AW$4)+2,FALSE)*0.5, 0), "")</f>
        <v/>
      </c>
      <c r="T191" s="47"/>
      <c r="U191" s="156" t="str">
        <f>IFERROR(IF(AG191&lt;&gt;"",Q191*VLOOKUP(N191,【参考】数式用!$AG$2:$AL$48,MATCH(P191,【参考】数式用!$AI$4:$AL$4,0)+2,0), ""), "")</f>
        <v/>
      </c>
      <c r="V191" s="42"/>
      <c r="W191" s="862"/>
      <c r="X191" s="863"/>
      <c r="Y191" s="43"/>
      <c r="Z191" s="48"/>
      <c r="AA191" s="155"/>
      <c r="AB191" s="49"/>
      <c r="AC191" s="864" t="str">
        <f>IFERROR(IF(AG191&lt;&gt;"",Z191*VLOOKUP(N191,【参考】数式用!$AG$2:$AL$48,MATCH(Y191,【参考】数式用!$AI$4:$AL$4,0)+2,0), ""), "")</f>
        <v/>
      </c>
      <c r="AD191" s="864"/>
      <c r="AE191" s="409"/>
      <c r="AF191" s="53"/>
      <c r="AG191" s="421" t="str">
        <f>IFERROR(VLOOKUP(O191, 【参考】数式用!$AY$5:$AY$13, 1, FALSE), "")</f>
        <v/>
      </c>
      <c r="AH191" s="422" t="str">
        <f>IFERROR(VLOOKUP(N191, 【参考】数式用!$BA$2:$BB$48, 2, FALSE), "")</f>
        <v/>
      </c>
      <c r="AI191" s="423" t="str">
        <f t="shared" si="8"/>
        <v/>
      </c>
      <c r="AJ191" s="424" t="str">
        <f t="shared" si="9"/>
        <v/>
      </c>
      <c r="AK191" s="151"/>
      <c r="AL191" s="151"/>
      <c r="AM191" s="125"/>
      <c r="AN191" s="125"/>
      <c r="AO191" s="125"/>
      <c r="AP191" s="125"/>
      <c r="AQ191" s="125"/>
      <c r="AR191" s="125"/>
      <c r="AS191" s="125"/>
      <c r="AT191" s="125"/>
    </row>
    <row r="192" spans="1:46" customFormat="1" ht="30" customHeight="1">
      <c r="A192" s="153">
        <v>179</v>
      </c>
      <c r="B192" s="857" t="str">
        <f>IF(基本情報入力シート!C217="","",基本情報入力シート!C217)</f>
        <v/>
      </c>
      <c r="C192" s="858"/>
      <c r="D192" s="858"/>
      <c r="E192" s="858"/>
      <c r="F192" s="858"/>
      <c r="G192" s="858"/>
      <c r="H192" s="858"/>
      <c r="I192" s="859"/>
      <c r="J192" s="405" t="str">
        <f>IF(基本情報入力シート!M217="","",基本情報入力シート!M217)</f>
        <v/>
      </c>
      <c r="K192" s="406" t="str">
        <f>IF(基本情報入力シート!R217="","",基本情報入力シート!R217)</f>
        <v/>
      </c>
      <c r="L192" s="406" t="str">
        <f>IF(基本情報入力シート!W217="","",基本情報入力シート!W217)</f>
        <v/>
      </c>
      <c r="M192" s="405" t="str">
        <f>IF(基本情報入力シート!X217="","",基本情報入力シート!X217)</f>
        <v/>
      </c>
      <c r="N192" s="157" t="str">
        <f>IF(基本情報入力シート!Y217="","",基本情報入力シート!Y217)</f>
        <v/>
      </c>
      <c r="O192" s="164"/>
      <c r="P192" s="43"/>
      <c r="Q192" s="860"/>
      <c r="R192" s="861"/>
      <c r="S192" s="154" t="str">
        <f>IFERROR(ROUNDDOWN(Q192*VLOOKUP(N192,【参考】数式用!$AR$2:$AW$48,MATCH(P192,【参考】数式用!$AT$4:$AW$4)+2,FALSE)*0.5, 0), "")</f>
        <v/>
      </c>
      <c r="T192" s="47"/>
      <c r="U192" s="156" t="str">
        <f>IFERROR(IF(AG192&lt;&gt;"",Q192*VLOOKUP(N192,【参考】数式用!$AG$2:$AL$48,MATCH(P192,【参考】数式用!$AI$4:$AL$4,0)+2,0), ""), "")</f>
        <v/>
      </c>
      <c r="V192" s="42"/>
      <c r="W192" s="862"/>
      <c r="X192" s="863"/>
      <c r="Y192" s="43"/>
      <c r="Z192" s="48"/>
      <c r="AA192" s="155"/>
      <c r="AB192" s="49"/>
      <c r="AC192" s="873" t="str">
        <f>IFERROR(IF(AG192&lt;&gt;"",Z192*VLOOKUP(N192,【参考】数式用!$AG$2:$AL$48,MATCH(Y192,【参考】数式用!$AI$4:$AL$4,0)+2,0), ""), "")</f>
        <v/>
      </c>
      <c r="AD192" s="873"/>
      <c r="AE192" s="443"/>
      <c r="AF192" s="444"/>
      <c r="AG192" s="421" t="str">
        <f>IFERROR(VLOOKUP(O192, 【参考】数式用!$AY$5:$AY$13, 1, FALSE), "")</f>
        <v/>
      </c>
      <c r="AH192" s="422" t="str">
        <f>IFERROR(VLOOKUP(N192, 【参考】数式用!$BA$2:$BB$48, 2, FALSE), "")</f>
        <v/>
      </c>
      <c r="AI192" s="423" t="str">
        <f t="shared" si="8"/>
        <v/>
      </c>
      <c r="AJ192" s="424" t="str">
        <f t="shared" si="9"/>
        <v/>
      </c>
      <c r="AK192" s="151"/>
      <c r="AL192" s="151"/>
      <c r="AM192" s="125"/>
      <c r="AN192" s="125"/>
      <c r="AO192" s="125"/>
      <c r="AP192" s="125"/>
      <c r="AQ192" s="125"/>
      <c r="AR192" s="125"/>
      <c r="AS192" s="125"/>
      <c r="AT192" s="125"/>
    </row>
    <row r="193" spans="1:46" s="486" customFormat="1" ht="30" customHeight="1">
      <c r="A193" s="153">
        <v>180</v>
      </c>
      <c r="B193" s="857" t="str">
        <f>IF(基本情報入力シート!C218="","",基本情報入力シート!C218)</f>
        <v/>
      </c>
      <c r="C193" s="858"/>
      <c r="D193" s="858"/>
      <c r="E193" s="858"/>
      <c r="F193" s="858"/>
      <c r="G193" s="858"/>
      <c r="H193" s="858"/>
      <c r="I193" s="859"/>
      <c r="J193" s="405" t="str">
        <f>IF(基本情報入力シート!M218="","",基本情報入力シート!M218)</f>
        <v/>
      </c>
      <c r="K193" s="406" t="str">
        <f>IF(基本情報入力シート!R218="","",基本情報入力シート!R218)</f>
        <v/>
      </c>
      <c r="L193" s="406" t="str">
        <f>IF(基本情報入力シート!W218="","",基本情報入力シート!W218)</f>
        <v/>
      </c>
      <c r="M193" s="405" t="str">
        <f>IF(基本情報入力シート!X218="","",基本情報入力シート!X218)</f>
        <v/>
      </c>
      <c r="N193" s="157" t="str">
        <f>IF(基本情報入力シート!Y218="","",基本情報入力シート!Y218)</f>
        <v/>
      </c>
      <c r="O193" s="164"/>
      <c r="P193" s="43"/>
      <c r="Q193" s="860"/>
      <c r="R193" s="861"/>
      <c r="S193" s="154" t="str">
        <f>IFERROR(ROUNDDOWN(Q193*VLOOKUP(N193,【参考】数式用!$AR$2:$AW$48,MATCH(P193,【参考】数式用!$AT$4:$AW$4)+2,FALSE)*0.5, 0), "")</f>
        <v/>
      </c>
      <c r="T193" s="47"/>
      <c r="U193" s="156" t="str">
        <f>IFERROR(IF(AG193&lt;&gt;"",Q193*VLOOKUP(N193,【参考】数式用!$AG$2:$AL$48,MATCH(P193,【参考】数式用!$AI$4:$AL$4,0)+2,0), ""), "")</f>
        <v/>
      </c>
      <c r="V193" s="42"/>
      <c r="W193" s="862"/>
      <c r="X193" s="863"/>
      <c r="Y193" s="43"/>
      <c r="Z193" s="48"/>
      <c r="AA193" s="155"/>
      <c r="AB193" s="49"/>
      <c r="AC193" s="873" t="str">
        <f>IFERROR(IF(AG193&lt;&gt;"",Z193*VLOOKUP(N193,【参考】数式用!$AG$2:$AL$48,MATCH(Y193,【参考】数式用!$AI$4:$AL$4,0)+2,0), ""), "")</f>
        <v/>
      </c>
      <c r="AD193" s="873"/>
      <c r="AE193" s="443"/>
      <c r="AF193" s="444"/>
      <c r="AG193" s="421" t="str">
        <f>IFERROR(VLOOKUP(O193, 【参考】数式用!$AY$5:$AY$13, 1, FALSE), "")</f>
        <v/>
      </c>
      <c r="AH193" s="422" t="str">
        <f>IFERROR(VLOOKUP(N193, 【参考】数式用!$BA$2:$BB$48, 2, FALSE), "")</f>
        <v/>
      </c>
      <c r="AI193" s="423" t="str">
        <f t="shared" si="8"/>
        <v/>
      </c>
      <c r="AJ193" s="424" t="str">
        <f t="shared" si="9"/>
        <v/>
      </c>
      <c r="AK193" s="484"/>
      <c r="AL193" s="484"/>
      <c r="AM193" s="485"/>
      <c r="AN193" s="485"/>
      <c r="AO193" s="485"/>
      <c r="AP193" s="485"/>
      <c r="AQ193" s="485"/>
      <c r="AR193" s="485"/>
      <c r="AS193" s="485"/>
      <c r="AT193" s="485"/>
    </row>
    <row r="194" spans="1:46" s="485" customFormat="1" ht="30" customHeight="1">
      <c r="A194" s="153">
        <v>181</v>
      </c>
      <c r="B194" s="857" t="str">
        <f>IF(基本情報入力シート!C219="","",基本情報入力シート!C219)</f>
        <v/>
      </c>
      <c r="C194" s="858"/>
      <c r="D194" s="858"/>
      <c r="E194" s="858"/>
      <c r="F194" s="858"/>
      <c r="G194" s="858"/>
      <c r="H194" s="858"/>
      <c r="I194" s="859"/>
      <c r="J194" s="405" t="str">
        <f>IF(基本情報入力シート!M219="","",基本情報入力シート!M219)</f>
        <v/>
      </c>
      <c r="K194" s="406" t="str">
        <f>IF(基本情報入力シート!R219="","",基本情報入力シート!R219)</f>
        <v/>
      </c>
      <c r="L194" s="406" t="str">
        <f>IF(基本情報入力シート!W219="","",基本情報入力シート!W219)</f>
        <v/>
      </c>
      <c r="M194" s="405" t="str">
        <f>IF(基本情報入力シート!X219="","",基本情報入力シート!X219)</f>
        <v/>
      </c>
      <c r="N194" s="157" t="str">
        <f>IF(基本情報入力シート!Y219="","",基本情報入力シート!Y219)</f>
        <v/>
      </c>
      <c r="O194" s="164"/>
      <c r="P194" s="43"/>
      <c r="Q194" s="860"/>
      <c r="R194" s="861"/>
      <c r="S194" s="154" t="str">
        <f>IFERROR(ROUNDDOWN(Q194*VLOOKUP(N194,【参考】数式用!$AR$2:$AW$48,MATCH(P194,【参考】数式用!$AT$4:$AW$4)+2,FALSE)*0.5, 0), "")</f>
        <v/>
      </c>
      <c r="T194" s="47"/>
      <c r="U194" s="156" t="str">
        <f>IFERROR(IF(AG194&lt;&gt;"",Q194*VLOOKUP(N194,【参考】数式用!$AG$2:$AL$48,MATCH(P194,【参考】数式用!$AI$4:$AL$4,0)+2,0), ""), "")</f>
        <v/>
      </c>
      <c r="V194" s="42"/>
      <c r="W194" s="862"/>
      <c r="X194" s="863"/>
      <c r="Y194" s="43"/>
      <c r="Z194" s="48"/>
      <c r="AA194" s="155"/>
      <c r="AB194" s="49"/>
      <c r="AC194" s="873" t="str">
        <f>IFERROR(IF(AG194&lt;&gt;"",Z194*VLOOKUP(N194,【参考】数式用!$AG$2:$AL$48,MATCH(Y194,【参考】数式用!$AI$4:$AL$4,0)+2,0), ""), "")</f>
        <v/>
      </c>
      <c r="AD194" s="873"/>
      <c r="AE194" s="443"/>
      <c r="AF194" s="444"/>
      <c r="AG194" s="421" t="str">
        <f>IFERROR(VLOOKUP(O194, 【参考】数式用!$AY$5:$AY$13, 1, FALSE), "")</f>
        <v/>
      </c>
      <c r="AH194" s="422" t="str">
        <f>IFERROR(VLOOKUP(N194, 【参考】数式用!$BA$2:$BB$48, 2, FALSE), "")</f>
        <v/>
      </c>
      <c r="AI194" s="423" t="str">
        <f t="shared" si="8"/>
        <v/>
      </c>
      <c r="AJ194" s="424" t="str">
        <f t="shared" si="9"/>
        <v/>
      </c>
      <c r="AK194" s="486"/>
      <c r="AL194" s="486"/>
      <c r="AM194" s="486"/>
      <c r="AN194" s="486"/>
    </row>
    <row r="195" spans="1:46" ht="30" customHeight="1">
      <c r="A195" s="153">
        <v>182</v>
      </c>
      <c r="B195" s="857" t="str">
        <f>IF(基本情報入力シート!C220="","",基本情報入力シート!C220)</f>
        <v/>
      </c>
      <c r="C195" s="858"/>
      <c r="D195" s="858"/>
      <c r="E195" s="858"/>
      <c r="F195" s="858"/>
      <c r="G195" s="858"/>
      <c r="H195" s="858"/>
      <c r="I195" s="859"/>
      <c r="J195" s="405" t="str">
        <f>IF(基本情報入力シート!M220="","",基本情報入力シート!M220)</f>
        <v/>
      </c>
      <c r="K195" s="406" t="str">
        <f>IF(基本情報入力シート!R220="","",基本情報入力シート!R220)</f>
        <v/>
      </c>
      <c r="L195" s="406" t="str">
        <f>IF(基本情報入力シート!W220="","",基本情報入力シート!W220)</f>
        <v/>
      </c>
      <c r="M195" s="405" t="str">
        <f>IF(基本情報入力シート!X220="","",基本情報入力シート!X220)</f>
        <v/>
      </c>
      <c r="N195" s="157" t="str">
        <f>IF(基本情報入力シート!Y220="","",基本情報入力シート!Y220)</f>
        <v/>
      </c>
      <c r="O195" s="164"/>
      <c r="P195" s="43"/>
      <c r="Q195" s="860"/>
      <c r="R195" s="861"/>
      <c r="S195" s="154" t="str">
        <f>IFERROR(ROUNDDOWN(Q195*VLOOKUP(N195,【参考】数式用!$AR$2:$AW$48,MATCH(P195,【参考】数式用!$AT$4:$AW$4)+2,FALSE)*0.5, 0), "")</f>
        <v/>
      </c>
      <c r="T195" s="47"/>
      <c r="U195" s="156" t="str">
        <f>IFERROR(IF(AG195&lt;&gt;"",Q195*VLOOKUP(N195,【参考】数式用!$AG$2:$AL$48,MATCH(P195,【参考】数式用!$AI$4:$AL$4,0)+2,0), ""), "")</f>
        <v/>
      </c>
      <c r="V195" s="42"/>
      <c r="W195" s="862"/>
      <c r="X195" s="863"/>
      <c r="Y195" s="43"/>
      <c r="Z195" s="48"/>
      <c r="AA195" s="155"/>
      <c r="AB195" s="49"/>
      <c r="AC195" s="873" t="str">
        <f>IFERROR(IF(AG195&lt;&gt;"",Z195*VLOOKUP(N195,【参考】数式用!$AG$2:$AL$48,MATCH(Y195,【参考】数式用!$AI$4:$AL$4,0)+2,0), ""), "")</f>
        <v/>
      </c>
      <c r="AD195" s="873"/>
      <c r="AE195" s="443"/>
      <c r="AF195" s="444"/>
      <c r="AG195" s="421" t="str">
        <f>IFERROR(VLOOKUP(O195, 【参考】数式用!$AY$5:$AY$13, 1, FALSE), "")</f>
        <v/>
      </c>
      <c r="AH195" s="422" t="str">
        <f>IFERROR(VLOOKUP(N195, 【参考】数式用!$BA$2:$BB$48, 2, FALSE), "")</f>
        <v/>
      </c>
      <c r="AI195" s="423" t="str">
        <f t="shared" si="8"/>
        <v/>
      </c>
      <c r="AJ195" s="424" t="str">
        <f t="shared" si="9"/>
        <v/>
      </c>
    </row>
    <row r="196" spans="1:46" customFormat="1" ht="30" customHeight="1">
      <c r="A196" s="153">
        <v>183</v>
      </c>
      <c r="B196" s="857" t="str">
        <f>IF(基本情報入力シート!C221="","",基本情報入力シート!C221)</f>
        <v/>
      </c>
      <c r="C196" s="858"/>
      <c r="D196" s="858"/>
      <c r="E196" s="858"/>
      <c r="F196" s="858"/>
      <c r="G196" s="858"/>
      <c r="H196" s="858"/>
      <c r="I196" s="859"/>
      <c r="J196" s="405" t="str">
        <f>IF(基本情報入力シート!M221="","",基本情報入力シート!M221)</f>
        <v/>
      </c>
      <c r="K196" s="406" t="str">
        <f>IF(基本情報入力シート!R221="","",基本情報入力シート!R221)</f>
        <v/>
      </c>
      <c r="L196" s="406" t="str">
        <f>IF(基本情報入力シート!W221="","",基本情報入力シート!W221)</f>
        <v/>
      </c>
      <c r="M196" s="405" t="str">
        <f>IF(基本情報入力シート!X221="","",基本情報入力シート!X221)</f>
        <v/>
      </c>
      <c r="N196" s="157" t="str">
        <f>IF(基本情報入力シート!Y221="","",基本情報入力シート!Y221)</f>
        <v/>
      </c>
      <c r="O196" s="164"/>
      <c r="P196" s="43"/>
      <c r="Q196" s="855"/>
      <c r="R196" s="856"/>
      <c r="S196" s="154" t="str">
        <f>IFERROR(ROUNDDOWN(Q196*VLOOKUP(N196,【参考】数式用!$AR$2:$AW$48,MATCH(P196,【参考】数式用!$AT$4:$AW$4)+2,FALSE)*0.5, 0), "")</f>
        <v/>
      </c>
      <c r="T196" s="47"/>
      <c r="U196" s="156" t="str">
        <f>IFERROR(IF(AG196&lt;&gt;"",Q196*VLOOKUP(N196,【参考】数式用!$AG$2:$AL$48,MATCH(P196,【参考】数式用!$AI$4:$AL$4,0)+2,0), ""), "")</f>
        <v/>
      </c>
      <c r="V196" s="42"/>
      <c r="W196" s="862"/>
      <c r="X196" s="863"/>
      <c r="Y196" s="43"/>
      <c r="Z196" s="48"/>
      <c r="AA196" s="155"/>
      <c r="AB196" s="49"/>
      <c r="AC196" s="864" t="str">
        <f>IFERROR(IF(AG196&lt;&gt;"",Z196*VLOOKUP(N196,【参考】数式用!$AG$2:$AL$48,MATCH(Y196,【参考】数式用!$AI$4:$AL$4,0)+2,0), ""), "")</f>
        <v/>
      </c>
      <c r="AD196" s="864"/>
      <c r="AE196" s="409"/>
      <c r="AF196" s="53"/>
      <c r="AG196" s="421" t="str">
        <f>IFERROR(VLOOKUP(O196, 【参考】数式用!$AY$5:$AY$13, 1, FALSE), "")</f>
        <v/>
      </c>
      <c r="AH196" s="422" t="str">
        <f>IFERROR(VLOOKUP(N196, 【参考】数式用!$BA$2:$BB$48, 2, FALSE), "")</f>
        <v/>
      </c>
      <c r="AI196" s="423" t="str">
        <f t="shared" si="8"/>
        <v/>
      </c>
      <c r="AJ196" s="424" t="str">
        <f t="shared" si="9"/>
        <v/>
      </c>
      <c r="AK196" s="151"/>
      <c r="AL196" s="151"/>
      <c r="AM196" s="125"/>
      <c r="AN196" s="125"/>
      <c r="AO196" s="125"/>
      <c r="AP196" s="125"/>
      <c r="AQ196" s="125"/>
      <c r="AR196" s="125"/>
      <c r="AS196" s="125"/>
      <c r="AT196" s="125"/>
    </row>
    <row r="197" spans="1:46" customFormat="1" ht="30" customHeight="1">
      <c r="A197" s="153">
        <v>184</v>
      </c>
      <c r="B197" s="857" t="str">
        <f>IF(基本情報入力シート!C222="","",基本情報入力シート!C222)</f>
        <v/>
      </c>
      <c r="C197" s="858"/>
      <c r="D197" s="858"/>
      <c r="E197" s="858"/>
      <c r="F197" s="858"/>
      <c r="G197" s="858"/>
      <c r="H197" s="858"/>
      <c r="I197" s="859"/>
      <c r="J197" s="405" t="str">
        <f>IF(基本情報入力シート!M222="","",基本情報入力シート!M222)</f>
        <v/>
      </c>
      <c r="K197" s="406" t="str">
        <f>IF(基本情報入力シート!R222="","",基本情報入力シート!R222)</f>
        <v/>
      </c>
      <c r="L197" s="406" t="str">
        <f>IF(基本情報入力シート!W222="","",基本情報入力シート!W222)</f>
        <v/>
      </c>
      <c r="M197" s="405" t="str">
        <f>IF(基本情報入力シート!X222="","",基本情報入力シート!X222)</f>
        <v/>
      </c>
      <c r="N197" s="157" t="str">
        <f>IF(基本情報入力シート!Y222="","",基本情報入力シート!Y222)</f>
        <v/>
      </c>
      <c r="O197" s="164"/>
      <c r="P197" s="43"/>
      <c r="Q197" s="855"/>
      <c r="R197" s="856"/>
      <c r="S197" s="154" t="str">
        <f>IFERROR(ROUNDDOWN(Q197*VLOOKUP(N197,【参考】数式用!$AR$2:$AW$48,MATCH(P197,【参考】数式用!$AT$4:$AW$4)+2,FALSE)*0.5, 0), "")</f>
        <v/>
      </c>
      <c r="T197" s="47"/>
      <c r="U197" s="156" t="str">
        <f>IFERROR(IF(AG197&lt;&gt;"",Q197*VLOOKUP(N197,【参考】数式用!$AG$2:$AL$48,MATCH(P197,【参考】数式用!$AI$4:$AL$4,0)+2,0), ""), "")</f>
        <v/>
      </c>
      <c r="V197" s="42"/>
      <c r="W197" s="862"/>
      <c r="X197" s="863"/>
      <c r="Y197" s="43"/>
      <c r="Z197" s="48"/>
      <c r="AA197" s="155"/>
      <c r="AB197" s="49"/>
      <c r="AC197" s="864" t="str">
        <f>IFERROR(IF(AG197&lt;&gt;"",Z197*VLOOKUP(N197,【参考】数式用!$AG$2:$AL$48,MATCH(Y197,【参考】数式用!$AI$4:$AL$4,0)+2,0), ""), "")</f>
        <v/>
      </c>
      <c r="AD197" s="864"/>
      <c r="AE197" s="409"/>
      <c r="AF197" s="53"/>
      <c r="AG197" s="421" t="str">
        <f>IFERROR(VLOOKUP(O197, 【参考】数式用!$AY$5:$AY$13, 1, FALSE), "")</f>
        <v/>
      </c>
      <c r="AH197" s="422" t="str">
        <f>IFERROR(VLOOKUP(N197, 【参考】数式用!$BA$2:$BB$48, 2, FALSE), "")</f>
        <v/>
      </c>
      <c r="AI197" s="423" t="str">
        <f t="shared" si="8"/>
        <v/>
      </c>
      <c r="AJ197" s="424" t="str">
        <f t="shared" si="9"/>
        <v/>
      </c>
      <c r="AK197" s="151"/>
      <c r="AL197" s="151"/>
      <c r="AM197" s="125"/>
      <c r="AN197" s="125"/>
      <c r="AO197" s="125"/>
      <c r="AP197" s="125"/>
      <c r="AQ197" s="125"/>
      <c r="AR197" s="125"/>
      <c r="AS197" s="125"/>
      <c r="AT197" s="125"/>
    </row>
    <row r="198" spans="1:46" customFormat="1" ht="30" customHeight="1">
      <c r="A198" s="153">
        <v>185</v>
      </c>
      <c r="B198" s="857" t="str">
        <f>IF(基本情報入力シート!C223="","",基本情報入力シート!C223)</f>
        <v/>
      </c>
      <c r="C198" s="858"/>
      <c r="D198" s="858"/>
      <c r="E198" s="858"/>
      <c r="F198" s="858"/>
      <c r="G198" s="858"/>
      <c r="H198" s="858"/>
      <c r="I198" s="859"/>
      <c r="J198" s="405" t="str">
        <f>IF(基本情報入力シート!M223="","",基本情報入力シート!M223)</f>
        <v/>
      </c>
      <c r="K198" s="406" t="str">
        <f>IF(基本情報入力シート!R223="","",基本情報入力シート!R223)</f>
        <v/>
      </c>
      <c r="L198" s="406" t="str">
        <f>IF(基本情報入力シート!W223="","",基本情報入力シート!W223)</f>
        <v/>
      </c>
      <c r="M198" s="405" t="str">
        <f>IF(基本情報入力シート!X223="","",基本情報入力シート!X223)</f>
        <v/>
      </c>
      <c r="N198" s="157" t="str">
        <f>IF(基本情報入力シート!Y223="","",基本情報入力シート!Y223)</f>
        <v/>
      </c>
      <c r="O198" s="164"/>
      <c r="P198" s="43"/>
      <c r="Q198" s="855"/>
      <c r="R198" s="856"/>
      <c r="S198" s="154" t="str">
        <f>IFERROR(ROUNDDOWN(Q198*VLOOKUP(N198,【参考】数式用!$AR$2:$AW$48,MATCH(P198,【参考】数式用!$AT$4:$AW$4)+2,FALSE)*0.5, 0), "")</f>
        <v/>
      </c>
      <c r="T198" s="47"/>
      <c r="U198" s="156" t="str">
        <f>IFERROR(IF(AG198&lt;&gt;"",Q198*VLOOKUP(N198,【参考】数式用!$AG$2:$AL$48,MATCH(P198,【参考】数式用!$AI$4:$AL$4,0)+2,0), ""), "")</f>
        <v/>
      </c>
      <c r="V198" s="42"/>
      <c r="W198" s="862"/>
      <c r="X198" s="863"/>
      <c r="Y198" s="43"/>
      <c r="Z198" s="48"/>
      <c r="AA198" s="155"/>
      <c r="AB198" s="49"/>
      <c r="AC198" s="864" t="str">
        <f>IFERROR(IF(AG198&lt;&gt;"",Z198*VLOOKUP(N198,【参考】数式用!$AG$2:$AL$48,MATCH(Y198,【参考】数式用!$AI$4:$AL$4,0)+2,0), ""), "")</f>
        <v/>
      </c>
      <c r="AD198" s="864"/>
      <c r="AE198" s="409"/>
      <c r="AF198" s="53"/>
      <c r="AG198" s="421" t="str">
        <f>IFERROR(VLOOKUP(O198, 【参考】数式用!$AY$5:$AY$13, 1, FALSE), "")</f>
        <v/>
      </c>
      <c r="AH198" s="422" t="str">
        <f>IFERROR(VLOOKUP(N198, 【参考】数式用!$BA$2:$BB$48, 2, FALSE), "")</f>
        <v/>
      </c>
      <c r="AI198" s="423" t="str">
        <f t="shared" si="8"/>
        <v/>
      </c>
      <c r="AJ198" s="424" t="str">
        <f t="shared" si="9"/>
        <v/>
      </c>
      <c r="AK198" s="151"/>
      <c r="AL198" s="151"/>
      <c r="AM198" s="125"/>
      <c r="AN198" s="125"/>
      <c r="AO198" s="125"/>
      <c r="AP198" s="125"/>
      <c r="AQ198" s="125"/>
      <c r="AR198" s="125"/>
      <c r="AS198" s="125"/>
      <c r="AT198" s="125"/>
    </row>
    <row r="199" spans="1:46" customFormat="1" ht="30" customHeight="1">
      <c r="A199" s="153">
        <v>186</v>
      </c>
      <c r="B199" s="857" t="str">
        <f>IF(基本情報入力シート!C224="","",基本情報入力シート!C224)</f>
        <v/>
      </c>
      <c r="C199" s="858"/>
      <c r="D199" s="858"/>
      <c r="E199" s="858"/>
      <c r="F199" s="858"/>
      <c r="G199" s="858"/>
      <c r="H199" s="858"/>
      <c r="I199" s="859"/>
      <c r="J199" s="405" t="str">
        <f>IF(基本情報入力シート!M224="","",基本情報入力シート!M224)</f>
        <v/>
      </c>
      <c r="K199" s="406" t="str">
        <f>IF(基本情報入力シート!R224="","",基本情報入力シート!R224)</f>
        <v/>
      </c>
      <c r="L199" s="406" t="str">
        <f>IF(基本情報入力シート!W224="","",基本情報入力シート!W224)</f>
        <v/>
      </c>
      <c r="M199" s="405" t="str">
        <f>IF(基本情報入力シート!X224="","",基本情報入力シート!X224)</f>
        <v/>
      </c>
      <c r="N199" s="157" t="str">
        <f>IF(基本情報入力シート!Y224="","",基本情報入力シート!Y224)</f>
        <v/>
      </c>
      <c r="O199" s="164"/>
      <c r="P199" s="43"/>
      <c r="Q199" s="855"/>
      <c r="R199" s="856"/>
      <c r="S199" s="154" t="str">
        <f>IFERROR(ROUNDDOWN(Q199*VLOOKUP(N199,【参考】数式用!$AR$2:$AW$48,MATCH(P199,【参考】数式用!$AT$4:$AW$4)+2,FALSE)*0.5, 0), "")</f>
        <v/>
      </c>
      <c r="T199" s="47"/>
      <c r="U199" s="156" t="str">
        <f>IFERROR(IF(AG199&lt;&gt;"",Q199*VLOOKUP(N199,【参考】数式用!$AG$2:$AL$48,MATCH(P199,【参考】数式用!$AI$4:$AL$4,0)+2,0), ""), "")</f>
        <v/>
      </c>
      <c r="V199" s="42"/>
      <c r="W199" s="862"/>
      <c r="X199" s="863"/>
      <c r="Y199" s="43"/>
      <c r="Z199" s="48"/>
      <c r="AA199" s="155"/>
      <c r="AB199" s="49"/>
      <c r="AC199" s="864" t="str">
        <f>IFERROR(IF(AG199&lt;&gt;"",Z199*VLOOKUP(N199,【参考】数式用!$AG$2:$AL$48,MATCH(Y199,【参考】数式用!$AI$4:$AL$4,0)+2,0), ""), "")</f>
        <v/>
      </c>
      <c r="AD199" s="864"/>
      <c r="AE199" s="409"/>
      <c r="AF199" s="53"/>
      <c r="AG199" s="421" t="str">
        <f>IFERROR(VLOOKUP(O199, 【参考】数式用!$AY$5:$AY$13, 1, FALSE), "")</f>
        <v/>
      </c>
      <c r="AH199" s="422" t="str">
        <f>IFERROR(VLOOKUP(N199, 【参考】数式用!$BA$2:$BB$48, 2, FALSE), "")</f>
        <v/>
      </c>
      <c r="AI199" s="423" t="str">
        <f t="shared" si="8"/>
        <v/>
      </c>
      <c r="AJ199" s="424" t="str">
        <f t="shared" si="9"/>
        <v/>
      </c>
      <c r="AK199" s="151"/>
      <c r="AL199" s="151"/>
      <c r="AM199" s="125"/>
      <c r="AN199" s="125"/>
      <c r="AO199" s="125"/>
      <c r="AP199" s="125"/>
      <c r="AQ199" s="125"/>
      <c r="AR199" s="125"/>
      <c r="AS199" s="125"/>
      <c r="AT199" s="125"/>
    </row>
    <row r="200" spans="1:46" customFormat="1" ht="30" customHeight="1">
      <c r="A200" s="153">
        <v>187</v>
      </c>
      <c r="B200" s="857" t="str">
        <f>IF(基本情報入力シート!C225="","",基本情報入力シート!C225)</f>
        <v/>
      </c>
      <c r="C200" s="858"/>
      <c r="D200" s="858"/>
      <c r="E200" s="858"/>
      <c r="F200" s="858"/>
      <c r="G200" s="858"/>
      <c r="H200" s="858"/>
      <c r="I200" s="859"/>
      <c r="J200" s="405" t="str">
        <f>IF(基本情報入力シート!M225="","",基本情報入力シート!M225)</f>
        <v/>
      </c>
      <c r="K200" s="406" t="str">
        <f>IF(基本情報入力シート!R225="","",基本情報入力シート!R225)</f>
        <v/>
      </c>
      <c r="L200" s="406" t="str">
        <f>IF(基本情報入力シート!W225="","",基本情報入力シート!W225)</f>
        <v/>
      </c>
      <c r="M200" s="405" t="str">
        <f>IF(基本情報入力シート!X225="","",基本情報入力シート!X225)</f>
        <v/>
      </c>
      <c r="N200" s="157" t="str">
        <f>IF(基本情報入力シート!Y225="","",基本情報入力シート!Y225)</f>
        <v/>
      </c>
      <c r="O200" s="164"/>
      <c r="P200" s="43"/>
      <c r="Q200" s="855"/>
      <c r="R200" s="856"/>
      <c r="S200" s="154" t="str">
        <f>IFERROR(ROUNDDOWN(Q200*VLOOKUP(N200,【参考】数式用!$AR$2:$AW$48,MATCH(P200,【参考】数式用!$AT$4:$AW$4)+2,FALSE)*0.5, 0), "")</f>
        <v/>
      </c>
      <c r="T200" s="47"/>
      <c r="U200" s="156" t="str">
        <f>IFERROR(IF(AG200&lt;&gt;"",Q200*VLOOKUP(N200,【参考】数式用!$AG$2:$AL$48,MATCH(P200,【参考】数式用!$AI$4:$AL$4,0)+2,0), ""), "")</f>
        <v/>
      </c>
      <c r="V200" s="42"/>
      <c r="W200" s="862"/>
      <c r="X200" s="863"/>
      <c r="Y200" s="43"/>
      <c r="Z200" s="48"/>
      <c r="AA200" s="155"/>
      <c r="AB200" s="49"/>
      <c r="AC200" s="864" t="str">
        <f>IFERROR(IF(AG200&lt;&gt;"",Z200*VLOOKUP(N200,【参考】数式用!$AG$2:$AL$48,MATCH(Y200,【参考】数式用!$AI$4:$AL$4,0)+2,0), ""), "")</f>
        <v/>
      </c>
      <c r="AD200" s="864"/>
      <c r="AE200" s="409"/>
      <c r="AF200" s="53"/>
      <c r="AG200" s="421" t="str">
        <f>IFERROR(VLOOKUP(O200, 【参考】数式用!$AY$5:$AY$13, 1, FALSE), "")</f>
        <v/>
      </c>
      <c r="AH200" s="422" t="str">
        <f>IFERROR(VLOOKUP(N200, 【参考】数式用!$BA$2:$BB$48, 2, FALSE), "")</f>
        <v/>
      </c>
      <c r="AI200" s="423" t="str">
        <f t="shared" si="8"/>
        <v/>
      </c>
      <c r="AJ200" s="424" t="str">
        <f t="shared" si="9"/>
        <v/>
      </c>
      <c r="AK200" s="151"/>
      <c r="AL200" s="151"/>
      <c r="AM200" s="125"/>
      <c r="AN200" s="125"/>
      <c r="AO200" s="125"/>
      <c r="AP200" s="125"/>
      <c r="AQ200" s="125"/>
      <c r="AR200" s="125"/>
      <c r="AS200" s="125"/>
      <c r="AT200" s="125"/>
    </row>
    <row r="201" spans="1:46" customFormat="1" ht="30" customHeight="1">
      <c r="A201" s="153">
        <v>188</v>
      </c>
      <c r="B201" s="857" t="str">
        <f>IF(基本情報入力シート!C226="","",基本情報入力シート!C226)</f>
        <v/>
      </c>
      <c r="C201" s="858"/>
      <c r="D201" s="858"/>
      <c r="E201" s="858"/>
      <c r="F201" s="858"/>
      <c r="G201" s="858"/>
      <c r="H201" s="858"/>
      <c r="I201" s="859"/>
      <c r="J201" s="405" t="str">
        <f>IF(基本情報入力シート!M226="","",基本情報入力シート!M226)</f>
        <v/>
      </c>
      <c r="K201" s="406" t="str">
        <f>IF(基本情報入力シート!R226="","",基本情報入力シート!R226)</f>
        <v/>
      </c>
      <c r="L201" s="406" t="str">
        <f>IF(基本情報入力シート!W226="","",基本情報入力シート!W226)</f>
        <v/>
      </c>
      <c r="M201" s="405" t="str">
        <f>IF(基本情報入力シート!X226="","",基本情報入力シート!X226)</f>
        <v/>
      </c>
      <c r="N201" s="157" t="str">
        <f>IF(基本情報入力シート!Y226="","",基本情報入力シート!Y226)</f>
        <v/>
      </c>
      <c r="O201" s="164"/>
      <c r="P201" s="43"/>
      <c r="Q201" s="855"/>
      <c r="R201" s="856"/>
      <c r="S201" s="154" t="str">
        <f>IFERROR(ROUNDDOWN(Q201*VLOOKUP(N201,【参考】数式用!$AR$2:$AW$48,MATCH(P201,【参考】数式用!$AT$4:$AW$4)+2,FALSE)*0.5, 0), "")</f>
        <v/>
      </c>
      <c r="T201" s="47"/>
      <c r="U201" s="156" t="str">
        <f>IFERROR(IF(AG201&lt;&gt;"",Q201*VLOOKUP(N201,【参考】数式用!$AG$2:$AL$48,MATCH(P201,【参考】数式用!$AI$4:$AL$4,0)+2,0), ""), "")</f>
        <v/>
      </c>
      <c r="V201" s="42"/>
      <c r="W201" s="862"/>
      <c r="X201" s="863"/>
      <c r="Y201" s="43"/>
      <c r="Z201" s="48"/>
      <c r="AA201" s="155"/>
      <c r="AB201" s="49"/>
      <c r="AC201" s="864" t="str">
        <f>IFERROR(IF(AG201&lt;&gt;"",Z201*VLOOKUP(N201,【参考】数式用!$AG$2:$AL$48,MATCH(Y201,【参考】数式用!$AI$4:$AL$4,0)+2,0), ""), "")</f>
        <v/>
      </c>
      <c r="AD201" s="864"/>
      <c r="AE201" s="409"/>
      <c r="AF201" s="53"/>
      <c r="AG201" s="421" t="str">
        <f>IFERROR(VLOOKUP(O201, 【参考】数式用!$AY$5:$AY$13, 1, FALSE), "")</f>
        <v/>
      </c>
      <c r="AH201" s="422" t="str">
        <f>IFERROR(VLOOKUP(N201, 【参考】数式用!$BA$2:$BB$48, 2, FALSE), "")</f>
        <v/>
      </c>
      <c r="AI201" s="423" t="str">
        <f t="shared" si="8"/>
        <v/>
      </c>
      <c r="AJ201" s="424" t="str">
        <f t="shared" si="9"/>
        <v/>
      </c>
      <c r="AK201" s="151"/>
      <c r="AL201" s="151"/>
      <c r="AM201" s="125"/>
      <c r="AN201" s="125"/>
      <c r="AO201" s="125"/>
      <c r="AP201" s="125"/>
      <c r="AQ201" s="125"/>
      <c r="AR201" s="125"/>
      <c r="AS201" s="125"/>
      <c r="AT201" s="125"/>
    </row>
    <row r="202" spans="1:46" customFormat="1" ht="30" customHeight="1">
      <c r="A202" s="153">
        <v>189</v>
      </c>
      <c r="B202" s="857" t="str">
        <f>IF(基本情報入力シート!C227="","",基本情報入力シート!C227)</f>
        <v/>
      </c>
      <c r="C202" s="858"/>
      <c r="D202" s="858"/>
      <c r="E202" s="858"/>
      <c r="F202" s="858"/>
      <c r="G202" s="858"/>
      <c r="H202" s="858"/>
      <c r="I202" s="859"/>
      <c r="J202" s="405" t="str">
        <f>IF(基本情報入力シート!M227="","",基本情報入力シート!M227)</f>
        <v/>
      </c>
      <c r="K202" s="406" t="str">
        <f>IF(基本情報入力シート!R227="","",基本情報入力シート!R227)</f>
        <v/>
      </c>
      <c r="L202" s="406" t="str">
        <f>IF(基本情報入力シート!W227="","",基本情報入力シート!W227)</f>
        <v/>
      </c>
      <c r="M202" s="405" t="str">
        <f>IF(基本情報入力シート!X227="","",基本情報入力シート!X227)</f>
        <v/>
      </c>
      <c r="N202" s="157" t="str">
        <f>IF(基本情報入力シート!Y227="","",基本情報入力シート!Y227)</f>
        <v/>
      </c>
      <c r="O202" s="164"/>
      <c r="P202" s="43"/>
      <c r="Q202" s="860"/>
      <c r="R202" s="861"/>
      <c r="S202" s="154" t="str">
        <f>IFERROR(ROUNDDOWN(Q202*VLOOKUP(N202,【参考】数式用!$AR$2:$AW$48,MATCH(P202,【参考】数式用!$AT$4:$AW$4)+2,FALSE)*0.5, 0), "")</f>
        <v/>
      </c>
      <c r="T202" s="47"/>
      <c r="U202" s="156" t="str">
        <f>IFERROR(IF(AG202&lt;&gt;"",Q202*VLOOKUP(N202,【参考】数式用!$AG$2:$AL$48,MATCH(P202,【参考】数式用!$AI$4:$AL$4,0)+2,0), ""), "")</f>
        <v/>
      </c>
      <c r="V202" s="42"/>
      <c r="W202" s="862"/>
      <c r="X202" s="863"/>
      <c r="Y202" s="43"/>
      <c r="Z202" s="48"/>
      <c r="AA202" s="155"/>
      <c r="AB202" s="49"/>
      <c r="AC202" s="873" t="str">
        <f>IFERROR(IF(AG202&lt;&gt;"",Z202*VLOOKUP(N202,【参考】数式用!$AG$2:$AL$48,MATCH(Y202,【参考】数式用!$AI$4:$AL$4,0)+2,0), ""), "")</f>
        <v/>
      </c>
      <c r="AD202" s="873"/>
      <c r="AE202" s="443"/>
      <c r="AF202" s="444"/>
      <c r="AG202" s="421" t="str">
        <f>IFERROR(VLOOKUP(O202, 【参考】数式用!$AY$5:$AY$13, 1, FALSE), "")</f>
        <v/>
      </c>
      <c r="AH202" s="422" t="str">
        <f>IFERROR(VLOOKUP(N202, 【参考】数式用!$BA$2:$BB$48, 2, FALSE), "")</f>
        <v/>
      </c>
      <c r="AI202" s="423" t="str">
        <f t="shared" si="8"/>
        <v/>
      </c>
      <c r="AJ202" s="424" t="str">
        <f t="shared" si="9"/>
        <v/>
      </c>
      <c r="AK202" s="151"/>
      <c r="AL202" s="151"/>
      <c r="AM202" s="125"/>
      <c r="AN202" s="125"/>
      <c r="AO202" s="125"/>
      <c r="AP202" s="125"/>
      <c r="AQ202" s="125"/>
      <c r="AR202" s="125"/>
      <c r="AS202" s="125"/>
      <c r="AT202" s="125"/>
    </row>
    <row r="203" spans="1:46" s="486" customFormat="1" ht="30" customHeight="1">
      <c r="A203" s="153">
        <v>190</v>
      </c>
      <c r="B203" s="857" t="str">
        <f>IF(基本情報入力シート!C228="","",基本情報入力シート!C228)</f>
        <v/>
      </c>
      <c r="C203" s="858"/>
      <c r="D203" s="858"/>
      <c r="E203" s="858"/>
      <c r="F203" s="858"/>
      <c r="G203" s="858"/>
      <c r="H203" s="858"/>
      <c r="I203" s="859"/>
      <c r="J203" s="405" t="str">
        <f>IF(基本情報入力シート!M228="","",基本情報入力シート!M228)</f>
        <v/>
      </c>
      <c r="K203" s="406" t="str">
        <f>IF(基本情報入力シート!R228="","",基本情報入力シート!R228)</f>
        <v/>
      </c>
      <c r="L203" s="406" t="str">
        <f>IF(基本情報入力シート!W228="","",基本情報入力シート!W228)</f>
        <v/>
      </c>
      <c r="M203" s="405" t="str">
        <f>IF(基本情報入力シート!X228="","",基本情報入力シート!X228)</f>
        <v/>
      </c>
      <c r="N203" s="157" t="str">
        <f>IF(基本情報入力シート!Y228="","",基本情報入力シート!Y228)</f>
        <v/>
      </c>
      <c r="O203" s="164"/>
      <c r="P203" s="43"/>
      <c r="Q203" s="860"/>
      <c r="R203" s="861"/>
      <c r="S203" s="154" t="str">
        <f>IFERROR(ROUNDDOWN(Q203*VLOOKUP(N203,【参考】数式用!$AR$2:$AW$48,MATCH(P203,【参考】数式用!$AT$4:$AW$4)+2,FALSE)*0.5, 0), "")</f>
        <v/>
      </c>
      <c r="T203" s="47"/>
      <c r="U203" s="156" t="str">
        <f>IFERROR(IF(AG203&lt;&gt;"",Q203*VLOOKUP(N203,【参考】数式用!$AG$2:$AL$48,MATCH(P203,【参考】数式用!$AI$4:$AL$4,0)+2,0), ""), "")</f>
        <v/>
      </c>
      <c r="V203" s="42"/>
      <c r="W203" s="862"/>
      <c r="X203" s="863"/>
      <c r="Y203" s="43"/>
      <c r="Z203" s="48"/>
      <c r="AA203" s="155"/>
      <c r="AB203" s="49"/>
      <c r="AC203" s="873" t="str">
        <f>IFERROR(IF(AG203&lt;&gt;"",Z203*VLOOKUP(N203,【参考】数式用!$AG$2:$AL$48,MATCH(Y203,【参考】数式用!$AI$4:$AL$4,0)+2,0), ""), "")</f>
        <v/>
      </c>
      <c r="AD203" s="873"/>
      <c r="AE203" s="443"/>
      <c r="AF203" s="444"/>
      <c r="AG203" s="421" t="str">
        <f>IFERROR(VLOOKUP(O203, 【参考】数式用!$AY$5:$AY$13, 1, FALSE), "")</f>
        <v/>
      </c>
      <c r="AH203" s="422" t="str">
        <f>IFERROR(VLOOKUP(N203, 【参考】数式用!$BA$2:$BB$48, 2, FALSE), "")</f>
        <v/>
      </c>
      <c r="AI203" s="423" t="str">
        <f t="shared" si="8"/>
        <v/>
      </c>
      <c r="AJ203" s="424" t="str">
        <f t="shared" si="9"/>
        <v/>
      </c>
      <c r="AK203" s="484"/>
      <c r="AL203" s="484"/>
      <c r="AM203" s="485"/>
      <c r="AN203" s="485"/>
      <c r="AO203" s="485"/>
      <c r="AP203" s="485"/>
      <c r="AQ203" s="485"/>
      <c r="AR203" s="485"/>
      <c r="AS203" s="485"/>
      <c r="AT203" s="485"/>
    </row>
    <row r="204" spans="1:46" customFormat="1" ht="30" customHeight="1">
      <c r="A204" s="153">
        <v>191</v>
      </c>
      <c r="B204" s="857" t="str">
        <f>IF(基本情報入力シート!C229="","",基本情報入力シート!C229)</f>
        <v/>
      </c>
      <c r="C204" s="858"/>
      <c r="D204" s="858"/>
      <c r="E204" s="858"/>
      <c r="F204" s="858"/>
      <c r="G204" s="858"/>
      <c r="H204" s="858"/>
      <c r="I204" s="859"/>
      <c r="J204" s="405" t="str">
        <f>IF(基本情報入力シート!M229="","",基本情報入力シート!M229)</f>
        <v/>
      </c>
      <c r="K204" s="406" t="str">
        <f>IF(基本情報入力シート!R229="","",基本情報入力シート!R229)</f>
        <v/>
      </c>
      <c r="L204" s="406" t="str">
        <f>IF(基本情報入力シート!W229="","",基本情報入力シート!W229)</f>
        <v/>
      </c>
      <c r="M204" s="405" t="str">
        <f>IF(基本情報入力シート!X229="","",基本情報入力シート!X229)</f>
        <v/>
      </c>
      <c r="N204" s="157" t="str">
        <f>IF(基本情報入力シート!Y229="","",基本情報入力シート!Y229)</f>
        <v/>
      </c>
      <c r="O204" s="164"/>
      <c r="P204" s="43"/>
      <c r="Q204" s="855"/>
      <c r="R204" s="856"/>
      <c r="S204" s="154" t="str">
        <f>IFERROR(ROUNDDOWN(Q204*VLOOKUP(N204,【参考】数式用!$AR$2:$AW$48,MATCH(P204,【参考】数式用!$AT$4:$AW$4)+2,FALSE)*0.5, 0), "")</f>
        <v/>
      </c>
      <c r="T204" s="47"/>
      <c r="U204" s="156" t="str">
        <f>IFERROR(IF(AG204&lt;&gt;"",Q204*VLOOKUP(N204,【参考】数式用!$AG$2:$AL$48,MATCH(P204,【参考】数式用!$AI$4:$AL$4,0)+2,0), ""), "")</f>
        <v/>
      </c>
      <c r="V204" s="42"/>
      <c r="W204" s="862"/>
      <c r="X204" s="863"/>
      <c r="Y204" s="43"/>
      <c r="Z204" s="48"/>
      <c r="AA204" s="155"/>
      <c r="AB204" s="49"/>
      <c r="AC204" s="864" t="str">
        <f>IFERROR(IF(AG204&lt;&gt;"",Z204*VLOOKUP(N204,【参考】数式用!$AG$2:$AL$48,MATCH(Y204,【参考】数式用!$AI$4:$AL$4,0)+2,0), ""), "")</f>
        <v/>
      </c>
      <c r="AD204" s="864"/>
      <c r="AE204" s="409"/>
      <c r="AF204" s="53"/>
      <c r="AG204" s="421" t="str">
        <f>IFERROR(VLOOKUP(O204, 【参考】数式用!$AY$5:$AY$13, 1, FALSE), "")</f>
        <v/>
      </c>
      <c r="AH204" s="422" t="str">
        <f>IFERROR(VLOOKUP(N204, 【参考】数式用!$BA$2:$BB$48, 2, FALSE), "")</f>
        <v/>
      </c>
      <c r="AI204" s="423" t="str">
        <f t="shared" si="8"/>
        <v/>
      </c>
      <c r="AJ204" s="424" t="str">
        <f t="shared" si="9"/>
        <v/>
      </c>
      <c r="AK204" s="151"/>
      <c r="AL204" s="151"/>
      <c r="AM204" s="125"/>
      <c r="AN204" s="125"/>
      <c r="AO204" s="125"/>
      <c r="AP204" s="125"/>
      <c r="AQ204" s="125"/>
      <c r="AR204" s="125"/>
      <c r="AS204" s="125"/>
      <c r="AT204" s="125"/>
    </row>
    <row r="205" spans="1:46" customFormat="1" ht="30" customHeight="1">
      <c r="A205" s="153">
        <v>192</v>
      </c>
      <c r="B205" s="857" t="str">
        <f>IF(基本情報入力シート!C230="","",基本情報入力シート!C230)</f>
        <v/>
      </c>
      <c r="C205" s="858"/>
      <c r="D205" s="858"/>
      <c r="E205" s="858"/>
      <c r="F205" s="858"/>
      <c r="G205" s="858"/>
      <c r="H205" s="858"/>
      <c r="I205" s="859"/>
      <c r="J205" s="405" t="str">
        <f>IF(基本情報入力シート!M230="","",基本情報入力シート!M230)</f>
        <v/>
      </c>
      <c r="K205" s="406" t="str">
        <f>IF(基本情報入力シート!R230="","",基本情報入力シート!R230)</f>
        <v/>
      </c>
      <c r="L205" s="406" t="str">
        <f>IF(基本情報入力シート!W230="","",基本情報入力シート!W230)</f>
        <v/>
      </c>
      <c r="M205" s="405" t="str">
        <f>IF(基本情報入力シート!X230="","",基本情報入力シート!X230)</f>
        <v/>
      </c>
      <c r="N205" s="157" t="str">
        <f>IF(基本情報入力シート!Y230="","",基本情報入力シート!Y230)</f>
        <v/>
      </c>
      <c r="O205" s="164"/>
      <c r="P205" s="43"/>
      <c r="Q205" s="855"/>
      <c r="R205" s="856"/>
      <c r="S205" s="154" t="str">
        <f>IFERROR(ROUNDDOWN(Q205*VLOOKUP(N205,【参考】数式用!$AR$2:$AW$48,MATCH(P205,【参考】数式用!$AT$4:$AW$4)+2,FALSE)*0.5, 0), "")</f>
        <v/>
      </c>
      <c r="T205" s="47"/>
      <c r="U205" s="156" t="str">
        <f>IFERROR(IF(AG205&lt;&gt;"",Q205*VLOOKUP(N205,【参考】数式用!$AG$2:$AL$48,MATCH(P205,【参考】数式用!$AI$4:$AL$4,0)+2,0), ""), "")</f>
        <v/>
      </c>
      <c r="V205" s="42"/>
      <c r="W205" s="862"/>
      <c r="X205" s="863"/>
      <c r="Y205" s="43"/>
      <c r="Z205" s="48"/>
      <c r="AA205" s="155"/>
      <c r="AB205" s="49"/>
      <c r="AC205" s="864" t="str">
        <f>IFERROR(IF(AG205&lt;&gt;"",Z205*VLOOKUP(N205,【参考】数式用!$AG$2:$AL$48,MATCH(Y205,【参考】数式用!$AI$4:$AL$4,0)+2,0), ""), "")</f>
        <v/>
      </c>
      <c r="AD205" s="864"/>
      <c r="AE205" s="409"/>
      <c r="AF205" s="53"/>
      <c r="AG205" s="421" t="str">
        <f>IFERROR(VLOOKUP(O205, 【参考】数式用!$AY$5:$AY$13, 1, FALSE), "")</f>
        <v/>
      </c>
      <c r="AH205" s="422" t="str">
        <f>IFERROR(VLOOKUP(N205, 【参考】数式用!$BA$2:$BB$48, 2, FALSE), "")</f>
        <v/>
      </c>
      <c r="AI205" s="423" t="str">
        <f t="shared" si="8"/>
        <v/>
      </c>
      <c r="AJ205" s="424" t="str">
        <f t="shared" si="9"/>
        <v/>
      </c>
      <c r="AK205" s="151"/>
      <c r="AL205" s="151"/>
      <c r="AM205" s="125"/>
      <c r="AN205" s="125"/>
      <c r="AO205" s="125"/>
      <c r="AP205" s="125"/>
      <c r="AQ205" s="125"/>
      <c r="AR205" s="125"/>
      <c r="AS205" s="125"/>
      <c r="AT205" s="125"/>
    </row>
    <row r="206" spans="1:46" customFormat="1" ht="30" customHeight="1">
      <c r="A206" s="153">
        <v>193</v>
      </c>
      <c r="B206" s="857" t="str">
        <f>IF(基本情報入力シート!C231="","",基本情報入力シート!C231)</f>
        <v/>
      </c>
      <c r="C206" s="858"/>
      <c r="D206" s="858"/>
      <c r="E206" s="858"/>
      <c r="F206" s="858"/>
      <c r="G206" s="858"/>
      <c r="H206" s="858"/>
      <c r="I206" s="859"/>
      <c r="J206" s="405" t="str">
        <f>IF(基本情報入力シート!M231="","",基本情報入力シート!M231)</f>
        <v/>
      </c>
      <c r="K206" s="406" t="str">
        <f>IF(基本情報入力シート!R231="","",基本情報入力シート!R231)</f>
        <v/>
      </c>
      <c r="L206" s="406" t="str">
        <f>IF(基本情報入力シート!W231="","",基本情報入力シート!W231)</f>
        <v/>
      </c>
      <c r="M206" s="405" t="str">
        <f>IF(基本情報入力シート!X231="","",基本情報入力シート!X231)</f>
        <v/>
      </c>
      <c r="N206" s="157" t="str">
        <f>IF(基本情報入力シート!Y231="","",基本情報入力シート!Y231)</f>
        <v/>
      </c>
      <c r="O206" s="164"/>
      <c r="P206" s="43"/>
      <c r="Q206" s="855"/>
      <c r="R206" s="856"/>
      <c r="S206" s="154" t="str">
        <f>IFERROR(ROUNDDOWN(Q206*VLOOKUP(N206,【参考】数式用!$AR$2:$AW$48,MATCH(P206,【参考】数式用!$AT$4:$AW$4)+2,FALSE)*0.5, 0), "")</f>
        <v/>
      </c>
      <c r="T206" s="47"/>
      <c r="U206" s="156" t="str">
        <f>IFERROR(IF(AG206&lt;&gt;"",Q206*VLOOKUP(N206,【参考】数式用!$AG$2:$AL$48,MATCH(P206,【参考】数式用!$AI$4:$AL$4,0)+2,0), ""), "")</f>
        <v/>
      </c>
      <c r="V206" s="42"/>
      <c r="W206" s="862"/>
      <c r="X206" s="863"/>
      <c r="Y206" s="43"/>
      <c r="Z206" s="48"/>
      <c r="AA206" s="155"/>
      <c r="AB206" s="49"/>
      <c r="AC206" s="864" t="str">
        <f>IFERROR(IF(AG206&lt;&gt;"",Z206*VLOOKUP(N206,【参考】数式用!$AG$2:$AL$48,MATCH(Y206,【参考】数式用!$AI$4:$AL$4,0)+2,0), ""), "")</f>
        <v/>
      </c>
      <c r="AD206" s="864"/>
      <c r="AE206" s="409"/>
      <c r="AF206" s="53"/>
      <c r="AG206" s="421" t="str">
        <f>IFERROR(VLOOKUP(O206, 【参考】数式用!$AY$5:$AY$13, 1, FALSE), "")</f>
        <v/>
      </c>
      <c r="AH206" s="422" t="str">
        <f>IFERROR(VLOOKUP(N206, 【参考】数式用!$BA$2:$BB$48, 2, FALSE), "")</f>
        <v/>
      </c>
      <c r="AI206" s="423" t="str">
        <f t="shared" si="8"/>
        <v/>
      </c>
      <c r="AJ206" s="424" t="str">
        <f t="shared" si="9"/>
        <v/>
      </c>
      <c r="AK206" s="151"/>
      <c r="AL206" s="151"/>
      <c r="AM206" s="125"/>
      <c r="AN206" s="125"/>
      <c r="AO206" s="125"/>
      <c r="AP206" s="125"/>
      <c r="AQ206" s="125"/>
      <c r="AR206" s="125"/>
      <c r="AS206" s="125"/>
      <c r="AT206" s="125"/>
    </row>
    <row r="207" spans="1:46" customFormat="1" ht="30" customHeight="1">
      <c r="A207" s="153">
        <v>194</v>
      </c>
      <c r="B207" s="857" t="str">
        <f>IF(基本情報入力シート!C232="","",基本情報入力シート!C232)</f>
        <v/>
      </c>
      <c r="C207" s="858"/>
      <c r="D207" s="858"/>
      <c r="E207" s="858"/>
      <c r="F207" s="858"/>
      <c r="G207" s="858"/>
      <c r="H207" s="858"/>
      <c r="I207" s="859"/>
      <c r="J207" s="405" t="str">
        <f>IF(基本情報入力シート!M232="","",基本情報入力シート!M232)</f>
        <v/>
      </c>
      <c r="K207" s="406" t="str">
        <f>IF(基本情報入力シート!R232="","",基本情報入力シート!R232)</f>
        <v/>
      </c>
      <c r="L207" s="406" t="str">
        <f>IF(基本情報入力シート!W232="","",基本情報入力シート!W232)</f>
        <v/>
      </c>
      <c r="M207" s="405" t="str">
        <f>IF(基本情報入力シート!X232="","",基本情報入力シート!X232)</f>
        <v/>
      </c>
      <c r="N207" s="157" t="str">
        <f>IF(基本情報入力シート!Y232="","",基本情報入力シート!Y232)</f>
        <v/>
      </c>
      <c r="O207" s="164"/>
      <c r="P207" s="43"/>
      <c r="Q207" s="855"/>
      <c r="R207" s="856"/>
      <c r="S207" s="154" t="str">
        <f>IFERROR(ROUNDDOWN(Q207*VLOOKUP(N207,【参考】数式用!$AR$2:$AW$48,MATCH(P207,【参考】数式用!$AT$4:$AW$4)+2,FALSE)*0.5, 0), "")</f>
        <v/>
      </c>
      <c r="T207" s="47"/>
      <c r="U207" s="156" t="str">
        <f>IFERROR(IF(AG207&lt;&gt;"",Q207*VLOOKUP(N207,【参考】数式用!$AG$2:$AL$48,MATCH(P207,【参考】数式用!$AI$4:$AL$4,0)+2,0), ""), "")</f>
        <v/>
      </c>
      <c r="V207" s="42"/>
      <c r="W207" s="862"/>
      <c r="X207" s="863"/>
      <c r="Y207" s="43"/>
      <c r="Z207" s="48"/>
      <c r="AA207" s="155"/>
      <c r="AB207" s="49"/>
      <c r="AC207" s="864" t="str">
        <f>IFERROR(IF(AG207&lt;&gt;"",Z207*VLOOKUP(N207,【参考】数式用!$AG$2:$AL$48,MATCH(Y207,【参考】数式用!$AI$4:$AL$4,0)+2,0), ""), "")</f>
        <v/>
      </c>
      <c r="AD207" s="864"/>
      <c r="AE207" s="409"/>
      <c r="AF207" s="53"/>
      <c r="AG207" s="421" t="str">
        <f>IFERROR(VLOOKUP(O207, 【参考】数式用!$AY$5:$AY$13, 1, FALSE), "")</f>
        <v/>
      </c>
      <c r="AH207" s="422" t="str">
        <f>IFERROR(VLOOKUP(N207, 【参考】数式用!$BA$2:$BB$48, 2, FALSE), "")</f>
        <v/>
      </c>
      <c r="AI207" s="423" t="str">
        <f t="shared" si="8"/>
        <v/>
      </c>
      <c r="AJ207" s="424" t="str">
        <f t="shared" si="9"/>
        <v/>
      </c>
      <c r="AK207" s="151"/>
      <c r="AL207" s="151"/>
      <c r="AM207" s="125"/>
      <c r="AN207" s="125"/>
      <c r="AO207" s="125"/>
      <c r="AP207" s="125"/>
      <c r="AQ207" s="125"/>
      <c r="AR207" s="125"/>
      <c r="AS207" s="125"/>
      <c r="AT207" s="125"/>
    </row>
    <row r="208" spans="1:46" customFormat="1" ht="30" customHeight="1">
      <c r="A208" s="153">
        <v>195</v>
      </c>
      <c r="B208" s="857" t="str">
        <f>IF(基本情報入力シート!C233="","",基本情報入力シート!C233)</f>
        <v/>
      </c>
      <c r="C208" s="858"/>
      <c r="D208" s="858"/>
      <c r="E208" s="858"/>
      <c r="F208" s="858"/>
      <c r="G208" s="858"/>
      <c r="H208" s="858"/>
      <c r="I208" s="859"/>
      <c r="J208" s="405" t="str">
        <f>IF(基本情報入力シート!M233="","",基本情報入力シート!M233)</f>
        <v/>
      </c>
      <c r="K208" s="406" t="str">
        <f>IF(基本情報入力シート!R233="","",基本情報入力シート!R233)</f>
        <v/>
      </c>
      <c r="L208" s="406" t="str">
        <f>IF(基本情報入力シート!W233="","",基本情報入力シート!W233)</f>
        <v/>
      </c>
      <c r="M208" s="405" t="str">
        <f>IF(基本情報入力シート!X233="","",基本情報入力シート!X233)</f>
        <v/>
      </c>
      <c r="N208" s="157" t="str">
        <f>IF(基本情報入力シート!Y233="","",基本情報入力シート!Y233)</f>
        <v/>
      </c>
      <c r="O208" s="164"/>
      <c r="P208" s="43"/>
      <c r="Q208" s="855"/>
      <c r="R208" s="856"/>
      <c r="S208" s="154" t="str">
        <f>IFERROR(ROUNDDOWN(Q208*VLOOKUP(N208,【参考】数式用!$AR$2:$AW$48,MATCH(P208,【参考】数式用!$AT$4:$AW$4)+2,FALSE)*0.5, 0), "")</f>
        <v/>
      </c>
      <c r="T208" s="47"/>
      <c r="U208" s="156" t="str">
        <f>IFERROR(IF(AG208&lt;&gt;"",Q208*VLOOKUP(N208,【参考】数式用!$AG$2:$AL$48,MATCH(P208,【参考】数式用!$AI$4:$AL$4,0)+2,0), ""), "")</f>
        <v/>
      </c>
      <c r="V208" s="42"/>
      <c r="W208" s="862"/>
      <c r="X208" s="863"/>
      <c r="Y208" s="43"/>
      <c r="Z208" s="48"/>
      <c r="AA208" s="155"/>
      <c r="AB208" s="49"/>
      <c r="AC208" s="864" t="str">
        <f>IFERROR(IF(AG208&lt;&gt;"",Z208*VLOOKUP(N208,【参考】数式用!$AG$2:$AL$48,MATCH(Y208,【参考】数式用!$AI$4:$AL$4,0)+2,0), ""), "")</f>
        <v/>
      </c>
      <c r="AD208" s="864"/>
      <c r="AE208" s="409"/>
      <c r="AF208" s="53"/>
      <c r="AG208" s="421" t="str">
        <f>IFERROR(VLOOKUP(O208, 【参考】数式用!$AY$5:$AY$13, 1, FALSE), "")</f>
        <v/>
      </c>
      <c r="AH208" s="422" t="str">
        <f>IFERROR(VLOOKUP(N208, 【参考】数式用!$BA$2:$BB$48, 2, FALSE), "")</f>
        <v/>
      </c>
      <c r="AI208" s="423" t="str">
        <f t="shared" si="8"/>
        <v/>
      </c>
      <c r="AJ208" s="424" t="str">
        <f t="shared" si="9"/>
        <v/>
      </c>
      <c r="AK208" s="151"/>
      <c r="AL208" s="151"/>
      <c r="AM208" s="125"/>
      <c r="AN208" s="125"/>
      <c r="AO208" s="125"/>
      <c r="AP208" s="125"/>
      <c r="AQ208" s="125"/>
      <c r="AR208" s="125"/>
      <c r="AS208" s="125"/>
      <c r="AT208" s="125"/>
    </row>
    <row r="209" spans="1:46" customFormat="1" ht="30" customHeight="1">
      <c r="A209" s="153">
        <v>196</v>
      </c>
      <c r="B209" s="857" t="str">
        <f>IF(基本情報入力シート!C234="","",基本情報入力シート!C234)</f>
        <v/>
      </c>
      <c r="C209" s="858"/>
      <c r="D209" s="858"/>
      <c r="E209" s="858"/>
      <c r="F209" s="858"/>
      <c r="G209" s="858"/>
      <c r="H209" s="858"/>
      <c r="I209" s="859"/>
      <c r="J209" s="405" t="str">
        <f>IF(基本情報入力シート!M234="","",基本情報入力シート!M234)</f>
        <v/>
      </c>
      <c r="K209" s="406" t="str">
        <f>IF(基本情報入力シート!R234="","",基本情報入力シート!R234)</f>
        <v/>
      </c>
      <c r="L209" s="406" t="str">
        <f>IF(基本情報入力シート!W234="","",基本情報入力シート!W234)</f>
        <v/>
      </c>
      <c r="M209" s="405" t="str">
        <f>IF(基本情報入力シート!X234="","",基本情報入力シート!X234)</f>
        <v/>
      </c>
      <c r="N209" s="157" t="str">
        <f>IF(基本情報入力シート!Y234="","",基本情報入力シート!Y234)</f>
        <v/>
      </c>
      <c r="O209" s="164"/>
      <c r="P209" s="43"/>
      <c r="Q209" s="855"/>
      <c r="R209" s="856"/>
      <c r="S209" s="154" t="str">
        <f>IFERROR(ROUNDDOWN(Q209*VLOOKUP(N209,【参考】数式用!$AR$2:$AW$48,MATCH(P209,【参考】数式用!$AT$4:$AW$4)+2,FALSE)*0.5, 0), "")</f>
        <v/>
      </c>
      <c r="T209" s="47"/>
      <c r="U209" s="156" t="str">
        <f>IFERROR(IF(AG209&lt;&gt;"",Q209*VLOOKUP(N209,【参考】数式用!$AG$2:$AL$48,MATCH(P209,【参考】数式用!$AI$4:$AL$4,0)+2,0), ""), "")</f>
        <v/>
      </c>
      <c r="V209" s="42"/>
      <c r="W209" s="862"/>
      <c r="X209" s="863"/>
      <c r="Y209" s="43"/>
      <c r="Z209" s="48"/>
      <c r="AA209" s="155"/>
      <c r="AB209" s="49"/>
      <c r="AC209" s="864" t="str">
        <f>IFERROR(IF(AG209&lt;&gt;"",Z209*VLOOKUP(N209,【参考】数式用!$AG$2:$AL$48,MATCH(Y209,【参考】数式用!$AI$4:$AL$4,0)+2,0), ""), "")</f>
        <v/>
      </c>
      <c r="AD209" s="864"/>
      <c r="AE209" s="409"/>
      <c r="AF209" s="53"/>
      <c r="AG209" s="421" t="str">
        <f>IFERROR(VLOOKUP(O209, 【参考】数式用!$AY$5:$AY$13, 1, FALSE), "")</f>
        <v/>
      </c>
      <c r="AH209" s="422" t="str">
        <f>IFERROR(VLOOKUP(N209, 【参考】数式用!$BA$2:$BB$48, 2, FALSE), "")</f>
        <v/>
      </c>
      <c r="AI209" s="423" t="str">
        <f t="shared" si="8"/>
        <v/>
      </c>
      <c r="AJ209" s="424" t="str">
        <f t="shared" si="9"/>
        <v/>
      </c>
      <c r="AK209" s="151"/>
      <c r="AL209" s="151"/>
      <c r="AM209" s="125"/>
      <c r="AN209" s="125"/>
      <c r="AO209" s="125"/>
      <c r="AP209" s="125"/>
      <c r="AQ209" s="125"/>
      <c r="AR209" s="125"/>
      <c r="AS209" s="125"/>
      <c r="AT209" s="125"/>
    </row>
    <row r="210" spans="1:46" customFormat="1" ht="30" customHeight="1">
      <c r="A210" s="153">
        <v>197</v>
      </c>
      <c r="B210" s="857" t="str">
        <f>IF(基本情報入力シート!C235="","",基本情報入力シート!C235)</f>
        <v/>
      </c>
      <c r="C210" s="858"/>
      <c r="D210" s="858"/>
      <c r="E210" s="858"/>
      <c r="F210" s="858"/>
      <c r="G210" s="858"/>
      <c r="H210" s="858"/>
      <c r="I210" s="859"/>
      <c r="J210" s="405" t="str">
        <f>IF(基本情報入力シート!M235="","",基本情報入力シート!M235)</f>
        <v/>
      </c>
      <c r="K210" s="406" t="str">
        <f>IF(基本情報入力シート!R235="","",基本情報入力シート!R235)</f>
        <v/>
      </c>
      <c r="L210" s="406" t="str">
        <f>IF(基本情報入力シート!W235="","",基本情報入力シート!W235)</f>
        <v/>
      </c>
      <c r="M210" s="405" t="str">
        <f>IF(基本情報入力シート!X235="","",基本情報入力シート!X235)</f>
        <v/>
      </c>
      <c r="N210" s="157" t="str">
        <f>IF(基本情報入力シート!Y235="","",基本情報入力シート!Y235)</f>
        <v/>
      </c>
      <c r="O210" s="164"/>
      <c r="P210" s="43"/>
      <c r="Q210" s="860"/>
      <c r="R210" s="861"/>
      <c r="S210" s="154" t="str">
        <f>IFERROR(ROUNDDOWN(Q210*VLOOKUP(N210,【参考】数式用!$AR$2:$AW$48,MATCH(P210,【参考】数式用!$AT$4:$AW$4)+2,FALSE)*0.5, 0), "")</f>
        <v/>
      </c>
      <c r="T210" s="47"/>
      <c r="U210" s="156" t="str">
        <f>IFERROR(IF(AG210&lt;&gt;"",Q210*VLOOKUP(N210,【参考】数式用!$AG$2:$AL$48,MATCH(P210,【参考】数式用!$AI$4:$AL$4,0)+2,0), ""), "")</f>
        <v/>
      </c>
      <c r="V210" s="42"/>
      <c r="W210" s="862"/>
      <c r="X210" s="863"/>
      <c r="Y210" s="43"/>
      <c r="Z210" s="48"/>
      <c r="AA210" s="155"/>
      <c r="AB210" s="49"/>
      <c r="AC210" s="873" t="str">
        <f>IFERROR(IF(AG210&lt;&gt;"",Z210*VLOOKUP(N210,【参考】数式用!$AG$2:$AL$48,MATCH(Y210,【参考】数式用!$AI$4:$AL$4,0)+2,0), ""), "")</f>
        <v/>
      </c>
      <c r="AD210" s="873"/>
      <c r="AE210" s="443"/>
      <c r="AF210" s="444"/>
      <c r="AG210" s="421" t="str">
        <f>IFERROR(VLOOKUP(O210, 【参考】数式用!$AY$5:$AY$13, 1, FALSE), "")</f>
        <v/>
      </c>
      <c r="AH210" s="422" t="str">
        <f>IFERROR(VLOOKUP(N210, 【参考】数式用!$BA$2:$BB$48, 2, FALSE), "")</f>
        <v/>
      </c>
      <c r="AI210" s="423" t="str">
        <f t="shared" si="8"/>
        <v/>
      </c>
      <c r="AJ210" s="424" t="str">
        <f t="shared" si="9"/>
        <v/>
      </c>
      <c r="AK210" s="151"/>
      <c r="AL210" s="151"/>
      <c r="AM210" s="125"/>
      <c r="AN210" s="125"/>
      <c r="AO210" s="125"/>
      <c r="AP210" s="125"/>
      <c r="AQ210" s="125"/>
      <c r="AR210" s="125"/>
      <c r="AS210" s="125"/>
      <c r="AT210" s="125"/>
    </row>
    <row r="211" spans="1:46" s="486" customFormat="1" ht="30" customHeight="1">
      <c r="A211" s="153">
        <v>198</v>
      </c>
      <c r="B211" s="857" t="str">
        <f>IF(基本情報入力シート!C236="","",基本情報入力シート!C236)</f>
        <v/>
      </c>
      <c r="C211" s="858"/>
      <c r="D211" s="858"/>
      <c r="E211" s="858"/>
      <c r="F211" s="858"/>
      <c r="G211" s="858"/>
      <c r="H211" s="858"/>
      <c r="I211" s="859"/>
      <c r="J211" s="405" t="str">
        <f>IF(基本情報入力シート!M236="","",基本情報入力シート!M236)</f>
        <v/>
      </c>
      <c r="K211" s="406" t="str">
        <f>IF(基本情報入力シート!R236="","",基本情報入力シート!R236)</f>
        <v/>
      </c>
      <c r="L211" s="406" t="str">
        <f>IF(基本情報入力シート!W236="","",基本情報入力シート!W236)</f>
        <v/>
      </c>
      <c r="M211" s="405" t="str">
        <f>IF(基本情報入力シート!X236="","",基本情報入力シート!X236)</f>
        <v/>
      </c>
      <c r="N211" s="157" t="str">
        <f>IF(基本情報入力シート!Y236="","",基本情報入力シート!Y236)</f>
        <v/>
      </c>
      <c r="O211" s="164"/>
      <c r="P211" s="43"/>
      <c r="Q211" s="860"/>
      <c r="R211" s="861"/>
      <c r="S211" s="154" t="str">
        <f>IFERROR(ROUNDDOWN(Q211*VLOOKUP(N211,【参考】数式用!$AR$2:$AW$48,MATCH(P211,【参考】数式用!$AT$4:$AW$4)+2,FALSE)*0.5, 0), "")</f>
        <v/>
      </c>
      <c r="T211" s="47"/>
      <c r="U211" s="156" t="str">
        <f>IFERROR(IF(AG211&lt;&gt;"",Q211*VLOOKUP(N211,【参考】数式用!$AG$2:$AL$48,MATCH(P211,【参考】数式用!$AI$4:$AL$4,0)+2,0), ""), "")</f>
        <v/>
      </c>
      <c r="V211" s="42"/>
      <c r="W211" s="862"/>
      <c r="X211" s="863"/>
      <c r="Y211" s="43"/>
      <c r="Z211" s="48"/>
      <c r="AA211" s="155"/>
      <c r="AB211" s="49"/>
      <c r="AC211" s="873" t="str">
        <f>IFERROR(IF(AG211&lt;&gt;"",Z211*VLOOKUP(N211,【参考】数式用!$AG$2:$AL$48,MATCH(Y211,【参考】数式用!$AI$4:$AL$4,0)+2,0), ""), "")</f>
        <v/>
      </c>
      <c r="AD211" s="873"/>
      <c r="AE211" s="443"/>
      <c r="AF211" s="444"/>
      <c r="AG211" s="421" t="str">
        <f>IFERROR(VLOOKUP(O211, 【参考】数式用!$AY$5:$AY$13, 1, FALSE), "")</f>
        <v/>
      </c>
      <c r="AH211" s="422" t="str">
        <f>IFERROR(VLOOKUP(N211, 【参考】数式用!$BA$2:$BB$48, 2, FALSE), "")</f>
        <v/>
      </c>
      <c r="AI211" s="423" t="str">
        <f t="shared" si="8"/>
        <v/>
      </c>
      <c r="AJ211" s="424" t="str">
        <f t="shared" si="9"/>
        <v/>
      </c>
      <c r="AK211" s="484"/>
      <c r="AL211" s="484"/>
      <c r="AM211" s="485"/>
      <c r="AN211" s="485"/>
      <c r="AO211" s="485"/>
      <c r="AP211" s="485"/>
      <c r="AQ211" s="485"/>
      <c r="AR211" s="485"/>
      <c r="AS211" s="485"/>
      <c r="AT211" s="485"/>
    </row>
    <row r="212" spans="1:46" s="485" customFormat="1" ht="30" customHeight="1">
      <c r="A212" s="153">
        <v>199</v>
      </c>
      <c r="B212" s="857" t="str">
        <f>IF(基本情報入力シート!C237="","",基本情報入力シート!C237)</f>
        <v/>
      </c>
      <c r="C212" s="858"/>
      <c r="D212" s="858"/>
      <c r="E212" s="858"/>
      <c r="F212" s="858"/>
      <c r="G212" s="858"/>
      <c r="H212" s="858"/>
      <c r="I212" s="859"/>
      <c r="J212" s="405" t="str">
        <f>IF(基本情報入力シート!M237="","",基本情報入力シート!M237)</f>
        <v/>
      </c>
      <c r="K212" s="406" t="str">
        <f>IF(基本情報入力シート!R237="","",基本情報入力シート!R237)</f>
        <v/>
      </c>
      <c r="L212" s="406" t="str">
        <f>IF(基本情報入力シート!W237="","",基本情報入力シート!W237)</f>
        <v/>
      </c>
      <c r="M212" s="405" t="str">
        <f>IF(基本情報入力シート!X237="","",基本情報入力シート!X237)</f>
        <v/>
      </c>
      <c r="N212" s="157" t="str">
        <f>IF(基本情報入力シート!Y237="","",基本情報入力シート!Y237)</f>
        <v/>
      </c>
      <c r="O212" s="164"/>
      <c r="P212" s="43"/>
      <c r="Q212" s="860"/>
      <c r="R212" s="861"/>
      <c r="S212" s="154" t="str">
        <f>IFERROR(ROUNDDOWN(Q212*VLOOKUP(N212,【参考】数式用!$AR$2:$AW$48,MATCH(P212,【参考】数式用!$AT$4:$AW$4)+2,FALSE)*0.5, 0), "")</f>
        <v/>
      </c>
      <c r="T212" s="47"/>
      <c r="U212" s="156" t="str">
        <f>IFERROR(IF(AG212&lt;&gt;"",Q212*VLOOKUP(N212,【参考】数式用!$AG$2:$AL$48,MATCH(P212,【参考】数式用!$AI$4:$AL$4,0)+2,0), ""), "")</f>
        <v/>
      </c>
      <c r="V212" s="42"/>
      <c r="W212" s="862"/>
      <c r="X212" s="863"/>
      <c r="Y212" s="43"/>
      <c r="Z212" s="48"/>
      <c r="AA212" s="155"/>
      <c r="AB212" s="49"/>
      <c r="AC212" s="873" t="str">
        <f>IFERROR(IF(AG212&lt;&gt;"",Z212*VLOOKUP(N212,【参考】数式用!$AG$2:$AL$48,MATCH(Y212,【参考】数式用!$AI$4:$AL$4,0)+2,0), ""), "")</f>
        <v/>
      </c>
      <c r="AD212" s="873"/>
      <c r="AE212" s="443"/>
      <c r="AF212" s="444"/>
      <c r="AG212" s="421" t="str">
        <f>IFERROR(VLOOKUP(O212, 【参考】数式用!$AY$5:$AY$13, 1, FALSE), "")</f>
        <v/>
      </c>
      <c r="AH212" s="422" t="str">
        <f>IFERROR(VLOOKUP(N212, 【参考】数式用!$BA$2:$BB$48, 2, FALSE), "")</f>
        <v/>
      </c>
      <c r="AI212" s="423" t="str">
        <f t="shared" si="8"/>
        <v/>
      </c>
      <c r="AJ212" s="424" t="str">
        <f t="shared" si="9"/>
        <v/>
      </c>
      <c r="AK212" s="486"/>
      <c r="AL212" s="486"/>
      <c r="AM212" s="486"/>
      <c r="AN212" s="486"/>
    </row>
    <row r="213" spans="1:46" ht="30" customHeight="1">
      <c r="A213" s="153">
        <v>200</v>
      </c>
      <c r="B213" s="857" t="str">
        <f>IF(基本情報入力シート!C238="","",基本情報入力シート!C238)</f>
        <v/>
      </c>
      <c r="C213" s="858"/>
      <c r="D213" s="858"/>
      <c r="E213" s="858"/>
      <c r="F213" s="858"/>
      <c r="G213" s="858"/>
      <c r="H213" s="858"/>
      <c r="I213" s="859"/>
      <c r="J213" s="405" t="str">
        <f>IF(基本情報入力シート!M238="","",基本情報入力シート!M238)</f>
        <v/>
      </c>
      <c r="K213" s="406" t="str">
        <f>IF(基本情報入力シート!R238="","",基本情報入力シート!R238)</f>
        <v/>
      </c>
      <c r="L213" s="406" t="str">
        <f>IF(基本情報入力シート!W238="","",基本情報入力シート!W238)</f>
        <v/>
      </c>
      <c r="M213" s="405" t="str">
        <f>IF(基本情報入力シート!X238="","",基本情報入力シート!X238)</f>
        <v/>
      </c>
      <c r="N213" s="157" t="str">
        <f>IF(基本情報入力シート!Y238="","",基本情報入力シート!Y238)</f>
        <v/>
      </c>
      <c r="O213" s="164"/>
      <c r="P213" s="43"/>
      <c r="Q213" s="860"/>
      <c r="R213" s="861"/>
      <c r="S213" s="154" t="str">
        <f>IFERROR(ROUNDDOWN(Q213*VLOOKUP(N213,【参考】数式用!$AR$2:$AW$48,MATCH(P213,【参考】数式用!$AT$4:$AW$4)+2,FALSE)*0.5, 0), "")</f>
        <v/>
      </c>
      <c r="T213" s="47"/>
      <c r="U213" s="156" t="str">
        <f>IFERROR(IF(AG213&lt;&gt;"",Q213*VLOOKUP(N213,【参考】数式用!$AG$2:$AL$48,MATCH(P213,【参考】数式用!$AI$4:$AL$4,0)+2,0), ""), "")</f>
        <v/>
      </c>
      <c r="V213" s="42"/>
      <c r="W213" s="862"/>
      <c r="X213" s="863"/>
      <c r="Y213" s="43"/>
      <c r="Z213" s="48"/>
      <c r="AA213" s="155"/>
      <c r="AB213" s="49"/>
      <c r="AC213" s="873" t="str">
        <f>IFERROR(IF(AG213&lt;&gt;"",Z213*VLOOKUP(N213,【参考】数式用!$AG$2:$AL$48,MATCH(Y213,【参考】数式用!$AI$4:$AL$4,0)+2,0), ""), "")</f>
        <v/>
      </c>
      <c r="AD213" s="873"/>
      <c r="AE213" s="443"/>
      <c r="AF213" s="444"/>
      <c r="AG213" s="421" t="str">
        <f>IFERROR(VLOOKUP(O213, 【参考】数式用!$AY$5:$AY$13, 1, FALSE), "")</f>
        <v/>
      </c>
      <c r="AH213" s="422" t="str">
        <f>IFERROR(VLOOKUP(N213, 【参考】数式用!$BA$2:$BB$48, 2, FALSE), "")</f>
        <v/>
      </c>
      <c r="AI213" s="423" t="str">
        <f t="shared" si="8"/>
        <v/>
      </c>
      <c r="AJ213" s="424" t="str">
        <f t="shared" si="9"/>
        <v/>
      </c>
    </row>
    <row r="214" spans="1:46" customFormat="1" ht="30" customHeight="1">
      <c r="A214" s="153">
        <v>201</v>
      </c>
      <c r="B214" s="857" t="str">
        <f>IF(基本情報入力シート!C239="","",基本情報入力シート!C239)</f>
        <v/>
      </c>
      <c r="C214" s="858"/>
      <c r="D214" s="858"/>
      <c r="E214" s="858"/>
      <c r="F214" s="858"/>
      <c r="G214" s="858"/>
      <c r="H214" s="858"/>
      <c r="I214" s="859"/>
      <c r="J214" s="405" t="str">
        <f>IF(基本情報入力シート!M239="","",基本情報入力シート!M239)</f>
        <v/>
      </c>
      <c r="K214" s="406" t="str">
        <f>IF(基本情報入力シート!R239="","",基本情報入力シート!R239)</f>
        <v/>
      </c>
      <c r="L214" s="406" t="str">
        <f>IF(基本情報入力シート!W239="","",基本情報入力シート!W239)</f>
        <v/>
      </c>
      <c r="M214" s="405" t="str">
        <f>IF(基本情報入力シート!X239="","",基本情報入力シート!X239)</f>
        <v/>
      </c>
      <c r="N214" s="157" t="str">
        <f>IF(基本情報入力シート!Y239="","",基本情報入力シート!Y239)</f>
        <v/>
      </c>
      <c r="O214" s="164"/>
      <c r="P214" s="43"/>
      <c r="Q214" s="855"/>
      <c r="R214" s="856"/>
      <c r="S214" s="154" t="str">
        <f>IFERROR(ROUNDDOWN(Q214*VLOOKUP(N214,【参考】数式用!$AR$2:$AW$48,MATCH(P214,【参考】数式用!$AT$4:$AW$4)+2,FALSE)*0.5, 0), "")</f>
        <v/>
      </c>
      <c r="T214" s="47"/>
      <c r="U214" s="156" t="str">
        <f>IFERROR(IF(AG214&lt;&gt;"",Q214*VLOOKUP(N214,【参考】数式用!$AG$2:$AL$48,MATCH(P214,【参考】数式用!$AI$4:$AL$4,0)+2,0), ""), "")</f>
        <v/>
      </c>
      <c r="V214" s="42"/>
      <c r="W214" s="862"/>
      <c r="X214" s="863"/>
      <c r="Y214" s="43"/>
      <c r="Z214" s="48"/>
      <c r="AA214" s="155"/>
      <c r="AB214" s="49"/>
      <c r="AC214" s="864" t="str">
        <f>IFERROR(IF(AG214&lt;&gt;"",Z214*VLOOKUP(N214,【参考】数式用!$AG$2:$AL$48,MATCH(Y214,【参考】数式用!$AI$4:$AL$4,0)+2,0), ""), "")</f>
        <v/>
      </c>
      <c r="AD214" s="864"/>
      <c r="AE214" s="409"/>
      <c r="AF214" s="53"/>
      <c r="AG214" s="421" t="str">
        <f>IFERROR(VLOOKUP(O214, 【参考】数式用!$AY$5:$AY$13, 1, FALSE), "")</f>
        <v/>
      </c>
      <c r="AH214" s="422" t="str">
        <f>IFERROR(VLOOKUP(N214, 【参考】数式用!$BA$2:$BB$48, 2, FALSE), "")</f>
        <v/>
      </c>
      <c r="AI214" s="423" t="str">
        <f t="shared" si="8"/>
        <v/>
      </c>
      <c r="AJ214" s="424" t="str">
        <f t="shared" si="9"/>
        <v/>
      </c>
      <c r="AK214" s="151"/>
      <c r="AL214" s="151"/>
      <c r="AM214" s="125"/>
      <c r="AN214" s="125"/>
      <c r="AO214" s="125"/>
      <c r="AP214" s="125"/>
      <c r="AQ214" s="125"/>
      <c r="AR214" s="125"/>
      <c r="AS214" s="125"/>
      <c r="AT214" s="125"/>
    </row>
    <row r="215" spans="1:46" customFormat="1" ht="30" customHeight="1">
      <c r="A215" s="153">
        <v>202</v>
      </c>
      <c r="B215" s="857" t="str">
        <f>IF(基本情報入力シート!C240="","",基本情報入力シート!C240)</f>
        <v/>
      </c>
      <c r="C215" s="858"/>
      <c r="D215" s="858"/>
      <c r="E215" s="858"/>
      <c r="F215" s="858"/>
      <c r="G215" s="858"/>
      <c r="H215" s="858"/>
      <c r="I215" s="859"/>
      <c r="J215" s="405" t="str">
        <f>IF(基本情報入力シート!M240="","",基本情報入力シート!M240)</f>
        <v/>
      </c>
      <c r="K215" s="406" t="str">
        <f>IF(基本情報入力シート!R240="","",基本情報入力シート!R240)</f>
        <v/>
      </c>
      <c r="L215" s="406" t="str">
        <f>IF(基本情報入力シート!W240="","",基本情報入力シート!W240)</f>
        <v/>
      </c>
      <c r="M215" s="405" t="str">
        <f>IF(基本情報入力シート!X240="","",基本情報入力シート!X240)</f>
        <v/>
      </c>
      <c r="N215" s="157" t="str">
        <f>IF(基本情報入力シート!Y240="","",基本情報入力シート!Y240)</f>
        <v/>
      </c>
      <c r="O215" s="164"/>
      <c r="P215" s="43"/>
      <c r="Q215" s="855"/>
      <c r="R215" s="856"/>
      <c r="S215" s="154" t="str">
        <f>IFERROR(ROUNDDOWN(Q215*VLOOKUP(N215,【参考】数式用!$AR$2:$AW$48,MATCH(P215,【参考】数式用!$AT$4:$AW$4)+2,FALSE)*0.5, 0), "")</f>
        <v/>
      </c>
      <c r="T215" s="47"/>
      <c r="U215" s="156" t="str">
        <f>IFERROR(IF(AG215&lt;&gt;"",Q215*VLOOKUP(N215,【参考】数式用!$AG$2:$AL$48,MATCH(P215,【参考】数式用!$AI$4:$AL$4,0)+2,0), ""), "")</f>
        <v/>
      </c>
      <c r="V215" s="42"/>
      <c r="W215" s="862"/>
      <c r="X215" s="863"/>
      <c r="Y215" s="43"/>
      <c r="Z215" s="48"/>
      <c r="AA215" s="155"/>
      <c r="AB215" s="49"/>
      <c r="AC215" s="864" t="str">
        <f>IFERROR(IF(AG215&lt;&gt;"",Z215*VLOOKUP(N215,【参考】数式用!$AG$2:$AL$48,MATCH(Y215,【参考】数式用!$AI$4:$AL$4,0)+2,0), ""), "")</f>
        <v/>
      </c>
      <c r="AD215" s="864"/>
      <c r="AE215" s="409"/>
      <c r="AF215" s="53"/>
      <c r="AG215" s="421" t="str">
        <f>IFERROR(VLOOKUP(O215, 【参考】数式用!$AY$5:$AY$13, 1, FALSE), "")</f>
        <v/>
      </c>
      <c r="AH215" s="422" t="str">
        <f>IFERROR(VLOOKUP(N215, 【参考】数式用!$BA$2:$BB$48, 2, FALSE), "")</f>
        <v/>
      </c>
      <c r="AI215" s="423" t="str">
        <f t="shared" si="8"/>
        <v/>
      </c>
      <c r="AJ215" s="424" t="str">
        <f t="shared" si="9"/>
        <v/>
      </c>
      <c r="AK215" s="151"/>
      <c r="AL215" s="151"/>
      <c r="AM215" s="125"/>
      <c r="AN215" s="125"/>
      <c r="AO215" s="125"/>
      <c r="AP215" s="125"/>
      <c r="AQ215" s="125"/>
      <c r="AR215" s="125"/>
      <c r="AS215" s="125"/>
      <c r="AT215" s="125"/>
    </row>
    <row r="216" spans="1:46" customFormat="1" ht="30" customHeight="1">
      <c r="A216" s="153">
        <v>203</v>
      </c>
      <c r="B216" s="857" t="str">
        <f>IF(基本情報入力シート!C241="","",基本情報入力シート!C241)</f>
        <v/>
      </c>
      <c r="C216" s="858"/>
      <c r="D216" s="858"/>
      <c r="E216" s="858"/>
      <c r="F216" s="858"/>
      <c r="G216" s="858"/>
      <c r="H216" s="858"/>
      <c r="I216" s="859"/>
      <c r="J216" s="405" t="str">
        <f>IF(基本情報入力シート!M241="","",基本情報入力シート!M241)</f>
        <v/>
      </c>
      <c r="K216" s="406" t="str">
        <f>IF(基本情報入力シート!R241="","",基本情報入力シート!R241)</f>
        <v/>
      </c>
      <c r="L216" s="406" t="str">
        <f>IF(基本情報入力シート!W241="","",基本情報入力シート!W241)</f>
        <v/>
      </c>
      <c r="M216" s="405" t="str">
        <f>IF(基本情報入力シート!X241="","",基本情報入力シート!X241)</f>
        <v/>
      </c>
      <c r="N216" s="157" t="str">
        <f>IF(基本情報入力シート!Y241="","",基本情報入力シート!Y241)</f>
        <v/>
      </c>
      <c r="O216" s="164"/>
      <c r="P216" s="43"/>
      <c r="Q216" s="855"/>
      <c r="R216" s="856"/>
      <c r="S216" s="154" t="str">
        <f>IFERROR(ROUNDDOWN(Q216*VLOOKUP(N216,【参考】数式用!$AR$2:$AW$48,MATCH(P216,【参考】数式用!$AT$4:$AW$4)+2,FALSE)*0.5, 0), "")</f>
        <v/>
      </c>
      <c r="T216" s="47"/>
      <c r="U216" s="156" t="str">
        <f>IFERROR(IF(AG216&lt;&gt;"",Q216*VLOOKUP(N216,【参考】数式用!$AG$2:$AL$48,MATCH(P216,【参考】数式用!$AI$4:$AL$4,0)+2,0), ""), "")</f>
        <v/>
      </c>
      <c r="V216" s="42"/>
      <c r="W216" s="862"/>
      <c r="X216" s="863"/>
      <c r="Y216" s="43"/>
      <c r="Z216" s="48"/>
      <c r="AA216" s="155"/>
      <c r="AB216" s="49"/>
      <c r="AC216" s="864" t="str">
        <f>IFERROR(IF(AG216&lt;&gt;"",Z216*VLOOKUP(N216,【参考】数式用!$AG$2:$AL$48,MATCH(Y216,【参考】数式用!$AI$4:$AL$4,0)+2,0), ""), "")</f>
        <v/>
      </c>
      <c r="AD216" s="864"/>
      <c r="AE216" s="409"/>
      <c r="AF216" s="53"/>
      <c r="AG216" s="421" t="str">
        <f>IFERROR(VLOOKUP(O216, 【参考】数式用!$AY$5:$AY$13, 1, FALSE), "")</f>
        <v/>
      </c>
      <c r="AH216" s="422" t="str">
        <f>IFERROR(VLOOKUP(N216, 【参考】数式用!$BA$2:$BB$48, 2, FALSE), "")</f>
        <v/>
      </c>
      <c r="AI216" s="423" t="str">
        <f t="shared" si="8"/>
        <v/>
      </c>
      <c r="AJ216" s="424" t="str">
        <f t="shared" si="9"/>
        <v/>
      </c>
      <c r="AK216" s="151"/>
      <c r="AL216" s="151"/>
      <c r="AM216" s="125"/>
      <c r="AN216" s="125"/>
      <c r="AO216" s="125"/>
      <c r="AP216" s="125"/>
      <c r="AQ216" s="125"/>
      <c r="AR216" s="125"/>
      <c r="AS216" s="125"/>
      <c r="AT216" s="125"/>
    </row>
    <row r="217" spans="1:46" customFormat="1" ht="30" customHeight="1">
      <c r="A217" s="153">
        <v>204</v>
      </c>
      <c r="B217" s="857" t="str">
        <f>IF(基本情報入力シート!C242="","",基本情報入力シート!C242)</f>
        <v/>
      </c>
      <c r="C217" s="858"/>
      <c r="D217" s="858"/>
      <c r="E217" s="858"/>
      <c r="F217" s="858"/>
      <c r="G217" s="858"/>
      <c r="H217" s="858"/>
      <c r="I217" s="859"/>
      <c r="J217" s="405" t="str">
        <f>IF(基本情報入力シート!M242="","",基本情報入力シート!M242)</f>
        <v/>
      </c>
      <c r="K217" s="406" t="str">
        <f>IF(基本情報入力シート!R242="","",基本情報入力シート!R242)</f>
        <v/>
      </c>
      <c r="L217" s="406" t="str">
        <f>IF(基本情報入力シート!W242="","",基本情報入力シート!W242)</f>
        <v/>
      </c>
      <c r="M217" s="405" t="str">
        <f>IF(基本情報入力シート!X242="","",基本情報入力シート!X242)</f>
        <v/>
      </c>
      <c r="N217" s="157" t="str">
        <f>IF(基本情報入力シート!Y242="","",基本情報入力シート!Y242)</f>
        <v/>
      </c>
      <c r="O217" s="164"/>
      <c r="P217" s="43"/>
      <c r="Q217" s="855"/>
      <c r="R217" s="856"/>
      <c r="S217" s="154" t="str">
        <f>IFERROR(ROUNDDOWN(Q217*VLOOKUP(N217,【参考】数式用!$AR$2:$AW$48,MATCH(P217,【参考】数式用!$AT$4:$AW$4)+2,FALSE)*0.5, 0), "")</f>
        <v/>
      </c>
      <c r="T217" s="47"/>
      <c r="U217" s="156" t="str">
        <f>IFERROR(IF(AG217&lt;&gt;"",Q217*VLOOKUP(N217,【参考】数式用!$AG$2:$AL$48,MATCH(P217,【参考】数式用!$AI$4:$AL$4,0)+2,0), ""), "")</f>
        <v/>
      </c>
      <c r="V217" s="42"/>
      <c r="W217" s="862"/>
      <c r="X217" s="863"/>
      <c r="Y217" s="43"/>
      <c r="Z217" s="48"/>
      <c r="AA217" s="155"/>
      <c r="AB217" s="49"/>
      <c r="AC217" s="864" t="str">
        <f>IFERROR(IF(AG217&lt;&gt;"",Z217*VLOOKUP(N217,【参考】数式用!$AG$2:$AL$48,MATCH(Y217,【参考】数式用!$AI$4:$AL$4,0)+2,0), ""), "")</f>
        <v/>
      </c>
      <c r="AD217" s="864"/>
      <c r="AE217" s="409"/>
      <c r="AF217" s="53"/>
      <c r="AG217" s="421" t="str">
        <f>IFERROR(VLOOKUP(O217, 【参考】数式用!$AY$5:$AY$13, 1, FALSE), "")</f>
        <v/>
      </c>
      <c r="AH217" s="422" t="str">
        <f>IFERROR(VLOOKUP(N217, 【参考】数式用!$BA$2:$BB$48, 2, FALSE), "")</f>
        <v/>
      </c>
      <c r="AI217" s="423" t="str">
        <f t="shared" si="8"/>
        <v/>
      </c>
      <c r="AJ217" s="424" t="str">
        <f t="shared" si="9"/>
        <v/>
      </c>
      <c r="AK217" s="151"/>
      <c r="AL217" s="151"/>
      <c r="AM217" s="125"/>
      <c r="AN217" s="125"/>
      <c r="AO217" s="125"/>
      <c r="AP217" s="125"/>
      <c r="AQ217" s="125"/>
      <c r="AR217" s="125"/>
      <c r="AS217" s="125"/>
      <c r="AT217" s="125"/>
    </row>
    <row r="218" spans="1:46" customFormat="1" ht="30" customHeight="1">
      <c r="A218" s="153">
        <v>205</v>
      </c>
      <c r="B218" s="857" t="str">
        <f>IF(基本情報入力シート!C243="","",基本情報入力シート!C243)</f>
        <v/>
      </c>
      <c r="C218" s="858"/>
      <c r="D218" s="858"/>
      <c r="E218" s="858"/>
      <c r="F218" s="858"/>
      <c r="G218" s="858"/>
      <c r="H218" s="858"/>
      <c r="I218" s="859"/>
      <c r="J218" s="405" t="str">
        <f>IF(基本情報入力シート!M243="","",基本情報入力シート!M243)</f>
        <v/>
      </c>
      <c r="K218" s="406" t="str">
        <f>IF(基本情報入力シート!R243="","",基本情報入力シート!R243)</f>
        <v/>
      </c>
      <c r="L218" s="406" t="str">
        <f>IF(基本情報入力シート!W243="","",基本情報入力シート!W243)</f>
        <v/>
      </c>
      <c r="M218" s="405" t="str">
        <f>IF(基本情報入力シート!X243="","",基本情報入力シート!X243)</f>
        <v/>
      </c>
      <c r="N218" s="157" t="str">
        <f>IF(基本情報入力シート!Y243="","",基本情報入力シート!Y243)</f>
        <v/>
      </c>
      <c r="O218" s="164"/>
      <c r="P218" s="43"/>
      <c r="Q218" s="855"/>
      <c r="R218" s="856"/>
      <c r="S218" s="154" t="str">
        <f>IFERROR(ROUNDDOWN(Q218*VLOOKUP(N218,【参考】数式用!$AR$2:$AW$48,MATCH(P218,【参考】数式用!$AT$4:$AW$4)+2,FALSE)*0.5, 0), "")</f>
        <v/>
      </c>
      <c r="T218" s="47"/>
      <c r="U218" s="156" t="str">
        <f>IFERROR(IF(AG218&lt;&gt;"",Q218*VLOOKUP(N218,【参考】数式用!$AG$2:$AL$48,MATCH(P218,【参考】数式用!$AI$4:$AL$4,0)+2,0), ""), "")</f>
        <v/>
      </c>
      <c r="V218" s="42"/>
      <c r="W218" s="862"/>
      <c r="X218" s="863"/>
      <c r="Y218" s="43"/>
      <c r="Z218" s="48"/>
      <c r="AA218" s="155"/>
      <c r="AB218" s="49"/>
      <c r="AC218" s="864" t="str">
        <f>IFERROR(IF(AG218&lt;&gt;"",Z218*VLOOKUP(N218,【参考】数式用!$AG$2:$AL$48,MATCH(Y218,【参考】数式用!$AI$4:$AL$4,0)+2,0), ""), "")</f>
        <v/>
      </c>
      <c r="AD218" s="864"/>
      <c r="AE218" s="409"/>
      <c r="AF218" s="53"/>
      <c r="AG218" s="421" t="str">
        <f>IFERROR(VLOOKUP(O218, 【参考】数式用!$AY$5:$AY$13, 1, FALSE), "")</f>
        <v/>
      </c>
      <c r="AH218" s="422" t="str">
        <f>IFERROR(VLOOKUP(N218, 【参考】数式用!$BA$2:$BB$48, 2, FALSE), "")</f>
        <v/>
      </c>
      <c r="AI218" s="423" t="str">
        <f t="shared" si="8"/>
        <v/>
      </c>
      <c r="AJ218" s="424" t="str">
        <f t="shared" si="9"/>
        <v/>
      </c>
      <c r="AK218" s="151"/>
      <c r="AL218" s="151"/>
      <c r="AM218" s="125"/>
      <c r="AN218" s="125"/>
      <c r="AO218" s="125"/>
      <c r="AP218" s="125"/>
      <c r="AQ218" s="125"/>
      <c r="AR218" s="125"/>
      <c r="AS218" s="125"/>
      <c r="AT218" s="125"/>
    </row>
    <row r="219" spans="1:46" customFormat="1" ht="30" customHeight="1">
      <c r="A219" s="153">
        <v>206</v>
      </c>
      <c r="B219" s="857" t="str">
        <f>IF(基本情報入力シート!C244="","",基本情報入力シート!C244)</f>
        <v/>
      </c>
      <c r="C219" s="858"/>
      <c r="D219" s="858"/>
      <c r="E219" s="858"/>
      <c r="F219" s="858"/>
      <c r="G219" s="858"/>
      <c r="H219" s="858"/>
      <c r="I219" s="859"/>
      <c r="J219" s="405" t="str">
        <f>IF(基本情報入力シート!M244="","",基本情報入力シート!M244)</f>
        <v/>
      </c>
      <c r="K219" s="406" t="str">
        <f>IF(基本情報入力シート!R244="","",基本情報入力シート!R244)</f>
        <v/>
      </c>
      <c r="L219" s="406" t="str">
        <f>IF(基本情報入力シート!W244="","",基本情報入力シート!W244)</f>
        <v/>
      </c>
      <c r="M219" s="405" t="str">
        <f>IF(基本情報入力シート!X244="","",基本情報入力シート!X244)</f>
        <v/>
      </c>
      <c r="N219" s="157" t="str">
        <f>IF(基本情報入力シート!Y244="","",基本情報入力シート!Y244)</f>
        <v/>
      </c>
      <c r="O219" s="164"/>
      <c r="P219" s="43"/>
      <c r="Q219" s="855"/>
      <c r="R219" s="856"/>
      <c r="S219" s="154" t="str">
        <f>IFERROR(ROUNDDOWN(Q219*VLOOKUP(N219,【参考】数式用!$AR$2:$AW$48,MATCH(P219,【参考】数式用!$AT$4:$AW$4)+2,FALSE)*0.5, 0), "")</f>
        <v/>
      </c>
      <c r="T219" s="47"/>
      <c r="U219" s="156" t="str">
        <f>IFERROR(IF(AG219&lt;&gt;"",Q219*VLOOKUP(N219,【参考】数式用!$AG$2:$AL$48,MATCH(P219,【参考】数式用!$AI$4:$AL$4,0)+2,0), ""), "")</f>
        <v/>
      </c>
      <c r="V219" s="42"/>
      <c r="W219" s="862"/>
      <c r="X219" s="863"/>
      <c r="Y219" s="43"/>
      <c r="Z219" s="48"/>
      <c r="AA219" s="155"/>
      <c r="AB219" s="49"/>
      <c r="AC219" s="864" t="str">
        <f>IFERROR(IF(AG219&lt;&gt;"",Z219*VLOOKUP(N219,【参考】数式用!$AG$2:$AL$48,MATCH(Y219,【参考】数式用!$AI$4:$AL$4,0)+2,0), ""), "")</f>
        <v/>
      </c>
      <c r="AD219" s="864"/>
      <c r="AE219" s="409"/>
      <c r="AF219" s="53"/>
      <c r="AG219" s="421" t="str">
        <f>IFERROR(VLOOKUP(O219, 【参考】数式用!$AY$5:$AY$13, 1, FALSE), "")</f>
        <v/>
      </c>
      <c r="AH219" s="422" t="str">
        <f>IFERROR(VLOOKUP(N219, 【参考】数式用!$BA$2:$BB$48, 2, FALSE), "")</f>
        <v/>
      </c>
      <c r="AI219" s="423" t="str">
        <f t="shared" si="8"/>
        <v/>
      </c>
      <c r="AJ219" s="424" t="str">
        <f t="shared" si="9"/>
        <v/>
      </c>
      <c r="AK219" s="151"/>
      <c r="AL219" s="151"/>
      <c r="AM219" s="125"/>
      <c r="AN219" s="125"/>
      <c r="AO219" s="125"/>
      <c r="AP219" s="125"/>
      <c r="AQ219" s="125"/>
      <c r="AR219" s="125"/>
      <c r="AS219" s="125"/>
      <c r="AT219" s="125"/>
    </row>
    <row r="220" spans="1:46" customFormat="1" ht="30" customHeight="1">
      <c r="A220" s="153">
        <v>207</v>
      </c>
      <c r="B220" s="857" t="str">
        <f>IF(基本情報入力シート!C245="","",基本情報入力シート!C245)</f>
        <v/>
      </c>
      <c r="C220" s="858"/>
      <c r="D220" s="858"/>
      <c r="E220" s="858"/>
      <c r="F220" s="858"/>
      <c r="G220" s="858"/>
      <c r="H220" s="858"/>
      <c r="I220" s="859"/>
      <c r="J220" s="405" t="str">
        <f>IF(基本情報入力シート!M245="","",基本情報入力シート!M245)</f>
        <v/>
      </c>
      <c r="K220" s="406" t="str">
        <f>IF(基本情報入力シート!R245="","",基本情報入力シート!R245)</f>
        <v/>
      </c>
      <c r="L220" s="406" t="str">
        <f>IF(基本情報入力シート!W245="","",基本情報入力シート!W245)</f>
        <v/>
      </c>
      <c r="M220" s="405" t="str">
        <f>IF(基本情報入力シート!X245="","",基本情報入力シート!X245)</f>
        <v/>
      </c>
      <c r="N220" s="157" t="str">
        <f>IF(基本情報入力シート!Y245="","",基本情報入力シート!Y245)</f>
        <v/>
      </c>
      <c r="O220" s="164"/>
      <c r="P220" s="43"/>
      <c r="Q220" s="860"/>
      <c r="R220" s="861"/>
      <c r="S220" s="154" t="str">
        <f>IFERROR(ROUNDDOWN(Q220*VLOOKUP(N220,【参考】数式用!$AR$2:$AW$48,MATCH(P220,【参考】数式用!$AT$4:$AW$4)+2,FALSE)*0.5, 0), "")</f>
        <v/>
      </c>
      <c r="T220" s="47"/>
      <c r="U220" s="156" t="str">
        <f>IFERROR(IF(AG220&lt;&gt;"",Q220*VLOOKUP(N220,【参考】数式用!$AG$2:$AL$48,MATCH(P220,【参考】数式用!$AI$4:$AL$4,0)+2,0), ""), "")</f>
        <v/>
      </c>
      <c r="V220" s="42"/>
      <c r="W220" s="862"/>
      <c r="X220" s="863"/>
      <c r="Y220" s="43"/>
      <c r="Z220" s="48"/>
      <c r="AA220" s="155"/>
      <c r="AB220" s="49"/>
      <c r="AC220" s="873" t="str">
        <f>IFERROR(IF(AG220&lt;&gt;"",Z220*VLOOKUP(N220,【参考】数式用!$AG$2:$AL$48,MATCH(Y220,【参考】数式用!$AI$4:$AL$4,0)+2,0), ""), "")</f>
        <v/>
      </c>
      <c r="AD220" s="873"/>
      <c r="AE220" s="443"/>
      <c r="AF220" s="444"/>
      <c r="AG220" s="421" t="str">
        <f>IFERROR(VLOOKUP(O220, 【参考】数式用!$AY$5:$AY$13, 1, FALSE), "")</f>
        <v/>
      </c>
      <c r="AH220" s="422" t="str">
        <f>IFERROR(VLOOKUP(N220, 【参考】数式用!$BA$2:$BB$48, 2, FALSE), "")</f>
        <v/>
      </c>
      <c r="AI220" s="423" t="str">
        <f t="shared" si="8"/>
        <v/>
      </c>
      <c r="AJ220" s="424" t="str">
        <f t="shared" si="9"/>
        <v/>
      </c>
      <c r="AK220" s="151"/>
      <c r="AL220" s="151"/>
      <c r="AM220" s="125"/>
      <c r="AN220" s="125"/>
      <c r="AO220" s="125"/>
      <c r="AP220" s="125"/>
      <c r="AQ220" s="125"/>
      <c r="AR220" s="125"/>
      <c r="AS220" s="125"/>
      <c r="AT220" s="125"/>
    </row>
    <row r="221" spans="1:46" s="486" customFormat="1" ht="30" customHeight="1">
      <c r="A221" s="153">
        <v>208</v>
      </c>
      <c r="B221" s="857" t="str">
        <f>IF(基本情報入力シート!C246="","",基本情報入力シート!C246)</f>
        <v/>
      </c>
      <c r="C221" s="858"/>
      <c r="D221" s="858"/>
      <c r="E221" s="858"/>
      <c r="F221" s="858"/>
      <c r="G221" s="858"/>
      <c r="H221" s="858"/>
      <c r="I221" s="859"/>
      <c r="J221" s="405" t="str">
        <f>IF(基本情報入力シート!M246="","",基本情報入力シート!M246)</f>
        <v/>
      </c>
      <c r="K221" s="406" t="str">
        <f>IF(基本情報入力シート!R246="","",基本情報入力シート!R246)</f>
        <v/>
      </c>
      <c r="L221" s="406" t="str">
        <f>IF(基本情報入力シート!W246="","",基本情報入力シート!W246)</f>
        <v/>
      </c>
      <c r="M221" s="405" t="str">
        <f>IF(基本情報入力シート!X246="","",基本情報入力シート!X246)</f>
        <v/>
      </c>
      <c r="N221" s="157" t="str">
        <f>IF(基本情報入力シート!Y246="","",基本情報入力シート!Y246)</f>
        <v/>
      </c>
      <c r="O221" s="164"/>
      <c r="P221" s="43"/>
      <c r="Q221" s="860"/>
      <c r="R221" s="861"/>
      <c r="S221" s="154" t="str">
        <f>IFERROR(ROUNDDOWN(Q221*VLOOKUP(N221,【参考】数式用!$AR$2:$AW$48,MATCH(P221,【参考】数式用!$AT$4:$AW$4)+2,FALSE)*0.5, 0), "")</f>
        <v/>
      </c>
      <c r="T221" s="47"/>
      <c r="U221" s="156" t="str">
        <f>IFERROR(IF(AG221&lt;&gt;"",Q221*VLOOKUP(N221,【参考】数式用!$AG$2:$AL$48,MATCH(P221,【参考】数式用!$AI$4:$AL$4,0)+2,0), ""), "")</f>
        <v/>
      </c>
      <c r="V221" s="42"/>
      <c r="W221" s="862"/>
      <c r="X221" s="863"/>
      <c r="Y221" s="43"/>
      <c r="Z221" s="48"/>
      <c r="AA221" s="155"/>
      <c r="AB221" s="49"/>
      <c r="AC221" s="873" t="str">
        <f>IFERROR(IF(AG221&lt;&gt;"",Z221*VLOOKUP(N221,【参考】数式用!$AG$2:$AL$48,MATCH(Y221,【参考】数式用!$AI$4:$AL$4,0)+2,0), ""), "")</f>
        <v/>
      </c>
      <c r="AD221" s="873"/>
      <c r="AE221" s="443"/>
      <c r="AF221" s="444"/>
      <c r="AG221" s="421" t="str">
        <f>IFERROR(VLOOKUP(O221, 【参考】数式用!$AY$5:$AY$13, 1, FALSE), "")</f>
        <v/>
      </c>
      <c r="AH221" s="422" t="str">
        <f>IFERROR(VLOOKUP(N221, 【参考】数式用!$BA$2:$BB$48, 2, FALSE), "")</f>
        <v/>
      </c>
      <c r="AI221" s="423" t="str">
        <f t="shared" si="8"/>
        <v/>
      </c>
      <c r="AJ221" s="424" t="str">
        <f t="shared" si="9"/>
        <v/>
      </c>
      <c r="AK221" s="484"/>
      <c r="AL221" s="484"/>
      <c r="AM221" s="485"/>
      <c r="AN221" s="485"/>
      <c r="AO221" s="485"/>
      <c r="AP221" s="485"/>
      <c r="AQ221" s="485"/>
      <c r="AR221" s="485"/>
      <c r="AS221" s="485"/>
      <c r="AT221" s="485"/>
    </row>
    <row r="222" spans="1:46" customFormat="1" ht="30" customHeight="1">
      <c r="A222" s="153">
        <v>209</v>
      </c>
      <c r="B222" s="857" t="str">
        <f>IF(基本情報入力シート!C247="","",基本情報入力シート!C247)</f>
        <v/>
      </c>
      <c r="C222" s="858"/>
      <c r="D222" s="858"/>
      <c r="E222" s="858"/>
      <c r="F222" s="858"/>
      <c r="G222" s="858"/>
      <c r="H222" s="858"/>
      <c r="I222" s="859"/>
      <c r="J222" s="405" t="str">
        <f>IF(基本情報入力シート!M247="","",基本情報入力シート!M247)</f>
        <v/>
      </c>
      <c r="K222" s="406" t="str">
        <f>IF(基本情報入力シート!R247="","",基本情報入力シート!R247)</f>
        <v/>
      </c>
      <c r="L222" s="406" t="str">
        <f>IF(基本情報入力シート!W247="","",基本情報入力シート!W247)</f>
        <v/>
      </c>
      <c r="M222" s="405" t="str">
        <f>IF(基本情報入力シート!X247="","",基本情報入力シート!X247)</f>
        <v/>
      </c>
      <c r="N222" s="157" t="str">
        <f>IF(基本情報入力シート!Y247="","",基本情報入力シート!Y247)</f>
        <v/>
      </c>
      <c r="O222" s="164"/>
      <c r="P222" s="43"/>
      <c r="Q222" s="855"/>
      <c r="R222" s="856"/>
      <c r="S222" s="154" t="str">
        <f>IFERROR(ROUNDDOWN(Q222*VLOOKUP(N222,【参考】数式用!$AR$2:$AW$48,MATCH(P222,【参考】数式用!$AT$4:$AW$4)+2,FALSE)*0.5, 0), "")</f>
        <v/>
      </c>
      <c r="T222" s="47"/>
      <c r="U222" s="156" t="str">
        <f>IFERROR(IF(AG222&lt;&gt;"",Q222*VLOOKUP(N222,【参考】数式用!$AG$2:$AL$48,MATCH(P222,【参考】数式用!$AI$4:$AL$4,0)+2,0), ""), "")</f>
        <v/>
      </c>
      <c r="V222" s="42"/>
      <c r="W222" s="862"/>
      <c r="X222" s="863"/>
      <c r="Y222" s="43"/>
      <c r="Z222" s="48"/>
      <c r="AA222" s="155"/>
      <c r="AB222" s="49"/>
      <c r="AC222" s="864" t="str">
        <f>IFERROR(IF(AG222&lt;&gt;"",Z222*VLOOKUP(N222,【参考】数式用!$AG$2:$AL$48,MATCH(Y222,【参考】数式用!$AI$4:$AL$4,0)+2,0), ""), "")</f>
        <v/>
      </c>
      <c r="AD222" s="864"/>
      <c r="AE222" s="409"/>
      <c r="AF222" s="53"/>
      <c r="AG222" s="421" t="str">
        <f>IFERROR(VLOOKUP(O222, 【参考】数式用!$AY$5:$AY$13, 1, FALSE), "")</f>
        <v/>
      </c>
      <c r="AH222" s="422" t="str">
        <f>IFERROR(VLOOKUP(N222, 【参考】数式用!$BA$2:$BB$48, 2, FALSE), "")</f>
        <v/>
      </c>
      <c r="AI222" s="423" t="str">
        <f t="shared" si="8"/>
        <v/>
      </c>
      <c r="AJ222" s="424" t="str">
        <f t="shared" si="9"/>
        <v/>
      </c>
      <c r="AK222" s="151"/>
      <c r="AL222" s="151"/>
      <c r="AM222" s="125"/>
      <c r="AN222" s="125"/>
      <c r="AO222" s="125"/>
      <c r="AP222" s="125"/>
      <c r="AQ222" s="125"/>
      <c r="AR222" s="125"/>
      <c r="AS222" s="125"/>
      <c r="AT222" s="125"/>
    </row>
    <row r="223" spans="1:46" customFormat="1" ht="30" customHeight="1">
      <c r="A223" s="153">
        <v>210</v>
      </c>
      <c r="B223" s="857" t="str">
        <f>IF(基本情報入力シート!C248="","",基本情報入力シート!C248)</f>
        <v/>
      </c>
      <c r="C223" s="858"/>
      <c r="D223" s="858"/>
      <c r="E223" s="858"/>
      <c r="F223" s="858"/>
      <c r="G223" s="858"/>
      <c r="H223" s="858"/>
      <c r="I223" s="859"/>
      <c r="J223" s="405" t="str">
        <f>IF(基本情報入力シート!M248="","",基本情報入力シート!M248)</f>
        <v/>
      </c>
      <c r="K223" s="406" t="str">
        <f>IF(基本情報入力シート!R248="","",基本情報入力シート!R248)</f>
        <v/>
      </c>
      <c r="L223" s="406" t="str">
        <f>IF(基本情報入力シート!W248="","",基本情報入力シート!W248)</f>
        <v/>
      </c>
      <c r="M223" s="405" t="str">
        <f>IF(基本情報入力シート!X248="","",基本情報入力シート!X248)</f>
        <v/>
      </c>
      <c r="N223" s="157" t="str">
        <f>IF(基本情報入力シート!Y248="","",基本情報入力シート!Y248)</f>
        <v/>
      </c>
      <c r="O223" s="164"/>
      <c r="P223" s="43"/>
      <c r="Q223" s="855"/>
      <c r="R223" s="856"/>
      <c r="S223" s="154" t="str">
        <f>IFERROR(ROUNDDOWN(Q223*VLOOKUP(N223,【参考】数式用!$AR$2:$AW$48,MATCH(P223,【参考】数式用!$AT$4:$AW$4)+2,FALSE)*0.5, 0), "")</f>
        <v/>
      </c>
      <c r="T223" s="47"/>
      <c r="U223" s="156" t="str">
        <f>IFERROR(IF(AG223&lt;&gt;"",Q223*VLOOKUP(N223,【参考】数式用!$AG$2:$AL$48,MATCH(P223,【参考】数式用!$AI$4:$AL$4,0)+2,0), ""), "")</f>
        <v/>
      </c>
      <c r="V223" s="42"/>
      <c r="W223" s="862"/>
      <c r="X223" s="863"/>
      <c r="Y223" s="43"/>
      <c r="Z223" s="48"/>
      <c r="AA223" s="155"/>
      <c r="AB223" s="49"/>
      <c r="AC223" s="864" t="str">
        <f>IFERROR(IF(AG223&lt;&gt;"",Z223*VLOOKUP(N223,【参考】数式用!$AG$2:$AL$48,MATCH(Y223,【参考】数式用!$AI$4:$AL$4,0)+2,0), ""), "")</f>
        <v/>
      </c>
      <c r="AD223" s="864"/>
      <c r="AE223" s="409"/>
      <c r="AF223" s="53"/>
      <c r="AG223" s="421" t="str">
        <f>IFERROR(VLOOKUP(O223, 【参考】数式用!$AY$5:$AY$13, 1, FALSE), "")</f>
        <v/>
      </c>
      <c r="AH223" s="422" t="str">
        <f>IFERROR(VLOOKUP(N223, 【参考】数式用!$BA$2:$BB$48, 2, FALSE), "")</f>
        <v/>
      </c>
      <c r="AI223" s="423" t="str">
        <f t="shared" si="8"/>
        <v/>
      </c>
      <c r="AJ223" s="424" t="str">
        <f t="shared" si="9"/>
        <v/>
      </c>
      <c r="AK223" s="151"/>
      <c r="AL223" s="151"/>
      <c r="AM223" s="125"/>
      <c r="AN223" s="125"/>
      <c r="AO223" s="125"/>
      <c r="AP223" s="125"/>
      <c r="AQ223" s="125"/>
      <c r="AR223" s="125"/>
      <c r="AS223" s="125"/>
      <c r="AT223" s="125"/>
    </row>
    <row r="224" spans="1:46" customFormat="1" ht="30" customHeight="1">
      <c r="A224" s="153">
        <v>211</v>
      </c>
      <c r="B224" s="857" t="str">
        <f>IF(基本情報入力シート!C249="","",基本情報入力シート!C249)</f>
        <v/>
      </c>
      <c r="C224" s="858"/>
      <c r="D224" s="858"/>
      <c r="E224" s="858"/>
      <c r="F224" s="858"/>
      <c r="G224" s="858"/>
      <c r="H224" s="858"/>
      <c r="I224" s="859"/>
      <c r="J224" s="405" t="str">
        <f>IF(基本情報入力シート!M249="","",基本情報入力シート!M249)</f>
        <v/>
      </c>
      <c r="K224" s="406" t="str">
        <f>IF(基本情報入力シート!R249="","",基本情報入力シート!R249)</f>
        <v/>
      </c>
      <c r="L224" s="406" t="str">
        <f>IF(基本情報入力シート!W249="","",基本情報入力シート!W249)</f>
        <v/>
      </c>
      <c r="M224" s="405" t="str">
        <f>IF(基本情報入力シート!X249="","",基本情報入力シート!X249)</f>
        <v/>
      </c>
      <c r="N224" s="157" t="str">
        <f>IF(基本情報入力シート!Y249="","",基本情報入力シート!Y249)</f>
        <v/>
      </c>
      <c r="O224" s="164"/>
      <c r="P224" s="43"/>
      <c r="Q224" s="855"/>
      <c r="R224" s="856"/>
      <c r="S224" s="154" t="str">
        <f>IFERROR(ROUNDDOWN(Q224*VLOOKUP(N224,【参考】数式用!$AR$2:$AW$48,MATCH(P224,【参考】数式用!$AT$4:$AW$4)+2,FALSE)*0.5, 0), "")</f>
        <v/>
      </c>
      <c r="T224" s="47"/>
      <c r="U224" s="156" t="str">
        <f>IFERROR(IF(AG224&lt;&gt;"",Q224*VLOOKUP(N224,【参考】数式用!$AG$2:$AL$48,MATCH(P224,【参考】数式用!$AI$4:$AL$4,0)+2,0), ""), "")</f>
        <v/>
      </c>
      <c r="V224" s="42"/>
      <c r="W224" s="862"/>
      <c r="X224" s="863"/>
      <c r="Y224" s="43"/>
      <c r="Z224" s="48"/>
      <c r="AA224" s="155"/>
      <c r="AB224" s="49"/>
      <c r="AC224" s="864" t="str">
        <f>IFERROR(IF(AG224&lt;&gt;"",Z224*VLOOKUP(N224,【参考】数式用!$AG$2:$AL$48,MATCH(Y224,【参考】数式用!$AI$4:$AL$4,0)+2,0), ""), "")</f>
        <v/>
      </c>
      <c r="AD224" s="864"/>
      <c r="AE224" s="409"/>
      <c r="AF224" s="53"/>
      <c r="AG224" s="421" t="str">
        <f>IFERROR(VLOOKUP(O224, 【参考】数式用!$AY$5:$AY$13, 1, FALSE), "")</f>
        <v/>
      </c>
      <c r="AH224" s="422" t="str">
        <f>IFERROR(VLOOKUP(N224, 【参考】数式用!$BA$2:$BB$48, 2, FALSE), "")</f>
        <v/>
      </c>
      <c r="AI224" s="423" t="str">
        <f t="shared" si="8"/>
        <v/>
      </c>
      <c r="AJ224" s="424" t="str">
        <f t="shared" si="9"/>
        <v/>
      </c>
      <c r="AK224" s="151"/>
      <c r="AL224" s="151"/>
      <c r="AM224" s="125"/>
      <c r="AN224" s="125"/>
      <c r="AO224" s="125"/>
      <c r="AP224" s="125"/>
      <c r="AQ224" s="125"/>
      <c r="AR224" s="125"/>
      <c r="AS224" s="125"/>
      <c r="AT224" s="125"/>
    </row>
    <row r="225" spans="1:46" customFormat="1" ht="30" customHeight="1">
      <c r="A225" s="153">
        <v>212</v>
      </c>
      <c r="B225" s="857" t="str">
        <f>IF(基本情報入力シート!C250="","",基本情報入力シート!C250)</f>
        <v/>
      </c>
      <c r="C225" s="858"/>
      <c r="D225" s="858"/>
      <c r="E225" s="858"/>
      <c r="F225" s="858"/>
      <c r="G225" s="858"/>
      <c r="H225" s="858"/>
      <c r="I225" s="859"/>
      <c r="J225" s="405" t="str">
        <f>IF(基本情報入力シート!M250="","",基本情報入力シート!M250)</f>
        <v/>
      </c>
      <c r="K225" s="406" t="str">
        <f>IF(基本情報入力シート!R250="","",基本情報入力シート!R250)</f>
        <v/>
      </c>
      <c r="L225" s="406" t="str">
        <f>IF(基本情報入力シート!W250="","",基本情報入力シート!W250)</f>
        <v/>
      </c>
      <c r="M225" s="405" t="str">
        <f>IF(基本情報入力シート!X250="","",基本情報入力シート!X250)</f>
        <v/>
      </c>
      <c r="N225" s="157" t="str">
        <f>IF(基本情報入力シート!Y250="","",基本情報入力シート!Y250)</f>
        <v/>
      </c>
      <c r="O225" s="164"/>
      <c r="P225" s="43"/>
      <c r="Q225" s="855"/>
      <c r="R225" s="856"/>
      <c r="S225" s="154" t="str">
        <f>IFERROR(ROUNDDOWN(Q225*VLOOKUP(N225,【参考】数式用!$AR$2:$AW$48,MATCH(P225,【参考】数式用!$AT$4:$AW$4)+2,FALSE)*0.5, 0), "")</f>
        <v/>
      </c>
      <c r="T225" s="47"/>
      <c r="U225" s="156" t="str">
        <f>IFERROR(IF(AG225&lt;&gt;"",Q225*VLOOKUP(N225,【参考】数式用!$AG$2:$AL$48,MATCH(P225,【参考】数式用!$AI$4:$AL$4,0)+2,0), ""), "")</f>
        <v/>
      </c>
      <c r="V225" s="42"/>
      <c r="W225" s="862"/>
      <c r="X225" s="863"/>
      <c r="Y225" s="43"/>
      <c r="Z225" s="48"/>
      <c r="AA225" s="155"/>
      <c r="AB225" s="49"/>
      <c r="AC225" s="864" t="str">
        <f>IFERROR(IF(AG225&lt;&gt;"",Z225*VLOOKUP(N225,【参考】数式用!$AG$2:$AL$48,MATCH(Y225,【参考】数式用!$AI$4:$AL$4,0)+2,0), ""), "")</f>
        <v/>
      </c>
      <c r="AD225" s="864"/>
      <c r="AE225" s="409"/>
      <c r="AF225" s="53"/>
      <c r="AG225" s="421" t="str">
        <f>IFERROR(VLOOKUP(O225, 【参考】数式用!$AY$5:$AY$13, 1, FALSE), "")</f>
        <v/>
      </c>
      <c r="AH225" s="422" t="str">
        <f>IFERROR(VLOOKUP(N225, 【参考】数式用!$BA$2:$BB$48, 2, FALSE), "")</f>
        <v/>
      </c>
      <c r="AI225" s="423" t="str">
        <f t="shared" si="8"/>
        <v/>
      </c>
      <c r="AJ225" s="424" t="str">
        <f t="shared" si="9"/>
        <v/>
      </c>
      <c r="AK225" s="151"/>
      <c r="AL225" s="151"/>
      <c r="AM225" s="125"/>
      <c r="AN225" s="125"/>
      <c r="AO225" s="125"/>
      <c r="AP225" s="125"/>
      <c r="AQ225" s="125"/>
      <c r="AR225" s="125"/>
      <c r="AS225" s="125"/>
      <c r="AT225" s="125"/>
    </row>
    <row r="226" spans="1:46" customFormat="1" ht="30" customHeight="1">
      <c r="A226" s="153">
        <v>213</v>
      </c>
      <c r="B226" s="857" t="str">
        <f>IF(基本情報入力シート!C251="","",基本情報入力シート!C251)</f>
        <v/>
      </c>
      <c r="C226" s="858"/>
      <c r="D226" s="858"/>
      <c r="E226" s="858"/>
      <c r="F226" s="858"/>
      <c r="G226" s="858"/>
      <c r="H226" s="858"/>
      <c r="I226" s="859"/>
      <c r="J226" s="405" t="str">
        <f>IF(基本情報入力シート!M251="","",基本情報入力シート!M251)</f>
        <v/>
      </c>
      <c r="K226" s="406" t="str">
        <f>IF(基本情報入力シート!R251="","",基本情報入力シート!R251)</f>
        <v/>
      </c>
      <c r="L226" s="406" t="str">
        <f>IF(基本情報入力シート!W251="","",基本情報入力シート!W251)</f>
        <v/>
      </c>
      <c r="M226" s="405" t="str">
        <f>IF(基本情報入力シート!X251="","",基本情報入力シート!X251)</f>
        <v/>
      </c>
      <c r="N226" s="157" t="str">
        <f>IF(基本情報入力シート!Y251="","",基本情報入力シート!Y251)</f>
        <v/>
      </c>
      <c r="O226" s="164"/>
      <c r="P226" s="43"/>
      <c r="Q226" s="855"/>
      <c r="R226" s="856"/>
      <c r="S226" s="154" t="str">
        <f>IFERROR(ROUNDDOWN(Q226*VLOOKUP(N226,【参考】数式用!$AR$2:$AW$48,MATCH(P226,【参考】数式用!$AT$4:$AW$4)+2,FALSE)*0.5, 0), "")</f>
        <v/>
      </c>
      <c r="T226" s="47"/>
      <c r="U226" s="156" t="str">
        <f>IFERROR(IF(AG226&lt;&gt;"",Q226*VLOOKUP(N226,【参考】数式用!$AG$2:$AL$48,MATCH(P226,【参考】数式用!$AI$4:$AL$4,0)+2,0), ""), "")</f>
        <v/>
      </c>
      <c r="V226" s="42"/>
      <c r="W226" s="862"/>
      <c r="X226" s="863"/>
      <c r="Y226" s="43"/>
      <c r="Z226" s="48"/>
      <c r="AA226" s="155"/>
      <c r="AB226" s="49"/>
      <c r="AC226" s="864" t="str">
        <f>IFERROR(IF(AG226&lt;&gt;"",Z226*VLOOKUP(N226,【参考】数式用!$AG$2:$AL$48,MATCH(Y226,【参考】数式用!$AI$4:$AL$4,0)+2,0), ""), "")</f>
        <v/>
      </c>
      <c r="AD226" s="864"/>
      <c r="AE226" s="409"/>
      <c r="AF226" s="53"/>
      <c r="AG226" s="421" t="str">
        <f>IFERROR(VLOOKUP(O226, 【参考】数式用!$AY$5:$AY$13, 1, FALSE), "")</f>
        <v/>
      </c>
      <c r="AH226" s="422" t="str">
        <f>IFERROR(VLOOKUP(N226, 【参考】数式用!$BA$2:$BB$48, 2, FALSE), "")</f>
        <v/>
      </c>
      <c r="AI226" s="423" t="str">
        <f t="shared" si="8"/>
        <v/>
      </c>
      <c r="AJ226" s="424" t="str">
        <f t="shared" si="9"/>
        <v/>
      </c>
      <c r="AK226" s="151"/>
      <c r="AL226" s="151"/>
      <c r="AM226" s="125"/>
      <c r="AN226" s="125"/>
      <c r="AO226" s="125"/>
      <c r="AP226" s="125"/>
      <c r="AQ226" s="125"/>
      <c r="AR226" s="125"/>
      <c r="AS226" s="125"/>
      <c r="AT226" s="125"/>
    </row>
    <row r="227" spans="1:46" customFormat="1" ht="30" customHeight="1">
      <c r="A227" s="153">
        <v>214</v>
      </c>
      <c r="B227" s="857" t="str">
        <f>IF(基本情報入力シート!C252="","",基本情報入力シート!C252)</f>
        <v/>
      </c>
      <c r="C227" s="858"/>
      <c r="D227" s="858"/>
      <c r="E227" s="858"/>
      <c r="F227" s="858"/>
      <c r="G227" s="858"/>
      <c r="H227" s="858"/>
      <c r="I227" s="859"/>
      <c r="J227" s="405" t="str">
        <f>IF(基本情報入力シート!M252="","",基本情報入力シート!M252)</f>
        <v/>
      </c>
      <c r="K227" s="406" t="str">
        <f>IF(基本情報入力シート!R252="","",基本情報入力シート!R252)</f>
        <v/>
      </c>
      <c r="L227" s="406" t="str">
        <f>IF(基本情報入力シート!W252="","",基本情報入力シート!W252)</f>
        <v/>
      </c>
      <c r="M227" s="405" t="str">
        <f>IF(基本情報入力シート!X252="","",基本情報入力シート!X252)</f>
        <v/>
      </c>
      <c r="N227" s="157" t="str">
        <f>IF(基本情報入力シート!Y252="","",基本情報入力シート!Y252)</f>
        <v/>
      </c>
      <c r="O227" s="164"/>
      <c r="P227" s="43"/>
      <c r="Q227" s="855"/>
      <c r="R227" s="856"/>
      <c r="S227" s="154" t="str">
        <f>IFERROR(ROUNDDOWN(Q227*VLOOKUP(N227,【参考】数式用!$AR$2:$AW$48,MATCH(P227,【参考】数式用!$AT$4:$AW$4)+2,FALSE)*0.5, 0), "")</f>
        <v/>
      </c>
      <c r="T227" s="47"/>
      <c r="U227" s="156" t="str">
        <f>IFERROR(IF(AG227&lt;&gt;"",Q227*VLOOKUP(N227,【参考】数式用!$AG$2:$AL$48,MATCH(P227,【参考】数式用!$AI$4:$AL$4,0)+2,0), ""), "")</f>
        <v/>
      </c>
      <c r="V227" s="42"/>
      <c r="W227" s="862"/>
      <c r="X227" s="863"/>
      <c r="Y227" s="43"/>
      <c r="Z227" s="48"/>
      <c r="AA227" s="155"/>
      <c r="AB227" s="49"/>
      <c r="AC227" s="864" t="str">
        <f>IFERROR(IF(AG227&lt;&gt;"",Z227*VLOOKUP(N227,【参考】数式用!$AG$2:$AL$48,MATCH(Y227,【参考】数式用!$AI$4:$AL$4,0)+2,0), ""), "")</f>
        <v/>
      </c>
      <c r="AD227" s="864"/>
      <c r="AE227" s="409"/>
      <c r="AF227" s="53"/>
      <c r="AG227" s="421" t="str">
        <f>IFERROR(VLOOKUP(O227, 【参考】数式用!$AY$5:$AY$13, 1, FALSE), "")</f>
        <v/>
      </c>
      <c r="AH227" s="422" t="str">
        <f>IFERROR(VLOOKUP(N227, 【参考】数式用!$BA$2:$BB$48, 2, FALSE), "")</f>
        <v/>
      </c>
      <c r="AI227" s="423" t="str">
        <f t="shared" si="8"/>
        <v/>
      </c>
      <c r="AJ227" s="424" t="str">
        <f t="shared" si="9"/>
        <v/>
      </c>
      <c r="AK227" s="151"/>
      <c r="AL227" s="151"/>
      <c r="AM227" s="125"/>
      <c r="AN227" s="125"/>
      <c r="AO227" s="125"/>
      <c r="AP227" s="125"/>
      <c r="AQ227" s="125"/>
      <c r="AR227" s="125"/>
      <c r="AS227" s="125"/>
      <c r="AT227" s="125"/>
    </row>
    <row r="228" spans="1:46" customFormat="1" ht="30" customHeight="1">
      <c r="A228" s="153">
        <v>215</v>
      </c>
      <c r="B228" s="857" t="str">
        <f>IF(基本情報入力シート!C253="","",基本情報入力シート!C253)</f>
        <v/>
      </c>
      <c r="C228" s="858"/>
      <c r="D228" s="858"/>
      <c r="E228" s="858"/>
      <c r="F228" s="858"/>
      <c r="G228" s="858"/>
      <c r="H228" s="858"/>
      <c r="I228" s="859"/>
      <c r="J228" s="405" t="str">
        <f>IF(基本情報入力シート!M253="","",基本情報入力シート!M253)</f>
        <v/>
      </c>
      <c r="K228" s="406" t="str">
        <f>IF(基本情報入力シート!R253="","",基本情報入力シート!R253)</f>
        <v/>
      </c>
      <c r="L228" s="406" t="str">
        <f>IF(基本情報入力シート!W253="","",基本情報入力シート!W253)</f>
        <v/>
      </c>
      <c r="M228" s="405" t="str">
        <f>IF(基本情報入力シート!X253="","",基本情報入力シート!X253)</f>
        <v/>
      </c>
      <c r="N228" s="157" t="str">
        <f>IF(基本情報入力シート!Y253="","",基本情報入力シート!Y253)</f>
        <v/>
      </c>
      <c r="O228" s="164"/>
      <c r="P228" s="43"/>
      <c r="Q228" s="860"/>
      <c r="R228" s="861"/>
      <c r="S228" s="154" t="str">
        <f>IFERROR(ROUNDDOWN(Q228*VLOOKUP(N228,【参考】数式用!$AR$2:$AW$48,MATCH(P228,【参考】数式用!$AT$4:$AW$4)+2,FALSE)*0.5, 0), "")</f>
        <v/>
      </c>
      <c r="T228" s="47"/>
      <c r="U228" s="156" t="str">
        <f>IFERROR(IF(AG228&lt;&gt;"",Q228*VLOOKUP(N228,【参考】数式用!$AG$2:$AL$48,MATCH(P228,【参考】数式用!$AI$4:$AL$4,0)+2,0), ""), "")</f>
        <v/>
      </c>
      <c r="V228" s="42"/>
      <c r="W228" s="862"/>
      <c r="X228" s="863"/>
      <c r="Y228" s="43"/>
      <c r="Z228" s="48"/>
      <c r="AA228" s="155"/>
      <c r="AB228" s="49"/>
      <c r="AC228" s="873" t="str">
        <f>IFERROR(IF(AG228&lt;&gt;"",Z228*VLOOKUP(N228,【参考】数式用!$AG$2:$AL$48,MATCH(Y228,【参考】数式用!$AI$4:$AL$4,0)+2,0), ""), "")</f>
        <v/>
      </c>
      <c r="AD228" s="873"/>
      <c r="AE228" s="443"/>
      <c r="AF228" s="444"/>
      <c r="AG228" s="421" t="str">
        <f>IFERROR(VLOOKUP(O228, 【参考】数式用!$AY$5:$AY$13, 1, FALSE), "")</f>
        <v/>
      </c>
      <c r="AH228" s="422" t="str">
        <f>IFERROR(VLOOKUP(N228, 【参考】数式用!$BA$2:$BB$48, 2, FALSE), "")</f>
        <v/>
      </c>
      <c r="AI228" s="423" t="str">
        <f t="shared" si="8"/>
        <v/>
      </c>
      <c r="AJ228" s="424" t="str">
        <f t="shared" si="9"/>
        <v/>
      </c>
      <c r="AK228" s="151"/>
      <c r="AL228" s="151"/>
      <c r="AM228" s="125"/>
      <c r="AN228" s="125"/>
      <c r="AO228" s="125"/>
      <c r="AP228" s="125"/>
      <c r="AQ228" s="125"/>
      <c r="AR228" s="125"/>
      <c r="AS228" s="125"/>
      <c r="AT228" s="125"/>
    </row>
    <row r="229" spans="1:46" s="486" customFormat="1" ht="30" customHeight="1">
      <c r="A229" s="153">
        <v>216</v>
      </c>
      <c r="B229" s="857" t="str">
        <f>IF(基本情報入力シート!C254="","",基本情報入力シート!C254)</f>
        <v/>
      </c>
      <c r="C229" s="858"/>
      <c r="D229" s="858"/>
      <c r="E229" s="858"/>
      <c r="F229" s="858"/>
      <c r="G229" s="858"/>
      <c r="H229" s="858"/>
      <c r="I229" s="859"/>
      <c r="J229" s="405" t="str">
        <f>IF(基本情報入力シート!M254="","",基本情報入力シート!M254)</f>
        <v/>
      </c>
      <c r="K229" s="406" t="str">
        <f>IF(基本情報入力シート!R254="","",基本情報入力シート!R254)</f>
        <v/>
      </c>
      <c r="L229" s="406" t="str">
        <f>IF(基本情報入力シート!W254="","",基本情報入力シート!W254)</f>
        <v/>
      </c>
      <c r="M229" s="405" t="str">
        <f>IF(基本情報入力シート!X254="","",基本情報入力シート!X254)</f>
        <v/>
      </c>
      <c r="N229" s="157" t="str">
        <f>IF(基本情報入力シート!Y254="","",基本情報入力シート!Y254)</f>
        <v/>
      </c>
      <c r="O229" s="164"/>
      <c r="P229" s="43"/>
      <c r="Q229" s="860"/>
      <c r="R229" s="861"/>
      <c r="S229" s="154" t="str">
        <f>IFERROR(ROUNDDOWN(Q229*VLOOKUP(N229,【参考】数式用!$AR$2:$AW$48,MATCH(P229,【参考】数式用!$AT$4:$AW$4)+2,FALSE)*0.5, 0), "")</f>
        <v/>
      </c>
      <c r="T229" s="47"/>
      <c r="U229" s="156" t="str">
        <f>IFERROR(IF(AG229&lt;&gt;"",Q229*VLOOKUP(N229,【参考】数式用!$AG$2:$AL$48,MATCH(P229,【参考】数式用!$AI$4:$AL$4,0)+2,0), ""), "")</f>
        <v/>
      </c>
      <c r="V229" s="42"/>
      <c r="W229" s="862"/>
      <c r="X229" s="863"/>
      <c r="Y229" s="43"/>
      <c r="Z229" s="48"/>
      <c r="AA229" s="155"/>
      <c r="AB229" s="49"/>
      <c r="AC229" s="873" t="str">
        <f>IFERROR(IF(AG229&lt;&gt;"",Z229*VLOOKUP(N229,【参考】数式用!$AG$2:$AL$48,MATCH(Y229,【参考】数式用!$AI$4:$AL$4,0)+2,0), ""), "")</f>
        <v/>
      </c>
      <c r="AD229" s="873"/>
      <c r="AE229" s="443"/>
      <c r="AF229" s="444"/>
      <c r="AG229" s="421" t="str">
        <f>IFERROR(VLOOKUP(O229, 【参考】数式用!$AY$5:$AY$13, 1, FALSE), "")</f>
        <v/>
      </c>
      <c r="AH229" s="422" t="str">
        <f>IFERROR(VLOOKUP(N229, 【参考】数式用!$BA$2:$BB$48, 2, FALSE), "")</f>
        <v/>
      </c>
      <c r="AI229" s="423" t="str">
        <f t="shared" si="8"/>
        <v/>
      </c>
      <c r="AJ229" s="424" t="str">
        <f t="shared" si="9"/>
        <v/>
      </c>
      <c r="AK229" s="484"/>
      <c r="AL229" s="484"/>
      <c r="AM229" s="485"/>
      <c r="AN229" s="485"/>
      <c r="AO229" s="485"/>
      <c r="AP229" s="485"/>
      <c r="AQ229" s="485"/>
      <c r="AR229" s="485"/>
      <c r="AS229" s="485"/>
      <c r="AT229" s="485"/>
    </row>
    <row r="230" spans="1:46" customFormat="1" ht="30" customHeight="1">
      <c r="A230" s="153">
        <v>217</v>
      </c>
      <c r="B230" s="857" t="str">
        <f>IF(基本情報入力シート!C255="","",基本情報入力シート!C255)</f>
        <v/>
      </c>
      <c r="C230" s="858"/>
      <c r="D230" s="858"/>
      <c r="E230" s="858"/>
      <c r="F230" s="858"/>
      <c r="G230" s="858"/>
      <c r="H230" s="858"/>
      <c r="I230" s="859"/>
      <c r="J230" s="405" t="str">
        <f>IF(基本情報入力シート!M255="","",基本情報入力シート!M255)</f>
        <v/>
      </c>
      <c r="K230" s="406" t="str">
        <f>IF(基本情報入力シート!R255="","",基本情報入力シート!R255)</f>
        <v/>
      </c>
      <c r="L230" s="406" t="str">
        <f>IF(基本情報入力シート!W255="","",基本情報入力シート!W255)</f>
        <v/>
      </c>
      <c r="M230" s="405" t="str">
        <f>IF(基本情報入力シート!X255="","",基本情報入力シート!X255)</f>
        <v/>
      </c>
      <c r="N230" s="157" t="str">
        <f>IF(基本情報入力シート!Y255="","",基本情報入力シート!Y255)</f>
        <v/>
      </c>
      <c r="O230" s="164"/>
      <c r="P230" s="43"/>
      <c r="Q230" s="855"/>
      <c r="R230" s="856"/>
      <c r="S230" s="154" t="str">
        <f>IFERROR(ROUNDDOWN(Q230*VLOOKUP(N230,【参考】数式用!$AR$2:$AW$48,MATCH(P230,【参考】数式用!$AT$4:$AW$4)+2,FALSE)*0.5, 0), "")</f>
        <v/>
      </c>
      <c r="T230" s="47"/>
      <c r="U230" s="156" t="str">
        <f>IFERROR(IF(AG230&lt;&gt;"",Q230*VLOOKUP(N230,【参考】数式用!$AG$2:$AL$48,MATCH(P230,【参考】数式用!$AI$4:$AL$4,0)+2,0), ""), "")</f>
        <v/>
      </c>
      <c r="V230" s="42"/>
      <c r="W230" s="862"/>
      <c r="X230" s="863"/>
      <c r="Y230" s="43"/>
      <c r="Z230" s="48"/>
      <c r="AA230" s="155"/>
      <c r="AB230" s="49"/>
      <c r="AC230" s="864" t="str">
        <f>IFERROR(IF(AG230&lt;&gt;"",Z230*VLOOKUP(N230,【参考】数式用!$AG$2:$AL$48,MATCH(Y230,【参考】数式用!$AI$4:$AL$4,0)+2,0), ""), "")</f>
        <v/>
      </c>
      <c r="AD230" s="864"/>
      <c r="AE230" s="409"/>
      <c r="AF230" s="53"/>
      <c r="AG230" s="421" t="str">
        <f>IFERROR(VLOOKUP(O230, 【参考】数式用!$AY$5:$AY$13, 1, FALSE), "")</f>
        <v/>
      </c>
      <c r="AH230" s="422" t="str">
        <f>IFERROR(VLOOKUP(N230, 【参考】数式用!$BA$2:$BB$48, 2, FALSE), "")</f>
        <v/>
      </c>
      <c r="AI230" s="423" t="str">
        <f t="shared" si="8"/>
        <v/>
      </c>
      <c r="AJ230" s="424" t="str">
        <f t="shared" si="9"/>
        <v/>
      </c>
      <c r="AK230" s="151"/>
      <c r="AL230" s="151"/>
      <c r="AM230" s="125"/>
      <c r="AN230" s="125"/>
      <c r="AO230" s="125"/>
      <c r="AP230" s="125"/>
      <c r="AQ230" s="125"/>
      <c r="AR230" s="125"/>
      <c r="AS230" s="125"/>
      <c r="AT230" s="125"/>
    </row>
    <row r="231" spans="1:46" customFormat="1" ht="30" customHeight="1">
      <c r="A231" s="153">
        <v>218</v>
      </c>
      <c r="B231" s="857" t="str">
        <f>IF(基本情報入力シート!C256="","",基本情報入力シート!C256)</f>
        <v/>
      </c>
      <c r="C231" s="858"/>
      <c r="D231" s="858"/>
      <c r="E231" s="858"/>
      <c r="F231" s="858"/>
      <c r="G231" s="858"/>
      <c r="H231" s="858"/>
      <c r="I231" s="859"/>
      <c r="J231" s="405" t="str">
        <f>IF(基本情報入力シート!M256="","",基本情報入力シート!M256)</f>
        <v/>
      </c>
      <c r="K231" s="406" t="str">
        <f>IF(基本情報入力シート!R256="","",基本情報入力シート!R256)</f>
        <v/>
      </c>
      <c r="L231" s="406" t="str">
        <f>IF(基本情報入力シート!W256="","",基本情報入力シート!W256)</f>
        <v/>
      </c>
      <c r="M231" s="405" t="str">
        <f>IF(基本情報入力シート!X256="","",基本情報入力シート!X256)</f>
        <v/>
      </c>
      <c r="N231" s="157" t="str">
        <f>IF(基本情報入力シート!Y256="","",基本情報入力シート!Y256)</f>
        <v/>
      </c>
      <c r="O231" s="164"/>
      <c r="P231" s="43"/>
      <c r="Q231" s="855"/>
      <c r="R231" s="856"/>
      <c r="S231" s="154" t="str">
        <f>IFERROR(ROUNDDOWN(Q231*VLOOKUP(N231,【参考】数式用!$AR$2:$AW$48,MATCH(P231,【参考】数式用!$AT$4:$AW$4)+2,FALSE)*0.5, 0), "")</f>
        <v/>
      </c>
      <c r="T231" s="47"/>
      <c r="U231" s="156" t="str">
        <f>IFERROR(IF(AG231&lt;&gt;"",Q231*VLOOKUP(N231,【参考】数式用!$AG$2:$AL$48,MATCH(P231,【参考】数式用!$AI$4:$AL$4,0)+2,0), ""), "")</f>
        <v/>
      </c>
      <c r="V231" s="42"/>
      <c r="W231" s="862"/>
      <c r="X231" s="863"/>
      <c r="Y231" s="43"/>
      <c r="Z231" s="48"/>
      <c r="AA231" s="155"/>
      <c r="AB231" s="49"/>
      <c r="AC231" s="864" t="str">
        <f>IFERROR(IF(AG231&lt;&gt;"",Z231*VLOOKUP(N231,【参考】数式用!$AG$2:$AL$48,MATCH(Y231,【参考】数式用!$AI$4:$AL$4,0)+2,0), ""), "")</f>
        <v/>
      </c>
      <c r="AD231" s="864"/>
      <c r="AE231" s="409"/>
      <c r="AF231" s="53"/>
      <c r="AG231" s="421" t="str">
        <f>IFERROR(VLOOKUP(O231, 【参考】数式用!$AY$5:$AY$13, 1, FALSE), "")</f>
        <v/>
      </c>
      <c r="AH231" s="422" t="str">
        <f>IFERROR(VLOOKUP(N231, 【参考】数式用!$BA$2:$BB$48, 2, FALSE), "")</f>
        <v/>
      </c>
      <c r="AI231" s="423" t="str">
        <f t="shared" si="8"/>
        <v/>
      </c>
      <c r="AJ231" s="424" t="str">
        <f t="shared" si="9"/>
        <v/>
      </c>
      <c r="AK231" s="151"/>
      <c r="AL231" s="151"/>
      <c r="AM231" s="125"/>
      <c r="AN231" s="125"/>
      <c r="AO231" s="125"/>
      <c r="AP231" s="125"/>
      <c r="AQ231" s="125"/>
      <c r="AR231" s="125"/>
      <c r="AS231" s="125"/>
      <c r="AT231" s="125"/>
    </row>
    <row r="232" spans="1:46" customFormat="1" ht="30" customHeight="1">
      <c r="A232" s="153">
        <v>219</v>
      </c>
      <c r="B232" s="857" t="str">
        <f>IF(基本情報入力シート!C257="","",基本情報入力シート!C257)</f>
        <v/>
      </c>
      <c r="C232" s="858"/>
      <c r="D232" s="858"/>
      <c r="E232" s="858"/>
      <c r="F232" s="858"/>
      <c r="G232" s="858"/>
      <c r="H232" s="858"/>
      <c r="I232" s="859"/>
      <c r="J232" s="405" t="str">
        <f>IF(基本情報入力シート!M257="","",基本情報入力シート!M257)</f>
        <v/>
      </c>
      <c r="K232" s="406" t="str">
        <f>IF(基本情報入力シート!R257="","",基本情報入力シート!R257)</f>
        <v/>
      </c>
      <c r="L232" s="406" t="str">
        <f>IF(基本情報入力シート!W257="","",基本情報入力シート!W257)</f>
        <v/>
      </c>
      <c r="M232" s="405" t="str">
        <f>IF(基本情報入力シート!X257="","",基本情報入力シート!X257)</f>
        <v/>
      </c>
      <c r="N232" s="157" t="str">
        <f>IF(基本情報入力シート!Y257="","",基本情報入力シート!Y257)</f>
        <v/>
      </c>
      <c r="O232" s="164"/>
      <c r="P232" s="43"/>
      <c r="Q232" s="855"/>
      <c r="R232" s="856"/>
      <c r="S232" s="154" t="str">
        <f>IFERROR(ROUNDDOWN(Q232*VLOOKUP(N232,【参考】数式用!$AR$2:$AW$48,MATCH(P232,【参考】数式用!$AT$4:$AW$4)+2,FALSE)*0.5, 0), "")</f>
        <v/>
      </c>
      <c r="T232" s="47"/>
      <c r="U232" s="156" t="str">
        <f>IFERROR(IF(AG232&lt;&gt;"",Q232*VLOOKUP(N232,【参考】数式用!$AG$2:$AL$48,MATCH(P232,【参考】数式用!$AI$4:$AL$4,0)+2,0), ""), "")</f>
        <v/>
      </c>
      <c r="V232" s="42"/>
      <c r="W232" s="862"/>
      <c r="X232" s="863"/>
      <c r="Y232" s="43"/>
      <c r="Z232" s="48"/>
      <c r="AA232" s="155"/>
      <c r="AB232" s="49"/>
      <c r="AC232" s="864" t="str">
        <f>IFERROR(IF(AG232&lt;&gt;"",Z232*VLOOKUP(N232,【参考】数式用!$AG$2:$AL$48,MATCH(Y232,【参考】数式用!$AI$4:$AL$4,0)+2,0), ""), "")</f>
        <v/>
      </c>
      <c r="AD232" s="864"/>
      <c r="AE232" s="409"/>
      <c r="AF232" s="53"/>
      <c r="AG232" s="421" t="str">
        <f>IFERROR(VLOOKUP(O232, 【参考】数式用!$AY$5:$AY$13, 1, FALSE), "")</f>
        <v/>
      </c>
      <c r="AH232" s="422" t="str">
        <f>IFERROR(VLOOKUP(N232, 【参考】数式用!$BA$2:$BB$48, 2, FALSE), "")</f>
        <v/>
      </c>
      <c r="AI232" s="423" t="str">
        <f t="shared" ref="AI232:AI295" si="10">IF(AND(OR(P232="処遇改善加算Ⅰ",P232="処遇改善加算Ⅱ"),AH232="対象"), 1,"")</f>
        <v/>
      </c>
      <c r="AJ232" s="424" t="str">
        <f t="shared" ref="AJ232:AJ295" si="11">IF(OR(Y232="処遇改善加算Ⅰ",Y232="処遇改善加算Ⅱ"),IF(AND(N232&lt;&gt;"訪問型サービス（総合事業）",N232&lt;&gt;"通所型サービス（総合事業）",N232&lt;&gt;"（介護予防）短期入所生活介護",N232&lt;&gt;"（介護予防）短期入所療養介護（老健）",N232&lt;&gt;"（介護予防）短期入所療養介護 （病院等（老健以外）)",N232&lt;&gt;"（介護予防）短期入所療養介護（医療院）"),1,""),"")</f>
        <v/>
      </c>
      <c r="AK232" s="151"/>
      <c r="AL232" s="151"/>
      <c r="AM232" s="125"/>
      <c r="AN232" s="125"/>
      <c r="AO232" s="125"/>
      <c r="AP232" s="125"/>
      <c r="AQ232" s="125"/>
      <c r="AR232" s="125"/>
      <c r="AS232" s="125"/>
      <c r="AT232" s="125"/>
    </row>
    <row r="233" spans="1:46" customFormat="1" ht="30" customHeight="1">
      <c r="A233" s="153">
        <v>220</v>
      </c>
      <c r="B233" s="857" t="str">
        <f>IF(基本情報入力シート!C258="","",基本情報入力シート!C258)</f>
        <v/>
      </c>
      <c r="C233" s="858"/>
      <c r="D233" s="858"/>
      <c r="E233" s="858"/>
      <c r="F233" s="858"/>
      <c r="G233" s="858"/>
      <c r="H233" s="858"/>
      <c r="I233" s="859"/>
      <c r="J233" s="405" t="str">
        <f>IF(基本情報入力シート!M258="","",基本情報入力シート!M258)</f>
        <v/>
      </c>
      <c r="K233" s="406" t="str">
        <f>IF(基本情報入力シート!R258="","",基本情報入力シート!R258)</f>
        <v/>
      </c>
      <c r="L233" s="406" t="str">
        <f>IF(基本情報入力シート!W258="","",基本情報入力シート!W258)</f>
        <v/>
      </c>
      <c r="M233" s="405" t="str">
        <f>IF(基本情報入力シート!X258="","",基本情報入力シート!X258)</f>
        <v/>
      </c>
      <c r="N233" s="157" t="str">
        <f>IF(基本情報入力シート!Y258="","",基本情報入力シート!Y258)</f>
        <v/>
      </c>
      <c r="O233" s="164"/>
      <c r="P233" s="43"/>
      <c r="Q233" s="855"/>
      <c r="R233" s="856"/>
      <c r="S233" s="154" t="str">
        <f>IFERROR(ROUNDDOWN(Q233*VLOOKUP(N233,【参考】数式用!$AR$2:$AW$48,MATCH(P233,【参考】数式用!$AT$4:$AW$4)+2,FALSE)*0.5, 0), "")</f>
        <v/>
      </c>
      <c r="T233" s="47"/>
      <c r="U233" s="156" t="str">
        <f>IFERROR(IF(AG233&lt;&gt;"",Q233*VLOOKUP(N233,【参考】数式用!$AG$2:$AL$48,MATCH(P233,【参考】数式用!$AI$4:$AL$4,0)+2,0), ""), "")</f>
        <v/>
      </c>
      <c r="V233" s="42"/>
      <c r="W233" s="862"/>
      <c r="X233" s="863"/>
      <c r="Y233" s="43"/>
      <c r="Z233" s="48"/>
      <c r="AA233" s="155"/>
      <c r="AB233" s="49"/>
      <c r="AC233" s="864" t="str">
        <f>IFERROR(IF(AG233&lt;&gt;"",Z233*VLOOKUP(N233,【参考】数式用!$AG$2:$AL$48,MATCH(Y233,【参考】数式用!$AI$4:$AL$4,0)+2,0), ""), "")</f>
        <v/>
      </c>
      <c r="AD233" s="864"/>
      <c r="AE233" s="409"/>
      <c r="AF233" s="53"/>
      <c r="AG233" s="421" t="str">
        <f>IFERROR(VLOOKUP(O233, 【参考】数式用!$AY$5:$AY$13, 1, FALSE), "")</f>
        <v/>
      </c>
      <c r="AH233" s="422" t="str">
        <f>IFERROR(VLOOKUP(N233, 【参考】数式用!$BA$2:$BB$48, 2, FALSE), "")</f>
        <v/>
      </c>
      <c r="AI233" s="423" t="str">
        <f t="shared" si="10"/>
        <v/>
      </c>
      <c r="AJ233" s="424" t="str">
        <f t="shared" si="11"/>
        <v/>
      </c>
      <c r="AK233" s="151"/>
      <c r="AL233" s="151"/>
      <c r="AM233" s="125"/>
      <c r="AN233" s="125"/>
      <c r="AO233" s="125"/>
      <c r="AP233" s="125"/>
      <c r="AQ233" s="125"/>
      <c r="AR233" s="125"/>
      <c r="AS233" s="125"/>
      <c r="AT233" s="125"/>
    </row>
    <row r="234" spans="1:46" customFormat="1" ht="30" customHeight="1">
      <c r="A234" s="153">
        <v>221</v>
      </c>
      <c r="B234" s="857" t="str">
        <f>IF(基本情報入力シート!C259="","",基本情報入力シート!C259)</f>
        <v/>
      </c>
      <c r="C234" s="858"/>
      <c r="D234" s="858"/>
      <c r="E234" s="858"/>
      <c r="F234" s="858"/>
      <c r="G234" s="858"/>
      <c r="H234" s="858"/>
      <c r="I234" s="859"/>
      <c r="J234" s="405" t="str">
        <f>IF(基本情報入力シート!M259="","",基本情報入力シート!M259)</f>
        <v/>
      </c>
      <c r="K234" s="406" t="str">
        <f>IF(基本情報入力シート!R259="","",基本情報入力シート!R259)</f>
        <v/>
      </c>
      <c r="L234" s="406" t="str">
        <f>IF(基本情報入力シート!W259="","",基本情報入力シート!W259)</f>
        <v/>
      </c>
      <c r="M234" s="405" t="str">
        <f>IF(基本情報入力シート!X259="","",基本情報入力シート!X259)</f>
        <v/>
      </c>
      <c r="N234" s="157" t="str">
        <f>IF(基本情報入力シート!Y259="","",基本情報入力シート!Y259)</f>
        <v/>
      </c>
      <c r="O234" s="164"/>
      <c r="P234" s="43"/>
      <c r="Q234" s="855"/>
      <c r="R234" s="856"/>
      <c r="S234" s="154" t="str">
        <f>IFERROR(ROUNDDOWN(Q234*VLOOKUP(N234,【参考】数式用!$AR$2:$AW$48,MATCH(P234,【参考】数式用!$AT$4:$AW$4)+2,FALSE)*0.5, 0), "")</f>
        <v/>
      </c>
      <c r="T234" s="47"/>
      <c r="U234" s="156" t="str">
        <f>IFERROR(IF(AG234&lt;&gt;"",Q234*VLOOKUP(N234,【参考】数式用!$AG$2:$AL$48,MATCH(P234,【参考】数式用!$AI$4:$AL$4,0)+2,0), ""), "")</f>
        <v/>
      </c>
      <c r="V234" s="42"/>
      <c r="W234" s="862"/>
      <c r="X234" s="863"/>
      <c r="Y234" s="43"/>
      <c r="Z234" s="48"/>
      <c r="AA234" s="155"/>
      <c r="AB234" s="49"/>
      <c r="AC234" s="864" t="str">
        <f>IFERROR(IF(AG234&lt;&gt;"",Z234*VLOOKUP(N234,【参考】数式用!$AG$2:$AL$48,MATCH(Y234,【参考】数式用!$AI$4:$AL$4,0)+2,0), ""), "")</f>
        <v/>
      </c>
      <c r="AD234" s="864"/>
      <c r="AE234" s="409"/>
      <c r="AF234" s="53"/>
      <c r="AG234" s="421" t="str">
        <f>IFERROR(VLOOKUP(O234, 【参考】数式用!$AY$5:$AY$13, 1, FALSE), "")</f>
        <v/>
      </c>
      <c r="AH234" s="422" t="str">
        <f>IFERROR(VLOOKUP(N234, 【参考】数式用!$BA$2:$BB$48, 2, FALSE), "")</f>
        <v/>
      </c>
      <c r="AI234" s="423" t="str">
        <f t="shared" si="10"/>
        <v/>
      </c>
      <c r="AJ234" s="424" t="str">
        <f t="shared" si="11"/>
        <v/>
      </c>
      <c r="AK234" s="151"/>
      <c r="AL234" s="151"/>
      <c r="AM234" s="125"/>
      <c r="AN234" s="125"/>
      <c r="AO234" s="125"/>
      <c r="AP234" s="125"/>
      <c r="AQ234" s="125"/>
      <c r="AR234" s="125"/>
      <c r="AS234" s="125"/>
      <c r="AT234" s="125"/>
    </row>
    <row r="235" spans="1:46" customFormat="1" ht="30" customHeight="1">
      <c r="A235" s="153">
        <v>222</v>
      </c>
      <c r="B235" s="857" t="str">
        <f>IF(基本情報入力シート!C260="","",基本情報入力シート!C260)</f>
        <v/>
      </c>
      <c r="C235" s="858"/>
      <c r="D235" s="858"/>
      <c r="E235" s="858"/>
      <c r="F235" s="858"/>
      <c r="G235" s="858"/>
      <c r="H235" s="858"/>
      <c r="I235" s="859"/>
      <c r="J235" s="405" t="str">
        <f>IF(基本情報入力シート!M260="","",基本情報入力シート!M260)</f>
        <v/>
      </c>
      <c r="K235" s="406" t="str">
        <f>IF(基本情報入力シート!R260="","",基本情報入力シート!R260)</f>
        <v/>
      </c>
      <c r="L235" s="406" t="str">
        <f>IF(基本情報入力シート!W260="","",基本情報入力シート!W260)</f>
        <v/>
      </c>
      <c r="M235" s="405" t="str">
        <f>IF(基本情報入力シート!X260="","",基本情報入力シート!X260)</f>
        <v/>
      </c>
      <c r="N235" s="157" t="str">
        <f>IF(基本情報入力シート!Y260="","",基本情報入力シート!Y260)</f>
        <v/>
      </c>
      <c r="O235" s="164"/>
      <c r="P235" s="43"/>
      <c r="Q235" s="855"/>
      <c r="R235" s="856"/>
      <c r="S235" s="154" t="str">
        <f>IFERROR(ROUNDDOWN(Q235*VLOOKUP(N235,【参考】数式用!$AR$2:$AW$48,MATCH(P235,【参考】数式用!$AT$4:$AW$4)+2,FALSE)*0.5, 0), "")</f>
        <v/>
      </c>
      <c r="T235" s="47"/>
      <c r="U235" s="156" t="str">
        <f>IFERROR(IF(AG235&lt;&gt;"",Q235*VLOOKUP(N235,【参考】数式用!$AG$2:$AL$48,MATCH(P235,【参考】数式用!$AI$4:$AL$4,0)+2,0), ""), "")</f>
        <v/>
      </c>
      <c r="V235" s="42"/>
      <c r="W235" s="862"/>
      <c r="X235" s="863"/>
      <c r="Y235" s="43"/>
      <c r="Z235" s="48"/>
      <c r="AA235" s="155"/>
      <c r="AB235" s="49"/>
      <c r="AC235" s="864" t="str">
        <f>IFERROR(IF(AG235&lt;&gt;"",Z235*VLOOKUP(N235,【参考】数式用!$AG$2:$AL$48,MATCH(Y235,【参考】数式用!$AI$4:$AL$4,0)+2,0), ""), "")</f>
        <v/>
      </c>
      <c r="AD235" s="864"/>
      <c r="AE235" s="409"/>
      <c r="AF235" s="53"/>
      <c r="AG235" s="421" t="str">
        <f>IFERROR(VLOOKUP(O235, 【参考】数式用!$AY$5:$AY$13, 1, FALSE), "")</f>
        <v/>
      </c>
      <c r="AH235" s="422" t="str">
        <f>IFERROR(VLOOKUP(N235, 【参考】数式用!$BA$2:$BB$48, 2, FALSE), "")</f>
        <v/>
      </c>
      <c r="AI235" s="423" t="str">
        <f t="shared" si="10"/>
        <v/>
      </c>
      <c r="AJ235" s="424" t="str">
        <f t="shared" si="11"/>
        <v/>
      </c>
      <c r="AK235" s="151"/>
      <c r="AL235" s="151"/>
      <c r="AM235" s="125"/>
      <c r="AN235" s="125"/>
      <c r="AO235" s="125"/>
      <c r="AP235" s="125"/>
      <c r="AQ235" s="125"/>
      <c r="AR235" s="125"/>
      <c r="AS235" s="125"/>
      <c r="AT235" s="125"/>
    </row>
    <row r="236" spans="1:46" customFormat="1" ht="30" customHeight="1">
      <c r="A236" s="153">
        <v>223</v>
      </c>
      <c r="B236" s="857" t="str">
        <f>IF(基本情報入力シート!C261="","",基本情報入力シート!C261)</f>
        <v/>
      </c>
      <c r="C236" s="858"/>
      <c r="D236" s="858"/>
      <c r="E236" s="858"/>
      <c r="F236" s="858"/>
      <c r="G236" s="858"/>
      <c r="H236" s="858"/>
      <c r="I236" s="859"/>
      <c r="J236" s="405" t="str">
        <f>IF(基本情報入力シート!M261="","",基本情報入力シート!M261)</f>
        <v/>
      </c>
      <c r="K236" s="406" t="str">
        <f>IF(基本情報入力シート!R261="","",基本情報入力シート!R261)</f>
        <v/>
      </c>
      <c r="L236" s="406" t="str">
        <f>IF(基本情報入力シート!W261="","",基本情報入力シート!W261)</f>
        <v/>
      </c>
      <c r="M236" s="405" t="str">
        <f>IF(基本情報入力シート!X261="","",基本情報入力シート!X261)</f>
        <v/>
      </c>
      <c r="N236" s="157" t="str">
        <f>IF(基本情報入力シート!Y261="","",基本情報入力シート!Y261)</f>
        <v/>
      </c>
      <c r="O236" s="164"/>
      <c r="P236" s="43"/>
      <c r="Q236" s="860"/>
      <c r="R236" s="861"/>
      <c r="S236" s="154" t="str">
        <f>IFERROR(ROUNDDOWN(Q236*VLOOKUP(N236,【参考】数式用!$AR$2:$AW$48,MATCH(P236,【参考】数式用!$AT$4:$AW$4)+2,FALSE)*0.5, 0), "")</f>
        <v/>
      </c>
      <c r="T236" s="47"/>
      <c r="U236" s="156" t="str">
        <f>IFERROR(IF(AG236&lt;&gt;"",Q236*VLOOKUP(N236,【参考】数式用!$AG$2:$AL$48,MATCH(P236,【参考】数式用!$AI$4:$AL$4,0)+2,0), ""), "")</f>
        <v/>
      </c>
      <c r="V236" s="42"/>
      <c r="W236" s="862"/>
      <c r="X236" s="863"/>
      <c r="Y236" s="43"/>
      <c r="Z236" s="48"/>
      <c r="AA236" s="155"/>
      <c r="AB236" s="49"/>
      <c r="AC236" s="873" t="str">
        <f>IFERROR(IF(AG236&lt;&gt;"",Z236*VLOOKUP(N236,【参考】数式用!$AG$2:$AL$48,MATCH(Y236,【参考】数式用!$AI$4:$AL$4,0)+2,0), ""), "")</f>
        <v/>
      </c>
      <c r="AD236" s="873"/>
      <c r="AE236" s="443"/>
      <c r="AF236" s="444"/>
      <c r="AG236" s="421" t="str">
        <f>IFERROR(VLOOKUP(O236, 【参考】数式用!$AY$5:$AY$13, 1, FALSE), "")</f>
        <v/>
      </c>
      <c r="AH236" s="422" t="str">
        <f>IFERROR(VLOOKUP(N236, 【参考】数式用!$BA$2:$BB$48, 2, FALSE), "")</f>
        <v/>
      </c>
      <c r="AI236" s="423" t="str">
        <f t="shared" si="10"/>
        <v/>
      </c>
      <c r="AJ236" s="424" t="str">
        <f t="shared" si="11"/>
        <v/>
      </c>
      <c r="AK236" s="151"/>
      <c r="AL236" s="151"/>
      <c r="AM236" s="125"/>
      <c r="AN236" s="125"/>
      <c r="AO236" s="125"/>
      <c r="AP236" s="125"/>
      <c r="AQ236" s="125"/>
      <c r="AR236" s="125"/>
      <c r="AS236" s="125"/>
      <c r="AT236" s="125"/>
    </row>
    <row r="237" spans="1:46" s="486" customFormat="1" ht="30" customHeight="1">
      <c r="A237" s="153">
        <v>224</v>
      </c>
      <c r="B237" s="857" t="str">
        <f>IF(基本情報入力シート!C262="","",基本情報入力シート!C262)</f>
        <v/>
      </c>
      <c r="C237" s="858"/>
      <c r="D237" s="858"/>
      <c r="E237" s="858"/>
      <c r="F237" s="858"/>
      <c r="G237" s="858"/>
      <c r="H237" s="858"/>
      <c r="I237" s="859"/>
      <c r="J237" s="405" t="str">
        <f>IF(基本情報入力シート!M262="","",基本情報入力シート!M262)</f>
        <v/>
      </c>
      <c r="K237" s="406" t="str">
        <f>IF(基本情報入力シート!R262="","",基本情報入力シート!R262)</f>
        <v/>
      </c>
      <c r="L237" s="406" t="str">
        <f>IF(基本情報入力シート!W262="","",基本情報入力シート!W262)</f>
        <v/>
      </c>
      <c r="M237" s="405" t="str">
        <f>IF(基本情報入力シート!X262="","",基本情報入力シート!X262)</f>
        <v/>
      </c>
      <c r="N237" s="157" t="str">
        <f>IF(基本情報入力シート!Y262="","",基本情報入力シート!Y262)</f>
        <v/>
      </c>
      <c r="O237" s="164"/>
      <c r="P237" s="43"/>
      <c r="Q237" s="860"/>
      <c r="R237" s="861"/>
      <c r="S237" s="154" t="str">
        <f>IFERROR(ROUNDDOWN(Q237*VLOOKUP(N237,【参考】数式用!$AR$2:$AW$48,MATCH(P237,【参考】数式用!$AT$4:$AW$4)+2,FALSE)*0.5, 0), "")</f>
        <v/>
      </c>
      <c r="T237" s="47"/>
      <c r="U237" s="156" t="str">
        <f>IFERROR(IF(AG237&lt;&gt;"",Q237*VLOOKUP(N237,【参考】数式用!$AG$2:$AL$48,MATCH(P237,【参考】数式用!$AI$4:$AL$4,0)+2,0), ""), "")</f>
        <v/>
      </c>
      <c r="V237" s="42"/>
      <c r="W237" s="862"/>
      <c r="X237" s="863"/>
      <c r="Y237" s="43"/>
      <c r="Z237" s="48"/>
      <c r="AA237" s="155"/>
      <c r="AB237" s="49"/>
      <c r="AC237" s="873" t="str">
        <f>IFERROR(IF(AG237&lt;&gt;"",Z237*VLOOKUP(N237,【参考】数式用!$AG$2:$AL$48,MATCH(Y237,【参考】数式用!$AI$4:$AL$4,0)+2,0), ""), "")</f>
        <v/>
      </c>
      <c r="AD237" s="873"/>
      <c r="AE237" s="443"/>
      <c r="AF237" s="444"/>
      <c r="AG237" s="421" t="str">
        <f>IFERROR(VLOOKUP(O237, 【参考】数式用!$AY$5:$AY$13, 1, FALSE), "")</f>
        <v/>
      </c>
      <c r="AH237" s="422" t="str">
        <f>IFERROR(VLOOKUP(N237, 【参考】数式用!$BA$2:$BB$48, 2, FALSE), "")</f>
        <v/>
      </c>
      <c r="AI237" s="423" t="str">
        <f t="shared" si="10"/>
        <v/>
      </c>
      <c r="AJ237" s="424" t="str">
        <f t="shared" si="11"/>
        <v/>
      </c>
      <c r="AK237" s="484"/>
      <c r="AL237" s="484"/>
      <c r="AM237" s="485"/>
      <c r="AN237" s="485"/>
      <c r="AO237" s="485"/>
      <c r="AP237" s="485"/>
      <c r="AQ237" s="485"/>
      <c r="AR237" s="485"/>
      <c r="AS237" s="485"/>
      <c r="AT237" s="485"/>
    </row>
    <row r="238" spans="1:46" s="485" customFormat="1" ht="30" customHeight="1">
      <c r="A238" s="153">
        <v>225</v>
      </c>
      <c r="B238" s="857" t="str">
        <f>IF(基本情報入力シート!C263="","",基本情報入力シート!C263)</f>
        <v/>
      </c>
      <c r="C238" s="858"/>
      <c r="D238" s="858"/>
      <c r="E238" s="858"/>
      <c r="F238" s="858"/>
      <c r="G238" s="858"/>
      <c r="H238" s="858"/>
      <c r="I238" s="859"/>
      <c r="J238" s="405" t="str">
        <f>IF(基本情報入力シート!M263="","",基本情報入力シート!M263)</f>
        <v/>
      </c>
      <c r="K238" s="406" t="str">
        <f>IF(基本情報入力シート!R263="","",基本情報入力シート!R263)</f>
        <v/>
      </c>
      <c r="L238" s="406" t="str">
        <f>IF(基本情報入力シート!W263="","",基本情報入力シート!W263)</f>
        <v/>
      </c>
      <c r="M238" s="405" t="str">
        <f>IF(基本情報入力シート!X263="","",基本情報入力シート!X263)</f>
        <v/>
      </c>
      <c r="N238" s="157" t="str">
        <f>IF(基本情報入力シート!Y263="","",基本情報入力シート!Y263)</f>
        <v/>
      </c>
      <c r="O238" s="164"/>
      <c r="P238" s="43"/>
      <c r="Q238" s="860"/>
      <c r="R238" s="861"/>
      <c r="S238" s="154" t="str">
        <f>IFERROR(ROUNDDOWN(Q238*VLOOKUP(N238,【参考】数式用!$AR$2:$AW$48,MATCH(P238,【参考】数式用!$AT$4:$AW$4)+2,FALSE)*0.5, 0), "")</f>
        <v/>
      </c>
      <c r="T238" s="47"/>
      <c r="U238" s="156" t="str">
        <f>IFERROR(IF(AG238&lt;&gt;"",Q238*VLOOKUP(N238,【参考】数式用!$AG$2:$AL$48,MATCH(P238,【参考】数式用!$AI$4:$AL$4,0)+2,0), ""), "")</f>
        <v/>
      </c>
      <c r="V238" s="42"/>
      <c r="W238" s="862"/>
      <c r="X238" s="863"/>
      <c r="Y238" s="43"/>
      <c r="Z238" s="48"/>
      <c r="AA238" s="155"/>
      <c r="AB238" s="49"/>
      <c r="AC238" s="873" t="str">
        <f>IFERROR(IF(AG238&lt;&gt;"",Z238*VLOOKUP(N238,【参考】数式用!$AG$2:$AL$48,MATCH(Y238,【参考】数式用!$AI$4:$AL$4,0)+2,0), ""), "")</f>
        <v/>
      </c>
      <c r="AD238" s="873"/>
      <c r="AE238" s="443"/>
      <c r="AF238" s="444"/>
      <c r="AG238" s="421" t="str">
        <f>IFERROR(VLOOKUP(O238, 【参考】数式用!$AY$5:$AY$13, 1, FALSE), "")</f>
        <v/>
      </c>
      <c r="AH238" s="422" t="str">
        <f>IFERROR(VLOOKUP(N238, 【参考】数式用!$BA$2:$BB$48, 2, FALSE), "")</f>
        <v/>
      </c>
      <c r="AI238" s="423" t="str">
        <f t="shared" si="10"/>
        <v/>
      </c>
      <c r="AJ238" s="424" t="str">
        <f t="shared" si="11"/>
        <v/>
      </c>
      <c r="AK238" s="486"/>
      <c r="AL238" s="486"/>
      <c r="AM238" s="486"/>
      <c r="AN238" s="486"/>
    </row>
    <row r="239" spans="1:46" ht="30" customHeight="1">
      <c r="A239" s="153">
        <v>226</v>
      </c>
      <c r="B239" s="857" t="str">
        <f>IF(基本情報入力シート!C264="","",基本情報入力シート!C264)</f>
        <v/>
      </c>
      <c r="C239" s="858"/>
      <c r="D239" s="858"/>
      <c r="E239" s="858"/>
      <c r="F239" s="858"/>
      <c r="G239" s="858"/>
      <c r="H239" s="858"/>
      <c r="I239" s="859"/>
      <c r="J239" s="405" t="str">
        <f>IF(基本情報入力シート!M264="","",基本情報入力シート!M264)</f>
        <v/>
      </c>
      <c r="K239" s="406" t="str">
        <f>IF(基本情報入力シート!R264="","",基本情報入力シート!R264)</f>
        <v/>
      </c>
      <c r="L239" s="406" t="str">
        <f>IF(基本情報入力シート!W264="","",基本情報入力シート!W264)</f>
        <v/>
      </c>
      <c r="M239" s="405" t="str">
        <f>IF(基本情報入力シート!X264="","",基本情報入力シート!X264)</f>
        <v/>
      </c>
      <c r="N239" s="157" t="str">
        <f>IF(基本情報入力シート!Y264="","",基本情報入力シート!Y264)</f>
        <v/>
      </c>
      <c r="O239" s="164"/>
      <c r="P239" s="43"/>
      <c r="Q239" s="860"/>
      <c r="R239" s="861"/>
      <c r="S239" s="154" t="str">
        <f>IFERROR(ROUNDDOWN(Q239*VLOOKUP(N239,【参考】数式用!$AR$2:$AW$48,MATCH(P239,【参考】数式用!$AT$4:$AW$4)+2,FALSE)*0.5, 0), "")</f>
        <v/>
      </c>
      <c r="T239" s="47"/>
      <c r="U239" s="156" t="str">
        <f>IFERROR(IF(AG239&lt;&gt;"",Q239*VLOOKUP(N239,【参考】数式用!$AG$2:$AL$48,MATCH(P239,【参考】数式用!$AI$4:$AL$4,0)+2,0), ""), "")</f>
        <v/>
      </c>
      <c r="V239" s="42"/>
      <c r="W239" s="862"/>
      <c r="X239" s="863"/>
      <c r="Y239" s="43"/>
      <c r="Z239" s="48"/>
      <c r="AA239" s="155"/>
      <c r="AB239" s="49"/>
      <c r="AC239" s="873" t="str">
        <f>IFERROR(IF(AG239&lt;&gt;"",Z239*VLOOKUP(N239,【参考】数式用!$AG$2:$AL$48,MATCH(Y239,【参考】数式用!$AI$4:$AL$4,0)+2,0), ""), "")</f>
        <v/>
      </c>
      <c r="AD239" s="873"/>
      <c r="AE239" s="443"/>
      <c r="AF239" s="444"/>
      <c r="AG239" s="421" t="str">
        <f>IFERROR(VLOOKUP(O239, 【参考】数式用!$AY$5:$AY$13, 1, FALSE), "")</f>
        <v/>
      </c>
      <c r="AH239" s="422" t="str">
        <f>IFERROR(VLOOKUP(N239, 【参考】数式用!$BA$2:$BB$48, 2, FALSE), "")</f>
        <v/>
      </c>
      <c r="AI239" s="423" t="str">
        <f t="shared" si="10"/>
        <v/>
      </c>
      <c r="AJ239" s="424" t="str">
        <f t="shared" si="11"/>
        <v/>
      </c>
    </row>
    <row r="240" spans="1:46" customFormat="1" ht="30" customHeight="1">
      <c r="A240" s="153">
        <v>227</v>
      </c>
      <c r="B240" s="857" t="str">
        <f>IF(基本情報入力シート!C265="","",基本情報入力シート!C265)</f>
        <v/>
      </c>
      <c r="C240" s="858"/>
      <c r="D240" s="858"/>
      <c r="E240" s="858"/>
      <c r="F240" s="858"/>
      <c r="G240" s="858"/>
      <c r="H240" s="858"/>
      <c r="I240" s="859"/>
      <c r="J240" s="405" t="str">
        <f>IF(基本情報入力シート!M265="","",基本情報入力シート!M265)</f>
        <v/>
      </c>
      <c r="K240" s="406" t="str">
        <f>IF(基本情報入力シート!R265="","",基本情報入力シート!R265)</f>
        <v/>
      </c>
      <c r="L240" s="406" t="str">
        <f>IF(基本情報入力シート!W265="","",基本情報入力シート!W265)</f>
        <v/>
      </c>
      <c r="M240" s="405" t="str">
        <f>IF(基本情報入力シート!X265="","",基本情報入力シート!X265)</f>
        <v/>
      </c>
      <c r="N240" s="157" t="str">
        <f>IF(基本情報入力シート!Y265="","",基本情報入力シート!Y265)</f>
        <v/>
      </c>
      <c r="O240" s="164"/>
      <c r="P240" s="43"/>
      <c r="Q240" s="860"/>
      <c r="R240" s="861"/>
      <c r="S240" s="154" t="str">
        <f>IFERROR(ROUNDDOWN(Q240*VLOOKUP(N240,【参考】数式用!$AR$2:$AW$48,MATCH(P240,【参考】数式用!$AT$4:$AW$4)+2,FALSE)*0.5, 0), "")</f>
        <v/>
      </c>
      <c r="T240" s="47"/>
      <c r="U240" s="156" t="str">
        <f>IFERROR(IF(AG240&lt;&gt;"",Q240*VLOOKUP(N240,【参考】数式用!$AG$2:$AL$48,MATCH(P240,【参考】数式用!$AI$4:$AL$4,0)+2,0), ""), "")</f>
        <v/>
      </c>
      <c r="V240" s="42"/>
      <c r="W240" s="862"/>
      <c r="X240" s="863"/>
      <c r="Y240" s="43"/>
      <c r="Z240" s="48"/>
      <c r="AA240" s="155"/>
      <c r="AB240" s="49"/>
      <c r="AC240" s="873" t="str">
        <f>IFERROR(IF(AG240&lt;&gt;"",Z240*VLOOKUP(N240,【参考】数式用!$AG$2:$AL$48,MATCH(Y240,【参考】数式用!$AI$4:$AL$4,0)+2,0), ""), "")</f>
        <v/>
      </c>
      <c r="AD240" s="873"/>
      <c r="AE240" s="409"/>
      <c r="AF240" s="53"/>
      <c r="AG240" s="421" t="str">
        <f>IFERROR(VLOOKUP(O240, 【参考】数式用!$AY$5:$AY$13, 1, FALSE), "")</f>
        <v/>
      </c>
      <c r="AH240" s="422" t="str">
        <f>IFERROR(VLOOKUP(N240, 【参考】数式用!$BA$2:$BB$48, 2, FALSE), "")</f>
        <v/>
      </c>
      <c r="AI240" s="423" t="str">
        <f t="shared" si="10"/>
        <v/>
      </c>
      <c r="AJ240" s="424" t="str">
        <f t="shared" si="11"/>
        <v/>
      </c>
      <c r="AK240" s="151"/>
      <c r="AL240" s="151"/>
      <c r="AM240" s="125"/>
      <c r="AN240" s="125"/>
      <c r="AO240" s="125"/>
      <c r="AP240" s="125"/>
      <c r="AQ240" s="125"/>
      <c r="AR240" s="125"/>
      <c r="AS240" s="125"/>
      <c r="AT240" s="125"/>
    </row>
    <row r="241" spans="1:46" customFormat="1" ht="30" customHeight="1">
      <c r="A241" s="153">
        <v>228</v>
      </c>
      <c r="B241" s="857" t="str">
        <f>IF(基本情報入力シート!C266="","",基本情報入力シート!C266)</f>
        <v/>
      </c>
      <c r="C241" s="858"/>
      <c r="D241" s="858"/>
      <c r="E241" s="858"/>
      <c r="F241" s="858"/>
      <c r="G241" s="858"/>
      <c r="H241" s="858"/>
      <c r="I241" s="859"/>
      <c r="J241" s="405" t="str">
        <f>IF(基本情報入力シート!M266="","",基本情報入力シート!M266)</f>
        <v/>
      </c>
      <c r="K241" s="406" t="str">
        <f>IF(基本情報入力シート!R266="","",基本情報入力シート!R266)</f>
        <v/>
      </c>
      <c r="L241" s="406" t="str">
        <f>IF(基本情報入力シート!W266="","",基本情報入力シート!W266)</f>
        <v/>
      </c>
      <c r="M241" s="405" t="str">
        <f>IF(基本情報入力シート!X266="","",基本情報入力シート!X266)</f>
        <v/>
      </c>
      <c r="N241" s="157" t="str">
        <f>IF(基本情報入力シート!Y266="","",基本情報入力シート!Y266)</f>
        <v/>
      </c>
      <c r="O241" s="164"/>
      <c r="P241" s="43"/>
      <c r="Q241" s="860"/>
      <c r="R241" s="861"/>
      <c r="S241" s="154" t="str">
        <f>IFERROR(ROUNDDOWN(Q241*VLOOKUP(N241,【参考】数式用!$AR$2:$AW$48,MATCH(P241,【参考】数式用!$AT$4:$AW$4)+2,FALSE)*0.5, 0), "")</f>
        <v/>
      </c>
      <c r="T241" s="47"/>
      <c r="U241" s="156" t="str">
        <f>IFERROR(IF(AG241&lt;&gt;"",Q241*VLOOKUP(N241,【参考】数式用!$AG$2:$AL$48,MATCH(P241,【参考】数式用!$AI$4:$AL$4,0)+2,0), ""), "")</f>
        <v/>
      </c>
      <c r="V241" s="42"/>
      <c r="W241" s="862"/>
      <c r="X241" s="863"/>
      <c r="Y241" s="43"/>
      <c r="Z241" s="48"/>
      <c r="AA241" s="155"/>
      <c r="AB241" s="49"/>
      <c r="AC241" s="873" t="str">
        <f>IFERROR(IF(AG241&lt;&gt;"",Z241*VLOOKUP(N241,【参考】数式用!$AG$2:$AL$48,MATCH(Y241,【参考】数式用!$AI$4:$AL$4,0)+2,0), ""), "")</f>
        <v/>
      </c>
      <c r="AD241" s="873"/>
      <c r="AE241" s="409"/>
      <c r="AF241" s="53"/>
      <c r="AG241" s="421" t="str">
        <f>IFERROR(VLOOKUP(O241, 【参考】数式用!$AY$5:$AY$13, 1, FALSE), "")</f>
        <v/>
      </c>
      <c r="AH241" s="422" t="str">
        <f>IFERROR(VLOOKUP(N241, 【参考】数式用!$BA$2:$BB$48, 2, FALSE), "")</f>
        <v/>
      </c>
      <c r="AI241" s="423" t="str">
        <f t="shared" si="10"/>
        <v/>
      </c>
      <c r="AJ241" s="424" t="str">
        <f t="shared" si="11"/>
        <v/>
      </c>
      <c r="AK241" s="151"/>
      <c r="AL241" s="151"/>
      <c r="AM241" s="125"/>
      <c r="AN241" s="125"/>
      <c r="AO241" s="125"/>
      <c r="AP241" s="125"/>
      <c r="AQ241" s="125"/>
      <c r="AR241" s="125"/>
      <c r="AS241" s="125"/>
      <c r="AT241" s="125"/>
    </row>
    <row r="242" spans="1:46" customFormat="1" ht="30" customHeight="1">
      <c r="A242" s="153">
        <v>229</v>
      </c>
      <c r="B242" s="857" t="str">
        <f>IF(基本情報入力シート!C267="","",基本情報入力シート!C267)</f>
        <v/>
      </c>
      <c r="C242" s="858"/>
      <c r="D242" s="858"/>
      <c r="E242" s="858"/>
      <c r="F242" s="858"/>
      <c r="G242" s="858"/>
      <c r="H242" s="858"/>
      <c r="I242" s="859"/>
      <c r="J242" s="405" t="str">
        <f>IF(基本情報入力シート!M267="","",基本情報入力シート!M267)</f>
        <v/>
      </c>
      <c r="K242" s="406" t="str">
        <f>IF(基本情報入力シート!R267="","",基本情報入力シート!R267)</f>
        <v/>
      </c>
      <c r="L242" s="406" t="str">
        <f>IF(基本情報入力シート!W267="","",基本情報入力シート!W267)</f>
        <v/>
      </c>
      <c r="M242" s="405" t="str">
        <f>IF(基本情報入力シート!X267="","",基本情報入力シート!X267)</f>
        <v/>
      </c>
      <c r="N242" s="157" t="str">
        <f>IF(基本情報入力シート!Y267="","",基本情報入力シート!Y267)</f>
        <v/>
      </c>
      <c r="O242" s="164"/>
      <c r="P242" s="43"/>
      <c r="Q242" s="860"/>
      <c r="R242" s="861"/>
      <c r="S242" s="154" t="str">
        <f>IFERROR(ROUNDDOWN(Q242*VLOOKUP(N242,【参考】数式用!$AR$2:$AW$48,MATCH(P242,【参考】数式用!$AT$4:$AW$4)+2,FALSE)*0.5, 0), "")</f>
        <v/>
      </c>
      <c r="T242" s="47"/>
      <c r="U242" s="156" t="str">
        <f>IFERROR(IF(AG242&lt;&gt;"",Q242*VLOOKUP(N242,【参考】数式用!$AG$2:$AL$48,MATCH(P242,【参考】数式用!$AI$4:$AL$4,0)+2,0), ""), "")</f>
        <v/>
      </c>
      <c r="V242" s="42"/>
      <c r="W242" s="862"/>
      <c r="X242" s="863"/>
      <c r="Y242" s="43"/>
      <c r="Z242" s="48"/>
      <c r="AA242" s="155"/>
      <c r="AB242" s="49"/>
      <c r="AC242" s="873" t="str">
        <f>IFERROR(IF(AG242&lt;&gt;"",Z242*VLOOKUP(N242,【参考】数式用!$AG$2:$AL$48,MATCH(Y242,【参考】数式用!$AI$4:$AL$4,0)+2,0), ""), "")</f>
        <v/>
      </c>
      <c r="AD242" s="873"/>
      <c r="AE242" s="409"/>
      <c r="AF242" s="53"/>
      <c r="AG242" s="421" t="str">
        <f>IFERROR(VLOOKUP(O242, 【参考】数式用!$AY$5:$AY$13, 1, FALSE), "")</f>
        <v/>
      </c>
      <c r="AH242" s="422" t="str">
        <f>IFERROR(VLOOKUP(N242, 【参考】数式用!$BA$2:$BB$48, 2, FALSE), "")</f>
        <v/>
      </c>
      <c r="AI242" s="423" t="str">
        <f t="shared" si="10"/>
        <v/>
      </c>
      <c r="AJ242" s="424" t="str">
        <f t="shared" si="11"/>
        <v/>
      </c>
      <c r="AK242" s="151"/>
      <c r="AL242" s="151"/>
      <c r="AM242" s="125"/>
      <c r="AN242" s="125"/>
      <c r="AO242" s="125"/>
      <c r="AP242" s="125"/>
      <c r="AQ242" s="125"/>
      <c r="AR242" s="125"/>
      <c r="AS242" s="125"/>
      <c r="AT242" s="125"/>
    </row>
    <row r="243" spans="1:46" customFormat="1" ht="30" customHeight="1">
      <c r="A243" s="153">
        <v>230</v>
      </c>
      <c r="B243" s="857" t="str">
        <f>IF(基本情報入力シート!C268="","",基本情報入力シート!C268)</f>
        <v/>
      </c>
      <c r="C243" s="858"/>
      <c r="D243" s="858"/>
      <c r="E243" s="858"/>
      <c r="F243" s="858"/>
      <c r="G243" s="858"/>
      <c r="H243" s="858"/>
      <c r="I243" s="859"/>
      <c r="J243" s="405" t="str">
        <f>IF(基本情報入力シート!M268="","",基本情報入力シート!M268)</f>
        <v/>
      </c>
      <c r="K243" s="406" t="str">
        <f>IF(基本情報入力シート!R268="","",基本情報入力シート!R268)</f>
        <v/>
      </c>
      <c r="L243" s="406" t="str">
        <f>IF(基本情報入力シート!W268="","",基本情報入力シート!W268)</f>
        <v/>
      </c>
      <c r="M243" s="405" t="str">
        <f>IF(基本情報入力シート!X268="","",基本情報入力シート!X268)</f>
        <v/>
      </c>
      <c r="N243" s="157" t="str">
        <f>IF(基本情報入力シート!Y268="","",基本情報入力シート!Y268)</f>
        <v/>
      </c>
      <c r="O243" s="164"/>
      <c r="P243" s="43"/>
      <c r="Q243" s="860"/>
      <c r="R243" s="861"/>
      <c r="S243" s="154" t="str">
        <f>IFERROR(ROUNDDOWN(Q243*VLOOKUP(N243,【参考】数式用!$AR$2:$AW$48,MATCH(P243,【参考】数式用!$AT$4:$AW$4)+2,FALSE)*0.5, 0), "")</f>
        <v/>
      </c>
      <c r="T243" s="47"/>
      <c r="U243" s="156" t="str">
        <f>IFERROR(IF(AG243&lt;&gt;"",Q243*VLOOKUP(N243,【参考】数式用!$AG$2:$AL$48,MATCH(P243,【参考】数式用!$AI$4:$AL$4,0)+2,0), ""), "")</f>
        <v/>
      </c>
      <c r="V243" s="42"/>
      <c r="W243" s="878"/>
      <c r="X243" s="879"/>
      <c r="Y243" s="43"/>
      <c r="Z243" s="48"/>
      <c r="AA243" s="155"/>
      <c r="AB243" s="49"/>
      <c r="AC243" s="873" t="str">
        <f>IFERROR(IF(AG243&lt;&gt;"",Z243*VLOOKUP(N243,【参考】数式用!$AG$2:$AL$48,MATCH(Y243,【参考】数式用!$AI$4:$AL$4,0)+2,0), ""), "")</f>
        <v/>
      </c>
      <c r="AD243" s="873"/>
      <c r="AE243" s="409"/>
      <c r="AF243" s="53"/>
      <c r="AG243" s="421" t="str">
        <f>IFERROR(VLOOKUP(O243, 【参考】数式用!$AY$5:$AY$13, 1, FALSE), "")</f>
        <v/>
      </c>
      <c r="AH243" s="422" t="str">
        <f>IFERROR(VLOOKUP(N243, 【参考】数式用!$BA$2:$BB$48, 2, FALSE), "")</f>
        <v/>
      </c>
      <c r="AI243" s="423" t="str">
        <f t="shared" si="10"/>
        <v/>
      </c>
      <c r="AJ243" s="424" t="str">
        <f t="shared" si="11"/>
        <v/>
      </c>
      <c r="AK243" s="151"/>
      <c r="AL243" s="151"/>
      <c r="AM243" s="125"/>
      <c r="AN243" s="125"/>
      <c r="AO243" s="125"/>
      <c r="AP243" s="125"/>
      <c r="AQ243" s="125"/>
      <c r="AR243" s="125"/>
      <c r="AS243" s="125"/>
      <c r="AT243" s="125"/>
    </row>
    <row r="244" spans="1:46" customFormat="1" ht="30" customHeight="1">
      <c r="A244" s="153">
        <v>231</v>
      </c>
      <c r="B244" s="857" t="str">
        <f>IF(基本情報入力シート!C269="","",基本情報入力シート!C269)</f>
        <v/>
      </c>
      <c r="C244" s="858"/>
      <c r="D244" s="858"/>
      <c r="E244" s="858"/>
      <c r="F244" s="858"/>
      <c r="G244" s="858"/>
      <c r="H244" s="858"/>
      <c r="I244" s="859"/>
      <c r="J244" s="405" t="str">
        <f>IF(基本情報入力シート!M269="","",基本情報入力シート!M269)</f>
        <v/>
      </c>
      <c r="K244" s="406" t="str">
        <f>IF(基本情報入力シート!R269="","",基本情報入力シート!R269)</f>
        <v/>
      </c>
      <c r="L244" s="406" t="str">
        <f>IF(基本情報入力シート!W269="","",基本情報入力シート!W269)</f>
        <v/>
      </c>
      <c r="M244" s="405" t="str">
        <f>IF(基本情報入力シート!X269="","",基本情報入力シート!X269)</f>
        <v/>
      </c>
      <c r="N244" s="157" t="str">
        <f>IF(基本情報入力シート!Y269="","",基本情報入力シート!Y269)</f>
        <v/>
      </c>
      <c r="O244" s="164"/>
      <c r="P244" s="43"/>
      <c r="Q244" s="860"/>
      <c r="R244" s="861"/>
      <c r="S244" s="154" t="str">
        <f>IFERROR(ROUNDDOWN(Q244*VLOOKUP(N244,【参考】数式用!$AR$2:$AW$48,MATCH(P244,【参考】数式用!$AT$4:$AW$4)+2,FALSE)*0.5, 0), "")</f>
        <v/>
      </c>
      <c r="T244" s="47"/>
      <c r="U244" s="156" t="str">
        <f>IFERROR(IF(AG244&lt;&gt;"",Q244*VLOOKUP(N244,【参考】数式用!$AG$2:$AL$48,MATCH(P244,【参考】数式用!$AI$4:$AL$4,0)+2,0), ""), "")</f>
        <v/>
      </c>
      <c r="V244" s="42"/>
      <c r="W244" s="878"/>
      <c r="X244" s="879"/>
      <c r="Y244" s="43"/>
      <c r="Z244" s="48"/>
      <c r="AA244" s="155"/>
      <c r="AB244" s="49"/>
      <c r="AC244" s="873" t="str">
        <f>IFERROR(IF(AG244&lt;&gt;"",Z244*VLOOKUP(N244,【参考】数式用!$AG$2:$AL$48,MATCH(Y244,【参考】数式用!$AI$4:$AL$4,0)+2,0), ""), "")</f>
        <v/>
      </c>
      <c r="AD244" s="873"/>
      <c r="AE244" s="409"/>
      <c r="AF244" s="53"/>
      <c r="AG244" s="421" t="str">
        <f>IFERROR(VLOOKUP(O244, 【参考】数式用!$AY$5:$AY$13, 1, FALSE), "")</f>
        <v/>
      </c>
      <c r="AH244" s="422" t="str">
        <f>IFERROR(VLOOKUP(N244, 【参考】数式用!$BA$2:$BB$48, 2, FALSE), "")</f>
        <v/>
      </c>
      <c r="AI244" s="423" t="str">
        <f t="shared" si="10"/>
        <v/>
      </c>
      <c r="AJ244" s="424" t="str">
        <f t="shared" si="11"/>
        <v/>
      </c>
      <c r="AK244" s="151"/>
      <c r="AL244" s="151"/>
      <c r="AM244" s="125"/>
      <c r="AN244" s="125"/>
      <c r="AO244" s="125"/>
      <c r="AP244" s="125"/>
      <c r="AQ244" s="125"/>
      <c r="AR244" s="125"/>
      <c r="AS244" s="125"/>
      <c r="AT244" s="125"/>
    </row>
    <row r="245" spans="1:46" customFormat="1" ht="30" customHeight="1">
      <c r="A245" s="153">
        <v>232</v>
      </c>
      <c r="B245" s="857" t="str">
        <f>IF(基本情報入力シート!C270="","",基本情報入力シート!C270)</f>
        <v/>
      </c>
      <c r="C245" s="858"/>
      <c r="D245" s="858"/>
      <c r="E245" s="858"/>
      <c r="F245" s="858"/>
      <c r="G245" s="858"/>
      <c r="H245" s="858"/>
      <c r="I245" s="859"/>
      <c r="J245" s="405" t="str">
        <f>IF(基本情報入力シート!M270="","",基本情報入力シート!M270)</f>
        <v/>
      </c>
      <c r="K245" s="406" t="str">
        <f>IF(基本情報入力シート!R270="","",基本情報入力シート!R270)</f>
        <v/>
      </c>
      <c r="L245" s="406" t="str">
        <f>IF(基本情報入力シート!W270="","",基本情報入力シート!W270)</f>
        <v/>
      </c>
      <c r="M245" s="405" t="str">
        <f>IF(基本情報入力シート!X270="","",基本情報入力シート!X270)</f>
        <v/>
      </c>
      <c r="N245" s="157" t="str">
        <f>IF(基本情報入力シート!Y270="","",基本情報入力シート!Y270)</f>
        <v/>
      </c>
      <c r="O245" s="164"/>
      <c r="P245" s="43"/>
      <c r="Q245" s="860"/>
      <c r="R245" s="861"/>
      <c r="S245" s="154" t="str">
        <f>IFERROR(ROUNDDOWN(Q245*VLOOKUP(N245,【参考】数式用!$AR$2:$AW$48,MATCH(P245,【参考】数式用!$AT$4:$AW$4)+2,FALSE)*0.5, 0), "")</f>
        <v/>
      </c>
      <c r="T245" s="47"/>
      <c r="U245" s="156" t="str">
        <f>IFERROR(IF(AG245&lt;&gt;"",Q245*VLOOKUP(N245,【参考】数式用!$AG$2:$AL$48,MATCH(P245,【参考】数式用!$AI$4:$AL$4,0)+2,0), ""), "")</f>
        <v/>
      </c>
      <c r="V245" s="42"/>
      <c r="W245" s="878"/>
      <c r="X245" s="879"/>
      <c r="Y245" s="43"/>
      <c r="Z245" s="48"/>
      <c r="AA245" s="155"/>
      <c r="AB245" s="49"/>
      <c r="AC245" s="873" t="str">
        <f>IFERROR(IF(AG245&lt;&gt;"",Z245*VLOOKUP(N245,【参考】数式用!$AG$2:$AL$48,MATCH(Y245,【参考】数式用!$AI$4:$AL$4,0)+2,0), ""), "")</f>
        <v/>
      </c>
      <c r="AD245" s="873"/>
      <c r="AE245" s="409"/>
      <c r="AF245" s="53"/>
      <c r="AG245" s="421" t="str">
        <f>IFERROR(VLOOKUP(O245, 【参考】数式用!$AY$5:$AY$13, 1, FALSE), "")</f>
        <v/>
      </c>
      <c r="AH245" s="422" t="str">
        <f>IFERROR(VLOOKUP(N245, 【参考】数式用!$BA$2:$BB$48, 2, FALSE), "")</f>
        <v/>
      </c>
      <c r="AI245" s="423" t="str">
        <f t="shared" si="10"/>
        <v/>
      </c>
      <c r="AJ245" s="424" t="str">
        <f t="shared" si="11"/>
        <v/>
      </c>
      <c r="AK245" s="151"/>
      <c r="AL245" s="151"/>
      <c r="AM245" s="125"/>
      <c r="AN245" s="125"/>
      <c r="AO245" s="125"/>
      <c r="AP245" s="125"/>
      <c r="AQ245" s="125"/>
      <c r="AR245" s="125"/>
      <c r="AS245" s="125"/>
      <c r="AT245" s="125"/>
    </row>
    <row r="246" spans="1:46" customFormat="1" ht="30" customHeight="1">
      <c r="A246" s="153">
        <v>233</v>
      </c>
      <c r="B246" s="857" t="str">
        <f>IF(基本情報入力シート!C271="","",基本情報入力シート!C271)</f>
        <v/>
      </c>
      <c r="C246" s="858"/>
      <c r="D246" s="858"/>
      <c r="E246" s="858"/>
      <c r="F246" s="858"/>
      <c r="G246" s="858"/>
      <c r="H246" s="858"/>
      <c r="I246" s="859"/>
      <c r="J246" s="405" t="str">
        <f>IF(基本情報入力シート!M271="","",基本情報入力シート!M271)</f>
        <v/>
      </c>
      <c r="K246" s="406" t="str">
        <f>IF(基本情報入力シート!R271="","",基本情報入力シート!R271)</f>
        <v/>
      </c>
      <c r="L246" s="406" t="str">
        <f>IF(基本情報入力シート!W271="","",基本情報入力シート!W271)</f>
        <v/>
      </c>
      <c r="M246" s="405" t="str">
        <f>IF(基本情報入力シート!X271="","",基本情報入力シート!X271)</f>
        <v/>
      </c>
      <c r="N246" s="157" t="str">
        <f>IF(基本情報入力シート!Y271="","",基本情報入力シート!Y271)</f>
        <v/>
      </c>
      <c r="O246" s="164"/>
      <c r="P246" s="43"/>
      <c r="Q246" s="860"/>
      <c r="R246" s="861"/>
      <c r="S246" s="154" t="str">
        <f>IFERROR(ROUNDDOWN(Q246*VLOOKUP(N246,【参考】数式用!$AR$2:$AW$48,MATCH(P246,【参考】数式用!$AT$4:$AW$4)+2,FALSE)*0.5, 0), "")</f>
        <v/>
      </c>
      <c r="T246" s="47"/>
      <c r="U246" s="156" t="str">
        <f>IFERROR(IF(AG246&lt;&gt;"",Q246*VLOOKUP(N246,【参考】数式用!$AG$2:$AL$48,MATCH(P246,【参考】数式用!$AI$4:$AL$4,0)+2,0), ""), "")</f>
        <v/>
      </c>
      <c r="V246" s="42"/>
      <c r="W246" s="878"/>
      <c r="X246" s="879"/>
      <c r="Y246" s="43"/>
      <c r="Z246" s="48"/>
      <c r="AA246" s="155"/>
      <c r="AB246" s="49"/>
      <c r="AC246" s="873" t="str">
        <f>IFERROR(IF(AG246&lt;&gt;"",Z246*VLOOKUP(N246,【参考】数式用!$AG$2:$AL$48,MATCH(Y246,【参考】数式用!$AI$4:$AL$4,0)+2,0), ""), "")</f>
        <v/>
      </c>
      <c r="AD246" s="873"/>
      <c r="AE246" s="443"/>
      <c r="AF246" s="444"/>
      <c r="AG246" s="421" t="str">
        <f>IFERROR(VLOOKUP(O246, 【参考】数式用!$AY$5:$AY$13, 1, FALSE), "")</f>
        <v/>
      </c>
      <c r="AH246" s="422" t="str">
        <f>IFERROR(VLOOKUP(N246, 【参考】数式用!$BA$2:$BB$48, 2, FALSE), "")</f>
        <v/>
      </c>
      <c r="AI246" s="423" t="str">
        <f t="shared" si="10"/>
        <v/>
      </c>
      <c r="AJ246" s="424" t="str">
        <f t="shared" si="11"/>
        <v/>
      </c>
      <c r="AK246" s="151"/>
      <c r="AL246" s="151"/>
      <c r="AM246" s="125"/>
      <c r="AN246" s="125"/>
      <c r="AO246" s="125"/>
      <c r="AP246" s="125"/>
      <c r="AQ246" s="125"/>
      <c r="AR246" s="125"/>
      <c r="AS246" s="125"/>
      <c r="AT246" s="125"/>
    </row>
    <row r="247" spans="1:46" s="486" customFormat="1" ht="30" customHeight="1">
      <c r="A247" s="153">
        <v>234</v>
      </c>
      <c r="B247" s="857" t="str">
        <f>IF(基本情報入力シート!C272="","",基本情報入力シート!C272)</f>
        <v/>
      </c>
      <c r="C247" s="858"/>
      <c r="D247" s="858"/>
      <c r="E247" s="858"/>
      <c r="F247" s="858"/>
      <c r="G247" s="858"/>
      <c r="H247" s="858"/>
      <c r="I247" s="859"/>
      <c r="J247" s="405" t="str">
        <f>IF(基本情報入力シート!M272="","",基本情報入力シート!M272)</f>
        <v/>
      </c>
      <c r="K247" s="406" t="str">
        <f>IF(基本情報入力シート!R272="","",基本情報入力シート!R272)</f>
        <v/>
      </c>
      <c r="L247" s="406" t="str">
        <f>IF(基本情報入力シート!W272="","",基本情報入力シート!W272)</f>
        <v/>
      </c>
      <c r="M247" s="405" t="str">
        <f>IF(基本情報入力シート!X272="","",基本情報入力シート!X272)</f>
        <v/>
      </c>
      <c r="N247" s="157" t="str">
        <f>IF(基本情報入力シート!Y272="","",基本情報入力シート!Y272)</f>
        <v/>
      </c>
      <c r="O247" s="164"/>
      <c r="P247" s="43"/>
      <c r="Q247" s="860"/>
      <c r="R247" s="861"/>
      <c r="S247" s="154" t="str">
        <f>IFERROR(ROUNDDOWN(Q247*VLOOKUP(N247,【参考】数式用!$AR$2:$AW$48,MATCH(P247,【参考】数式用!$AT$4:$AW$4)+2,FALSE)*0.5, 0), "")</f>
        <v/>
      </c>
      <c r="T247" s="47"/>
      <c r="U247" s="156" t="str">
        <f>IFERROR(IF(AG247&lt;&gt;"",Q247*VLOOKUP(N247,【参考】数式用!$AG$2:$AL$48,MATCH(P247,【参考】数式用!$AI$4:$AL$4,0)+2,0), ""), "")</f>
        <v/>
      </c>
      <c r="V247" s="42"/>
      <c r="W247" s="878"/>
      <c r="X247" s="879"/>
      <c r="Y247" s="43"/>
      <c r="Z247" s="48"/>
      <c r="AA247" s="155"/>
      <c r="AB247" s="49"/>
      <c r="AC247" s="873" t="str">
        <f>IFERROR(IF(AG247&lt;&gt;"",Z247*VLOOKUP(N247,【参考】数式用!$AG$2:$AL$48,MATCH(Y247,【参考】数式用!$AI$4:$AL$4,0)+2,0), ""), "")</f>
        <v/>
      </c>
      <c r="AD247" s="873"/>
      <c r="AE247" s="443"/>
      <c r="AF247" s="444"/>
      <c r="AG247" s="421" t="str">
        <f>IFERROR(VLOOKUP(O247, 【参考】数式用!$AY$5:$AY$13, 1, FALSE), "")</f>
        <v/>
      </c>
      <c r="AH247" s="422" t="str">
        <f>IFERROR(VLOOKUP(N247, 【参考】数式用!$BA$2:$BB$48, 2, FALSE), "")</f>
        <v/>
      </c>
      <c r="AI247" s="423" t="str">
        <f t="shared" si="10"/>
        <v/>
      </c>
      <c r="AJ247" s="424" t="str">
        <f t="shared" si="11"/>
        <v/>
      </c>
      <c r="AK247" s="484"/>
      <c r="AL247" s="484"/>
      <c r="AM247" s="485"/>
      <c r="AN247" s="485"/>
      <c r="AO247" s="485"/>
      <c r="AP247" s="485"/>
      <c r="AQ247" s="485"/>
      <c r="AR247" s="485"/>
      <c r="AS247" s="485"/>
      <c r="AT247" s="485"/>
    </row>
    <row r="248" spans="1:46" s="485" customFormat="1" ht="30" customHeight="1">
      <c r="A248" s="153">
        <v>235</v>
      </c>
      <c r="B248" s="857" t="str">
        <f>IF(基本情報入力シート!C273="","",基本情報入力シート!C273)</f>
        <v/>
      </c>
      <c r="C248" s="858"/>
      <c r="D248" s="858"/>
      <c r="E248" s="858"/>
      <c r="F248" s="858"/>
      <c r="G248" s="858"/>
      <c r="H248" s="858"/>
      <c r="I248" s="859"/>
      <c r="J248" s="405" t="str">
        <f>IF(基本情報入力シート!M273="","",基本情報入力シート!M273)</f>
        <v/>
      </c>
      <c r="K248" s="406" t="str">
        <f>IF(基本情報入力シート!R273="","",基本情報入力シート!R273)</f>
        <v/>
      </c>
      <c r="L248" s="406" t="str">
        <f>IF(基本情報入力シート!W273="","",基本情報入力シート!W273)</f>
        <v/>
      </c>
      <c r="M248" s="405" t="str">
        <f>IF(基本情報入力シート!X273="","",基本情報入力シート!X273)</f>
        <v/>
      </c>
      <c r="N248" s="157" t="str">
        <f>IF(基本情報入力シート!Y273="","",基本情報入力シート!Y273)</f>
        <v/>
      </c>
      <c r="O248" s="164"/>
      <c r="P248" s="43"/>
      <c r="Q248" s="860"/>
      <c r="R248" s="861"/>
      <c r="S248" s="154" t="str">
        <f>IFERROR(ROUNDDOWN(Q248*VLOOKUP(N248,【参考】数式用!$AR$2:$AW$48,MATCH(P248,【参考】数式用!$AT$4:$AW$4)+2,FALSE)*0.5, 0), "")</f>
        <v/>
      </c>
      <c r="T248" s="47"/>
      <c r="U248" s="156" t="str">
        <f>IFERROR(IF(AG248&lt;&gt;"",Q248*VLOOKUP(N248,【参考】数式用!$AG$2:$AL$48,MATCH(P248,【参考】数式用!$AI$4:$AL$4,0)+2,0), ""), "")</f>
        <v/>
      </c>
      <c r="V248" s="42"/>
      <c r="W248" s="878"/>
      <c r="X248" s="879"/>
      <c r="Y248" s="43"/>
      <c r="Z248" s="48"/>
      <c r="AA248" s="155"/>
      <c r="AB248" s="49"/>
      <c r="AC248" s="873" t="str">
        <f>IFERROR(IF(AG248&lt;&gt;"",Z248*VLOOKUP(N248,【参考】数式用!$AG$2:$AL$48,MATCH(Y248,【参考】数式用!$AI$4:$AL$4,0)+2,0), ""), "")</f>
        <v/>
      </c>
      <c r="AD248" s="873"/>
      <c r="AE248" s="443"/>
      <c r="AF248" s="444"/>
      <c r="AG248" s="421" t="str">
        <f>IFERROR(VLOOKUP(O248, 【参考】数式用!$AY$5:$AY$13, 1, FALSE), "")</f>
        <v/>
      </c>
      <c r="AH248" s="422" t="str">
        <f>IFERROR(VLOOKUP(N248, 【参考】数式用!$BA$2:$BB$48, 2, FALSE), "")</f>
        <v/>
      </c>
      <c r="AI248" s="423" t="str">
        <f t="shared" si="10"/>
        <v/>
      </c>
      <c r="AJ248" s="424" t="str">
        <f t="shared" si="11"/>
        <v/>
      </c>
      <c r="AK248" s="486"/>
      <c r="AL248" s="486"/>
      <c r="AM248" s="486"/>
      <c r="AN248" s="486"/>
    </row>
    <row r="249" spans="1:46" s="485" customFormat="1" ht="30" customHeight="1">
      <c r="A249" s="153">
        <v>236</v>
      </c>
      <c r="B249" s="857" t="str">
        <f>IF(基本情報入力シート!C274="","",基本情報入力シート!C274)</f>
        <v/>
      </c>
      <c r="C249" s="858"/>
      <c r="D249" s="858"/>
      <c r="E249" s="858"/>
      <c r="F249" s="858"/>
      <c r="G249" s="858"/>
      <c r="H249" s="858"/>
      <c r="I249" s="859"/>
      <c r="J249" s="405" t="str">
        <f>IF(基本情報入力シート!M274="","",基本情報入力シート!M274)</f>
        <v/>
      </c>
      <c r="K249" s="406" t="str">
        <f>IF(基本情報入力シート!R274="","",基本情報入力シート!R274)</f>
        <v/>
      </c>
      <c r="L249" s="406" t="str">
        <f>IF(基本情報入力シート!W274="","",基本情報入力シート!W274)</f>
        <v/>
      </c>
      <c r="M249" s="405" t="str">
        <f>IF(基本情報入力シート!X274="","",基本情報入力シート!X274)</f>
        <v/>
      </c>
      <c r="N249" s="157" t="str">
        <f>IF(基本情報入力シート!Y274="","",基本情報入力シート!Y274)</f>
        <v/>
      </c>
      <c r="O249" s="164"/>
      <c r="P249" s="43"/>
      <c r="Q249" s="860"/>
      <c r="R249" s="861"/>
      <c r="S249" s="154" t="str">
        <f>IFERROR(ROUNDDOWN(Q249*VLOOKUP(N249,【参考】数式用!$AR$2:$AW$48,MATCH(P249,【参考】数式用!$AT$4:$AW$4)+2,FALSE)*0.5, 0), "")</f>
        <v/>
      </c>
      <c r="T249" s="47"/>
      <c r="U249" s="156" t="str">
        <f>IFERROR(IF(AG249&lt;&gt;"",Q249*VLOOKUP(N249,【参考】数式用!$AG$2:$AL$48,MATCH(P249,【参考】数式用!$AI$4:$AL$4,0)+2,0), ""), "")</f>
        <v/>
      </c>
      <c r="V249" s="42"/>
      <c r="W249" s="878"/>
      <c r="X249" s="879"/>
      <c r="Y249" s="43"/>
      <c r="Z249" s="48"/>
      <c r="AA249" s="155"/>
      <c r="AB249" s="49"/>
      <c r="AC249" s="873" t="str">
        <f>IFERROR(IF(AG249&lt;&gt;"",Z249*VLOOKUP(N249,【参考】数式用!$AG$2:$AL$48,MATCH(Y249,【参考】数式用!$AI$4:$AL$4,0)+2,0), ""), "")</f>
        <v/>
      </c>
      <c r="AD249" s="873"/>
      <c r="AE249" s="443"/>
      <c r="AF249" s="444"/>
      <c r="AG249" s="421" t="str">
        <f>IFERROR(VLOOKUP(O249, 【参考】数式用!$AY$5:$AY$13, 1, FALSE), "")</f>
        <v/>
      </c>
      <c r="AH249" s="422" t="str">
        <f>IFERROR(VLOOKUP(N249, 【参考】数式用!$BA$2:$BB$48, 2, FALSE), "")</f>
        <v/>
      </c>
      <c r="AI249" s="423" t="str">
        <f t="shared" si="10"/>
        <v/>
      </c>
      <c r="AJ249" s="424" t="str">
        <f t="shared" si="11"/>
        <v/>
      </c>
      <c r="AK249" s="486"/>
      <c r="AL249" s="486"/>
      <c r="AM249" s="486"/>
      <c r="AN249" s="486"/>
    </row>
    <row r="250" spans="1:46" ht="30" customHeight="1">
      <c r="A250" s="153">
        <v>237</v>
      </c>
      <c r="B250" s="857" t="str">
        <f>IF(基本情報入力シート!C275="","",基本情報入力シート!C275)</f>
        <v/>
      </c>
      <c r="C250" s="858"/>
      <c r="D250" s="858"/>
      <c r="E250" s="858"/>
      <c r="F250" s="858"/>
      <c r="G250" s="858"/>
      <c r="H250" s="858"/>
      <c r="I250" s="859"/>
      <c r="J250" s="405" t="str">
        <f>IF(基本情報入力シート!M275="","",基本情報入力シート!M275)</f>
        <v/>
      </c>
      <c r="K250" s="406" t="str">
        <f>IF(基本情報入力シート!R275="","",基本情報入力シート!R275)</f>
        <v/>
      </c>
      <c r="L250" s="406" t="str">
        <f>IF(基本情報入力シート!W275="","",基本情報入力シート!W275)</f>
        <v/>
      </c>
      <c r="M250" s="405" t="str">
        <f>IF(基本情報入力シート!X275="","",基本情報入力シート!X275)</f>
        <v/>
      </c>
      <c r="N250" s="157" t="str">
        <f>IF(基本情報入力シート!Y275="","",基本情報入力シート!Y275)</f>
        <v/>
      </c>
      <c r="O250" s="164"/>
      <c r="P250" s="43"/>
      <c r="Q250" s="860"/>
      <c r="R250" s="861"/>
      <c r="S250" s="154" t="str">
        <f>IFERROR(ROUNDDOWN(Q250*VLOOKUP(N250,【参考】数式用!$AR$2:$AW$48,MATCH(P250,【参考】数式用!$AT$4:$AW$4)+2,FALSE)*0.5, 0), "")</f>
        <v/>
      </c>
      <c r="T250" s="47"/>
      <c r="U250" s="156" t="str">
        <f>IFERROR(IF(AG250&lt;&gt;"",Q250*VLOOKUP(N250,【参考】数式用!$AG$2:$AL$48,MATCH(P250,【参考】数式用!$AI$4:$AL$4,0)+2,0), ""), "")</f>
        <v/>
      </c>
      <c r="V250" s="42"/>
      <c r="W250" s="878"/>
      <c r="X250" s="879"/>
      <c r="Y250" s="43"/>
      <c r="Z250" s="48"/>
      <c r="AA250" s="155"/>
      <c r="AB250" s="49"/>
      <c r="AC250" s="873" t="str">
        <f>IFERROR(IF(AG250&lt;&gt;"",Z250*VLOOKUP(N250,【参考】数式用!$AG$2:$AL$48,MATCH(Y250,【参考】数式用!$AI$4:$AL$4,0)+2,0), ""), "")</f>
        <v/>
      </c>
      <c r="AD250" s="873"/>
      <c r="AE250" s="443"/>
      <c r="AF250" s="444"/>
      <c r="AG250" s="421" t="str">
        <f>IFERROR(VLOOKUP(O250, 【参考】数式用!$AY$5:$AY$13, 1, FALSE), "")</f>
        <v/>
      </c>
      <c r="AH250" s="422" t="str">
        <f>IFERROR(VLOOKUP(N250, 【参考】数式用!$BA$2:$BB$48, 2, FALSE), "")</f>
        <v/>
      </c>
      <c r="AI250" s="423" t="str">
        <f t="shared" si="10"/>
        <v/>
      </c>
      <c r="AJ250" s="424" t="str">
        <f t="shared" si="11"/>
        <v/>
      </c>
    </row>
    <row r="251" spans="1:46" customFormat="1" ht="30" customHeight="1">
      <c r="A251" s="153">
        <v>238</v>
      </c>
      <c r="B251" s="857" t="str">
        <f>IF(基本情報入力シート!C276="","",基本情報入力シート!C276)</f>
        <v/>
      </c>
      <c r="C251" s="858"/>
      <c r="D251" s="858"/>
      <c r="E251" s="858"/>
      <c r="F251" s="858"/>
      <c r="G251" s="858"/>
      <c r="H251" s="858"/>
      <c r="I251" s="859"/>
      <c r="J251" s="405" t="str">
        <f>IF(基本情報入力シート!M276="","",基本情報入力シート!M276)</f>
        <v/>
      </c>
      <c r="K251" s="406" t="str">
        <f>IF(基本情報入力シート!R276="","",基本情報入力シート!R276)</f>
        <v/>
      </c>
      <c r="L251" s="406" t="str">
        <f>IF(基本情報入力シート!W276="","",基本情報入力シート!W276)</f>
        <v/>
      </c>
      <c r="M251" s="405" t="str">
        <f>IF(基本情報入力シート!X276="","",基本情報入力シート!X276)</f>
        <v/>
      </c>
      <c r="N251" s="157" t="str">
        <f>IF(基本情報入力シート!Y276="","",基本情報入力シート!Y276)</f>
        <v/>
      </c>
      <c r="O251" s="164"/>
      <c r="P251" s="43"/>
      <c r="Q251" s="855"/>
      <c r="R251" s="856"/>
      <c r="S251" s="154" t="str">
        <f>IFERROR(ROUNDDOWN(Q251*VLOOKUP(N251,【参考】数式用!$AR$2:$AW$48,MATCH(P251,【参考】数式用!$AT$4:$AW$4)+2,FALSE)*0.5, 0), "")</f>
        <v/>
      </c>
      <c r="T251" s="47"/>
      <c r="U251" s="156" t="str">
        <f>IFERROR(IF(AG251&lt;&gt;"",Q251*VLOOKUP(N251,【参考】数式用!$AG$2:$AL$48,MATCH(P251,【参考】数式用!$AI$4:$AL$4,0)+2,0), ""), "")</f>
        <v/>
      </c>
      <c r="V251" s="42"/>
      <c r="W251" s="878"/>
      <c r="X251" s="879"/>
      <c r="Y251" s="43"/>
      <c r="Z251" s="48"/>
      <c r="AA251" s="155"/>
      <c r="AB251" s="49"/>
      <c r="AC251" s="864" t="str">
        <f>IFERROR(IF(AG251&lt;&gt;"",Z251*VLOOKUP(N251,【参考】数式用!$AG$2:$AL$48,MATCH(Y251,【参考】数式用!$AI$4:$AL$4,0)+2,0), ""), "")</f>
        <v/>
      </c>
      <c r="AD251" s="864"/>
      <c r="AE251" s="409"/>
      <c r="AF251" s="53"/>
      <c r="AG251" s="421" t="str">
        <f>IFERROR(VLOOKUP(O251, 【参考】数式用!$AY$5:$AY$13, 1, FALSE), "")</f>
        <v/>
      </c>
      <c r="AH251" s="422" t="str">
        <f>IFERROR(VLOOKUP(N251, 【参考】数式用!$BA$2:$BB$48, 2, FALSE), "")</f>
        <v/>
      </c>
      <c r="AI251" s="423" t="str">
        <f t="shared" si="10"/>
        <v/>
      </c>
      <c r="AJ251" s="424" t="str">
        <f t="shared" si="11"/>
        <v/>
      </c>
      <c r="AK251" s="151"/>
      <c r="AL251" s="151"/>
      <c r="AM251" s="125"/>
      <c r="AN251" s="125"/>
      <c r="AO251" s="125"/>
      <c r="AP251" s="125"/>
      <c r="AQ251" s="125"/>
      <c r="AR251" s="125"/>
      <c r="AS251" s="125"/>
      <c r="AT251" s="125"/>
    </row>
    <row r="252" spans="1:46" customFormat="1" ht="30" customHeight="1">
      <c r="A252" s="153">
        <v>239</v>
      </c>
      <c r="B252" s="857" t="str">
        <f>IF(基本情報入力シート!C277="","",基本情報入力シート!C277)</f>
        <v/>
      </c>
      <c r="C252" s="858"/>
      <c r="D252" s="858"/>
      <c r="E252" s="858"/>
      <c r="F252" s="858"/>
      <c r="G252" s="858"/>
      <c r="H252" s="858"/>
      <c r="I252" s="859"/>
      <c r="J252" s="405" t="str">
        <f>IF(基本情報入力シート!M277="","",基本情報入力シート!M277)</f>
        <v/>
      </c>
      <c r="K252" s="406" t="str">
        <f>IF(基本情報入力シート!R277="","",基本情報入力シート!R277)</f>
        <v/>
      </c>
      <c r="L252" s="406" t="str">
        <f>IF(基本情報入力シート!W277="","",基本情報入力シート!W277)</f>
        <v/>
      </c>
      <c r="M252" s="405" t="str">
        <f>IF(基本情報入力シート!X277="","",基本情報入力シート!X277)</f>
        <v/>
      </c>
      <c r="N252" s="157" t="str">
        <f>IF(基本情報入力シート!Y277="","",基本情報入力シート!Y277)</f>
        <v/>
      </c>
      <c r="O252" s="164"/>
      <c r="P252" s="43"/>
      <c r="Q252" s="855"/>
      <c r="R252" s="856"/>
      <c r="S252" s="154" t="str">
        <f>IFERROR(ROUNDDOWN(Q252*VLOOKUP(N252,【参考】数式用!$AR$2:$AW$48,MATCH(P252,【参考】数式用!$AT$4:$AW$4)+2,FALSE)*0.5, 0), "")</f>
        <v/>
      </c>
      <c r="T252" s="47"/>
      <c r="U252" s="156" t="str">
        <f>IFERROR(IF(AG252&lt;&gt;"",Q252*VLOOKUP(N252,【参考】数式用!$AG$2:$AL$48,MATCH(P252,【参考】数式用!$AI$4:$AL$4,0)+2,0), ""), "")</f>
        <v/>
      </c>
      <c r="V252" s="42"/>
      <c r="W252" s="878"/>
      <c r="X252" s="879"/>
      <c r="Y252" s="43"/>
      <c r="Z252" s="48"/>
      <c r="AA252" s="155"/>
      <c r="AB252" s="49"/>
      <c r="AC252" s="864" t="str">
        <f>IFERROR(IF(AG252&lt;&gt;"",Z252*VLOOKUP(N252,【参考】数式用!$AG$2:$AL$48,MATCH(Y252,【参考】数式用!$AI$4:$AL$4,0)+2,0), ""), "")</f>
        <v/>
      </c>
      <c r="AD252" s="864"/>
      <c r="AE252" s="409"/>
      <c r="AF252" s="53"/>
      <c r="AG252" s="421" t="str">
        <f>IFERROR(VLOOKUP(O252, 【参考】数式用!$AY$5:$AY$13, 1, FALSE), "")</f>
        <v/>
      </c>
      <c r="AH252" s="422" t="str">
        <f>IFERROR(VLOOKUP(N252, 【参考】数式用!$BA$2:$BB$48, 2, FALSE), "")</f>
        <v/>
      </c>
      <c r="AI252" s="423" t="str">
        <f t="shared" si="10"/>
        <v/>
      </c>
      <c r="AJ252" s="424" t="str">
        <f t="shared" si="11"/>
        <v/>
      </c>
      <c r="AK252" s="151"/>
      <c r="AL252" s="151"/>
      <c r="AM252" s="125"/>
      <c r="AN252" s="125"/>
      <c r="AO252" s="125"/>
      <c r="AP252" s="125"/>
      <c r="AQ252" s="125"/>
      <c r="AR252" s="125"/>
      <c r="AS252" s="125"/>
      <c r="AT252" s="125"/>
    </row>
    <row r="253" spans="1:46" customFormat="1" ht="30" customHeight="1">
      <c r="A253" s="153">
        <v>240</v>
      </c>
      <c r="B253" s="857" t="str">
        <f>IF(基本情報入力シート!C278="","",基本情報入力シート!C278)</f>
        <v/>
      </c>
      <c r="C253" s="858"/>
      <c r="D253" s="858"/>
      <c r="E253" s="858"/>
      <c r="F253" s="858"/>
      <c r="G253" s="858"/>
      <c r="H253" s="858"/>
      <c r="I253" s="859"/>
      <c r="J253" s="405" t="str">
        <f>IF(基本情報入力シート!M278="","",基本情報入力シート!M278)</f>
        <v/>
      </c>
      <c r="K253" s="406" t="str">
        <f>IF(基本情報入力シート!R278="","",基本情報入力シート!R278)</f>
        <v/>
      </c>
      <c r="L253" s="406" t="str">
        <f>IF(基本情報入力シート!W278="","",基本情報入力シート!W278)</f>
        <v/>
      </c>
      <c r="M253" s="405" t="str">
        <f>IF(基本情報入力シート!X278="","",基本情報入力シート!X278)</f>
        <v/>
      </c>
      <c r="N253" s="157" t="str">
        <f>IF(基本情報入力シート!Y278="","",基本情報入力シート!Y278)</f>
        <v/>
      </c>
      <c r="O253" s="164"/>
      <c r="P253" s="43"/>
      <c r="Q253" s="855"/>
      <c r="R253" s="856"/>
      <c r="S253" s="154" t="str">
        <f>IFERROR(ROUNDDOWN(Q253*VLOOKUP(N253,【参考】数式用!$AR$2:$AW$48,MATCH(P253,【参考】数式用!$AT$4:$AW$4)+2,FALSE)*0.5, 0), "")</f>
        <v/>
      </c>
      <c r="T253" s="47"/>
      <c r="U253" s="156" t="str">
        <f>IFERROR(IF(AG253&lt;&gt;"",Q253*VLOOKUP(N253,【参考】数式用!$AG$2:$AL$48,MATCH(P253,【参考】数式用!$AI$4:$AL$4,0)+2,0), ""), "")</f>
        <v/>
      </c>
      <c r="V253" s="42"/>
      <c r="W253" s="878"/>
      <c r="X253" s="879"/>
      <c r="Y253" s="43"/>
      <c r="Z253" s="48"/>
      <c r="AA253" s="155"/>
      <c r="AB253" s="49"/>
      <c r="AC253" s="864" t="str">
        <f>IFERROR(IF(AG253&lt;&gt;"",Z253*VLOOKUP(N253,【参考】数式用!$AG$2:$AL$48,MATCH(Y253,【参考】数式用!$AI$4:$AL$4,0)+2,0), ""), "")</f>
        <v/>
      </c>
      <c r="AD253" s="864"/>
      <c r="AE253" s="409"/>
      <c r="AF253" s="53"/>
      <c r="AG253" s="421" t="str">
        <f>IFERROR(VLOOKUP(O253, 【参考】数式用!$AY$5:$AY$13, 1, FALSE), "")</f>
        <v/>
      </c>
      <c r="AH253" s="422" t="str">
        <f>IFERROR(VLOOKUP(N253, 【参考】数式用!$BA$2:$BB$48, 2, FALSE), "")</f>
        <v/>
      </c>
      <c r="AI253" s="423" t="str">
        <f t="shared" si="10"/>
        <v/>
      </c>
      <c r="AJ253" s="424" t="str">
        <f t="shared" si="11"/>
        <v/>
      </c>
      <c r="AK253" s="151"/>
      <c r="AL253" s="151"/>
      <c r="AM253" s="125"/>
      <c r="AN253" s="125"/>
      <c r="AO253" s="125"/>
      <c r="AP253" s="125"/>
      <c r="AQ253" s="125"/>
      <c r="AR253" s="125"/>
      <c r="AS253" s="125"/>
      <c r="AT253" s="125"/>
    </row>
    <row r="254" spans="1:46" customFormat="1" ht="30" customHeight="1">
      <c r="A254" s="153">
        <v>241</v>
      </c>
      <c r="B254" s="857" t="str">
        <f>IF(基本情報入力シート!C279="","",基本情報入力シート!C279)</f>
        <v/>
      </c>
      <c r="C254" s="858"/>
      <c r="D254" s="858"/>
      <c r="E254" s="858"/>
      <c r="F254" s="858"/>
      <c r="G254" s="858"/>
      <c r="H254" s="858"/>
      <c r="I254" s="859"/>
      <c r="J254" s="405" t="str">
        <f>IF(基本情報入力シート!M279="","",基本情報入力シート!M279)</f>
        <v/>
      </c>
      <c r="K254" s="406" t="str">
        <f>IF(基本情報入力シート!R279="","",基本情報入力シート!R279)</f>
        <v/>
      </c>
      <c r="L254" s="406" t="str">
        <f>IF(基本情報入力シート!W279="","",基本情報入力シート!W279)</f>
        <v/>
      </c>
      <c r="M254" s="405" t="str">
        <f>IF(基本情報入力シート!X279="","",基本情報入力シート!X279)</f>
        <v/>
      </c>
      <c r="N254" s="157" t="str">
        <f>IF(基本情報入力シート!Y279="","",基本情報入力シート!Y279)</f>
        <v/>
      </c>
      <c r="O254" s="164"/>
      <c r="P254" s="43"/>
      <c r="Q254" s="855"/>
      <c r="R254" s="856"/>
      <c r="S254" s="154" t="str">
        <f>IFERROR(ROUNDDOWN(Q254*VLOOKUP(N254,【参考】数式用!$AR$2:$AW$48,MATCH(P254,【参考】数式用!$AT$4:$AW$4)+2,FALSE)*0.5, 0), "")</f>
        <v/>
      </c>
      <c r="T254" s="47"/>
      <c r="U254" s="156" t="str">
        <f>IFERROR(IF(AG254&lt;&gt;"",Q254*VLOOKUP(N254,【参考】数式用!$AG$2:$AL$48,MATCH(P254,【参考】数式用!$AI$4:$AL$4,0)+2,0), ""), "")</f>
        <v/>
      </c>
      <c r="V254" s="42"/>
      <c r="W254" s="878"/>
      <c r="X254" s="879"/>
      <c r="Y254" s="43"/>
      <c r="Z254" s="48"/>
      <c r="AA254" s="155"/>
      <c r="AB254" s="49"/>
      <c r="AC254" s="864" t="str">
        <f>IFERROR(IF(AG254&lt;&gt;"",Z254*VLOOKUP(N254,【参考】数式用!$AG$2:$AL$48,MATCH(Y254,【参考】数式用!$AI$4:$AL$4,0)+2,0), ""), "")</f>
        <v/>
      </c>
      <c r="AD254" s="864"/>
      <c r="AE254" s="409"/>
      <c r="AF254" s="53"/>
      <c r="AG254" s="421" t="str">
        <f>IFERROR(VLOOKUP(O254, 【参考】数式用!$AY$5:$AY$13, 1, FALSE), "")</f>
        <v/>
      </c>
      <c r="AH254" s="422" t="str">
        <f>IFERROR(VLOOKUP(N254, 【参考】数式用!$BA$2:$BB$48, 2, FALSE), "")</f>
        <v/>
      </c>
      <c r="AI254" s="423" t="str">
        <f t="shared" si="10"/>
        <v/>
      </c>
      <c r="AJ254" s="424" t="str">
        <f t="shared" si="11"/>
        <v/>
      </c>
      <c r="AK254" s="151"/>
      <c r="AL254" s="151"/>
      <c r="AM254" s="125"/>
      <c r="AN254" s="125"/>
      <c r="AO254" s="125"/>
      <c r="AP254" s="125"/>
      <c r="AQ254" s="125"/>
      <c r="AR254" s="125"/>
      <c r="AS254" s="125"/>
      <c r="AT254" s="125"/>
    </row>
    <row r="255" spans="1:46" customFormat="1" ht="30" customHeight="1">
      <c r="A255" s="153">
        <v>242</v>
      </c>
      <c r="B255" s="857" t="str">
        <f>IF(基本情報入力シート!C280="","",基本情報入力シート!C280)</f>
        <v/>
      </c>
      <c r="C255" s="858"/>
      <c r="D255" s="858"/>
      <c r="E255" s="858"/>
      <c r="F255" s="858"/>
      <c r="G255" s="858"/>
      <c r="H255" s="858"/>
      <c r="I255" s="859"/>
      <c r="J255" s="405" t="str">
        <f>IF(基本情報入力シート!M280="","",基本情報入力シート!M280)</f>
        <v/>
      </c>
      <c r="K255" s="406" t="str">
        <f>IF(基本情報入力シート!R280="","",基本情報入力シート!R280)</f>
        <v/>
      </c>
      <c r="L255" s="406" t="str">
        <f>IF(基本情報入力シート!W280="","",基本情報入力シート!W280)</f>
        <v/>
      </c>
      <c r="M255" s="405" t="str">
        <f>IF(基本情報入力シート!X280="","",基本情報入力シート!X280)</f>
        <v/>
      </c>
      <c r="N255" s="157" t="str">
        <f>IF(基本情報入力シート!Y280="","",基本情報入力シート!Y280)</f>
        <v/>
      </c>
      <c r="O255" s="164"/>
      <c r="P255" s="43"/>
      <c r="Q255" s="855"/>
      <c r="R255" s="856"/>
      <c r="S255" s="154" t="str">
        <f>IFERROR(ROUNDDOWN(Q255*VLOOKUP(N255,【参考】数式用!$AR$2:$AW$48,MATCH(P255,【参考】数式用!$AT$4:$AW$4)+2,FALSE)*0.5, 0), "")</f>
        <v/>
      </c>
      <c r="T255" s="47"/>
      <c r="U255" s="156" t="str">
        <f>IFERROR(IF(AG255&lt;&gt;"",Q255*VLOOKUP(N255,【参考】数式用!$AG$2:$AL$48,MATCH(P255,【参考】数式用!$AI$4:$AL$4,0)+2,0), ""), "")</f>
        <v/>
      </c>
      <c r="V255" s="42"/>
      <c r="W255" s="878"/>
      <c r="X255" s="879"/>
      <c r="Y255" s="43"/>
      <c r="Z255" s="48"/>
      <c r="AA255" s="155"/>
      <c r="AB255" s="49"/>
      <c r="AC255" s="864" t="str">
        <f>IFERROR(IF(AG255&lt;&gt;"",Z255*VLOOKUP(N255,【参考】数式用!$AG$2:$AL$48,MATCH(Y255,【参考】数式用!$AI$4:$AL$4,0)+2,0), ""), "")</f>
        <v/>
      </c>
      <c r="AD255" s="864"/>
      <c r="AE255" s="409"/>
      <c r="AF255" s="53"/>
      <c r="AG255" s="421" t="str">
        <f>IFERROR(VLOOKUP(O255, 【参考】数式用!$AY$5:$AY$13, 1, FALSE), "")</f>
        <v/>
      </c>
      <c r="AH255" s="422" t="str">
        <f>IFERROR(VLOOKUP(N255, 【参考】数式用!$BA$2:$BB$48, 2, FALSE), "")</f>
        <v/>
      </c>
      <c r="AI255" s="423" t="str">
        <f t="shared" si="10"/>
        <v/>
      </c>
      <c r="AJ255" s="424" t="str">
        <f t="shared" si="11"/>
        <v/>
      </c>
      <c r="AK255" s="151"/>
      <c r="AL255" s="151"/>
      <c r="AM255" s="125"/>
      <c r="AN255" s="125"/>
      <c r="AO255" s="125"/>
      <c r="AP255" s="125"/>
      <c r="AQ255" s="125"/>
      <c r="AR255" s="125"/>
      <c r="AS255" s="125"/>
      <c r="AT255" s="125"/>
    </row>
    <row r="256" spans="1:46" customFormat="1" ht="30" customHeight="1">
      <c r="A256" s="153">
        <v>243</v>
      </c>
      <c r="B256" s="857" t="str">
        <f>IF(基本情報入力シート!C281="","",基本情報入力シート!C281)</f>
        <v/>
      </c>
      <c r="C256" s="858"/>
      <c r="D256" s="858"/>
      <c r="E256" s="858"/>
      <c r="F256" s="858"/>
      <c r="G256" s="858"/>
      <c r="H256" s="858"/>
      <c r="I256" s="859"/>
      <c r="J256" s="405" t="str">
        <f>IF(基本情報入力シート!M281="","",基本情報入力シート!M281)</f>
        <v/>
      </c>
      <c r="K256" s="406" t="str">
        <f>IF(基本情報入力シート!R281="","",基本情報入力シート!R281)</f>
        <v/>
      </c>
      <c r="L256" s="406" t="str">
        <f>IF(基本情報入力シート!W281="","",基本情報入力シート!W281)</f>
        <v/>
      </c>
      <c r="M256" s="405" t="str">
        <f>IF(基本情報入力シート!X281="","",基本情報入力シート!X281)</f>
        <v/>
      </c>
      <c r="N256" s="157" t="str">
        <f>IF(基本情報入力シート!Y281="","",基本情報入力シート!Y281)</f>
        <v/>
      </c>
      <c r="O256" s="164"/>
      <c r="P256" s="43"/>
      <c r="Q256" s="855"/>
      <c r="R256" s="856"/>
      <c r="S256" s="154" t="str">
        <f>IFERROR(ROUNDDOWN(Q256*VLOOKUP(N256,【参考】数式用!$AR$2:$AW$48,MATCH(P256,【参考】数式用!$AT$4:$AW$4)+2,FALSE)*0.5, 0), "")</f>
        <v/>
      </c>
      <c r="T256" s="47"/>
      <c r="U256" s="156" t="str">
        <f>IFERROR(IF(AG256&lt;&gt;"",Q256*VLOOKUP(N256,【参考】数式用!$AG$2:$AL$48,MATCH(P256,【参考】数式用!$AI$4:$AL$4,0)+2,0), ""), "")</f>
        <v/>
      </c>
      <c r="V256" s="42"/>
      <c r="W256" s="878"/>
      <c r="X256" s="879"/>
      <c r="Y256" s="43"/>
      <c r="Z256" s="48"/>
      <c r="AA256" s="155"/>
      <c r="AB256" s="49"/>
      <c r="AC256" s="864" t="str">
        <f>IFERROR(IF(AG256&lt;&gt;"",Z256*VLOOKUP(N256,【参考】数式用!$AG$2:$AL$48,MATCH(Y256,【参考】数式用!$AI$4:$AL$4,0)+2,0), ""), "")</f>
        <v/>
      </c>
      <c r="AD256" s="864"/>
      <c r="AE256" s="409"/>
      <c r="AF256" s="53"/>
      <c r="AG256" s="421" t="str">
        <f>IFERROR(VLOOKUP(O256, 【参考】数式用!$AY$5:$AY$13, 1, FALSE), "")</f>
        <v/>
      </c>
      <c r="AH256" s="422" t="str">
        <f>IFERROR(VLOOKUP(N256, 【参考】数式用!$BA$2:$BB$48, 2, FALSE), "")</f>
        <v/>
      </c>
      <c r="AI256" s="423" t="str">
        <f t="shared" si="10"/>
        <v/>
      </c>
      <c r="AJ256" s="424" t="str">
        <f t="shared" si="11"/>
        <v/>
      </c>
      <c r="AK256" s="151"/>
      <c r="AL256" s="151"/>
      <c r="AM256" s="125"/>
      <c r="AN256" s="125"/>
      <c r="AO256" s="125"/>
      <c r="AP256" s="125"/>
      <c r="AQ256" s="125"/>
      <c r="AR256" s="125"/>
      <c r="AS256" s="125"/>
      <c r="AT256" s="125"/>
    </row>
    <row r="257" spans="1:46" customFormat="1" ht="30" customHeight="1">
      <c r="A257" s="153">
        <v>244</v>
      </c>
      <c r="B257" s="857" t="str">
        <f>IF(基本情報入力シート!C282="","",基本情報入力シート!C282)</f>
        <v/>
      </c>
      <c r="C257" s="858"/>
      <c r="D257" s="858"/>
      <c r="E257" s="858"/>
      <c r="F257" s="858"/>
      <c r="G257" s="858"/>
      <c r="H257" s="858"/>
      <c r="I257" s="859"/>
      <c r="J257" s="405" t="str">
        <f>IF(基本情報入力シート!M282="","",基本情報入力シート!M282)</f>
        <v/>
      </c>
      <c r="K257" s="406" t="str">
        <f>IF(基本情報入力シート!R282="","",基本情報入力シート!R282)</f>
        <v/>
      </c>
      <c r="L257" s="406" t="str">
        <f>IF(基本情報入力シート!W282="","",基本情報入力シート!W282)</f>
        <v/>
      </c>
      <c r="M257" s="405" t="str">
        <f>IF(基本情報入力シート!X282="","",基本情報入力シート!X282)</f>
        <v/>
      </c>
      <c r="N257" s="157" t="str">
        <f>IF(基本情報入力シート!Y282="","",基本情報入力シート!Y282)</f>
        <v/>
      </c>
      <c r="O257" s="164"/>
      <c r="P257" s="43"/>
      <c r="Q257" s="860"/>
      <c r="R257" s="861"/>
      <c r="S257" s="154" t="str">
        <f>IFERROR(ROUNDDOWN(Q257*VLOOKUP(N257,【参考】数式用!$AR$2:$AW$48,MATCH(P257,【参考】数式用!$AT$4:$AW$4)+2,FALSE)*0.5, 0), "")</f>
        <v/>
      </c>
      <c r="T257" s="47"/>
      <c r="U257" s="156" t="str">
        <f>IFERROR(IF(AG257&lt;&gt;"",Q257*VLOOKUP(N257,【参考】数式用!$AG$2:$AL$48,MATCH(P257,【参考】数式用!$AI$4:$AL$4,0)+2,0), ""), "")</f>
        <v/>
      </c>
      <c r="V257" s="42"/>
      <c r="W257" s="878"/>
      <c r="X257" s="879"/>
      <c r="Y257" s="43"/>
      <c r="Z257" s="48"/>
      <c r="AA257" s="155"/>
      <c r="AB257" s="49"/>
      <c r="AC257" s="873" t="str">
        <f>IFERROR(IF(AG257&lt;&gt;"",Z257*VLOOKUP(N257,【参考】数式用!$AG$2:$AL$48,MATCH(Y257,【参考】数式用!$AI$4:$AL$4,0)+2,0), ""), "")</f>
        <v/>
      </c>
      <c r="AD257" s="873"/>
      <c r="AE257" s="443"/>
      <c r="AF257" s="444"/>
      <c r="AG257" s="421" t="str">
        <f>IFERROR(VLOOKUP(O257, 【参考】数式用!$AY$5:$AY$13, 1, FALSE), "")</f>
        <v/>
      </c>
      <c r="AH257" s="422" t="str">
        <f>IFERROR(VLOOKUP(N257, 【参考】数式用!$BA$2:$BB$48, 2, FALSE), "")</f>
        <v/>
      </c>
      <c r="AI257" s="423" t="str">
        <f t="shared" si="10"/>
        <v/>
      </c>
      <c r="AJ257" s="424" t="str">
        <f t="shared" si="11"/>
        <v/>
      </c>
      <c r="AK257" s="151"/>
      <c r="AL257" s="151"/>
      <c r="AM257" s="125"/>
      <c r="AN257" s="125"/>
      <c r="AO257" s="125"/>
      <c r="AP257" s="125"/>
      <c r="AQ257" s="125"/>
      <c r="AR257" s="125"/>
      <c r="AS257" s="125"/>
      <c r="AT257" s="125"/>
    </row>
    <row r="258" spans="1:46" s="486" customFormat="1" ht="30" customHeight="1">
      <c r="A258" s="153">
        <v>245</v>
      </c>
      <c r="B258" s="857" t="str">
        <f>IF(基本情報入力シート!C283="","",基本情報入力シート!C283)</f>
        <v/>
      </c>
      <c r="C258" s="858"/>
      <c r="D258" s="858"/>
      <c r="E258" s="858"/>
      <c r="F258" s="858"/>
      <c r="G258" s="858"/>
      <c r="H258" s="858"/>
      <c r="I258" s="859"/>
      <c r="J258" s="405" t="str">
        <f>IF(基本情報入力シート!M283="","",基本情報入力シート!M283)</f>
        <v/>
      </c>
      <c r="K258" s="406" t="str">
        <f>IF(基本情報入力シート!R283="","",基本情報入力シート!R283)</f>
        <v/>
      </c>
      <c r="L258" s="406" t="str">
        <f>IF(基本情報入力シート!W283="","",基本情報入力シート!W283)</f>
        <v/>
      </c>
      <c r="M258" s="405" t="str">
        <f>IF(基本情報入力シート!X283="","",基本情報入力シート!X283)</f>
        <v/>
      </c>
      <c r="N258" s="157" t="str">
        <f>IF(基本情報入力シート!Y283="","",基本情報入力シート!Y283)</f>
        <v/>
      </c>
      <c r="O258" s="164"/>
      <c r="P258" s="43"/>
      <c r="Q258" s="860"/>
      <c r="R258" s="861"/>
      <c r="S258" s="154" t="str">
        <f>IFERROR(ROUNDDOWN(Q258*VLOOKUP(N258,【参考】数式用!$AR$2:$AW$48,MATCH(P258,【参考】数式用!$AT$4:$AW$4)+2,FALSE)*0.5, 0), "")</f>
        <v/>
      </c>
      <c r="T258" s="47"/>
      <c r="U258" s="156" t="str">
        <f>IFERROR(IF(AG258&lt;&gt;"",Q258*VLOOKUP(N258,【参考】数式用!$AG$2:$AL$48,MATCH(P258,【参考】数式用!$AI$4:$AL$4,0)+2,0), ""), "")</f>
        <v/>
      </c>
      <c r="V258" s="42"/>
      <c r="W258" s="878"/>
      <c r="X258" s="879"/>
      <c r="Y258" s="43"/>
      <c r="Z258" s="48"/>
      <c r="AA258" s="155"/>
      <c r="AB258" s="49"/>
      <c r="AC258" s="873" t="str">
        <f>IFERROR(IF(AG258&lt;&gt;"",Z258*VLOOKUP(N258,【参考】数式用!$AG$2:$AL$48,MATCH(Y258,【参考】数式用!$AI$4:$AL$4,0)+2,0), ""), "")</f>
        <v/>
      </c>
      <c r="AD258" s="873"/>
      <c r="AE258" s="443"/>
      <c r="AF258" s="444"/>
      <c r="AG258" s="421" t="str">
        <f>IFERROR(VLOOKUP(O258, 【参考】数式用!$AY$5:$AY$13, 1, FALSE), "")</f>
        <v/>
      </c>
      <c r="AH258" s="422" t="str">
        <f>IFERROR(VLOOKUP(N258, 【参考】数式用!$BA$2:$BB$48, 2, FALSE), "")</f>
        <v/>
      </c>
      <c r="AI258" s="423" t="str">
        <f t="shared" si="10"/>
        <v/>
      </c>
      <c r="AJ258" s="424" t="str">
        <f t="shared" si="11"/>
        <v/>
      </c>
      <c r="AK258" s="484"/>
      <c r="AL258" s="484"/>
      <c r="AM258" s="485"/>
      <c r="AN258" s="485"/>
      <c r="AO258" s="485"/>
      <c r="AP258" s="485"/>
      <c r="AQ258" s="485"/>
      <c r="AR258" s="485"/>
      <c r="AS258" s="485"/>
      <c r="AT258" s="485"/>
    </row>
    <row r="259" spans="1:46" customFormat="1" ht="30" customHeight="1">
      <c r="A259" s="153">
        <v>246</v>
      </c>
      <c r="B259" s="857" t="str">
        <f>IF(基本情報入力シート!C284="","",基本情報入力シート!C284)</f>
        <v/>
      </c>
      <c r="C259" s="858"/>
      <c r="D259" s="858"/>
      <c r="E259" s="858"/>
      <c r="F259" s="858"/>
      <c r="G259" s="858"/>
      <c r="H259" s="858"/>
      <c r="I259" s="859"/>
      <c r="J259" s="405" t="str">
        <f>IF(基本情報入力シート!M284="","",基本情報入力シート!M284)</f>
        <v/>
      </c>
      <c r="K259" s="406" t="str">
        <f>IF(基本情報入力シート!R284="","",基本情報入力シート!R284)</f>
        <v/>
      </c>
      <c r="L259" s="406" t="str">
        <f>IF(基本情報入力シート!W284="","",基本情報入力シート!W284)</f>
        <v/>
      </c>
      <c r="M259" s="405" t="str">
        <f>IF(基本情報入力シート!X284="","",基本情報入力シート!X284)</f>
        <v/>
      </c>
      <c r="N259" s="157" t="str">
        <f>IF(基本情報入力シート!Y284="","",基本情報入力シート!Y284)</f>
        <v/>
      </c>
      <c r="O259" s="164"/>
      <c r="P259" s="43"/>
      <c r="Q259" s="855"/>
      <c r="R259" s="856"/>
      <c r="S259" s="154" t="str">
        <f>IFERROR(ROUNDDOWN(Q259*VLOOKUP(N259,【参考】数式用!$AR$2:$AW$48,MATCH(P259,【参考】数式用!$AT$4:$AW$4)+2,FALSE)*0.5, 0), "")</f>
        <v/>
      </c>
      <c r="T259" s="47"/>
      <c r="U259" s="156" t="str">
        <f>IFERROR(IF(AG259&lt;&gt;"",Q259*VLOOKUP(N259,【参考】数式用!$AG$2:$AL$48,MATCH(P259,【参考】数式用!$AI$4:$AL$4,0)+2,0), ""), "")</f>
        <v/>
      </c>
      <c r="V259" s="42"/>
      <c r="W259" s="878"/>
      <c r="X259" s="879"/>
      <c r="Y259" s="43"/>
      <c r="Z259" s="48"/>
      <c r="AA259" s="155"/>
      <c r="AB259" s="49"/>
      <c r="AC259" s="864" t="str">
        <f>IFERROR(IF(AG259&lt;&gt;"",Z259*VLOOKUP(N259,【参考】数式用!$AG$2:$AL$48,MATCH(Y259,【参考】数式用!$AI$4:$AL$4,0)+2,0), ""), "")</f>
        <v/>
      </c>
      <c r="AD259" s="864"/>
      <c r="AE259" s="409"/>
      <c r="AF259" s="53"/>
      <c r="AG259" s="421" t="str">
        <f>IFERROR(VLOOKUP(O259, 【参考】数式用!$AY$5:$AY$13, 1, FALSE), "")</f>
        <v/>
      </c>
      <c r="AH259" s="422" t="str">
        <f>IFERROR(VLOOKUP(N259, 【参考】数式用!$BA$2:$BB$48, 2, FALSE), "")</f>
        <v/>
      </c>
      <c r="AI259" s="423" t="str">
        <f t="shared" si="10"/>
        <v/>
      </c>
      <c r="AJ259" s="424" t="str">
        <f t="shared" si="11"/>
        <v/>
      </c>
      <c r="AK259" s="151"/>
      <c r="AL259" s="151"/>
      <c r="AM259" s="125"/>
      <c r="AN259" s="125"/>
      <c r="AO259" s="125"/>
      <c r="AP259" s="125"/>
      <c r="AQ259" s="125"/>
      <c r="AR259" s="125"/>
      <c r="AS259" s="125"/>
      <c r="AT259" s="125"/>
    </row>
    <row r="260" spans="1:46" customFormat="1" ht="30" customHeight="1">
      <c r="A260" s="153">
        <v>247</v>
      </c>
      <c r="B260" s="857" t="str">
        <f>IF(基本情報入力シート!C285="","",基本情報入力シート!C285)</f>
        <v/>
      </c>
      <c r="C260" s="858"/>
      <c r="D260" s="858"/>
      <c r="E260" s="858"/>
      <c r="F260" s="858"/>
      <c r="G260" s="858"/>
      <c r="H260" s="858"/>
      <c r="I260" s="859"/>
      <c r="J260" s="405" t="str">
        <f>IF(基本情報入力シート!M285="","",基本情報入力シート!M285)</f>
        <v/>
      </c>
      <c r="K260" s="406" t="str">
        <f>IF(基本情報入力シート!R285="","",基本情報入力シート!R285)</f>
        <v/>
      </c>
      <c r="L260" s="406" t="str">
        <f>IF(基本情報入力シート!W285="","",基本情報入力シート!W285)</f>
        <v/>
      </c>
      <c r="M260" s="405" t="str">
        <f>IF(基本情報入力シート!X285="","",基本情報入力シート!X285)</f>
        <v/>
      </c>
      <c r="N260" s="157" t="str">
        <f>IF(基本情報入力シート!Y285="","",基本情報入力シート!Y285)</f>
        <v/>
      </c>
      <c r="O260" s="164"/>
      <c r="P260" s="43"/>
      <c r="Q260" s="855"/>
      <c r="R260" s="856"/>
      <c r="S260" s="154" t="str">
        <f>IFERROR(ROUNDDOWN(Q260*VLOOKUP(N260,【参考】数式用!$AR$2:$AW$48,MATCH(P260,【参考】数式用!$AT$4:$AW$4)+2,FALSE)*0.5, 0), "")</f>
        <v/>
      </c>
      <c r="T260" s="47"/>
      <c r="U260" s="156" t="str">
        <f>IFERROR(IF(AG260&lt;&gt;"",Q260*VLOOKUP(N260,【参考】数式用!$AG$2:$AL$48,MATCH(P260,【参考】数式用!$AI$4:$AL$4,0)+2,0), ""), "")</f>
        <v/>
      </c>
      <c r="V260" s="42"/>
      <c r="W260" s="878"/>
      <c r="X260" s="879"/>
      <c r="Y260" s="43"/>
      <c r="Z260" s="48"/>
      <c r="AA260" s="155"/>
      <c r="AB260" s="49"/>
      <c r="AC260" s="864" t="str">
        <f>IFERROR(IF(AG260&lt;&gt;"",Z260*VLOOKUP(N260,【参考】数式用!$AG$2:$AL$48,MATCH(Y260,【参考】数式用!$AI$4:$AL$4,0)+2,0), ""), "")</f>
        <v/>
      </c>
      <c r="AD260" s="864"/>
      <c r="AE260" s="409"/>
      <c r="AF260" s="53"/>
      <c r="AG260" s="421" t="str">
        <f>IFERROR(VLOOKUP(O260, 【参考】数式用!$AY$5:$AY$13, 1, FALSE), "")</f>
        <v/>
      </c>
      <c r="AH260" s="422" t="str">
        <f>IFERROR(VLOOKUP(N260, 【参考】数式用!$BA$2:$BB$48, 2, FALSE), "")</f>
        <v/>
      </c>
      <c r="AI260" s="423" t="str">
        <f t="shared" si="10"/>
        <v/>
      </c>
      <c r="AJ260" s="424" t="str">
        <f t="shared" si="11"/>
        <v/>
      </c>
      <c r="AK260" s="151"/>
      <c r="AL260" s="151"/>
      <c r="AM260" s="125"/>
      <c r="AN260" s="125"/>
      <c r="AO260" s="125"/>
      <c r="AP260" s="125"/>
      <c r="AQ260" s="125"/>
      <c r="AR260" s="125"/>
      <c r="AS260" s="125"/>
      <c r="AT260" s="125"/>
    </row>
    <row r="261" spans="1:46" customFormat="1" ht="30" customHeight="1">
      <c r="A261" s="153">
        <v>248</v>
      </c>
      <c r="B261" s="857" t="str">
        <f>IF(基本情報入力シート!C286="","",基本情報入力シート!C286)</f>
        <v/>
      </c>
      <c r="C261" s="858"/>
      <c r="D261" s="858"/>
      <c r="E261" s="858"/>
      <c r="F261" s="858"/>
      <c r="G261" s="858"/>
      <c r="H261" s="858"/>
      <c r="I261" s="859"/>
      <c r="J261" s="405" t="str">
        <f>IF(基本情報入力シート!M286="","",基本情報入力シート!M286)</f>
        <v/>
      </c>
      <c r="K261" s="406" t="str">
        <f>IF(基本情報入力シート!R286="","",基本情報入力シート!R286)</f>
        <v/>
      </c>
      <c r="L261" s="406" t="str">
        <f>IF(基本情報入力シート!W286="","",基本情報入力シート!W286)</f>
        <v/>
      </c>
      <c r="M261" s="405" t="str">
        <f>IF(基本情報入力シート!X286="","",基本情報入力シート!X286)</f>
        <v/>
      </c>
      <c r="N261" s="157" t="str">
        <f>IF(基本情報入力シート!Y286="","",基本情報入力シート!Y286)</f>
        <v/>
      </c>
      <c r="O261" s="164"/>
      <c r="P261" s="43"/>
      <c r="Q261" s="855"/>
      <c r="R261" s="856"/>
      <c r="S261" s="154" t="str">
        <f>IFERROR(ROUNDDOWN(Q261*VLOOKUP(N261,【参考】数式用!$AR$2:$AW$48,MATCH(P261,【参考】数式用!$AT$4:$AW$4)+2,FALSE)*0.5, 0), "")</f>
        <v/>
      </c>
      <c r="T261" s="47"/>
      <c r="U261" s="156" t="str">
        <f>IFERROR(IF(AG261&lt;&gt;"",Q261*VLOOKUP(N261,【参考】数式用!$AG$2:$AL$48,MATCH(P261,【参考】数式用!$AI$4:$AL$4,0)+2,0), ""), "")</f>
        <v/>
      </c>
      <c r="V261" s="42"/>
      <c r="W261" s="878"/>
      <c r="X261" s="879"/>
      <c r="Y261" s="43"/>
      <c r="Z261" s="48"/>
      <c r="AA261" s="155"/>
      <c r="AB261" s="49"/>
      <c r="AC261" s="864" t="str">
        <f>IFERROR(IF(AG261&lt;&gt;"",Z261*VLOOKUP(N261,【参考】数式用!$AG$2:$AL$48,MATCH(Y261,【参考】数式用!$AI$4:$AL$4,0)+2,0), ""), "")</f>
        <v/>
      </c>
      <c r="AD261" s="864"/>
      <c r="AE261" s="409"/>
      <c r="AF261" s="53"/>
      <c r="AG261" s="421" t="str">
        <f>IFERROR(VLOOKUP(O261, 【参考】数式用!$AY$5:$AY$13, 1, FALSE), "")</f>
        <v/>
      </c>
      <c r="AH261" s="422" t="str">
        <f>IFERROR(VLOOKUP(N261, 【参考】数式用!$BA$2:$BB$48, 2, FALSE), "")</f>
        <v/>
      </c>
      <c r="AI261" s="423" t="str">
        <f t="shared" si="10"/>
        <v/>
      </c>
      <c r="AJ261" s="424" t="str">
        <f t="shared" si="11"/>
        <v/>
      </c>
      <c r="AK261" s="151"/>
      <c r="AL261" s="151"/>
      <c r="AM261" s="125"/>
      <c r="AN261" s="125"/>
      <c r="AO261" s="125"/>
      <c r="AP261" s="125"/>
      <c r="AQ261" s="125"/>
      <c r="AR261" s="125"/>
      <c r="AS261" s="125"/>
      <c r="AT261" s="125"/>
    </row>
    <row r="262" spans="1:46" customFormat="1" ht="30" customHeight="1">
      <c r="A262" s="153">
        <v>249</v>
      </c>
      <c r="B262" s="857" t="str">
        <f>IF(基本情報入力シート!C287="","",基本情報入力シート!C287)</f>
        <v/>
      </c>
      <c r="C262" s="858"/>
      <c r="D262" s="858"/>
      <c r="E262" s="858"/>
      <c r="F262" s="858"/>
      <c r="G262" s="858"/>
      <c r="H262" s="858"/>
      <c r="I262" s="859"/>
      <c r="J262" s="405" t="str">
        <f>IF(基本情報入力シート!M287="","",基本情報入力シート!M287)</f>
        <v/>
      </c>
      <c r="K262" s="406" t="str">
        <f>IF(基本情報入力シート!R287="","",基本情報入力シート!R287)</f>
        <v/>
      </c>
      <c r="L262" s="406" t="str">
        <f>IF(基本情報入力シート!W287="","",基本情報入力シート!W287)</f>
        <v/>
      </c>
      <c r="M262" s="405" t="str">
        <f>IF(基本情報入力シート!X287="","",基本情報入力シート!X287)</f>
        <v/>
      </c>
      <c r="N262" s="157" t="str">
        <f>IF(基本情報入力シート!Y287="","",基本情報入力シート!Y287)</f>
        <v/>
      </c>
      <c r="O262" s="164"/>
      <c r="P262" s="43"/>
      <c r="Q262" s="855"/>
      <c r="R262" s="856"/>
      <c r="S262" s="154" t="str">
        <f>IFERROR(ROUNDDOWN(Q262*VLOOKUP(N262,【参考】数式用!$AR$2:$AW$48,MATCH(P262,【参考】数式用!$AT$4:$AW$4)+2,FALSE)*0.5, 0), "")</f>
        <v/>
      </c>
      <c r="T262" s="47"/>
      <c r="U262" s="156" t="str">
        <f>IFERROR(IF(AG262&lt;&gt;"",Q262*VLOOKUP(N262,【参考】数式用!$AG$2:$AL$48,MATCH(P262,【参考】数式用!$AI$4:$AL$4,0)+2,0), ""), "")</f>
        <v/>
      </c>
      <c r="V262" s="42"/>
      <c r="W262" s="878"/>
      <c r="X262" s="879"/>
      <c r="Y262" s="43"/>
      <c r="Z262" s="48"/>
      <c r="AA262" s="155"/>
      <c r="AB262" s="49"/>
      <c r="AC262" s="864" t="str">
        <f>IFERROR(IF(AG262&lt;&gt;"",Z262*VLOOKUP(N262,【参考】数式用!$AG$2:$AL$48,MATCH(Y262,【参考】数式用!$AI$4:$AL$4,0)+2,0), ""), "")</f>
        <v/>
      </c>
      <c r="AD262" s="864"/>
      <c r="AE262" s="409"/>
      <c r="AF262" s="53"/>
      <c r="AG262" s="421" t="str">
        <f>IFERROR(VLOOKUP(O262, 【参考】数式用!$AY$5:$AY$13, 1, FALSE), "")</f>
        <v/>
      </c>
      <c r="AH262" s="422" t="str">
        <f>IFERROR(VLOOKUP(N262, 【参考】数式用!$BA$2:$BB$48, 2, FALSE), "")</f>
        <v/>
      </c>
      <c r="AI262" s="423" t="str">
        <f t="shared" si="10"/>
        <v/>
      </c>
      <c r="AJ262" s="424" t="str">
        <f t="shared" si="11"/>
        <v/>
      </c>
      <c r="AK262" s="151"/>
      <c r="AL262" s="151"/>
      <c r="AM262" s="125"/>
      <c r="AN262" s="125"/>
      <c r="AO262" s="125"/>
      <c r="AP262" s="125"/>
      <c r="AQ262" s="125"/>
      <c r="AR262" s="125"/>
      <c r="AS262" s="125"/>
      <c r="AT262" s="125"/>
    </row>
    <row r="263" spans="1:46" customFormat="1" ht="30" customHeight="1">
      <c r="A263" s="153">
        <v>250</v>
      </c>
      <c r="B263" s="857" t="str">
        <f>IF(基本情報入力シート!C288="","",基本情報入力シート!C288)</f>
        <v/>
      </c>
      <c r="C263" s="858"/>
      <c r="D263" s="858"/>
      <c r="E263" s="858"/>
      <c r="F263" s="858"/>
      <c r="G263" s="858"/>
      <c r="H263" s="858"/>
      <c r="I263" s="859"/>
      <c r="J263" s="405" t="str">
        <f>IF(基本情報入力シート!M288="","",基本情報入力シート!M288)</f>
        <v/>
      </c>
      <c r="K263" s="406" t="str">
        <f>IF(基本情報入力シート!R288="","",基本情報入力シート!R288)</f>
        <v/>
      </c>
      <c r="L263" s="406" t="str">
        <f>IF(基本情報入力シート!W288="","",基本情報入力シート!W288)</f>
        <v/>
      </c>
      <c r="M263" s="405" t="str">
        <f>IF(基本情報入力シート!X288="","",基本情報入力シート!X288)</f>
        <v/>
      </c>
      <c r="N263" s="157" t="str">
        <f>IF(基本情報入力シート!Y288="","",基本情報入力シート!Y288)</f>
        <v/>
      </c>
      <c r="O263" s="164"/>
      <c r="P263" s="43"/>
      <c r="Q263" s="855"/>
      <c r="R263" s="856"/>
      <c r="S263" s="154" t="str">
        <f>IFERROR(ROUNDDOWN(Q263*VLOOKUP(N263,【参考】数式用!$AR$2:$AW$48,MATCH(P263,【参考】数式用!$AT$4:$AW$4)+2,FALSE)*0.5, 0), "")</f>
        <v/>
      </c>
      <c r="T263" s="47"/>
      <c r="U263" s="156" t="str">
        <f>IFERROR(IF(AG263&lt;&gt;"",Q263*VLOOKUP(N263,【参考】数式用!$AG$2:$AL$48,MATCH(P263,【参考】数式用!$AI$4:$AL$4,0)+2,0), ""), "")</f>
        <v/>
      </c>
      <c r="V263" s="42"/>
      <c r="W263" s="878"/>
      <c r="X263" s="879"/>
      <c r="Y263" s="43"/>
      <c r="Z263" s="48"/>
      <c r="AA263" s="155"/>
      <c r="AB263" s="49"/>
      <c r="AC263" s="864" t="str">
        <f>IFERROR(IF(AG263&lt;&gt;"",Z263*VLOOKUP(N263,【参考】数式用!$AG$2:$AL$48,MATCH(Y263,【参考】数式用!$AI$4:$AL$4,0)+2,0), ""), "")</f>
        <v/>
      </c>
      <c r="AD263" s="864"/>
      <c r="AE263" s="409"/>
      <c r="AF263" s="53"/>
      <c r="AG263" s="421" t="str">
        <f>IFERROR(VLOOKUP(O263, 【参考】数式用!$AY$5:$AY$13, 1, FALSE), "")</f>
        <v/>
      </c>
      <c r="AH263" s="422" t="str">
        <f>IFERROR(VLOOKUP(N263, 【参考】数式用!$BA$2:$BB$48, 2, FALSE), "")</f>
        <v/>
      </c>
      <c r="AI263" s="423" t="str">
        <f t="shared" si="10"/>
        <v/>
      </c>
      <c r="AJ263" s="424" t="str">
        <f t="shared" si="11"/>
        <v/>
      </c>
      <c r="AK263" s="151"/>
      <c r="AL263" s="151"/>
      <c r="AM263" s="125"/>
      <c r="AN263" s="125"/>
      <c r="AO263" s="125"/>
      <c r="AP263" s="125"/>
      <c r="AQ263" s="125"/>
      <c r="AR263" s="125"/>
      <c r="AS263" s="125"/>
      <c r="AT263" s="125"/>
    </row>
    <row r="264" spans="1:46" customFormat="1" ht="30" customHeight="1">
      <c r="A264" s="153">
        <v>251</v>
      </c>
      <c r="B264" s="857" t="str">
        <f>IF(基本情報入力シート!C289="","",基本情報入力シート!C289)</f>
        <v/>
      </c>
      <c r="C264" s="858"/>
      <c r="D264" s="858"/>
      <c r="E264" s="858"/>
      <c r="F264" s="858"/>
      <c r="G264" s="858"/>
      <c r="H264" s="858"/>
      <c r="I264" s="859"/>
      <c r="J264" s="405" t="str">
        <f>IF(基本情報入力シート!M289="","",基本情報入力シート!M289)</f>
        <v/>
      </c>
      <c r="K264" s="406" t="str">
        <f>IF(基本情報入力シート!R289="","",基本情報入力シート!R289)</f>
        <v/>
      </c>
      <c r="L264" s="406" t="str">
        <f>IF(基本情報入力シート!W289="","",基本情報入力シート!W289)</f>
        <v/>
      </c>
      <c r="M264" s="405" t="str">
        <f>IF(基本情報入力シート!X289="","",基本情報入力シート!X289)</f>
        <v/>
      </c>
      <c r="N264" s="157" t="str">
        <f>IF(基本情報入力シート!Y289="","",基本情報入力シート!Y289)</f>
        <v/>
      </c>
      <c r="O264" s="164"/>
      <c r="P264" s="43"/>
      <c r="Q264" s="855"/>
      <c r="R264" s="856"/>
      <c r="S264" s="154" t="str">
        <f>IFERROR(ROUNDDOWN(Q264*VLOOKUP(N264,【参考】数式用!$AR$2:$AW$48,MATCH(P264,【参考】数式用!$AT$4:$AW$4)+2,FALSE)*0.5, 0), "")</f>
        <v/>
      </c>
      <c r="T264" s="47"/>
      <c r="U264" s="156" t="str">
        <f>IFERROR(IF(AG264&lt;&gt;"",Q264*VLOOKUP(N264,【参考】数式用!$AG$2:$AL$48,MATCH(P264,【参考】数式用!$AI$4:$AL$4,0)+2,0), ""), "")</f>
        <v/>
      </c>
      <c r="V264" s="42"/>
      <c r="W264" s="878"/>
      <c r="X264" s="879"/>
      <c r="Y264" s="43"/>
      <c r="Z264" s="48"/>
      <c r="AA264" s="155"/>
      <c r="AB264" s="49"/>
      <c r="AC264" s="864" t="str">
        <f>IFERROR(IF(AG264&lt;&gt;"",Z264*VLOOKUP(N264,【参考】数式用!$AG$2:$AL$48,MATCH(Y264,【参考】数式用!$AI$4:$AL$4,0)+2,0), ""), "")</f>
        <v/>
      </c>
      <c r="AD264" s="864"/>
      <c r="AE264" s="409"/>
      <c r="AF264" s="53"/>
      <c r="AG264" s="421" t="str">
        <f>IFERROR(VLOOKUP(O264, 【参考】数式用!$AY$5:$AY$13, 1, FALSE), "")</f>
        <v/>
      </c>
      <c r="AH264" s="422" t="str">
        <f>IFERROR(VLOOKUP(N264, 【参考】数式用!$BA$2:$BB$48, 2, FALSE), "")</f>
        <v/>
      </c>
      <c r="AI264" s="423" t="str">
        <f t="shared" si="10"/>
        <v/>
      </c>
      <c r="AJ264" s="424" t="str">
        <f t="shared" si="11"/>
        <v/>
      </c>
      <c r="AK264" s="151"/>
      <c r="AL264" s="151"/>
      <c r="AM264" s="125"/>
      <c r="AN264" s="125"/>
      <c r="AO264" s="125"/>
      <c r="AP264" s="125"/>
      <c r="AQ264" s="125"/>
      <c r="AR264" s="125"/>
      <c r="AS264" s="125"/>
      <c r="AT264" s="125"/>
    </row>
    <row r="265" spans="1:46" customFormat="1" ht="30" customHeight="1">
      <c r="A265" s="153">
        <v>252</v>
      </c>
      <c r="B265" s="857" t="str">
        <f>IF(基本情報入力シート!C290="","",基本情報入力シート!C290)</f>
        <v/>
      </c>
      <c r="C265" s="858"/>
      <c r="D265" s="858"/>
      <c r="E265" s="858"/>
      <c r="F265" s="858"/>
      <c r="G265" s="858"/>
      <c r="H265" s="858"/>
      <c r="I265" s="859"/>
      <c r="J265" s="405" t="str">
        <f>IF(基本情報入力シート!M290="","",基本情報入力シート!M290)</f>
        <v/>
      </c>
      <c r="K265" s="406" t="str">
        <f>IF(基本情報入力シート!R290="","",基本情報入力シート!R290)</f>
        <v/>
      </c>
      <c r="L265" s="406" t="str">
        <f>IF(基本情報入力シート!W290="","",基本情報入力シート!W290)</f>
        <v/>
      </c>
      <c r="M265" s="405" t="str">
        <f>IF(基本情報入力シート!X290="","",基本情報入力シート!X290)</f>
        <v/>
      </c>
      <c r="N265" s="157" t="str">
        <f>IF(基本情報入力シート!Y290="","",基本情報入力シート!Y290)</f>
        <v/>
      </c>
      <c r="O265" s="164"/>
      <c r="P265" s="43"/>
      <c r="Q265" s="860"/>
      <c r="R265" s="861"/>
      <c r="S265" s="154" t="str">
        <f>IFERROR(ROUNDDOWN(Q265*VLOOKUP(N265,【参考】数式用!$AR$2:$AW$48,MATCH(P265,【参考】数式用!$AT$4:$AW$4)+2,FALSE)*0.5, 0), "")</f>
        <v/>
      </c>
      <c r="T265" s="47"/>
      <c r="U265" s="156" t="str">
        <f>IFERROR(IF(AG265&lt;&gt;"",Q265*VLOOKUP(N265,【参考】数式用!$AG$2:$AL$48,MATCH(P265,【参考】数式用!$AI$4:$AL$4,0)+2,0), ""), "")</f>
        <v/>
      </c>
      <c r="V265" s="42"/>
      <c r="W265" s="878"/>
      <c r="X265" s="879"/>
      <c r="Y265" s="43"/>
      <c r="Z265" s="48"/>
      <c r="AA265" s="155"/>
      <c r="AB265" s="49"/>
      <c r="AC265" s="873" t="str">
        <f>IFERROR(IF(AG265&lt;&gt;"",Z265*VLOOKUP(N265,【参考】数式用!$AG$2:$AL$48,MATCH(Y265,【参考】数式用!$AI$4:$AL$4,0)+2,0), ""), "")</f>
        <v/>
      </c>
      <c r="AD265" s="873"/>
      <c r="AE265" s="443"/>
      <c r="AF265" s="444"/>
      <c r="AG265" s="421" t="str">
        <f>IFERROR(VLOOKUP(O265, 【参考】数式用!$AY$5:$AY$13, 1, FALSE), "")</f>
        <v/>
      </c>
      <c r="AH265" s="422" t="str">
        <f>IFERROR(VLOOKUP(N265, 【参考】数式用!$BA$2:$BB$48, 2, FALSE), "")</f>
        <v/>
      </c>
      <c r="AI265" s="423" t="str">
        <f t="shared" si="10"/>
        <v/>
      </c>
      <c r="AJ265" s="424" t="str">
        <f t="shared" si="11"/>
        <v/>
      </c>
      <c r="AK265" s="151"/>
      <c r="AL265" s="151"/>
      <c r="AM265" s="125"/>
      <c r="AN265" s="125"/>
      <c r="AO265" s="125"/>
      <c r="AP265" s="125"/>
      <c r="AQ265" s="125"/>
      <c r="AR265" s="125"/>
      <c r="AS265" s="125"/>
      <c r="AT265" s="125"/>
    </row>
    <row r="266" spans="1:46" s="486" customFormat="1" ht="30" customHeight="1">
      <c r="A266" s="153">
        <v>253</v>
      </c>
      <c r="B266" s="857" t="str">
        <f>IF(基本情報入力シート!C291="","",基本情報入力シート!C291)</f>
        <v/>
      </c>
      <c r="C266" s="858"/>
      <c r="D266" s="858"/>
      <c r="E266" s="858"/>
      <c r="F266" s="858"/>
      <c r="G266" s="858"/>
      <c r="H266" s="858"/>
      <c r="I266" s="859"/>
      <c r="J266" s="405" t="str">
        <f>IF(基本情報入力シート!M291="","",基本情報入力シート!M291)</f>
        <v/>
      </c>
      <c r="K266" s="406" t="str">
        <f>IF(基本情報入力シート!R291="","",基本情報入力シート!R291)</f>
        <v/>
      </c>
      <c r="L266" s="406" t="str">
        <f>IF(基本情報入力シート!W291="","",基本情報入力シート!W291)</f>
        <v/>
      </c>
      <c r="M266" s="405" t="str">
        <f>IF(基本情報入力シート!X291="","",基本情報入力シート!X291)</f>
        <v/>
      </c>
      <c r="N266" s="157" t="str">
        <f>IF(基本情報入力シート!Y291="","",基本情報入力シート!Y291)</f>
        <v/>
      </c>
      <c r="O266" s="164"/>
      <c r="P266" s="43"/>
      <c r="Q266" s="860"/>
      <c r="R266" s="861"/>
      <c r="S266" s="154" t="str">
        <f>IFERROR(ROUNDDOWN(Q266*VLOOKUP(N266,【参考】数式用!$AR$2:$AW$48,MATCH(P266,【参考】数式用!$AT$4:$AW$4)+2,FALSE)*0.5, 0), "")</f>
        <v/>
      </c>
      <c r="T266" s="47"/>
      <c r="U266" s="156" t="str">
        <f>IFERROR(IF(AG266&lt;&gt;"",Q266*VLOOKUP(N266,【参考】数式用!$AG$2:$AL$48,MATCH(P266,【参考】数式用!$AI$4:$AL$4,0)+2,0), ""), "")</f>
        <v/>
      </c>
      <c r="V266" s="42"/>
      <c r="W266" s="878"/>
      <c r="X266" s="879"/>
      <c r="Y266" s="43"/>
      <c r="Z266" s="48"/>
      <c r="AA266" s="155"/>
      <c r="AB266" s="49"/>
      <c r="AC266" s="873" t="str">
        <f>IFERROR(IF(AG266&lt;&gt;"",Z266*VLOOKUP(N266,【参考】数式用!$AG$2:$AL$48,MATCH(Y266,【参考】数式用!$AI$4:$AL$4,0)+2,0), ""), "")</f>
        <v/>
      </c>
      <c r="AD266" s="873"/>
      <c r="AE266" s="443"/>
      <c r="AF266" s="444"/>
      <c r="AG266" s="421" t="str">
        <f>IFERROR(VLOOKUP(O266, 【参考】数式用!$AY$5:$AY$13, 1, FALSE), "")</f>
        <v/>
      </c>
      <c r="AH266" s="422" t="str">
        <f>IFERROR(VLOOKUP(N266, 【参考】数式用!$BA$2:$BB$48, 2, FALSE), "")</f>
        <v/>
      </c>
      <c r="AI266" s="423" t="str">
        <f t="shared" si="10"/>
        <v/>
      </c>
      <c r="AJ266" s="424" t="str">
        <f t="shared" si="11"/>
        <v/>
      </c>
      <c r="AK266" s="484"/>
      <c r="AL266" s="484"/>
      <c r="AM266" s="485"/>
      <c r="AN266" s="485"/>
      <c r="AO266" s="485"/>
      <c r="AP266" s="485"/>
      <c r="AQ266" s="485"/>
      <c r="AR266" s="485"/>
      <c r="AS266" s="485"/>
      <c r="AT266" s="485"/>
    </row>
    <row r="267" spans="1:46" s="485" customFormat="1" ht="30" customHeight="1">
      <c r="A267" s="153">
        <v>254</v>
      </c>
      <c r="B267" s="857" t="str">
        <f>IF(基本情報入力シート!C292="","",基本情報入力シート!C292)</f>
        <v/>
      </c>
      <c r="C267" s="858"/>
      <c r="D267" s="858"/>
      <c r="E267" s="858"/>
      <c r="F267" s="858"/>
      <c r="G267" s="858"/>
      <c r="H267" s="858"/>
      <c r="I267" s="859"/>
      <c r="J267" s="405" t="str">
        <f>IF(基本情報入力シート!M292="","",基本情報入力シート!M292)</f>
        <v/>
      </c>
      <c r="K267" s="406" t="str">
        <f>IF(基本情報入力シート!R292="","",基本情報入力シート!R292)</f>
        <v/>
      </c>
      <c r="L267" s="406" t="str">
        <f>IF(基本情報入力シート!W292="","",基本情報入力シート!W292)</f>
        <v/>
      </c>
      <c r="M267" s="405" t="str">
        <f>IF(基本情報入力シート!X292="","",基本情報入力シート!X292)</f>
        <v/>
      </c>
      <c r="N267" s="157" t="str">
        <f>IF(基本情報入力シート!Y292="","",基本情報入力シート!Y292)</f>
        <v/>
      </c>
      <c r="O267" s="164"/>
      <c r="P267" s="43"/>
      <c r="Q267" s="860"/>
      <c r="R267" s="861"/>
      <c r="S267" s="154" t="str">
        <f>IFERROR(ROUNDDOWN(Q267*VLOOKUP(N267,【参考】数式用!$AR$2:$AW$48,MATCH(P267,【参考】数式用!$AT$4:$AW$4)+2,FALSE)*0.5, 0), "")</f>
        <v/>
      </c>
      <c r="T267" s="47"/>
      <c r="U267" s="156" t="str">
        <f>IFERROR(IF(AG267&lt;&gt;"",Q267*VLOOKUP(N267,【参考】数式用!$AG$2:$AL$48,MATCH(P267,【参考】数式用!$AI$4:$AL$4,0)+2,0), ""), "")</f>
        <v/>
      </c>
      <c r="V267" s="42"/>
      <c r="W267" s="878"/>
      <c r="X267" s="879"/>
      <c r="Y267" s="43"/>
      <c r="Z267" s="48"/>
      <c r="AA267" s="155"/>
      <c r="AB267" s="49"/>
      <c r="AC267" s="873" t="str">
        <f>IFERROR(IF(AG267&lt;&gt;"",Z267*VLOOKUP(N267,【参考】数式用!$AG$2:$AL$48,MATCH(Y267,【参考】数式用!$AI$4:$AL$4,0)+2,0), ""), "")</f>
        <v/>
      </c>
      <c r="AD267" s="873"/>
      <c r="AE267" s="443"/>
      <c r="AF267" s="444"/>
      <c r="AG267" s="421" t="str">
        <f>IFERROR(VLOOKUP(O267, 【参考】数式用!$AY$5:$AY$13, 1, FALSE), "")</f>
        <v/>
      </c>
      <c r="AH267" s="422" t="str">
        <f>IFERROR(VLOOKUP(N267, 【参考】数式用!$BA$2:$BB$48, 2, FALSE), "")</f>
        <v/>
      </c>
      <c r="AI267" s="423" t="str">
        <f t="shared" si="10"/>
        <v/>
      </c>
      <c r="AJ267" s="424" t="str">
        <f t="shared" si="11"/>
        <v/>
      </c>
      <c r="AK267" s="486"/>
      <c r="AL267" s="486"/>
      <c r="AM267" s="486"/>
      <c r="AN267" s="486"/>
    </row>
    <row r="268" spans="1:46" ht="30" customHeight="1">
      <c r="A268" s="153">
        <v>255</v>
      </c>
      <c r="B268" s="857" t="str">
        <f>IF(基本情報入力シート!C293="","",基本情報入力シート!C293)</f>
        <v/>
      </c>
      <c r="C268" s="858"/>
      <c r="D268" s="858"/>
      <c r="E268" s="858"/>
      <c r="F268" s="858"/>
      <c r="G268" s="858"/>
      <c r="H268" s="858"/>
      <c r="I268" s="859"/>
      <c r="J268" s="405" t="str">
        <f>IF(基本情報入力シート!M293="","",基本情報入力シート!M293)</f>
        <v/>
      </c>
      <c r="K268" s="406" t="str">
        <f>IF(基本情報入力シート!R293="","",基本情報入力シート!R293)</f>
        <v/>
      </c>
      <c r="L268" s="406" t="str">
        <f>IF(基本情報入力シート!W293="","",基本情報入力シート!W293)</f>
        <v/>
      </c>
      <c r="M268" s="405" t="str">
        <f>IF(基本情報入力シート!X293="","",基本情報入力シート!X293)</f>
        <v/>
      </c>
      <c r="N268" s="157" t="str">
        <f>IF(基本情報入力シート!Y293="","",基本情報入力シート!Y293)</f>
        <v/>
      </c>
      <c r="O268" s="164"/>
      <c r="P268" s="43"/>
      <c r="Q268" s="860"/>
      <c r="R268" s="861"/>
      <c r="S268" s="154" t="str">
        <f>IFERROR(ROUNDDOWN(Q268*VLOOKUP(N268,【参考】数式用!$AR$2:$AW$48,MATCH(P268,【参考】数式用!$AT$4:$AW$4)+2,FALSE)*0.5, 0), "")</f>
        <v/>
      </c>
      <c r="T268" s="47"/>
      <c r="U268" s="156" t="str">
        <f>IFERROR(IF(AG268&lt;&gt;"",Q268*VLOOKUP(N268,【参考】数式用!$AG$2:$AL$48,MATCH(P268,【参考】数式用!$AI$4:$AL$4,0)+2,0), ""), "")</f>
        <v/>
      </c>
      <c r="V268" s="42"/>
      <c r="W268" s="878"/>
      <c r="X268" s="879"/>
      <c r="Y268" s="43"/>
      <c r="Z268" s="48"/>
      <c r="AA268" s="155"/>
      <c r="AB268" s="49"/>
      <c r="AC268" s="873" t="str">
        <f>IFERROR(IF(AG268&lt;&gt;"",Z268*VLOOKUP(N268,【参考】数式用!$AG$2:$AL$48,MATCH(Y268,【参考】数式用!$AI$4:$AL$4,0)+2,0), ""), "")</f>
        <v/>
      </c>
      <c r="AD268" s="873"/>
      <c r="AE268" s="443"/>
      <c r="AF268" s="444"/>
      <c r="AG268" s="421" t="str">
        <f>IFERROR(VLOOKUP(O268, 【参考】数式用!$AY$5:$AY$13, 1, FALSE), "")</f>
        <v/>
      </c>
      <c r="AH268" s="422" t="str">
        <f>IFERROR(VLOOKUP(N268, 【参考】数式用!$BA$2:$BB$48, 2, FALSE), "")</f>
        <v/>
      </c>
      <c r="AI268" s="423" t="str">
        <f t="shared" si="10"/>
        <v/>
      </c>
      <c r="AJ268" s="424" t="str">
        <f t="shared" si="11"/>
        <v/>
      </c>
    </row>
    <row r="269" spans="1:46" customFormat="1" ht="30" customHeight="1">
      <c r="A269" s="153">
        <v>256</v>
      </c>
      <c r="B269" s="857" t="str">
        <f>IF(基本情報入力シート!C294="","",基本情報入力シート!C294)</f>
        <v/>
      </c>
      <c r="C269" s="858"/>
      <c r="D269" s="858"/>
      <c r="E269" s="858"/>
      <c r="F269" s="858"/>
      <c r="G269" s="858"/>
      <c r="H269" s="858"/>
      <c r="I269" s="859"/>
      <c r="J269" s="405" t="str">
        <f>IF(基本情報入力シート!M294="","",基本情報入力シート!M294)</f>
        <v/>
      </c>
      <c r="K269" s="406" t="str">
        <f>IF(基本情報入力シート!R294="","",基本情報入力シート!R294)</f>
        <v/>
      </c>
      <c r="L269" s="406" t="str">
        <f>IF(基本情報入力シート!W294="","",基本情報入力シート!W294)</f>
        <v/>
      </c>
      <c r="M269" s="405" t="str">
        <f>IF(基本情報入力シート!X294="","",基本情報入力シート!X294)</f>
        <v/>
      </c>
      <c r="N269" s="157" t="str">
        <f>IF(基本情報入力シート!Y294="","",基本情報入力シート!Y294)</f>
        <v/>
      </c>
      <c r="O269" s="164"/>
      <c r="P269" s="43"/>
      <c r="Q269" s="855"/>
      <c r="R269" s="856"/>
      <c r="S269" s="154" t="str">
        <f>IFERROR(ROUNDDOWN(Q269*VLOOKUP(N269,【参考】数式用!$AR$2:$AW$48,MATCH(P269,【参考】数式用!$AT$4:$AW$4)+2,FALSE)*0.5, 0), "")</f>
        <v/>
      </c>
      <c r="T269" s="47"/>
      <c r="U269" s="156" t="str">
        <f>IFERROR(IF(AG269&lt;&gt;"",Q269*VLOOKUP(N269,【参考】数式用!$AG$2:$AL$48,MATCH(P269,【参考】数式用!$AI$4:$AL$4,0)+2,0), ""), "")</f>
        <v/>
      </c>
      <c r="V269" s="42"/>
      <c r="W269" s="878"/>
      <c r="X269" s="879"/>
      <c r="Y269" s="43"/>
      <c r="Z269" s="48"/>
      <c r="AA269" s="155"/>
      <c r="AB269" s="49"/>
      <c r="AC269" s="864" t="str">
        <f>IFERROR(IF(AG269&lt;&gt;"",Z269*VLOOKUP(N269,【参考】数式用!$AG$2:$AL$48,MATCH(Y269,【参考】数式用!$AI$4:$AL$4,0)+2,0), ""), "")</f>
        <v/>
      </c>
      <c r="AD269" s="864"/>
      <c r="AE269" s="409"/>
      <c r="AF269" s="53"/>
      <c r="AG269" s="421" t="str">
        <f>IFERROR(VLOOKUP(O269, 【参考】数式用!$AY$5:$AY$13, 1, FALSE), "")</f>
        <v/>
      </c>
      <c r="AH269" s="422" t="str">
        <f>IFERROR(VLOOKUP(N269, 【参考】数式用!$BA$2:$BB$48, 2, FALSE), "")</f>
        <v/>
      </c>
      <c r="AI269" s="423" t="str">
        <f t="shared" si="10"/>
        <v/>
      </c>
      <c r="AJ269" s="424" t="str">
        <f t="shared" si="11"/>
        <v/>
      </c>
      <c r="AK269" s="151"/>
      <c r="AL269" s="151"/>
      <c r="AM269" s="125"/>
      <c r="AN269" s="125"/>
      <c r="AO269" s="125"/>
      <c r="AP269" s="125"/>
      <c r="AQ269" s="125"/>
      <c r="AR269" s="125"/>
      <c r="AS269" s="125"/>
      <c r="AT269" s="125"/>
    </row>
    <row r="270" spans="1:46" customFormat="1" ht="30" customHeight="1">
      <c r="A270" s="153">
        <v>257</v>
      </c>
      <c r="B270" s="857" t="str">
        <f>IF(基本情報入力シート!C295="","",基本情報入力シート!C295)</f>
        <v/>
      </c>
      <c r="C270" s="858"/>
      <c r="D270" s="858"/>
      <c r="E270" s="858"/>
      <c r="F270" s="858"/>
      <c r="G270" s="858"/>
      <c r="H270" s="858"/>
      <c r="I270" s="859"/>
      <c r="J270" s="405" t="str">
        <f>IF(基本情報入力シート!M295="","",基本情報入力シート!M295)</f>
        <v/>
      </c>
      <c r="K270" s="406" t="str">
        <f>IF(基本情報入力シート!R295="","",基本情報入力シート!R295)</f>
        <v/>
      </c>
      <c r="L270" s="406" t="str">
        <f>IF(基本情報入力シート!W295="","",基本情報入力シート!W295)</f>
        <v/>
      </c>
      <c r="M270" s="405" t="str">
        <f>IF(基本情報入力シート!X295="","",基本情報入力シート!X295)</f>
        <v/>
      </c>
      <c r="N270" s="157" t="str">
        <f>IF(基本情報入力シート!Y295="","",基本情報入力シート!Y295)</f>
        <v/>
      </c>
      <c r="O270" s="164"/>
      <c r="P270" s="43"/>
      <c r="Q270" s="855"/>
      <c r="R270" s="856"/>
      <c r="S270" s="154" t="str">
        <f>IFERROR(ROUNDDOWN(Q270*VLOOKUP(N270,【参考】数式用!$AR$2:$AW$48,MATCH(P270,【参考】数式用!$AT$4:$AW$4)+2,FALSE)*0.5, 0), "")</f>
        <v/>
      </c>
      <c r="T270" s="47"/>
      <c r="U270" s="156" t="str">
        <f>IFERROR(IF(AG270&lt;&gt;"",Q270*VLOOKUP(N270,【参考】数式用!$AG$2:$AL$48,MATCH(P270,【参考】数式用!$AI$4:$AL$4,0)+2,0), ""), "")</f>
        <v/>
      </c>
      <c r="V270" s="42"/>
      <c r="W270" s="878"/>
      <c r="X270" s="879"/>
      <c r="Y270" s="43"/>
      <c r="Z270" s="48"/>
      <c r="AA270" s="155"/>
      <c r="AB270" s="49"/>
      <c r="AC270" s="864" t="str">
        <f>IFERROR(IF(AG270&lt;&gt;"",Z270*VLOOKUP(N270,【参考】数式用!$AG$2:$AL$48,MATCH(Y270,【参考】数式用!$AI$4:$AL$4,0)+2,0), ""), "")</f>
        <v/>
      </c>
      <c r="AD270" s="864"/>
      <c r="AE270" s="409"/>
      <c r="AF270" s="53"/>
      <c r="AG270" s="421" t="str">
        <f>IFERROR(VLOOKUP(O270, 【参考】数式用!$AY$5:$AY$13, 1, FALSE), "")</f>
        <v/>
      </c>
      <c r="AH270" s="422" t="str">
        <f>IFERROR(VLOOKUP(N270, 【参考】数式用!$BA$2:$BB$48, 2, FALSE), "")</f>
        <v/>
      </c>
      <c r="AI270" s="423" t="str">
        <f t="shared" si="10"/>
        <v/>
      </c>
      <c r="AJ270" s="424" t="str">
        <f t="shared" si="11"/>
        <v/>
      </c>
      <c r="AK270" s="151"/>
      <c r="AL270" s="151"/>
      <c r="AM270" s="125"/>
      <c r="AN270" s="125"/>
      <c r="AO270" s="125"/>
      <c r="AP270" s="125"/>
      <c r="AQ270" s="125"/>
      <c r="AR270" s="125"/>
      <c r="AS270" s="125"/>
      <c r="AT270" s="125"/>
    </row>
    <row r="271" spans="1:46" customFormat="1" ht="30" customHeight="1">
      <c r="A271" s="153">
        <v>258</v>
      </c>
      <c r="B271" s="857" t="str">
        <f>IF(基本情報入力シート!C296="","",基本情報入力シート!C296)</f>
        <v/>
      </c>
      <c r="C271" s="858"/>
      <c r="D271" s="858"/>
      <c r="E271" s="858"/>
      <c r="F271" s="858"/>
      <c r="G271" s="858"/>
      <c r="H271" s="858"/>
      <c r="I271" s="859"/>
      <c r="J271" s="405" t="str">
        <f>IF(基本情報入力シート!M296="","",基本情報入力シート!M296)</f>
        <v/>
      </c>
      <c r="K271" s="406" t="str">
        <f>IF(基本情報入力シート!R296="","",基本情報入力シート!R296)</f>
        <v/>
      </c>
      <c r="L271" s="406" t="str">
        <f>IF(基本情報入力シート!W296="","",基本情報入力シート!W296)</f>
        <v/>
      </c>
      <c r="M271" s="405" t="str">
        <f>IF(基本情報入力シート!X296="","",基本情報入力シート!X296)</f>
        <v/>
      </c>
      <c r="N271" s="157" t="str">
        <f>IF(基本情報入力シート!Y296="","",基本情報入力シート!Y296)</f>
        <v/>
      </c>
      <c r="O271" s="164"/>
      <c r="P271" s="43"/>
      <c r="Q271" s="855"/>
      <c r="R271" s="856"/>
      <c r="S271" s="154" t="str">
        <f>IFERROR(ROUNDDOWN(Q271*VLOOKUP(N271,【参考】数式用!$AR$2:$AW$48,MATCH(P271,【参考】数式用!$AT$4:$AW$4)+2,FALSE)*0.5, 0), "")</f>
        <v/>
      </c>
      <c r="T271" s="47"/>
      <c r="U271" s="156" t="str">
        <f>IFERROR(IF(AG271&lt;&gt;"",Q271*VLOOKUP(N271,【参考】数式用!$AG$2:$AL$48,MATCH(P271,【参考】数式用!$AI$4:$AL$4,0)+2,0), ""), "")</f>
        <v/>
      </c>
      <c r="V271" s="42"/>
      <c r="W271" s="878"/>
      <c r="X271" s="879"/>
      <c r="Y271" s="43"/>
      <c r="Z271" s="48"/>
      <c r="AA271" s="155"/>
      <c r="AB271" s="49"/>
      <c r="AC271" s="864" t="str">
        <f>IFERROR(IF(AG271&lt;&gt;"",Z271*VLOOKUP(N271,【参考】数式用!$AG$2:$AL$48,MATCH(Y271,【参考】数式用!$AI$4:$AL$4,0)+2,0), ""), "")</f>
        <v/>
      </c>
      <c r="AD271" s="864"/>
      <c r="AE271" s="409"/>
      <c r="AF271" s="53"/>
      <c r="AG271" s="421" t="str">
        <f>IFERROR(VLOOKUP(O271, 【参考】数式用!$AY$5:$AY$13, 1, FALSE), "")</f>
        <v/>
      </c>
      <c r="AH271" s="422" t="str">
        <f>IFERROR(VLOOKUP(N271, 【参考】数式用!$BA$2:$BB$48, 2, FALSE), "")</f>
        <v/>
      </c>
      <c r="AI271" s="423" t="str">
        <f t="shared" si="10"/>
        <v/>
      </c>
      <c r="AJ271" s="424" t="str">
        <f t="shared" si="11"/>
        <v/>
      </c>
      <c r="AK271" s="151"/>
      <c r="AL271" s="151"/>
      <c r="AM271" s="125"/>
      <c r="AN271" s="125"/>
      <c r="AO271" s="125"/>
      <c r="AP271" s="125"/>
      <c r="AQ271" s="125"/>
      <c r="AR271" s="125"/>
      <c r="AS271" s="125"/>
      <c r="AT271" s="125"/>
    </row>
    <row r="272" spans="1:46" customFormat="1" ht="30" customHeight="1">
      <c r="A272" s="153">
        <v>259</v>
      </c>
      <c r="B272" s="857" t="str">
        <f>IF(基本情報入力シート!C297="","",基本情報入力シート!C297)</f>
        <v/>
      </c>
      <c r="C272" s="858"/>
      <c r="D272" s="858"/>
      <c r="E272" s="858"/>
      <c r="F272" s="858"/>
      <c r="G272" s="858"/>
      <c r="H272" s="858"/>
      <c r="I272" s="859"/>
      <c r="J272" s="405" t="str">
        <f>IF(基本情報入力シート!M297="","",基本情報入力シート!M297)</f>
        <v/>
      </c>
      <c r="K272" s="406" t="str">
        <f>IF(基本情報入力シート!R297="","",基本情報入力シート!R297)</f>
        <v/>
      </c>
      <c r="L272" s="406" t="str">
        <f>IF(基本情報入力シート!W297="","",基本情報入力シート!W297)</f>
        <v/>
      </c>
      <c r="M272" s="405" t="str">
        <f>IF(基本情報入力シート!X297="","",基本情報入力シート!X297)</f>
        <v/>
      </c>
      <c r="N272" s="157" t="str">
        <f>IF(基本情報入力シート!Y297="","",基本情報入力シート!Y297)</f>
        <v/>
      </c>
      <c r="O272" s="164"/>
      <c r="P272" s="43"/>
      <c r="Q272" s="855"/>
      <c r="R272" s="856"/>
      <c r="S272" s="154" t="str">
        <f>IFERROR(ROUNDDOWN(Q272*VLOOKUP(N272,【参考】数式用!$AR$2:$AW$48,MATCH(P272,【参考】数式用!$AT$4:$AW$4)+2,FALSE)*0.5, 0), "")</f>
        <v/>
      </c>
      <c r="T272" s="47"/>
      <c r="U272" s="156" t="str">
        <f>IFERROR(IF(AG272&lt;&gt;"",Q272*VLOOKUP(N272,【参考】数式用!$AG$2:$AL$48,MATCH(P272,【参考】数式用!$AI$4:$AL$4,0)+2,0), ""), "")</f>
        <v/>
      </c>
      <c r="V272" s="42"/>
      <c r="W272" s="878"/>
      <c r="X272" s="879"/>
      <c r="Y272" s="43"/>
      <c r="Z272" s="48"/>
      <c r="AA272" s="155"/>
      <c r="AB272" s="49"/>
      <c r="AC272" s="864" t="str">
        <f>IFERROR(IF(AG272&lt;&gt;"",Z272*VLOOKUP(N272,【参考】数式用!$AG$2:$AL$48,MATCH(Y272,【参考】数式用!$AI$4:$AL$4,0)+2,0), ""), "")</f>
        <v/>
      </c>
      <c r="AD272" s="864"/>
      <c r="AE272" s="409"/>
      <c r="AF272" s="53"/>
      <c r="AG272" s="421" t="str">
        <f>IFERROR(VLOOKUP(O272, 【参考】数式用!$AY$5:$AY$13, 1, FALSE), "")</f>
        <v/>
      </c>
      <c r="AH272" s="422" t="str">
        <f>IFERROR(VLOOKUP(N272, 【参考】数式用!$BA$2:$BB$48, 2, FALSE), "")</f>
        <v/>
      </c>
      <c r="AI272" s="423" t="str">
        <f t="shared" si="10"/>
        <v/>
      </c>
      <c r="AJ272" s="424" t="str">
        <f t="shared" si="11"/>
        <v/>
      </c>
      <c r="AK272" s="151"/>
      <c r="AL272" s="151"/>
      <c r="AM272" s="125"/>
      <c r="AN272" s="125"/>
      <c r="AO272" s="125"/>
      <c r="AP272" s="125"/>
      <c r="AQ272" s="125"/>
      <c r="AR272" s="125"/>
      <c r="AS272" s="125"/>
      <c r="AT272" s="125"/>
    </row>
    <row r="273" spans="1:46" customFormat="1" ht="30" customHeight="1">
      <c r="A273" s="153">
        <v>260</v>
      </c>
      <c r="B273" s="857" t="str">
        <f>IF(基本情報入力シート!C298="","",基本情報入力シート!C298)</f>
        <v/>
      </c>
      <c r="C273" s="858"/>
      <c r="D273" s="858"/>
      <c r="E273" s="858"/>
      <c r="F273" s="858"/>
      <c r="G273" s="858"/>
      <c r="H273" s="858"/>
      <c r="I273" s="859"/>
      <c r="J273" s="405" t="str">
        <f>IF(基本情報入力シート!M298="","",基本情報入力シート!M298)</f>
        <v/>
      </c>
      <c r="K273" s="406" t="str">
        <f>IF(基本情報入力シート!R298="","",基本情報入力シート!R298)</f>
        <v/>
      </c>
      <c r="L273" s="406" t="str">
        <f>IF(基本情報入力シート!W298="","",基本情報入力シート!W298)</f>
        <v/>
      </c>
      <c r="M273" s="405" t="str">
        <f>IF(基本情報入力シート!X298="","",基本情報入力シート!X298)</f>
        <v/>
      </c>
      <c r="N273" s="157" t="str">
        <f>IF(基本情報入力シート!Y298="","",基本情報入力シート!Y298)</f>
        <v/>
      </c>
      <c r="O273" s="164"/>
      <c r="P273" s="43"/>
      <c r="Q273" s="855"/>
      <c r="R273" s="856"/>
      <c r="S273" s="154" t="str">
        <f>IFERROR(ROUNDDOWN(Q273*VLOOKUP(N273,【参考】数式用!$AR$2:$AW$48,MATCH(P273,【参考】数式用!$AT$4:$AW$4)+2,FALSE)*0.5, 0), "")</f>
        <v/>
      </c>
      <c r="T273" s="47"/>
      <c r="U273" s="156" t="str">
        <f>IFERROR(IF(AG273&lt;&gt;"",Q273*VLOOKUP(N273,【参考】数式用!$AG$2:$AL$48,MATCH(P273,【参考】数式用!$AI$4:$AL$4,0)+2,0), ""), "")</f>
        <v/>
      </c>
      <c r="V273" s="42"/>
      <c r="W273" s="878"/>
      <c r="X273" s="879"/>
      <c r="Y273" s="43"/>
      <c r="Z273" s="48"/>
      <c r="AA273" s="155"/>
      <c r="AB273" s="49"/>
      <c r="AC273" s="864" t="str">
        <f>IFERROR(IF(AG273&lt;&gt;"",Z273*VLOOKUP(N273,【参考】数式用!$AG$2:$AL$48,MATCH(Y273,【参考】数式用!$AI$4:$AL$4,0)+2,0), ""), "")</f>
        <v/>
      </c>
      <c r="AD273" s="864"/>
      <c r="AE273" s="409"/>
      <c r="AF273" s="53"/>
      <c r="AG273" s="421" t="str">
        <f>IFERROR(VLOOKUP(O273, 【参考】数式用!$AY$5:$AY$13, 1, FALSE), "")</f>
        <v/>
      </c>
      <c r="AH273" s="422" t="str">
        <f>IFERROR(VLOOKUP(N273, 【参考】数式用!$BA$2:$BB$48, 2, FALSE), "")</f>
        <v/>
      </c>
      <c r="AI273" s="423" t="str">
        <f t="shared" si="10"/>
        <v/>
      </c>
      <c r="AJ273" s="424" t="str">
        <f t="shared" si="11"/>
        <v/>
      </c>
      <c r="AK273" s="151"/>
      <c r="AL273" s="151"/>
      <c r="AM273" s="125"/>
      <c r="AN273" s="125"/>
      <c r="AO273" s="125"/>
      <c r="AP273" s="125"/>
      <c r="AQ273" s="125"/>
      <c r="AR273" s="125"/>
      <c r="AS273" s="125"/>
      <c r="AT273" s="125"/>
    </row>
    <row r="274" spans="1:46" customFormat="1" ht="30" customHeight="1">
      <c r="A274" s="153">
        <v>261</v>
      </c>
      <c r="B274" s="857" t="str">
        <f>IF(基本情報入力シート!C299="","",基本情報入力シート!C299)</f>
        <v/>
      </c>
      <c r="C274" s="858"/>
      <c r="D274" s="858"/>
      <c r="E274" s="858"/>
      <c r="F274" s="858"/>
      <c r="G274" s="858"/>
      <c r="H274" s="858"/>
      <c r="I274" s="859"/>
      <c r="J274" s="405" t="str">
        <f>IF(基本情報入力シート!M299="","",基本情報入力シート!M299)</f>
        <v/>
      </c>
      <c r="K274" s="406" t="str">
        <f>IF(基本情報入力シート!R299="","",基本情報入力シート!R299)</f>
        <v/>
      </c>
      <c r="L274" s="406" t="str">
        <f>IF(基本情報入力シート!W299="","",基本情報入力シート!W299)</f>
        <v/>
      </c>
      <c r="M274" s="405" t="str">
        <f>IF(基本情報入力シート!X299="","",基本情報入力シート!X299)</f>
        <v/>
      </c>
      <c r="N274" s="157" t="str">
        <f>IF(基本情報入力シート!Y299="","",基本情報入力シート!Y299)</f>
        <v/>
      </c>
      <c r="O274" s="164"/>
      <c r="P274" s="43"/>
      <c r="Q274" s="855"/>
      <c r="R274" s="856"/>
      <c r="S274" s="154" t="str">
        <f>IFERROR(ROUNDDOWN(Q274*VLOOKUP(N274,【参考】数式用!$AR$2:$AW$48,MATCH(P274,【参考】数式用!$AT$4:$AW$4)+2,FALSE)*0.5, 0), "")</f>
        <v/>
      </c>
      <c r="T274" s="47"/>
      <c r="U274" s="156" t="str">
        <f>IFERROR(IF(AG274&lt;&gt;"",Q274*VLOOKUP(N274,【参考】数式用!$AG$2:$AL$48,MATCH(P274,【参考】数式用!$AI$4:$AL$4,0)+2,0), ""), "")</f>
        <v/>
      </c>
      <c r="V274" s="42"/>
      <c r="W274" s="878"/>
      <c r="X274" s="879"/>
      <c r="Y274" s="43"/>
      <c r="Z274" s="48"/>
      <c r="AA274" s="155"/>
      <c r="AB274" s="49"/>
      <c r="AC274" s="864" t="str">
        <f>IFERROR(IF(AG274&lt;&gt;"",Z274*VLOOKUP(N274,【参考】数式用!$AG$2:$AL$48,MATCH(Y274,【参考】数式用!$AI$4:$AL$4,0)+2,0), ""), "")</f>
        <v/>
      </c>
      <c r="AD274" s="864"/>
      <c r="AE274" s="409"/>
      <c r="AF274" s="53"/>
      <c r="AG274" s="421" t="str">
        <f>IFERROR(VLOOKUP(O274, 【参考】数式用!$AY$5:$AY$13, 1, FALSE), "")</f>
        <v/>
      </c>
      <c r="AH274" s="422" t="str">
        <f>IFERROR(VLOOKUP(N274, 【参考】数式用!$BA$2:$BB$48, 2, FALSE), "")</f>
        <v/>
      </c>
      <c r="AI274" s="423" t="str">
        <f t="shared" si="10"/>
        <v/>
      </c>
      <c r="AJ274" s="424" t="str">
        <f t="shared" si="11"/>
        <v/>
      </c>
      <c r="AK274" s="151"/>
      <c r="AL274" s="151"/>
      <c r="AM274" s="125"/>
      <c r="AN274" s="125"/>
      <c r="AO274" s="125"/>
      <c r="AP274" s="125"/>
      <c r="AQ274" s="125"/>
      <c r="AR274" s="125"/>
      <c r="AS274" s="125"/>
      <c r="AT274" s="125"/>
    </row>
    <row r="275" spans="1:46" customFormat="1" ht="30" customHeight="1">
      <c r="A275" s="153">
        <v>262</v>
      </c>
      <c r="B275" s="857" t="str">
        <f>IF(基本情報入力シート!C300="","",基本情報入力シート!C300)</f>
        <v/>
      </c>
      <c r="C275" s="858"/>
      <c r="D275" s="858"/>
      <c r="E275" s="858"/>
      <c r="F275" s="858"/>
      <c r="G275" s="858"/>
      <c r="H275" s="858"/>
      <c r="I275" s="859"/>
      <c r="J275" s="405" t="str">
        <f>IF(基本情報入力シート!M300="","",基本情報入力シート!M300)</f>
        <v/>
      </c>
      <c r="K275" s="406" t="str">
        <f>IF(基本情報入力シート!R300="","",基本情報入力シート!R300)</f>
        <v/>
      </c>
      <c r="L275" s="406" t="str">
        <f>IF(基本情報入力シート!W300="","",基本情報入力シート!W300)</f>
        <v/>
      </c>
      <c r="M275" s="405" t="str">
        <f>IF(基本情報入力シート!X300="","",基本情報入力シート!X300)</f>
        <v/>
      </c>
      <c r="N275" s="157" t="str">
        <f>IF(基本情報入力シート!Y300="","",基本情報入力シート!Y300)</f>
        <v/>
      </c>
      <c r="O275" s="164"/>
      <c r="P275" s="43"/>
      <c r="Q275" s="860"/>
      <c r="R275" s="861"/>
      <c r="S275" s="154" t="str">
        <f>IFERROR(ROUNDDOWN(Q275*VLOOKUP(N275,【参考】数式用!$AR$2:$AW$48,MATCH(P275,【参考】数式用!$AT$4:$AW$4)+2,FALSE)*0.5, 0), "")</f>
        <v/>
      </c>
      <c r="T275" s="47"/>
      <c r="U275" s="156" t="str">
        <f>IFERROR(IF(AG275&lt;&gt;"",Q275*VLOOKUP(N275,【参考】数式用!$AG$2:$AL$48,MATCH(P275,【参考】数式用!$AI$4:$AL$4,0)+2,0), ""), "")</f>
        <v/>
      </c>
      <c r="V275" s="42"/>
      <c r="W275" s="878"/>
      <c r="X275" s="879"/>
      <c r="Y275" s="43"/>
      <c r="Z275" s="48"/>
      <c r="AA275" s="155"/>
      <c r="AB275" s="49"/>
      <c r="AC275" s="873" t="str">
        <f>IFERROR(IF(AG275&lt;&gt;"",Z275*VLOOKUP(N275,【参考】数式用!$AG$2:$AL$48,MATCH(Y275,【参考】数式用!$AI$4:$AL$4,0)+2,0), ""), "")</f>
        <v/>
      </c>
      <c r="AD275" s="873"/>
      <c r="AE275" s="443"/>
      <c r="AF275" s="444"/>
      <c r="AG275" s="421" t="str">
        <f>IFERROR(VLOOKUP(O275, 【参考】数式用!$AY$5:$AY$13, 1, FALSE), "")</f>
        <v/>
      </c>
      <c r="AH275" s="422" t="str">
        <f>IFERROR(VLOOKUP(N275, 【参考】数式用!$BA$2:$BB$48, 2, FALSE), "")</f>
        <v/>
      </c>
      <c r="AI275" s="423" t="str">
        <f t="shared" si="10"/>
        <v/>
      </c>
      <c r="AJ275" s="424" t="str">
        <f t="shared" si="11"/>
        <v/>
      </c>
      <c r="AK275" s="151"/>
      <c r="AL275" s="151"/>
      <c r="AM275" s="125"/>
      <c r="AN275" s="125"/>
      <c r="AO275" s="125"/>
      <c r="AP275" s="125"/>
      <c r="AQ275" s="125"/>
      <c r="AR275" s="125"/>
      <c r="AS275" s="125"/>
      <c r="AT275" s="125"/>
    </row>
    <row r="276" spans="1:46" s="486" customFormat="1" ht="30" customHeight="1">
      <c r="A276" s="153">
        <v>263</v>
      </c>
      <c r="B276" s="857" t="str">
        <f>IF(基本情報入力シート!C301="","",基本情報入力シート!C301)</f>
        <v/>
      </c>
      <c r="C276" s="858"/>
      <c r="D276" s="858"/>
      <c r="E276" s="858"/>
      <c r="F276" s="858"/>
      <c r="G276" s="858"/>
      <c r="H276" s="858"/>
      <c r="I276" s="859"/>
      <c r="J276" s="405" t="str">
        <f>IF(基本情報入力シート!M301="","",基本情報入力シート!M301)</f>
        <v/>
      </c>
      <c r="K276" s="406" t="str">
        <f>IF(基本情報入力シート!R301="","",基本情報入力シート!R301)</f>
        <v/>
      </c>
      <c r="L276" s="406" t="str">
        <f>IF(基本情報入力シート!W301="","",基本情報入力シート!W301)</f>
        <v/>
      </c>
      <c r="M276" s="405" t="str">
        <f>IF(基本情報入力シート!X301="","",基本情報入力シート!X301)</f>
        <v/>
      </c>
      <c r="N276" s="157" t="str">
        <f>IF(基本情報入力シート!Y301="","",基本情報入力シート!Y301)</f>
        <v/>
      </c>
      <c r="O276" s="164"/>
      <c r="P276" s="43"/>
      <c r="Q276" s="860"/>
      <c r="R276" s="861"/>
      <c r="S276" s="154" t="str">
        <f>IFERROR(ROUNDDOWN(Q276*VLOOKUP(N276,【参考】数式用!$AR$2:$AW$48,MATCH(P276,【参考】数式用!$AT$4:$AW$4)+2,FALSE)*0.5, 0), "")</f>
        <v/>
      </c>
      <c r="T276" s="47"/>
      <c r="U276" s="156" t="str">
        <f>IFERROR(IF(AG276&lt;&gt;"",Q276*VLOOKUP(N276,【参考】数式用!$AG$2:$AL$48,MATCH(P276,【参考】数式用!$AI$4:$AL$4,0)+2,0), ""), "")</f>
        <v/>
      </c>
      <c r="V276" s="42"/>
      <c r="W276" s="878"/>
      <c r="X276" s="879"/>
      <c r="Y276" s="43"/>
      <c r="Z276" s="48"/>
      <c r="AA276" s="155"/>
      <c r="AB276" s="49"/>
      <c r="AC276" s="873" t="str">
        <f>IFERROR(IF(AG276&lt;&gt;"",Z276*VLOOKUP(N276,【参考】数式用!$AG$2:$AL$48,MATCH(Y276,【参考】数式用!$AI$4:$AL$4,0)+2,0), ""), "")</f>
        <v/>
      </c>
      <c r="AD276" s="873"/>
      <c r="AE276" s="443"/>
      <c r="AF276" s="444"/>
      <c r="AG276" s="421" t="str">
        <f>IFERROR(VLOOKUP(O276, 【参考】数式用!$AY$5:$AY$13, 1, FALSE), "")</f>
        <v/>
      </c>
      <c r="AH276" s="422" t="str">
        <f>IFERROR(VLOOKUP(N276, 【参考】数式用!$BA$2:$BB$48, 2, FALSE), "")</f>
        <v/>
      </c>
      <c r="AI276" s="423" t="str">
        <f t="shared" si="10"/>
        <v/>
      </c>
      <c r="AJ276" s="424" t="str">
        <f t="shared" si="11"/>
        <v/>
      </c>
      <c r="AK276" s="484"/>
      <c r="AL276" s="484"/>
      <c r="AM276" s="485"/>
      <c r="AN276" s="485"/>
      <c r="AO276" s="485"/>
      <c r="AP276" s="485"/>
      <c r="AQ276" s="485"/>
      <c r="AR276" s="485"/>
      <c r="AS276" s="485"/>
      <c r="AT276" s="485"/>
    </row>
    <row r="277" spans="1:46" customFormat="1" ht="30" customHeight="1">
      <c r="A277" s="153">
        <v>264</v>
      </c>
      <c r="B277" s="857" t="str">
        <f>IF(基本情報入力シート!C302="","",基本情報入力シート!C302)</f>
        <v/>
      </c>
      <c r="C277" s="858"/>
      <c r="D277" s="858"/>
      <c r="E277" s="858"/>
      <c r="F277" s="858"/>
      <c r="G277" s="858"/>
      <c r="H277" s="858"/>
      <c r="I277" s="859"/>
      <c r="J277" s="405" t="str">
        <f>IF(基本情報入力シート!M302="","",基本情報入力シート!M302)</f>
        <v/>
      </c>
      <c r="K277" s="406" t="str">
        <f>IF(基本情報入力シート!R302="","",基本情報入力シート!R302)</f>
        <v/>
      </c>
      <c r="L277" s="406" t="str">
        <f>IF(基本情報入力シート!W302="","",基本情報入力シート!W302)</f>
        <v/>
      </c>
      <c r="M277" s="405" t="str">
        <f>IF(基本情報入力シート!X302="","",基本情報入力シート!X302)</f>
        <v/>
      </c>
      <c r="N277" s="157" t="str">
        <f>IF(基本情報入力シート!Y302="","",基本情報入力シート!Y302)</f>
        <v/>
      </c>
      <c r="O277" s="164"/>
      <c r="P277" s="43"/>
      <c r="Q277" s="855"/>
      <c r="R277" s="856"/>
      <c r="S277" s="154" t="str">
        <f>IFERROR(ROUNDDOWN(Q277*VLOOKUP(N277,【参考】数式用!$AR$2:$AW$48,MATCH(P277,【参考】数式用!$AT$4:$AW$4)+2,FALSE)*0.5, 0), "")</f>
        <v/>
      </c>
      <c r="T277" s="47"/>
      <c r="U277" s="156" t="str">
        <f>IFERROR(IF(AG277&lt;&gt;"",Q277*VLOOKUP(N277,【参考】数式用!$AG$2:$AL$48,MATCH(P277,【参考】数式用!$AI$4:$AL$4,0)+2,0), ""), "")</f>
        <v/>
      </c>
      <c r="V277" s="42"/>
      <c r="W277" s="878"/>
      <c r="X277" s="879"/>
      <c r="Y277" s="43"/>
      <c r="Z277" s="48"/>
      <c r="AA277" s="155"/>
      <c r="AB277" s="49"/>
      <c r="AC277" s="864" t="str">
        <f>IFERROR(IF(AG277&lt;&gt;"",Z277*VLOOKUP(N277,【参考】数式用!$AG$2:$AL$48,MATCH(Y277,【参考】数式用!$AI$4:$AL$4,0)+2,0), ""), "")</f>
        <v/>
      </c>
      <c r="AD277" s="864"/>
      <c r="AE277" s="409"/>
      <c r="AF277" s="53"/>
      <c r="AG277" s="421" t="str">
        <f>IFERROR(VLOOKUP(O277, 【参考】数式用!$AY$5:$AY$13, 1, FALSE), "")</f>
        <v/>
      </c>
      <c r="AH277" s="422" t="str">
        <f>IFERROR(VLOOKUP(N277, 【参考】数式用!$BA$2:$BB$48, 2, FALSE), "")</f>
        <v/>
      </c>
      <c r="AI277" s="423" t="str">
        <f t="shared" si="10"/>
        <v/>
      </c>
      <c r="AJ277" s="424" t="str">
        <f t="shared" si="11"/>
        <v/>
      </c>
      <c r="AK277" s="151"/>
      <c r="AL277" s="151"/>
      <c r="AM277" s="125"/>
      <c r="AN277" s="125"/>
      <c r="AO277" s="125"/>
      <c r="AP277" s="125"/>
      <c r="AQ277" s="125"/>
      <c r="AR277" s="125"/>
      <c r="AS277" s="125"/>
      <c r="AT277" s="125"/>
    </row>
    <row r="278" spans="1:46" customFormat="1" ht="30" customHeight="1">
      <c r="A278" s="153">
        <v>265</v>
      </c>
      <c r="B278" s="857" t="str">
        <f>IF(基本情報入力シート!C303="","",基本情報入力シート!C303)</f>
        <v/>
      </c>
      <c r="C278" s="858"/>
      <c r="D278" s="858"/>
      <c r="E278" s="858"/>
      <c r="F278" s="858"/>
      <c r="G278" s="858"/>
      <c r="H278" s="858"/>
      <c r="I278" s="859"/>
      <c r="J278" s="405" t="str">
        <f>IF(基本情報入力シート!M303="","",基本情報入力シート!M303)</f>
        <v/>
      </c>
      <c r="K278" s="406" t="str">
        <f>IF(基本情報入力シート!R303="","",基本情報入力シート!R303)</f>
        <v/>
      </c>
      <c r="L278" s="406" t="str">
        <f>IF(基本情報入力シート!W303="","",基本情報入力シート!W303)</f>
        <v/>
      </c>
      <c r="M278" s="405" t="str">
        <f>IF(基本情報入力シート!X303="","",基本情報入力シート!X303)</f>
        <v/>
      </c>
      <c r="N278" s="157" t="str">
        <f>IF(基本情報入力シート!Y303="","",基本情報入力シート!Y303)</f>
        <v/>
      </c>
      <c r="O278" s="164"/>
      <c r="P278" s="43"/>
      <c r="Q278" s="855"/>
      <c r="R278" s="856"/>
      <c r="S278" s="154" t="str">
        <f>IFERROR(ROUNDDOWN(Q278*VLOOKUP(N278,【参考】数式用!$AR$2:$AW$48,MATCH(P278,【参考】数式用!$AT$4:$AW$4)+2,FALSE)*0.5, 0), "")</f>
        <v/>
      </c>
      <c r="T278" s="47"/>
      <c r="U278" s="156" t="str">
        <f>IFERROR(IF(AG278&lt;&gt;"",Q278*VLOOKUP(N278,【参考】数式用!$AG$2:$AL$48,MATCH(P278,【参考】数式用!$AI$4:$AL$4,0)+2,0), ""), "")</f>
        <v/>
      </c>
      <c r="V278" s="42"/>
      <c r="W278" s="878"/>
      <c r="X278" s="879"/>
      <c r="Y278" s="43"/>
      <c r="Z278" s="48"/>
      <c r="AA278" s="155"/>
      <c r="AB278" s="49"/>
      <c r="AC278" s="864" t="str">
        <f>IFERROR(IF(AG278&lt;&gt;"",Z278*VLOOKUP(N278,【参考】数式用!$AG$2:$AL$48,MATCH(Y278,【参考】数式用!$AI$4:$AL$4,0)+2,0), ""), "")</f>
        <v/>
      </c>
      <c r="AD278" s="864"/>
      <c r="AE278" s="409"/>
      <c r="AF278" s="53"/>
      <c r="AG278" s="421" t="str">
        <f>IFERROR(VLOOKUP(O278, 【参考】数式用!$AY$5:$AY$13, 1, FALSE), "")</f>
        <v/>
      </c>
      <c r="AH278" s="422" t="str">
        <f>IFERROR(VLOOKUP(N278, 【参考】数式用!$BA$2:$BB$48, 2, FALSE), "")</f>
        <v/>
      </c>
      <c r="AI278" s="423" t="str">
        <f t="shared" si="10"/>
        <v/>
      </c>
      <c r="AJ278" s="424" t="str">
        <f t="shared" si="11"/>
        <v/>
      </c>
      <c r="AK278" s="151"/>
      <c r="AL278" s="151"/>
      <c r="AM278" s="125"/>
      <c r="AN278" s="125"/>
      <c r="AO278" s="125"/>
      <c r="AP278" s="125"/>
      <c r="AQ278" s="125"/>
      <c r="AR278" s="125"/>
      <c r="AS278" s="125"/>
      <c r="AT278" s="125"/>
    </row>
    <row r="279" spans="1:46" customFormat="1" ht="30" customHeight="1">
      <c r="A279" s="153">
        <v>266</v>
      </c>
      <c r="B279" s="857" t="str">
        <f>IF(基本情報入力シート!C304="","",基本情報入力シート!C304)</f>
        <v/>
      </c>
      <c r="C279" s="858"/>
      <c r="D279" s="858"/>
      <c r="E279" s="858"/>
      <c r="F279" s="858"/>
      <c r="G279" s="858"/>
      <c r="H279" s="858"/>
      <c r="I279" s="859"/>
      <c r="J279" s="405" t="str">
        <f>IF(基本情報入力シート!M304="","",基本情報入力シート!M304)</f>
        <v/>
      </c>
      <c r="K279" s="406" t="str">
        <f>IF(基本情報入力シート!R304="","",基本情報入力シート!R304)</f>
        <v/>
      </c>
      <c r="L279" s="406" t="str">
        <f>IF(基本情報入力シート!W304="","",基本情報入力シート!W304)</f>
        <v/>
      </c>
      <c r="M279" s="405" t="str">
        <f>IF(基本情報入力シート!X304="","",基本情報入力シート!X304)</f>
        <v/>
      </c>
      <c r="N279" s="157" t="str">
        <f>IF(基本情報入力シート!Y304="","",基本情報入力シート!Y304)</f>
        <v/>
      </c>
      <c r="O279" s="164"/>
      <c r="P279" s="43"/>
      <c r="Q279" s="855"/>
      <c r="R279" s="856"/>
      <c r="S279" s="154" t="str">
        <f>IFERROR(ROUNDDOWN(Q279*VLOOKUP(N279,【参考】数式用!$AR$2:$AW$48,MATCH(P279,【参考】数式用!$AT$4:$AW$4)+2,FALSE)*0.5, 0), "")</f>
        <v/>
      </c>
      <c r="T279" s="47"/>
      <c r="U279" s="156" t="str">
        <f>IFERROR(IF(AG279&lt;&gt;"",Q279*VLOOKUP(N279,【参考】数式用!$AG$2:$AL$48,MATCH(P279,【参考】数式用!$AI$4:$AL$4,0)+2,0), ""), "")</f>
        <v/>
      </c>
      <c r="V279" s="42"/>
      <c r="W279" s="874"/>
      <c r="X279" s="875"/>
      <c r="Y279" s="43"/>
      <c r="Z279" s="48"/>
      <c r="AA279" s="155"/>
      <c r="AB279" s="49"/>
      <c r="AC279" s="864" t="str">
        <f>IFERROR(IF(AG279&lt;&gt;"",Z279*VLOOKUP(N279,【参考】数式用!$AG$2:$AL$48,MATCH(Y279,【参考】数式用!$AI$4:$AL$4,0)+2,0), ""), "")</f>
        <v/>
      </c>
      <c r="AD279" s="864"/>
      <c r="AE279" s="409"/>
      <c r="AF279" s="53"/>
      <c r="AG279" s="421" t="str">
        <f>IFERROR(VLOOKUP(O279, 【参考】数式用!$AY$5:$AY$13, 1, FALSE), "")</f>
        <v/>
      </c>
      <c r="AH279" s="422" t="str">
        <f>IFERROR(VLOOKUP(N279, 【参考】数式用!$BA$2:$BB$48, 2, FALSE), "")</f>
        <v/>
      </c>
      <c r="AI279" s="423" t="str">
        <f t="shared" si="10"/>
        <v/>
      </c>
      <c r="AJ279" s="424" t="str">
        <f t="shared" si="11"/>
        <v/>
      </c>
      <c r="AK279" s="151"/>
      <c r="AL279" s="151"/>
      <c r="AM279" s="125"/>
      <c r="AN279" s="125"/>
      <c r="AO279" s="125"/>
      <c r="AP279" s="125"/>
      <c r="AQ279" s="125"/>
      <c r="AR279" s="125"/>
      <c r="AS279" s="125"/>
      <c r="AT279" s="125"/>
    </row>
    <row r="280" spans="1:46" customFormat="1" ht="30" customHeight="1">
      <c r="A280" s="153">
        <v>267</v>
      </c>
      <c r="B280" s="857" t="str">
        <f>IF(基本情報入力シート!C305="","",基本情報入力シート!C305)</f>
        <v/>
      </c>
      <c r="C280" s="858"/>
      <c r="D280" s="858"/>
      <c r="E280" s="858"/>
      <c r="F280" s="858"/>
      <c r="G280" s="858"/>
      <c r="H280" s="858"/>
      <c r="I280" s="859"/>
      <c r="J280" s="405" t="str">
        <f>IF(基本情報入力シート!M305="","",基本情報入力シート!M305)</f>
        <v/>
      </c>
      <c r="K280" s="406" t="str">
        <f>IF(基本情報入力シート!R305="","",基本情報入力シート!R305)</f>
        <v/>
      </c>
      <c r="L280" s="406" t="str">
        <f>IF(基本情報入力シート!W305="","",基本情報入力シート!W305)</f>
        <v/>
      </c>
      <c r="M280" s="405" t="str">
        <f>IF(基本情報入力シート!X305="","",基本情報入力シート!X305)</f>
        <v/>
      </c>
      <c r="N280" s="157" t="str">
        <f>IF(基本情報入力シート!Y305="","",基本情報入力シート!Y305)</f>
        <v/>
      </c>
      <c r="O280" s="164"/>
      <c r="P280" s="43"/>
      <c r="Q280" s="855"/>
      <c r="R280" s="856"/>
      <c r="S280" s="154" t="str">
        <f>IFERROR(ROUNDDOWN(Q280*VLOOKUP(N280,【参考】数式用!$AR$2:$AW$48,MATCH(P280,【参考】数式用!$AT$4:$AW$4)+2,FALSE)*0.5, 0), "")</f>
        <v/>
      </c>
      <c r="T280" s="47"/>
      <c r="U280" s="156" t="str">
        <f>IFERROR(IF(AG280&lt;&gt;"",Q280*VLOOKUP(N280,【参考】数式用!$AG$2:$AL$48,MATCH(P280,【参考】数式用!$AI$4:$AL$4,0)+2,0), ""), "")</f>
        <v/>
      </c>
      <c r="V280" s="42"/>
      <c r="W280" s="874"/>
      <c r="X280" s="875"/>
      <c r="Y280" s="43"/>
      <c r="Z280" s="48"/>
      <c r="AA280" s="155"/>
      <c r="AB280" s="49"/>
      <c r="AC280" s="864" t="str">
        <f>IFERROR(IF(AG280&lt;&gt;"",Z280*VLOOKUP(N280,【参考】数式用!$AG$2:$AL$48,MATCH(Y280,【参考】数式用!$AI$4:$AL$4,0)+2,0), ""), "")</f>
        <v/>
      </c>
      <c r="AD280" s="864"/>
      <c r="AE280" s="409"/>
      <c r="AF280" s="53"/>
      <c r="AG280" s="421" t="str">
        <f>IFERROR(VLOOKUP(O280, 【参考】数式用!$AY$5:$AY$13, 1, FALSE), "")</f>
        <v/>
      </c>
      <c r="AH280" s="422" t="str">
        <f>IFERROR(VLOOKUP(N280, 【参考】数式用!$BA$2:$BB$48, 2, FALSE), "")</f>
        <v/>
      </c>
      <c r="AI280" s="423" t="str">
        <f t="shared" si="10"/>
        <v/>
      </c>
      <c r="AJ280" s="424" t="str">
        <f t="shared" si="11"/>
        <v/>
      </c>
      <c r="AK280" s="151"/>
      <c r="AL280" s="151"/>
      <c r="AM280" s="125"/>
      <c r="AN280" s="125"/>
      <c r="AO280" s="125"/>
      <c r="AP280" s="125"/>
      <c r="AQ280" s="125"/>
      <c r="AR280" s="125"/>
      <c r="AS280" s="125"/>
      <c r="AT280" s="125"/>
    </row>
    <row r="281" spans="1:46" customFormat="1" ht="30" customHeight="1">
      <c r="A281" s="153">
        <v>268</v>
      </c>
      <c r="B281" s="857" t="str">
        <f>IF(基本情報入力シート!C306="","",基本情報入力シート!C306)</f>
        <v/>
      </c>
      <c r="C281" s="858"/>
      <c r="D281" s="858"/>
      <c r="E281" s="858"/>
      <c r="F281" s="858"/>
      <c r="G281" s="858"/>
      <c r="H281" s="858"/>
      <c r="I281" s="859"/>
      <c r="J281" s="405" t="str">
        <f>IF(基本情報入力シート!M306="","",基本情報入力シート!M306)</f>
        <v/>
      </c>
      <c r="K281" s="406" t="str">
        <f>IF(基本情報入力シート!R306="","",基本情報入力シート!R306)</f>
        <v/>
      </c>
      <c r="L281" s="406" t="str">
        <f>IF(基本情報入力シート!W306="","",基本情報入力シート!W306)</f>
        <v/>
      </c>
      <c r="M281" s="405" t="str">
        <f>IF(基本情報入力シート!X306="","",基本情報入力シート!X306)</f>
        <v/>
      </c>
      <c r="N281" s="157" t="str">
        <f>IF(基本情報入力シート!Y306="","",基本情報入力シート!Y306)</f>
        <v/>
      </c>
      <c r="O281" s="164"/>
      <c r="P281" s="43"/>
      <c r="Q281" s="855"/>
      <c r="R281" s="856"/>
      <c r="S281" s="154" t="str">
        <f>IFERROR(ROUNDDOWN(Q281*VLOOKUP(N281,【参考】数式用!$AR$2:$AW$48,MATCH(P281,【参考】数式用!$AT$4:$AW$4)+2,FALSE)*0.5, 0), "")</f>
        <v/>
      </c>
      <c r="T281" s="47"/>
      <c r="U281" s="156" t="str">
        <f>IFERROR(IF(AG281&lt;&gt;"",Q281*VLOOKUP(N281,【参考】数式用!$AG$2:$AL$48,MATCH(P281,【参考】数式用!$AI$4:$AL$4,0)+2,0), ""), "")</f>
        <v/>
      </c>
      <c r="V281" s="42"/>
      <c r="W281" s="874"/>
      <c r="X281" s="875"/>
      <c r="Y281" s="43"/>
      <c r="Z281" s="48"/>
      <c r="AA281" s="155"/>
      <c r="AB281" s="49"/>
      <c r="AC281" s="864" t="str">
        <f>IFERROR(IF(AG281&lt;&gt;"",Z281*VLOOKUP(N281,【参考】数式用!$AG$2:$AL$48,MATCH(Y281,【参考】数式用!$AI$4:$AL$4,0)+2,0), ""), "")</f>
        <v/>
      </c>
      <c r="AD281" s="864"/>
      <c r="AE281" s="409"/>
      <c r="AF281" s="53"/>
      <c r="AG281" s="421" t="str">
        <f>IFERROR(VLOOKUP(O281, 【参考】数式用!$AY$5:$AY$13, 1, FALSE), "")</f>
        <v/>
      </c>
      <c r="AH281" s="422" t="str">
        <f>IFERROR(VLOOKUP(N281, 【参考】数式用!$BA$2:$BB$48, 2, FALSE), "")</f>
        <v/>
      </c>
      <c r="AI281" s="423" t="str">
        <f t="shared" si="10"/>
        <v/>
      </c>
      <c r="AJ281" s="424" t="str">
        <f t="shared" si="11"/>
        <v/>
      </c>
      <c r="AK281" s="151"/>
      <c r="AL281" s="151"/>
      <c r="AM281" s="125"/>
      <c r="AN281" s="125"/>
      <c r="AO281" s="125"/>
      <c r="AP281" s="125"/>
      <c r="AQ281" s="125"/>
      <c r="AR281" s="125"/>
      <c r="AS281" s="125"/>
      <c r="AT281" s="125"/>
    </row>
    <row r="282" spans="1:46" customFormat="1" ht="30" customHeight="1">
      <c r="A282" s="153">
        <v>269</v>
      </c>
      <c r="B282" s="857" t="str">
        <f>IF(基本情報入力シート!C307="","",基本情報入力シート!C307)</f>
        <v/>
      </c>
      <c r="C282" s="858"/>
      <c r="D282" s="858"/>
      <c r="E282" s="858"/>
      <c r="F282" s="858"/>
      <c r="G282" s="858"/>
      <c r="H282" s="858"/>
      <c r="I282" s="859"/>
      <c r="J282" s="405" t="str">
        <f>IF(基本情報入力シート!M307="","",基本情報入力シート!M307)</f>
        <v/>
      </c>
      <c r="K282" s="406" t="str">
        <f>IF(基本情報入力シート!R307="","",基本情報入力シート!R307)</f>
        <v/>
      </c>
      <c r="L282" s="406" t="str">
        <f>IF(基本情報入力シート!W307="","",基本情報入力シート!W307)</f>
        <v/>
      </c>
      <c r="M282" s="405" t="str">
        <f>IF(基本情報入力シート!X307="","",基本情報入力シート!X307)</f>
        <v/>
      </c>
      <c r="N282" s="157" t="str">
        <f>IF(基本情報入力シート!Y307="","",基本情報入力シート!Y307)</f>
        <v/>
      </c>
      <c r="O282" s="164"/>
      <c r="P282" s="43"/>
      <c r="Q282" s="855"/>
      <c r="R282" s="856"/>
      <c r="S282" s="154" t="str">
        <f>IFERROR(ROUNDDOWN(Q282*VLOOKUP(N282,【参考】数式用!$AR$2:$AW$48,MATCH(P282,【参考】数式用!$AT$4:$AW$4)+2,FALSE)*0.5, 0), "")</f>
        <v/>
      </c>
      <c r="T282" s="47"/>
      <c r="U282" s="156" t="str">
        <f>IFERROR(IF(AG282&lt;&gt;"",Q282*VLOOKUP(N282,【参考】数式用!$AG$2:$AL$48,MATCH(P282,【参考】数式用!$AI$4:$AL$4,0)+2,0), ""), "")</f>
        <v/>
      </c>
      <c r="V282" s="42"/>
      <c r="W282" s="874"/>
      <c r="X282" s="875"/>
      <c r="Y282" s="43"/>
      <c r="Z282" s="48"/>
      <c r="AA282" s="155"/>
      <c r="AB282" s="49"/>
      <c r="AC282" s="864" t="str">
        <f>IFERROR(IF(AG282&lt;&gt;"",Z282*VLOOKUP(N282,【参考】数式用!$AG$2:$AL$48,MATCH(Y282,【参考】数式用!$AI$4:$AL$4,0)+2,0), ""), "")</f>
        <v/>
      </c>
      <c r="AD282" s="864"/>
      <c r="AE282" s="409"/>
      <c r="AF282" s="53"/>
      <c r="AG282" s="421" t="str">
        <f>IFERROR(VLOOKUP(O282, 【参考】数式用!$AY$5:$AY$13, 1, FALSE), "")</f>
        <v/>
      </c>
      <c r="AH282" s="422" t="str">
        <f>IFERROR(VLOOKUP(N282, 【参考】数式用!$BA$2:$BB$48, 2, FALSE), "")</f>
        <v/>
      </c>
      <c r="AI282" s="423" t="str">
        <f t="shared" si="10"/>
        <v/>
      </c>
      <c r="AJ282" s="424" t="str">
        <f t="shared" si="11"/>
        <v/>
      </c>
      <c r="AK282" s="151"/>
      <c r="AL282" s="151"/>
      <c r="AM282" s="125"/>
      <c r="AN282" s="125"/>
      <c r="AO282" s="125"/>
      <c r="AP282" s="125"/>
      <c r="AQ282" s="125"/>
      <c r="AR282" s="125"/>
      <c r="AS282" s="125"/>
      <c r="AT282" s="125"/>
    </row>
    <row r="283" spans="1:46" customFormat="1" ht="30" customHeight="1">
      <c r="A283" s="153">
        <v>270</v>
      </c>
      <c r="B283" s="857" t="str">
        <f>IF(基本情報入力シート!C308="","",基本情報入力シート!C308)</f>
        <v/>
      </c>
      <c r="C283" s="858"/>
      <c r="D283" s="858"/>
      <c r="E283" s="858"/>
      <c r="F283" s="858"/>
      <c r="G283" s="858"/>
      <c r="H283" s="858"/>
      <c r="I283" s="859"/>
      <c r="J283" s="405" t="str">
        <f>IF(基本情報入力シート!M308="","",基本情報入力シート!M308)</f>
        <v/>
      </c>
      <c r="K283" s="406" t="str">
        <f>IF(基本情報入力シート!R308="","",基本情報入力シート!R308)</f>
        <v/>
      </c>
      <c r="L283" s="406" t="str">
        <f>IF(基本情報入力シート!W308="","",基本情報入力シート!W308)</f>
        <v/>
      </c>
      <c r="M283" s="405" t="str">
        <f>IF(基本情報入力シート!X308="","",基本情報入力シート!X308)</f>
        <v/>
      </c>
      <c r="N283" s="157" t="str">
        <f>IF(基本情報入力シート!Y308="","",基本情報入力シート!Y308)</f>
        <v/>
      </c>
      <c r="O283" s="164"/>
      <c r="P283" s="43"/>
      <c r="Q283" s="860"/>
      <c r="R283" s="861"/>
      <c r="S283" s="154" t="str">
        <f>IFERROR(ROUNDDOWN(Q283*VLOOKUP(N283,【参考】数式用!$AR$2:$AW$48,MATCH(P283,【参考】数式用!$AT$4:$AW$4)+2,FALSE)*0.5, 0), "")</f>
        <v/>
      </c>
      <c r="T283" s="47"/>
      <c r="U283" s="156" t="str">
        <f>IFERROR(IF(AG283&lt;&gt;"",Q283*VLOOKUP(N283,【参考】数式用!$AG$2:$AL$48,MATCH(P283,【参考】数式用!$AI$4:$AL$4,0)+2,0), ""), "")</f>
        <v/>
      </c>
      <c r="V283" s="42"/>
      <c r="W283" s="874"/>
      <c r="X283" s="875"/>
      <c r="Y283" s="43"/>
      <c r="Z283" s="48"/>
      <c r="AA283" s="155"/>
      <c r="AB283" s="49"/>
      <c r="AC283" s="873" t="str">
        <f>IFERROR(IF(AG283&lt;&gt;"",Z283*VLOOKUP(N283,【参考】数式用!$AG$2:$AL$48,MATCH(Y283,【参考】数式用!$AI$4:$AL$4,0)+2,0), ""), "")</f>
        <v/>
      </c>
      <c r="AD283" s="873"/>
      <c r="AE283" s="409"/>
      <c r="AF283" s="53"/>
      <c r="AG283" s="421" t="str">
        <f>IFERROR(VLOOKUP(O283, 【参考】数式用!$AY$5:$AY$13, 1, FALSE), "")</f>
        <v/>
      </c>
      <c r="AH283" s="422" t="str">
        <f>IFERROR(VLOOKUP(N283, 【参考】数式用!$BA$2:$BB$48, 2, FALSE), "")</f>
        <v/>
      </c>
      <c r="AI283" s="423" t="str">
        <f t="shared" si="10"/>
        <v/>
      </c>
      <c r="AJ283" s="424" t="str">
        <f t="shared" si="11"/>
        <v/>
      </c>
      <c r="AK283" s="151"/>
      <c r="AL283" s="151"/>
      <c r="AM283" s="125"/>
      <c r="AN283" s="125"/>
      <c r="AO283" s="125"/>
      <c r="AP283" s="125"/>
      <c r="AQ283" s="125"/>
      <c r="AR283" s="125"/>
      <c r="AS283" s="125"/>
      <c r="AT283" s="125"/>
    </row>
    <row r="284" spans="1:46" s="486" customFormat="1" ht="30" customHeight="1">
      <c r="A284" s="153">
        <v>271</v>
      </c>
      <c r="B284" s="857" t="str">
        <f>IF(基本情報入力シート!C309="","",基本情報入力シート!C309)</f>
        <v/>
      </c>
      <c r="C284" s="858"/>
      <c r="D284" s="858"/>
      <c r="E284" s="858"/>
      <c r="F284" s="858"/>
      <c r="G284" s="858"/>
      <c r="H284" s="858"/>
      <c r="I284" s="859"/>
      <c r="J284" s="405" t="str">
        <f>IF(基本情報入力シート!M309="","",基本情報入力シート!M309)</f>
        <v/>
      </c>
      <c r="K284" s="406" t="str">
        <f>IF(基本情報入力シート!R309="","",基本情報入力シート!R309)</f>
        <v/>
      </c>
      <c r="L284" s="406" t="str">
        <f>IF(基本情報入力シート!W309="","",基本情報入力シート!W309)</f>
        <v/>
      </c>
      <c r="M284" s="405" t="str">
        <f>IF(基本情報入力シート!X309="","",基本情報入力シート!X309)</f>
        <v/>
      </c>
      <c r="N284" s="157" t="str">
        <f>IF(基本情報入力シート!Y309="","",基本情報入力シート!Y309)</f>
        <v/>
      </c>
      <c r="O284" s="164"/>
      <c r="P284" s="43"/>
      <c r="Q284" s="860"/>
      <c r="R284" s="861"/>
      <c r="S284" s="154" t="str">
        <f>IFERROR(ROUNDDOWN(Q284*VLOOKUP(N284,【参考】数式用!$AR$2:$AW$48,MATCH(P284,【参考】数式用!$AT$4:$AW$4)+2,FALSE)*0.5, 0), "")</f>
        <v/>
      </c>
      <c r="T284" s="47"/>
      <c r="U284" s="156" t="str">
        <f>IFERROR(IF(AG284&lt;&gt;"",Q284*VLOOKUP(N284,【参考】数式用!$AG$2:$AL$48,MATCH(P284,【参考】数式用!$AI$4:$AL$4,0)+2,0), ""), "")</f>
        <v/>
      </c>
      <c r="V284" s="42"/>
      <c r="W284" s="874"/>
      <c r="X284" s="875"/>
      <c r="Y284" s="43"/>
      <c r="Z284" s="48"/>
      <c r="AA284" s="155"/>
      <c r="AB284" s="49"/>
      <c r="AC284" s="873" t="str">
        <f>IFERROR(IF(AG284&lt;&gt;"",Z284*VLOOKUP(N284,【参考】数式用!$AG$2:$AL$48,MATCH(Y284,【参考】数式用!$AI$4:$AL$4,0)+2,0), ""), "")</f>
        <v/>
      </c>
      <c r="AD284" s="873"/>
      <c r="AE284" s="409"/>
      <c r="AF284" s="53"/>
      <c r="AG284" s="421" t="str">
        <f>IFERROR(VLOOKUP(O284, 【参考】数式用!$AY$5:$AY$13, 1, FALSE), "")</f>
        <v/>
      </c>
      <c r="AH284" s="422" t="str">
        <f>IFERROR(VLOOKUP(N284, 【参考】数式用!$BA$2:$BB$48, 2, FALSE), "")</f>
        <v/>
      </c>
      <c r="AI284" s="423" t="str">
        <f t="shared" si="10"/>
        <v/>
      </c>
      <c r="AJ284" s="424" t="str">
        <f t="shared" si="11"/>
        <v/>
      </c>
      <c r="AK284" s="484"/>
      <c r="AL284" s="484"/>
      <c r="AM284" s="485"/>
      <c r="AN284" s="485"/>
      <c r="AO284" s="485"/>
      <c r="AP284" s="485"/>
      <c r="AQ284" s="485"/>
      <c r="AR284" s="485"/>
      <c r="AS284" s="485"/>
      <c r="AT284" s="485"/>
    </row>
    <row r="285" spans="1:46" s="485" customFormat="1" ht="30" customHeight="1">
      <c r="A285" s="153">
        <v>272</v>
      </c>
      <c r="B285" s="857" t="str">
        <f>IF(基本情報入力シート!C310="","",基本情報入力シート!C310)</f>
        <v/>
      </c>
      <c r="C285" s="858"/>
      <c r="D285" s="858"/>
      <c r="E285" s="858"/>
      <c r="F285" s="858"/>
      <c r="G285" s="858"/>
      <c r="H285" s="858"/>
      <c r="I285" s="859"/>
      <c r="J285" s="405" t="str">
        <f>IF(基本情報入力シート!M310="","",基本情報入力シート!M310)</f>
        <v/>
      </c>
      <c r="K285" s="406" t="str">
        <f>IF(基本情報入力シート!R310="","",基本情報入力シート!R310)</f>
        <v/>
      </c>
      <c r="L285" s="406" t="str">
        <f>IF(基本情報入力シート!W310="","",基本情報入力シート!W310)</f>
        <v/>
      </c>
      <c r="M285" s="405" t="str">
        <f>IF(基本情報入力シート!X310="","",基本情報入力シート!X310)</f>
        <v/>
      </c>
      <c r="N285" s="157" t="str">
        <f>IF(基本情報入力シート!Y310="","",基本情報入力シート!Y310)</f>
        <v/>
      </c>
      <c r="O285" s="164"/>
      <c r="P285" s="43"/>
      <c r="Q285" s="860"/>
      <c r="R285" s="861"/>
      <c r="S285" s="154" t="str">
        <f>IFERROR(ROUNDDOWN(Q285*VLOOKUP(N285,【参考】数式用!$AR$2:$AW$48,MATCH(P285,【参考】数式用!$AT$4:$AW$4)+2,FALSE)*0.5, 0), "")</f>
        <v/>
      </c>
      <c r="T285" s="47"/>
      <c r="U285" s="156" t="str">
        <f>IFERROR(IF(AG285&lt;&gt;"",Q285*VLOOKUP(N285,【参考】数式用!$AG$2:$AL$48,MATCH(P285,【参考】数式用!$AI$4:$AL$4,0)+2,0), ""), "")</f>
        <v/>
      </c>
      <c r="V285" s="42"/>
      <c r="W285" s="874"/>
      <c r="X285" s="875"/>
      <c r="Y285" s="43"/>
      <c r="Z285" s="48"/>
      <c r="AA285" s="155"/>
      <c r="AB285" s="49"/>
      <c r="AC285" s="873" t="str">
        <f>IFERROR(IF(AG285&lt;&gt;"",Z285*VLOOKUP(N285,【参考】数式用!$AG$2:$AL$48,MATCH(Y285,【参考】数式用!$AI$4:$AL$4,0)+2,0), ""), "")</f>
        <v/>
      </c>
      <c r="AD285" s="873"/>
      <c r="AE285" s="409"/>
      <c r="AF285" s="53"/>
      <c r="AG285" s="421" t="str">
        <f>IFERROR(VLOOKUP(O285, 【参考】数式用!$AY$5:$AY$13, 1, FALSE), "")</f>
        <v/>
      </c>
      <c r="AH285" s="422" t="str">
        <f>IFERROR(VLOOKUP(N285, 【参考】数式用!$BA$2:$BB$48, 2, FALSE), "")</f>
        <v/>
      </c>
      <c r="AI285" s="423" t="str">
        <f t="shared" si="10"/>
        <v/>
      </c>
      <c r="AJ285" s="424" t="str">
        <f t="shared" si="11"/>
        <v/>
      </c>
      <c r="AK285" s="486"/>
      <c r="AL285" s="486"/>
      <c r="AM285" s="486"/>
      <c r="AN285" s="486"/>
    </row>
    <row r="286" spans="1:46" ht="30" customHeight="1">
      <c r="A286" s="153">
        <v>273</v>
      </c>
      <c r="B286" s="857" t="str">
        <f>IF(基本情報入力シート!C311="","",基本情報入力シート!C311)</f>
        <v/>
      </c>
      <c r="C286" s="858"/>
      <c r="D286" s="858"/>
      <c r="E286" s="858"/>
      <c r="F286" s="858"/>
      <c r="G286" s="858"/>
      <c r="H286" s="858"/>
      <c r="I286" s="859"/>
      <c r="J286" s="405" t="str">
        <f>IF(基本情報入力シート!M311="","",基本情報入力シート!M311)</f>
        <v/>
      </c>
      <c r="K286" s="406" t="str">
        <f>IF(基本情報入力シート!R311="","",基本情報入力シート!R311)</f>
        <v/>
      </c>
      <c r="L286" s="406" t="str">
        <f>IF(基本情報入力シート!W311="","",基本情報入力シート!W311)</f>
        <v/>
      </c>
      <c r="M286" s="405" t="str">
        <f>IF(基本情報入力シート!X311="","",基本情報入力シート!X311)</f>
        <v/>
      </c>
      <c r="N286" s="157" t="str">
        <f>IF(基本情報入力シート!Y311="","",基本情報入力シート!Y311)</f>
        <v/>
      </c>
      <c r="O286" s="164"/>
      <c r="P286" s="43"/>
      <c r="Q286" s="860"/>
      <c r="R286" s="861"/>
      <c r="S286" s="154" t="str">
        <f>IFERROR(ROUNDDOWN(Q286*VLOOKUP(N286,【参考】数式用!$AR$2:$AW$48,MATCH(P286,【参考】数式用!$AT$4:$AW$4)+2,FALSE)*0.5, 0), "")</f>
        <v/>
      </c>
      <c r="T286" s="47"/>
      <c r="U286" s="156" t="str">
        <f>IFERROR(IF(AG286&lt;&gt;"",Q286*VLOOKUP(N286,【参考】数式用!$AG$2:$AL$48,MATCH(P286,【参考】数式用!$AI$4:$AL$4,0)+2,0), ""), "")</f>
        <v/>
      </c>
      <c r="V286" s="42"/>
      <c r="W286" s="874"/>
      <c r="X286" s="875"/>
      <c r="Y286" s="43"/>
      <c r="Z286" s="48"/>
      <c r="AA286" s="155"/>
      <c r="AB286" s="49"/>
      <c r="AC286" s="873" t="str">
        <f>IFERROR(IF(AG286&lt;&gt;"",Z286*VLOOKUP(N286,【参考】数式用!$AG$2:$AL$48,MATCH(Y286,【参考】数式用!$AI$4:$AL$4,0)+2,0), ""), "")</f>
        <v/>
      </c>
      <c r="AD286" s="873"/>
      <c r="AE286" s="409"/>
      <c r="AF286" s="53"/>
      <c r="AG286" s="421" t="str">
        <f>IFERROR(VLOOKUP(O286, 【参考】数式用!$AY$5:$AY$13, 1, FALSE), "")</f>
        <v/>
      </c>
      <c r="AH286" s="422" t="str">
        <f>IFERROR(VLOOKUP(N286, 【参考】数式用!$BA$2:$BB$48, 2, FALSE), "")</f>
        <v/>
      </c>
      <c r="AI286" s="423" t="str">
        <f t="shared" si="10"/>
        <v/>
      </c>
      <c r="AJ286" s="424" t="str">
        <f t="shared" si="11"/>
        <v/>
      </c>
    </row>
    <row r="287" spans="1:46" customFormat="1" ht="30" customHeight="1">
      <c r="A287" s="153">
        <v>274</v>
      </c>
      <c r="B287" s="857" t="str">
        <f>IF(基本情報入力シート!C312="","",基本情報入力シート!C312)</f>
        <v/>
      </c>
      <c r="C287" s="858"/>
      <c r="D287" s="858"/>
      <c r="E287" s="858"/>
      <c r="F287" s="858"/>
      <c r="G287" s="858"/>
      <c r="H287" s="858"/>
      <c r="I287" s="859"/>
      <c r="J287" s="405" t="str">
        <f>IF(基本情報入力シート!M312="","",基本情報入力シート!M312)</f>
        <v/>
      </c>
      <c r="K287" s="406" t="str">
        <f>IF(基本情報入力シート!R312="","",基本情報入力シート!R312)</f>
        <v/>
      </c>
      <c r="L287" s="406" t="str">
        <f>IF(基本情報入力シート!W312="","",基本情報入力シート!W312)</f>
        <v/>
      </c>
      <c r="M287" s="405" t="str">
        <f>IF(基本情報入力シート!X312="","",基本情報入力シート!X312)</f>
        <v/>
      </c>
      <c r="N287" s="157" t="str">
        <f>IF(基本情報入力シート!Y312="","",基本情報入力シート!Y312)</f>
        <v/>
      </c>
      <c r="O287" s="164"/>
      <c r="P287" s="43"/>
      <c r="Q287" s="855"/>
      <c r="R287" s="856"/>
      <c r="S287" s="154" t="str">
        <f>IFERROR(ROUNDDOWN(Q287*VLOOKUP(N287,【参考】数式用!$AR$2:$AW$48,MATCH(P287,【参考】数式用!$AT$4:$AW$4)+2,FALSE)*0.5, 0), "")</f>
        <v/>
      </c>
      <c r="T287" s="47"/>
      <c r="U287" s="156" t="str">
        <f>IFERROR(IF(AG287&lt;&gt;"",Q287*VLOOKUP(N287,【参考】数式用!$AG$2:$AL$48,MATCH(P287,【参考】数式用!$AI$4:$AL$4,0)+2,0), ""), "")</f>
        <v/>
      </c>
      <c r="V287" s="42"/>
      <c r="W287" s="874"/>
      <c r="X287" s="875"/>
      <c r="Y287" s="43"/>
      <c r="Z287" s="48"/>
      <c r="AA287" s="155"/>
      <c r="AB287" s="49"/>
      <c r="AC287" s="864" t="str">
        <f>IFERROR(IF(AG287&lt;&gt;"",Z287*VLOOKUP(N287,【参考】数式用!$AG$2:$AL$48,MATCH(Y287,【参考】数式用!$AI$4:$AL$4,0)+2,0), ""), "")</f>
        <v/>
      </c>
      <c r="AD287" s="864"/>
      <c r="AE287" s="409"/>
      <c r="AF287" s="53"/>
      <c r="AG287" s="421" t="str">
        <f>IFERROR(VLOOKUP(O287, 【参考】数式用!$AY$5:$AY$13, 1, FALSE), "")</f>
        <v/>
      </c>
      <c r="AH287" s="422" t="str">
        <f>IFERROR(VLOOKUP(N287, 【参考】数式用!$BA$2:$BB$48, 2, FALSE), "")</f>
        <v/>
      </c>
      <c r="AI287" s="423" t="str">
        <f t="shared" si="10"/>
        <v/>
      </c>
      <c r="AJ287" s="424" t="str">
        <f t="shared" si="11"/>
        <v/>
      </c>
      <c r="AK287" s="151"/>
      <c r="AL287" s="151"/>
      <c r="AM287" s="125"/>
      <c r="AN287" s="125"/>
      <c r="AO287" s="125"/>
      <c r="AP287" s="125"/>
      <c r="AQ287" s="125"/>
      <c r="AR287" s="125"/>
      <c r="AS287" s="125"/>
      <c r="AT287" s="125"/>
    </row>
    <row r="288" spans="1:46" customFormat="1" ht="30" customHeight="1">
      <c r="A288" s="153">
        <v>275</v>
      </c>
      <c r="B288" s="857" t="str">
        <f>IF(基本情報入力シート!C313="","",基本情報入力シート!C313)</f>
        <v/>
      </c>
      <c r="C288" s="858"/>
      <c r="D288" s="858"/>
      <c r="E288" s="858"/>
      <c r="F288" s="858"/>
      <c r="G288" s="858"/>
      <c r="H288" s="858"/>
      <c r="I288" s="859"/>
      <c r="J288" s="405" t="str">
        <f>IF(基本情報入力シート!M313="","",基本情報入力シート!M313)</f>
        <v/>
      </c>
      <c r="K288" s="406" t="str">
        <f>IF(基本情報入力シート!R313="","",基本情報入力シート!R313)</f>
        <v/>
      </c>
      <c r="L288" s="406" t="str">
        <f>IF(基本情報入力シート!W313="","",基本情報入力シート!W313)</f>
        <v/>
      </c>
      <c r="M288" s="405" t="str">
        <f>IF(基本情報入力シート!X313="","",基本情報入力シート!X313)</f>
        <v/>
      </c>
      <c r="N288" s="157" t="str">
        <f>IF(基本情報入力シート!Y313="","",基本情報入力シート!Y313)</f>
        <v/>
      </c>
      <c r="O288" s="164"/>
      <c r="P288" s="43"/>
      <c r="Q288" s="855"/>
      <c r="R288" s="856"/>
      <c r="S288" s="154" t="str">
        <f>IFERROR(ROUNDDOWN(Q288*VLOOKUP(N288,【参考】数式用!$AR$2:$AW$48,MATCH(P288,【参考】数式用!$AT$4:$AW$4)+2,FALSE)*0.5, 0), "")</f>
        <v/>
      </c>
      <c r="T288" s="47"/>
      <c r="U288" s="156" t="str">
        <f>IFERROR(IF(AG288&lt;&gt;"",Q288*VLOOKUP(N288,【参考】数式用!$AG$2:$AL$48,MATCH(P288,【参考】数式用!$AI$4:$AL$4,0)+2,0), ""), "")</f>
        <v/>
      </c>
      <c r="V288" s="42"/>
      <c r="W288" s="874"/>
      <c r="X288" s="875"/>
      <c r="Y288" s="43"/>
      <c r="Z288" s="48"/>
      <c r="AA288" s="155"/>
      <c r="AB288" s="49"/>
      <c r="AC288" s="864" t="str">
        <f>IFERROR(IF(AG288&lt;&gt;"",Z288*VLOOKUP(N288,【参考】数式用!$AG$2:$AL$48,MATCH(Y288,【参考】数式用!$AI$4:$AL$4,0)+2,0), ""), "")</f>
        <v/>
      </c>
      <c r="AD288" s="864"/>
      <c r="AE288" s="409"/>
      <c r="AF288" s="53"/>
      <c r="AG288" s="421" t="str">
        <f>IFERROR(VLOOKUP(O288, 【参考】数式用!$AY$5:$AY$13, 1, FALSE), "")</f>
        <v/>
      </c>
      <c r="AH288" s="422" t="str">
        <f>IFERROR(VLOOKUP(N288, 【参考】数式用!$BA$2:$BB$48, 2, FALSE), "")</f>
        <v/>
      </c>
      <c r="AI288" s="423" t="str">
        <f t="shared" si="10"/>
        <v/>
      </c>
      <c r="AJ288" s="424" t="str">
        <f t="shared" si="11"/>
        <v/>
      </c>
      <c r="AK288" s="151"/>
      <c r="AL288" s="151"/>
      <c r="AM288" s="125"/>
      <c r="AN288" s="125"/>
      <c r="AO288" s="125"/>
      <c r="AP288" s="125"/>
      <c r="AQ288" s="125"/>
      <c r="AR288" s="125"/>
      <c r="AS288" s="125"/>
      <c r="AT288" s="125"/>
    </row>
    <row r="289" spans="1:46" customFormat="1" ht="30" customHeight="1">
      <c r="A289" s="153">
        <v>276</v>
      </c>
      <c r="B289" s="857" t="str">
        <f>IF(基本情報入力シート!C314="","",基本情報入力シート!C314)</f>
        <v/>
      </c>
      <c r="C289" s="858"/>
      <c r="D289" s="858"/>
      <c r="E289" s="858"/>
      <c r="F289" s="858"/>
      <c r="G289" s="858"/>
      <c r="H289" s="858"/>
      <c r="I289" s="859"/>
      <c r="J289" s="405" t="str">
        <f>IF(基本情報入力シート!M314="","",基本情報入力シート!M314)</f>
        <v/>
      </c>
      <c r="K289" s="406" t="str">
        <f>IF(基本情報入力シート!R314="","",基本情報入力シート!R314)</f>
        <v/>
      </c>
      <c r="L289" s="406" t="str">
        <f>IF(基本情報入力シート!W314="","",基本情報入力シート!W314)</f>
        <v/>
      </c>
      <c r="M289" s="405" t="str">
        <f>IF(基本情報入力シート!X314="","",基本情報入力シート!X314)</f>
        <v/>
      </c>
      <c r="N289" s="157" t="str">
        <f>IF(基本情報入力シート!Y314="","",基本情報入力シート!Y314)</f>
        <v/>
      </c>
      <c r="O289" s="164"/>
      <c r="P289" s="43"/>
      <c r="Q289" s="855"/>
      <c r="R289" s="856"/>
      <c r="S289" s="154" t="str">
        <f>IFERROR(ROUNDDOWN(Q289*VLOOKUP(N289,【参考】数式用!$AR$2:$AW$48,MATCH(P289,【参考】数式用!$AT$4:$AW$4)+2,FALSE)*0.5, 0), "")</f>
        <v/>
      </c>
      <c r="T289" s="47"/>
      <c r="U289" s="156" t="str">
        <f>IFERROR(IF(AG289&lt;&gt;"",Q289*VLOOKUP(N289,【参考】数式用!$AG$2:$AL$48,MATCH(P289,【参考】数式用!$AI$4:$AL$4,0)+2,0), ""), "")</f>
        <v/>
      </c>
      <c r="V289" s="42"/>
      <c r="W289" s="874"/>
      <c r="X289" s="875"/>
      <c r="Y289" s="43"/>
      <c r="Z289" s="48"/>
      <c r="AA289" s="155"/>
      <c r="AB289" s="49"/>
      <c r="AC289" s="864" t="str">
        <f>IFERROR(IF(AG289&lt;&gt;"",Z289*VLOOKUP(N289,【参考】数式用!$AG$2:$AL$48,MATCH(Y289,【参考】数式用!$AI$4:$AL$4,0)+2,0), ""), "")</f>
        <v/>
      </c>
      <c r="AD289" s="864"/>
      <c r="AE289" s="409"/>
      <c r="AF289" s="53"/>
      <c r="AG289" s="421" t="str">
        <f>IFERROR(VLOOKUP(O289, 【参考】数式用!$AY$5:$AY$13, 1, FALSE), "")</f>
        <v/>
      </c>
      <c r="AH289" s="422" t="str">
        <f>IFERROR(VLOOKUP(N289, 【参考】数式用!$BA$2:$BB$48, 2, FALSE), "")</f>
        <v/>
      </c>
      <c r="AI289" s="423" t="str">
        <f t="shared" si="10"/>
        <v/>
      </c>
      <c r="AJ289" s="424" t="str">
        <f t="shared" si="11"/>
        <v/>
      </c>
      <c r="AK289" s="151"/>
      <c r="AL289" s="151"/>
      <c r="AM289" s="125"/>
      <c r="AN289" s="125"/>
      <c r="AO289" s="125"/>
      <c r="AP289" s="125"/>
      <c r="AQ289" s="125"/>
      <c r="AR289" s="125"/>
      <c r="AS289" s="125"/>
      <c r="AT289" s="125"/>
    </row>
    <row r="290" spans="1:46" customFormat="1" ht="30" customHeight="1">
      <c r="A290" s="153">
        <v>277</v>
      </c>
      <c r="B290" s="857" t="str">
        <f>IF(基本情報入力シート!C315="","",基本情報入力シート!C315)</f>
        <v/>
      </c>
      <c r="C290" s="858"/>
      <c r="D290" s="858"/>
      <c r="E290" s="858"/>
      <c r="F290" s="858"/>
      <c r="G290" s="858"/>
      <c r="H290" s="858"/>
      <c r="I290" s="859"/>
      <c r="J290" s="405" t="str">
        <f>IF(基本情報入力シート!M315="","",基本情報入力シート!M315)</f>
        <v/>
      </c>
      <c r="K290" s="406" t="str">
        <f>IF(基本情報入力シート!R315="","",基本情報入力シート!R315)</f>
        <v/>
      </c>
      <c r="L290" s="406" t="str">
        <f>IF(基本情報入力シート!W315="","",基本情報入力シート!W315)</f>
        <v/>
      </c>
      <c r="M290" s="405" t="str">
        <f>IF(基本情報入力シート!X315="","",基本情報入力シート!X315)</f>
        <v/>
      </c>
      <c r="N290" s="157" t="str">
        <f>IF(基本情報入力シート!Y315="","",基本情報入力シート!Y315)</f>
        <v/>
      </c>
      <c r="O290" s="164"/>
      <c r="P290" s="43"/>
      <c r="Q290" s="855"/>
      <c r="R290" s="856"/>
      <c r="S290" s="154" t="str">
        <f>IFERROR(ROUNDDOWN(Q290*VLOOKUP(N290,【参考】数式用!$AR$2:$AW$48,MATCH(P290,【参考】数式用!$AT$4:$AW$4)+2,FALSE)*0.5, 0), "")</f>
        <v/>
      </c>
      <c r="T290" s="47"/>
      <c r="U290" s="156" t="str">
        <f>IFERROR(IF(AG290&lt;&gt;"",Q290*VLOOKUP(N290,【参考】数式用!$AG$2:$AL$48,MATCH(P290,【参考】数式用!$AI$4:$AL$4,0)+2,0), ""), "")</f>
        <v/>
      </c>
      <c r="V290" s="42"/>
      <c r="W290" s="874"/>
      <c r="X290" s="875"/>
      <c r="Y290" s="43"/>
      <c r="Z290" s="48"/>
      <c r="AA290" s="155"/>
      <c r="AB290" s="49"/>
      <c r="AC290" s="864" t="str">
        <f>IFERROR(IF(AG290&lt;&gt;"",Z290*VLOOKUP(N290,【参考】数式用!$AG$2:$AL$48,MATCH(Y290,【参考】数式用!$AI$4:$AL$4,0)+2,0), ""), "")</f>
        <v/>
      </c>
      <c r="AD290" s="864"/>
      <c r="AE290" s="409"/>
      <c r="AF290" s="53"/>
      <c r="AG290" s="421" t="str">
        <f>IFERROR(VLOOKUP(O290, 【参考】数式用!$AY$5:$AY$13, 1, FALSE), "")</f>
        <v/>
      </c>
      <c r="AH290" s="422" t="str">
        <f>IFERROR(VLOOKUP(N290, 【参考】数式用!$BA$2:$BB$48, 2, FALSE), "")</f>
        <v/>
      </c>
      <c r="AI290" s="423" t="str">
        <f t="shared" si="10"/>
        <v/>
      </c>
      <c r="AJ290" s="424" t="str">
        <f t="shared" si="11"/>
        <v/>
      </c>
      <c r="AK290" s="151"/>
      <c r="AL290" s="151"/>
      <c r="AM290" s="125"/>
      <c r="AN290" s="125"/>
      <c r="AO290" s="125"/>
      <c r="AP290" s="125"/>
      <c r="AQ290" s="125"/>
      <c r="AR290" s="125"/>
      <c r="AS290" s="125"/>
      <c r="AT290" s="125"/>
    </row>
    <row r="291" spans="1:46" customFormat="1" ht="30" customHeight="1">
      <c r="A291" s="153">
        <v>278</v>
      </c>
      <c r="B291" s="857" t="str">
        <f>IF(基本情報入力シート!C316="","",基本情報入力シート!C316)</f>
        <v/>
      </c>
      <c r="C291" s="858"/>
      <c r="D291" s="858"/>
      <c r="E291" s="858"/>
      <c r="F291" s="858"/>
      <c r="G291" s="858"/>
      <c r="H291" s="858"/>
      <c r="I291" s="859"/>
      <c r="J291" s="405" t="str">
        <f>IF(基本情報入力シート!M316="","",基本情報入力シート!M316)</f>
        <v/>
      </c>
      <c r="K291" s="406" t="str">
        <f>IF(基本情報入力シート!R316="","",基本情報入力シート!R316)</f>
        <v/>
      </c>
      <c r="L291" s="406" t="str">
        <f>IF(基本情報入力シート!W316="","",基本情報入力シート!W316)</f>
        <v/>
      </c>
      <c r="M291" s="405" t="str">
        <f>IF(基本情報入力シート!X316="","",基本情報入力シート!X316)</f>
        <v/>
      </c>
      <c r="N291" s="157" t="str">
        <f>IF(基本情報入力シート!Y316="","",基本情報入力シート!Y316)</f>
        <v/>
      </c>
      <c r="O291" s="164"/>
      <c r="P291" s="43"/>
      <c r="Q291" s="855"/>
      <c r="R291" s="856"/>
      <c r="S291" s="154" t="str">
        <f>IFERROR(ROUNDDOWN(Q291*VLOOKUP(N291,【参考】数式用!$AR$2:$AW$48,MATCH(P291,【参考】数式用!$AT$4:$AW$4)+2,FALSE)*0.5, 0), "")</f>
        <v/>
      </c>
      <c r="T291" s="47"/>
      <c r="U291" s="156" t="str">
        <f>IFERROR(IF(AG291&lt;&gt;"",Q291*VLOOKUP(N291,【参考】数式用!$AG$2:$AL$48,MATCH(P291,【参考】数式用!$AI$4:$AL$4,0)+2,0), ""), "")</f>
        <v/>
      </c>
      <c r="V291" s="42"/>
      <c r="W291" s="874"/>
      <c r="X291" s="875"/>
      <c r="Y291" s="43"/>
      <c r="Z291" s="48"/>
      <c r="AA291" s="155"/>
      <c r="AB291" s="49"/>
      <c r="AC291" s="864" t="str">
        <f>IFERROR(IF(AG291&lt;&gt;"",Z291*VLOOKUP(N291,【参考】数式用!$AG$2:$AL$48,MATCH(Y291,【参考】数式用!$AI$4:$AL$4,0)+2,0), ""), "")</f>
        <v/>
      </c>
      <c r="AD291" s="864"/>
      <c r="AE291" s="409"/>
      <c r="AF291" s="53"/>
      <c r="AG291" s="421" t="str">
        <f>IFERROR(VLOOKUP(O291, 【参考】数式用!$AY$5:$AY$13, 1, FALSE), "")</f>
        <v/>
      </c>
      <c r="AH291" s="422" t="str">
        <f>IFERROR(VLOOKUP(N291, 【参考】数式用!$BA$2:$BB$48, 2, FALSE), "")</f>
        <v/>
      </c>
      <c r="AI291" s="423" t="str">
        <f t="shared" si="10"/>
        <v/>
      </c>
      <c r="AJ291" s="424" t="str">
        <f t="shared" si="11"/>
        <v/>
      </c>
      <c r="AK291" s="151"/>
      <c r="AL291" s="151"/>
      <c r="AM291" s="125"/>
      <c r="AN291" s="125"/>
      <c r="AO291" s="125"/>
      <c r="AP291" s="125"/>
      <c r="AQ291" s="125"/>
      <c r="AR291" s="125"/>
      <c r="AS291" s="125"/>
      <c r="AT291" s="125"/>
    </row>
    <row r="292" spans="1:46" customFormat="1" ht="30" customHeight="1">
      <c r="A292" s="153">
        <v>279</v>
      </c>
      <c r="B292" s="857" t="str">
        <f>IF(基本情報入力シート!C317="","",基本情報入力シート!C317)</f>
        <v/>
      </c>
      <c r="C292" s="858"/>
      <c r="D292" s="858"/>
      <c r="E292" s="858"/>
      <c r="F292" s="858"/>
      <c r="G292" s="858"/>
      <c r="H292" s="858"/>
      <c r="I292" s="859"/>
      <c r="J292" s="405" t="str">
        <f>IF(基本情報入力シート!M317="","",基本情報入力シート!M317)</f>
        <v/>
      </c>
      <c r="K292" s="406" t="str">
        <f>IF(基本情報入力シート!R317="","",基本情報入力シート!R317)</f>
        <v/>
      </c>
      <c r="L292" s="406" t="str">
        <f>IF(基本情報入力シート!W317="","",基本情報入力シート!W317)</f>
        <v/>
      </c>
      <c r="M292" s="405" t="str">
        <f>IF(基本情報入力シート!X317="","",基本情報入力シート!X317)</f>
        <v/>
      </c>
      <c r="N292" s="157" t="str">
        <f>IF(基本情報入力シート!Y317="","",基本情報入力シート!Y317)</f>
        <v/>
      </c>
      <c r="O292" s="164"/>
      <c r="P292" s="43"/>
      <c r="Q292" s="855"/>
      <c r="R292" s="856"/>
      <c r="S292" s="154" t="str">
        <f>IFERROR(ROUNDDOWN(Q292*VLOOKUP(N292,【参考】数式用!$AR$2:$AW$48,MATCH(P292,【参考】数式用!$AT$4:$AW$4)+2,FALSE)*0.5, 0), "")</f>
        <v/>
      </c>
      <c r="T292" s="47"/>
      <c r="U292" s="156" t="str">
        <f>IFERROR(IF(AG292&lt;&gt;"",Q292*VLOOKUP(N292,【参考】数式用!$AG$2:$AL$48,MATCH(P292,【参考】数式用!$AI$4:$AL$4,0)+2,0), ""), "")</f>
        <v/>
      </c>
      <c r="V292" s="42"/>
      <c r="W292" s="874"/>
      <c r="X292" s="875"/>
      <c r="Y292" s="43"/>
      <c r="Z292" s="48"/>
      <c r="AA292" s="155"/>
      <c r="AB292" s="49"/>
      <c r="AC292" s="864" t="str">
        <f>IFERROR(IF(AG292&lt;&gt;"",Z292*VLOOKUP(N292,【参考】数式用!$AG$2:$AL$48,MATCH(Y292,【参考】数式用!$AI$4:$AL$4,0)+2,0), ""), "")</f>
        <v/>
      </c>
      <c r="AD292" s="864"/>
      <c r="AE292" s="409"/>
      <c r="AF292" s="53"/>
      <c r="AG292" s="421" t="str">
        <f>IFERROR(VLOOKUP(O292, 【参考】数式用!$AY$5:$AY$13, 1, FALSE), "")</f>
        <v/>
      </c>
      <c r="AH292" s="422" t="str">
        <f>IFERROR(VLOOKUP(N292, 【参考】数式用!$BA$2:$BB$48, 2, FALSE), "")</f>
        <v/>
      </c>
      <c r="AI292" s="423" t="str">
        <f t="shared" si="10"/>
        <v/>
      </c>
      <c r="AJ292" s="424" t="str">
        <f t="shared" si="11"/>
        <v/>
      </c>
      <c r="AK292" s="151"/>
      <c r="AL292" s="151"/>
      <c r="AM292" s="125"/>
      <c r="AN292" s="125"/>
      <c r="AO292" s="125"/>
      <c r="AP292" s="125"/>
      <c r="AQ292" s="125"/>
      <c r="AR292" s="125"/>
      <c r="AS292" s="125"/>
      <c r="AT292" s="125"/>
    </row>
    <row r="293" spans="1:46" customFormat="1" ht="30" customHeight="1">
      <c r="A293" s="153">
        <v>280</v>
      </c>
      <c r="B293" s="857" t="str">
        <f>IF(基本情報入力シート!C318="","",基本情報入力シート!C318)</f>
        <v/>
      </c>
      <c r="C293" s="858"/>
      <c r="D293" s="858"/>
      <c r="E293" s="858"/>
      <c r="F293" s="858"/>
      <c r="G293" s="858"/>
      <c r="H293" s="858"/>
      <c r="I293" s="859"/>
      <c r="J293" s="405" t="str">
        <f>IF(基本情報入力シート!M318="","",基本情報入力シート!M318)</f>
        <v/>
      </c>
      <c r="K293" s="406" t="str">
        <f>IF(基本情報入力シート!R318="","",基本情報入力シート!R318)</f>
        <v/>
      </c>
      <c r="L293" s="406" t="str">
        <f>IF(基本情報入力シート!W318="","",基本情報入力シート!W318)</f>
        <v/>
      </c>
      <c r="M293" s="405" t="str">
        <f>IF(基本情報入力シート!X318="","",基本情報入力シート!X318)</f>
        <v/>
      </c>
      <c r="N293" s="157" t="str">
        <f>IF(基本情報入力シート!Y318="","",基本情報入力シート!Y318)</f>
        <v/>
      </c>
      <c r="O293" s="164"/>
      <c r="P293" s="43"/>
      <c r="Q293" s="860"/>
      <c r="R293" s="861"/>
      <c r="S293" s="154" t="str">
        <f>IFERROR(ROUNDDOWN(Q293*VLOOKUP(N293,【参考】数式用!$AR$2:$AW$48,MATCH(P293,【参考】数式用!$AT$4:$AW$4)+2,FALSE)*0.5, 0), "")</f>
        <v/>
      </c>
      <c r="T293" s="47"/>
      <c r="U293" s="156" t="str">
        <f>IFERROR(IF(AG293&lt;&gt;"",Q293*VLOOKUP(N293,【参考】数式用!$AG$2:$AL$48,MATCH(P293,【参考】数式用!$AI$4:$AL$4,0)+2,0), ""), "")</f>
        <v/>
      </c>
      <c r="V293" s="42"/>
      <c r="W293" s="874"/>
      <c r="X293" s="875"/>
      <c r="Y293" s="43"/>
      <c r="Z293" s="48"/>
      <c r="AA293" s="155"/>
      <c r="AB293" s="49"/>
      <c r="AC293" s="873" t="str">
        <f>IFERROR(IF(AG293&lt;&gt;"",Z293*VLOOKUP(N293,【参考】数式用!$AG$2:$AL$48,MATCH(Y293,【参考】数式用!$AI$4:$AL$4,0)+2,0), ""), "")</f>
        <v/>
      </c>
      <c r="AD293" s="873"/>
      <c r="AE293" s="409"/>
      <c r="AF293" s="53"/>
      <c r="AG293" s="421" t="str">
        <f>IFERROR(VLOOKUP(O293, 【参考】数式用!$AY$5:$AY$13, 1, FALSE), "")</f>
        <v/>
      </c>
      <c r="AH293" s="422" t="str">
        <f>IFERROR(VLOOKUP(N293, 【参考】数式用!$BA$2:$BB$48, 2, FALSE), "")</f>
        <v/>
      </c>
      <c r="AI293" s="423" t="str">
        <f t="shared" si="10"/>
        <v/>
      </c>
      <c r="AJ293" s="424" t="str">
        <f t="shared" si="11"/>
        <v/>
      </c>
      <c r="AK293" s="151"/>
      <c r="AL293" s="151"/>
      <c r="AM293" s="125"/>
      <c r="AN293" s="125"/>
      <c r="AO293" s="125"/>
      <c r="AP293" s="125"/>
      <c r="AQ293" s="125"/>
      <c r="AR293" s="125"/>
      <c r="AS293" s="125"/>
      <c r="AT293" s="125"/>
    </row>
    <row r="294" spans="1:46" customFormat="1" ht="30" customHeight="1">
      <c r="A294" s="153">
        <v>281</v>
      </c>
      <c r="B294" s="857" t="str">
        <f>IF(基本情報入力シート!C319="","",基本情報入力シート!C319)</f>
        <v/>
      </c>
      <c r="C294" s="858"/>
      <c r="D294" s="858"/>
      <c r="E294" s="858"/>
      <c r="F294" s="858"/>
      <c r="G294" s="858"/>
      <c r="H294" s="858"/>
      <c r="I294" s="859"/>
      <c r="J294" s="405" t="str">
        <f>IF(基本情報入力シート!M319="","",基本情報入力シート!M319)</f>
        <v/>
      </c>
      <c r="K294" s="406" t="str">
        <f>IF(基本情報入力シート!R319="","",基本情報入力シート!R319)</f>
        <v/>
      </c>
      <c r="L294" s="406" t="str">
        <f>IF(基本情報入力シート!W319="","",基本情報入力シート!W319)</f>
        <v/>
      </c>
      <c r="M294" s="405" t="str">
        <f>IF(基本情報入力シート!X319="","",基本情報入力シート!X319)</f>
        <v/>
      </c>
      <c r="N294" s="157" t="str">
        <f>IF(基本情報入力シート!Y319="","",基本情報入力シート!Y319)</f>
        <v/>
      </c>
      <c r="O294" s="164"/>
      <c r="P294" s="43"/>
      <c r="Q294" s="855"/>
      <c r="R294" s="856"/>
      <c r="S294" s="154" t="str">
        <f>IFERROR(ROUNDDOWN(Q294*VLOOKUP(N294,【参考】数式用!$AR$2:$AW$48,MATCH(P294,【参考】数式用!$AT$4:$AW$4)+2,FALSE)*0.5, 0), "")</f>
        <v/>
      </c>
      <c r="T294" s="47"/>
      <c r="U294" s="156" t="str">
        <f>IFERROR(IF(AG294&lt;&gt;"",Q294*VLOOKUP(N294,【参考】数式用!$AG$2:$AL$48,MATCH(P294,【参考】数式用!$AI$4:$AL$4,0)+2,0), ""), "")</f>
        <v/>
      </c>
      <c r="V294" s="42"/>
      <c r="W294" s="874"/>
      <c r="X294" s="875"/>
      <c r="Y294" s="43"/>
      <c r="Z294" s="48"/>
      <c r="AA294" s="155"/>
      <c r="AB294" s="49"/>
      <c r="AC294" s="864" t="str">
        <f>IFERROR(IF(AG294&lt;&gt;"",Z294*VLOOKUP(N294,【参考】数式用!$AG$2:$AL$48,MATCH(Y294,【参考】数式用!$AI$4:$AL$4,0)+2,0), ""), "")</f>
        <v/>
      </c>
      <c r="AD294" s="864"/>
      <c r="AE294" s="409"/>
      <c r="AF294" s="53"/>
      <c r="AG294" s="421" t="str">
        <f>IFERROR(VLOOKUP(O294, 【参考】数式用!$AY$5:$AY$13, 1, FALSE), "")</f>
        <v/>
      </c>
      <c r="AH294" s="422" t="str">
        <f>IFERROR(VLOOKUP(N294, 【参考】数式用!$BA$2:$BB$48, 2, FALSE), "")</f>
        <v/>
      </c>
      <c r="AI294" s="423" t="str">
        <f t="shared" si="10"/>
        <v/>
      </c>
      <c r="AJ294" s="424" t="str">
        <f t="shared" si="11"/>
        <v/>
      </c>
      <c r="AK294" s="151"/>
      <c r="AL294" s="151"/>
      <c r="AM294" s="125"/>
      <c r="AN294" s="125"/>
      <c r="AO294" s="125"/>
      <c r="AP294" s="125"/>
      <c r="AQ294" s="125"/>
      <c r="AR294" s="125"/>
      <c r="AS294" s="125"/>
      <c r="AT294" s="125"/>
    </row>
    <row r="295" spans="1:46" customFormat="1" ht="30" customHeight="1">
      <c r="A295" s="153">
        <v>282</v>
      </c>
      <c r="B295" s="857" t="str">
        <f>IF(基本情報入力シート!C320="","",基本情報入力シート!C320)</f>
        <v/>
      </c>
      <c r="C295" s="858"/>
      <c r="D295" s="858"/>
      <c r="E295" s="858"/>
      <c r="F295" s="858"/>
      <c r="G295" s="858"/>
      <c r="H295" s="858"/>
      <c r="I295" s="859"/>
      <c r="J295" s="405" t="str">
        <f>IF(基本情報入力シート!M320="","",基本情報入力シート!M320)</f>
        <v/>
      </c>
      <c r="K295" s="406" t="str">
        <f>IF(基本情報入力シート!R320="","",基本情報入力シート!R320)</f>
        <v/>
      </c>
      <c r="L295" s="406" t="str">
        <f>IF(基本情報入力シート!W320="","",基本情報入力シート!W320)</f>
        <v/>
      </c>
      <c r="M295" s="405" t="str">
        <f>IF(基本情報入力シート!X320="","",基本情報入力シート!X320)</f>
        <v/>
      </c>
      <c r="N295" s="157" t="str">
        <f>IF(基本情報入力シート!Y320="","",基本情報入力シート!Y320)</f>
        <v/>
      </c>
      <c r="O295" s="164"/>
      <c r="P295" s="43"/>
      <c r="Q295" s="855"/>
      <c r="R295" s="856"/>
      <c r="S295" s="154" t="str">
        <f>IFERROR(ROUNDDOWN(Q295*VLOOKUP(N295,【参考】数式用!$AR$2:$AW$48,MATCH(P295,【参考】数式用!$AT$4:$AW$4)+2,FALSE)*0.5, 0), "")</f>
        <v/>
      </c>
      <c r="T295" s="47"/>
      <c r="U295" s="156" t="str">
        <f>IFERROR(IF(AG295&lt;&gt;"",Q295*VLOOKUP(N295,【参考】数式用!$AG$2:$AL$48,MATCH(P295,【参考】数式用!$AI$4:$AL$4,0)+2,0), ""), "")</f>
        <v/>
      </c>
      <c r="V295" s="42"/>
      <c r="W295" s="874"/>
      <c r="X295" s="875"/>
      <c r="Y295" s="43"/>
      <c r="Z295" s="48"/>
      <c r="AA295" s="155"/>
      <c r="AB295" s="49"/>
      <c r="AC295" s="864" t="str">
        <f>IFERROR(IF(AG295&lt;&gt;"",Z295*VLOOKUP(N295,【参考】数式用!$AG$2:$AL$48,MATCH(Y295,【参考】数式用!$AI$4:$AL$4,0)+2,0), ""), "")</f>
        <v/>
      </c>
      <c r="AD295" s="864"/>
      <c r="AE295" s="409"/>
      <c r="AF295" s="53"/>
      <c r="AG295" s="421" t="str">
        <f>IFERROR(VLOOKUP(O295, 【参考】数式用!$AY$5:$AY$13, 1, FALSE), "")</f>
        <v/>
      </c>
      <c r="AH295" s="422" t="str">
        <f>IFERROR(VLOOKUP(N295, 【参考】数式用!$BA$2:$BB$48, 2, FALSE), "")</f>
        <v/>
      </c>
      <c r="AI295" s="423" t="str">
        <f t="shared" si="10"/>
        <v/>
      </c>
      <c r="AJ295" s="424" t="str">
        <f t="shared" si="11"/>
        <v/>
      </c>
      <c r="AK295" s="151"/>
      <c r="AL295" s="151"/>
      <c r="AM295" s="125"/>
      <c r="AN295" s="125"/>
      <c r="AO295" s="125"/>
      <c r="AP295" s="125"/>
      <c r="AQ295" s="125"/>
      <c r="AR295" s="125"/>
      <c r="AS295" s="125"/>
      <c r="AT295" s="125"/>
    </row>
    <row r="296" spans="1:46" customFormat="1" ht="30" customHeight="1">
      <c r="A296" s="153">
        <v>283</v>
      </c>
      <c r="B296" s="857" t="str">
        <f>IF(基本情報入力シート!C321="","",基本情報入力シート!C321)</f>
        <v/>
      </c>
      <c r="C296" s="858"/>
      <c r="D296" s="858"/>
      <c r="E296" s="858"/>
      <c r="F296" s="858"/>
      <c r="G296" s="858"/>
      <c r="H296" s="858"/>
      <c r="I296" s="859"/>
      <c r="J296" s="405" t="str">
        <f>IF(基本情報入力シート!M321="","",基本情報入力シート!M321)</f>
        <v/>
      </c>
      <c r="K296" s="406" t="str">
        <f>IF(基本情報入力シート!R321="","",基本情報入力シート!R321)</f>
        <v/>
      </c>
      <c r="L296" s="406" t="str">
        <f>IF(基本情報入力シート!W321="","",基本情報入力シート!W321)</f>
        <v/>
      </c>
      <c r="M296" s="405" t="str">
        <f>IF(基本情報入力シート!X321="","",基本情報入力シート!X321)</f>
        <v/>
      </c>
      <c r="N296" s="157" t="str">
        <f>IF(基本情報入力シート!Y321="","",基本情報入力シート!Y321)</f>
        <v/>
      </c>
      <c r="O296" s="164"/>
      <c r="P296" s="43"/>
      <c r="Q296" s="855"/>
      <c r="R296" s="856"/>
      <c r="S296" s="154" t="str">
        <f>IFERROR(ROUNDDOWN(Q296*VLOOKUP(N296,【参考】数式用!$AR$2:$AW$48,MATCH(P296,【参考】数式用!$AT$4:$AW$4)+2,FALSE)*0.5, 0), "")</f>
        <v/>
      </c>
      <c r="T296" s="47"/>
      <c r="U296" s="156" t="str">
        <f>IFERROR(IF(AG296&lt;&gt;"",Q296*VLOOKUP(N296,【参考】数式用!$AG$2:$AL$48,MATCH(P296,【参考】数式用!$AI$4:$AL$4,0)+2,0), ""), "")</f>
        <v/>
      </c>
      <c r="V296" s="42"/>
      <c r="W296" s="874"/>
      <c r="X296" s="875"/>
      <c r="Y296" s="43"/>
      <c r="Z296" s="48"/>
      <c r="AA296" s="155"/>
      <c r="AB296" s="49"/>
      <c r="AC296" s="864" t="str">
        <f>IFERROR(IF(AG296&lt;&gt;"",Z296*VLOOKUP(N296,【参考】数式用!$AG$2:$AL$48,MATCH(Y296,【参考】数式用!$AI$4:$AL$4,0)+2,0), ""), "")</f>
        <v/>
      </c>
      <c r="AD296" s="864"/>
      <c r="AE296" s="409"/>
      <c r="AF296" s="53"/>
      <c r="AG296" s="421" t="str">
        <f>IFERROR(VLOOKUP(O296, 【参考】数式用!$AY$5:$AY$13, 1, FALSE), "")</f>
        <v/>
      </c>
      <c r="AH296" s="422" t="str">
        <f>IFERROR(VLOOKUP(N296, 【参考】数式用!$BA$2:$BB$48, 2, FALSE), "")</f>
        <v/>
      </c>
      <c r="AI296" s="423" t="str">
        <f t="shared" ref="AI296:AI359" si="12">IF(AND(OR(P296="処遇改善加算Ⅰ",P296="処遇改善加算Ⅱ"),AH296="対象"), 1,"")</f>
        <v/>
      </c>
      <c r="AJ296" s="424" t="str">
        <f t="shared" ref="AJ296:AJ359" si="13">IF(OR(Y296="処遇改善加算Ⅰ",Y296="処遇改善加算Ⅱ"),IF(AND(N296&lt;&gt;"訪問型サービス（総合事業）",N296&lt;&gt;"通所型サービス（総合事業）",N296&lt;&gt;"（介護予防）短期入所生活介護",N296&lt;&gt;"（介護予防）短期入所療養介護（老健）",N296&lt;&gt;"（介護予防）短期入所療養介護 （病院等（老健以外）)",N296&lt;&gt;"（介護予防）短期入所療養介護（医療院）"),1,""),"")</f>
        <v/>
      </c>
      <c r="AK296" s="151"/>
      <c r="AL296" s="151"/>
      <c r="AM296" s="125"/>
      <c r="AN296" s="125"/>
      <c r="AO296" s="125"/>
      <c r="AP296" s="125"/>
      <c r="AQ296" s="125"/>
      <c r="AR296" s="125"/>
      <c r="AS296" s="125"/>
      <c r="AT296" s="125"/>
    </row>
    <row r="297" spans="1:46" customFormat="1" ht="30" customHeight="1">
      <c r="A297" s="153">
        <v>284</v>
      </c>
      <c r="B297" s="857" t="str">
        <f>IF(基本情報入力シート!C322="","",基本情報入力シート!C322)</f>
        <v/>
      </c>
      <c r="C297" s="858"/>
      <c r="D297" s="858"/>
      <c r="E297" s="858"/>
      <c r="F297" s="858"/>
      <c r="G297" s="858"/>
      <c r="H297" s="858"/>
      <c r="I297" s="859"/>
      <c r="J297" s="405" t="str">
        <f>IF(基本情報入力シート!M322="","",基本情報入力シート!M322)</f>
        <v/>
      </c>
      <c r="K297" s="406" t="str">
        <f>IF(基本情報入力シート!R322="","",基本情報入力シート!R322)</f>
        <v/>
      </c>
      <c r="L297" s="406" t="str">
        <f>IF(基本情報入力シート!W322="","",基本情報入力シート!W322)</f>
        <v/>
      </c>
      <c r="M297" s="405" t="str">
        <f>IF(基本情報入力シート!X322="","",基本情報入力シート!X322)</f>
        <v/>
      </c>
      <c r="N297" s="157" t="str">
        <f>IF(基本情報入力シート!Y322="","",基本情報入力シート!Y322)</f>
        <v/>
      </c>
      <c r="O297" s="164"/>
      <c r="P297" s="43"/>
      <c r="Q297" s="855"/>
      <c r="R297" s="856"/>
      <c r="S297" s="154" t="str">
        <f>IFERROR(ROUNDDOWN(Q297*VLOOKUP(N297,【参考】数式用!$AR$2:$AW$48,MATCH(P297,【参考】数式用!$AT$4:$AW$4)+2,FALSE)*0.5, 0), "")</f>
        <v/>
      </c>
      <c r="T297" s="47"/>
      <c r="U297" s="156" t="str">
        <f>IFERROR(IF(AG297&lt;&gt;"",Q297*VLOOKUP(N297,【参考】数式用!$AG$2:$AL$48,MATCH(P297,【参考】数式用!$AI$4:$AL$4,0)+2,0), ""), "")</f>
        <v/>
      </c>
      <c r="V297" s="42"/>
      <c r="W297" s="874"/>
      <c r="X297" s="875"/>
      <c r="Y297" s="43"/>
      <c r="Z297" s="48"/>
      <c r="AA297" s="155"/>
      <c r="AB297" s="49"/>
      <c r="AC297" s="864" t="str">
        <f>IFERROR(IF(AG297&lt;&gt;"",Z297*VLOOKUP(N297,【参考】数式用!$AG$2:$AL$48,MATCH(Y297,【参考】数式用!$AI$4:$AL$4,0)+2,0), ""), "")</f>
        <v/>
      </c>
      <c r="AD297" s="864"/>
      <c r="AE297" s="409"/>
      <c r="AF297" s="53"/>
      <c r="AG297" s="421" t="str">
        <f>IFERROR(VLOOKUP(O297, 【参考】数式用!$AY$5:$AY$13, 1, FALSE), "")</f>
        <v/>
      </c>
      <c r="AH297" s="422" t="str">
        <f>IFERROR(VLOOKUP(N297, 【参考】数式用!$BA$2:$BB$48, 2, FALSE), "")</f>
        <v/>
      </c>
      <c r="AI297" s="423" t="str">
        <f t="shared" si="12"/>
        <v/>
      </c>
      <c r="AJ297" s="424" t="str">
        <f t="shared" si="13"/>
        <v/>
      </c>
      <c r="AK297" s="151"/>
      <c r="AL297" s="151"/>
      <c r="AM297" s="125"/>
      <c r="AN297" s="125"/>
      <c r="AO297" s="125"/>
      <c r="AP297" s="125"/>
      <c r="AQ297" s="125"/>
      <c r="AR297" s="125"/>
      <c r="AS297" s="125"/>
      <c r="AT297" s="125"/>
    </row>
    <row r="298" spans="1:46" customFormat="1" ht="30" customHeight="1">
      <c r="A298" s="153">
        <v>285</v>
      </c>
      <c r="B298" s="857" t="str">
        <f>IF(基本情報入力シート!C323="","",基本情報入力シート!C323)</f>
        <v/>
      </c>
      <c r="C298" s="858"/>
      <c r="D298" s="858"/>
      <c r="E298" s="858"/>
      <c r="F298" s="858"/>
      <c r="G298" s="858"/>
      <c r="H298" s="858"/>
      <c r="I298" s="859"/>
      <c r="J298" s="405" t="str">
        <f>IF(基本情報入力シート!M323="","",基本情報入力シート!M323)</f>
        <v/>
      </c>
      <c r="K298" s="406" t="str">
        <f>IF(基本情報入力シート!R323="","",基本情報入力シート!R323)</f>
        <v/>
      </c>
      <c r="L298" s="406" t="str">
        <f>IF(基本情報入力シート!W323="","",基本情報入力シート!W323)</f>
        <v/>
      </c>
      <c r="M298" s="405" t="str">
        <f>IF(基本情報入力シート!X323="","",基本情報入力シート!X323)</f>
        <v/>
      </c>
      <c r="N298" s="157" t="str">
        <f>IF(基本情報入力シート!Y323="","",基本情報入力シート!Y323)</f>
        <v/>
      </c>
      <c r="O298" s="164"/>
      <c r="P298" s="43"/>
      <c r="Q298" s="855"/>
      <c r="R298" s="856"/>
      <c r="S298" s="154" t="str">
        <f>IFERROR(ROUNDDOWN(Q298*VLOOKUP(N298,【参考】数式用!$AR$2:$AW$48,MATCH(P298,【参考】数式用!$AT$4:$AW$4)+2,FALSE)*0.5, 0), "")</f>
        <v/>
      </c>
      <c r="T298" s="47"/>
      <c r="U298" s="156" t="str">
        <f>IFERROR(IF(AG298&lt;&gt;"",Q298*VLOOKUP(N298,【参考】数式用!$AG$2:$AL$48,MATCH(P298,【参考】数式用!$AI$4:$AL$4,0)+2,0), ""), "")</f>
        <v/>
      </c>
      <c r="V298" s="42"/>
      <c r="W298" s="874"/>
      <c r="X298" s="875"/>
      <c r="Y298" s="43"/>
      <c r="Z298" s="48"/>
      <c r="AA298" s="155"/>
      <c r="AB298" s="49"/>
      <c r="AC298" s="864" t="str">
        <f>IFERROR(IF(AG298&lt;&gt;"",Z298*VLOOKUP(N298,【参考】数式用!$AG$2:$AL$48,MATCH(Y298,【参考】数式用!$AI$4:$AL$4,0)+2,0), ""), "")</f>
        <v/>
      </c>
      <c r="AD298" s="864"/>
      <c r="AE298" s="409"/>
      <c r="AF298" s="53"/>
      <c r="AG298" s="421" t="str">
        <f>IFERROR(VLOOKUP(O298, 【参考】数式用!$AY$5:$AY$13, 1, FALSE), "")</f>
        <v/>
      </c>
      <c r="AH298" s="422" t="str">
        <f>IFERROR(VLOOKUP(N298, 【参考】数式用!$BA$2:$BB$48, 2, FALSE), "")</f>
        <v/>
      </c>
      <c r="AI298" s="423" t="str">
        <f t="shared" si="12"/>
        <v/>
      </c>
      <c r="AJ298" s="424" t="str">
        <f t="shared" si="13"/>
        <v/>
      </c>
      <c r="AK298" s="151"/>
      <c r="AL298" s="151"/>
      <c r="AM298" s="125"/>
      <c r="AN298" s="125"/>
      <c r="AO298" s="125"/>
      <c r="AP298" s="125"/>
      <c r="AQ298" s="125"/>
      <c r="AR298" s="125"/>
      <c r="AS298" s="125"/>
      <c r="AT298" s="125"/>
    </row>
    <row r="299" spans="1:46" customFormat="1" ht="30" customHeight="1">
      <c r="A299" s="153">
        <v>286</v>
      </c>
      <c r="B299" s="857" t="str">
        <f>IF(基本情報入力シート!C324="","",基本情報入力シート!C324)</f>
        <v/>
      </c>
      <c r="C299" s="858"/>
      <c r="D299" s="858"/>
      <c r="E299" s="858"/>
      <c r="F299" s="858"/>
      <c r="G299" s="858"/>
      <c r="H299" s="858"/>
      <c r="I299" s="859"/>
      <c r="J299" s="405" t="str">
        <f>IF(基本情報入力シート!M324="","",基本情報入力シート!M324)</f>
        <v/>
      </c>
      <c r="K299" s="406" t="str">
        <f>IF(基本情報入力シート!R324="","",基本情報入力シート!R324)</f>
        <v/>
      </c>
      <c r="L299" s="406" t="str">
        <f>IF(基本情報入力シート!W324="","",基本情報入力シート!W324)</f>
        <v/>
      </c>
      <c r="M299" s="405" t="str">
        <f>IF(基本情報入力シート!X324="","",基本情報入力シート!X324)</f>
        <v/>
      </c>
      <c r="N299" s="157" t="str">
        <f>IF(基本情報入力シート!Y324="","",基本情報入力シート!Y324)</f>
        <v/>
      </c>
      <c r="O299" s="164"/>
      <c r="P299" s="43"/>
      <c r="Q299" s="855"/>
      <c r="R299" s="856"/>
      <c r="S299" s="154" t="str">
        <f>IFERROR(ROUNDDOWN(Q299*VLOOKUP(N299,【参考】数式用!$AR$2:$AW$48,MATCH(P299,【参考】数式用!$AT$4:$AW$4)+2,FALSE)*0.5, 0), "")</f>
        <v/>
      </c>
      <c r="T299" s="47"/>
      <c r="U299" s="156" t="str">
        <f>IFERROR(IF(AG299&lt;&gt;"",Q299*VLOOKUP(N299,【参考】数式用!$AG$2:$AL$48,MATCH(P299,【参考】数式用!$AI$4:$AL$4,0)+2,0), ""), "")</f>
        <v/>
      </c>
      <c r="V299" s="42"/>
      <c r="W299" s="874"/>
      <c r="X299" s="875"/>
      <c r="Y299" s="43"/>
      <c r="Z299" s="48"/>
      <c r="AA299" s="155"/>
      <c r="AB299" s="49"/>
      <c r="AC299" s="864" t="str">
        <f>IFERROR(IF(AG299&lt;&gt;"",Z299*VLOOKUP(N299,【参考】数式用!$AG$2:$AL$48,MATCH(Y299,【参考】数式用!$AI$4:$AL$4,0)+2,0), ""), "")</f>
        <v/>
      </c>
      <c r="AD299" s="864"/>
      <c r="AE299" s="409"/>
      <c r="AF299" s="53"/>
      <c r="AG299" s="421" t="str">
        <f>IFERROR(VLOOKUP(O299, 【参考】数式用!$AY$5:$AY$13, 1, FALSE), "")</f>
        <v/>
      </c>
      <c r="AH299" s="422" t="str">
        <f>IFERROR(VLOOKUP(N299, 【参考】数式用!$BA$2:$BB$48, 2, FALSE), "")</f>
        <v/>
      </c>
      <c r="AI299" s="423" t="str">
        <f t="shared" si="12"/>
        <v/>
      </c>
      <c r="AJ299" s="424" t="str">
        <f t="shared" si="13"/>
        <v/>
      </c>
      <c r="AK299" s="151"/>
      <c r="AL299" s="151"/>
      <c r="AM299" s="125"/>
      <c r="AN299" s="125"/>
      <c r="AO299" s="125"/>
      <c r="AP299" s="125"/>
      <c r="AQ299" s="125"/>
      <c r="AR299" s="125"/>
      <c r="AS299" s="125"/>
      <c r="AT299" s="125"/>
    </row>
    <row r="300" spans="1:46" customFormat="1" ht="30" customHeight="1">
      <c r="A300" s="153">
        <v>287</v>
      </c>
      <c r="B300" s="857" t="str">
        <f>IF(基本情報入力シート!C325="","",基本情報入力シート!C325)</f>
        <v/>
      </c>
      <c r="C300" s="858"/>
      <c r="D300" s="858"/>
      <c r="E300" s="858"/>
      <c r="F300" s="858"/>
      <c r="G300" s="858"/>
      <c r="H300" s="858"/>
      <c r="I300" s="859"/>
      <c r="J300" s="405" t="str">
        <f>IF(基本情報入力シート!M325="","",基本情報入力シート!M325)</f>
        <v/>
      </c>
      <c r="K300" s="406" t="str">
        <f>IF(基本情報入力シート!R325="","",基本情報入力シート!R325)</f>
        <v/>
      </c>
      <c r="L300" s="406" t="str">
        <f>IF(基本情報入力シート!W325="","",基本情報入力シート!W325)</f>
        <v/>
      </c>
      <c r="M300" s="405" t="str">
        <f>IF(基本情報入力シート!X325="","",基本情報入力シート!X325)</f>
        <v/>
      </c>
      <c r="N300" s="157" t="str">
        <f>IF(基本情報入力シート!Y325="","",基本情報入力シート!Y325)</f>
        <v/>
      </c>
      <c r="O300" s="164"/>
      <c r="P300" s="43"/>
      <c r="Q300" s="860"/>
      <c r="R300" s="861"/>
      <c r="S300" s="154" t="str">
        <f>IFERROR(ROUNDDOWN(Q300*VLOOKUP(N300,【参考】数式用!$AR$2:$AW$48,MATCH(P300,【参考】数式用!$AT$4:$AW$4)+2,FALSE)*0.5, 0), "")</f>
        <v/>
      </c>
      <c r="T300" s="47"/>
      <c r="U300" s="156" t="str">
        <f>IFERROR(IF(AG300&lt;&gt;"",Q300*VLOOKUP(N300,【参考】数式用!$AG$2:$AL$48,MATCH(P300,【参考】数式用!$AI$4:$AL$4,0)+2,0), ""), "")</f>
        <v/>
      </c>
      <c r="V300" s="42"/>
      <c r="W300" s="876"/>
      <c r="X300" s="877"/>
      <c r="Y300" s="43"/>
      <c r="Z300" s="48"/>
      <c r="AA300" s="155"/>
      <c r="AB300" s="49"/>
      <c r="AC300" s="873" t="str">
        <f>IFERROR(IF(AG300&lt;&gt;"",Z300*VLOOKUP(N300,【参考】数式用!$AG$2:$AL$48,MATCH(Y300,【参考】数式用!$AI$4:$AL$4,0)+2,0), ""), "")</f>
        <v/>
      </c>
      <c r="AD300" s="873"/>
      <c r="AE300" s="409"/>
      <c r="AF300" s="53"/>
      <c r="AG300" s="421" t="str">
        <f>IFERROR(VLOOKUP(O300, 【参考】数式用!$AY$5:$AY$13, 1, FALSE), "")</f>
        <v/>
      </c>
      <c r="AH300" s="422" t="str">
        <f>IFERROR(VLOOKUP(N300, 【参考】数式用!$BA$2:$BB$48, 2, FALSE), "")</f>
        <v/>
      </c>
      <c r="AI300" s="423" t="str">
        <f t="shared" si="12"/>
        <v/>
      </c>
      <c r="AJ300" s="424" t="str">
        <f t="shared" si="13"/>
        <v/>
      </c>
      <c r="AK300" s="151"/>
      <c r="AL300" s="151"/>
      <c r="AM300" s="125"/>
      <c r="AN300" s="125"/>
      <c r="AO300" s="125"/>
      <c r="AP300" s="125"/>
      <c r="AQ300" s="125"/>
      <c r="AR300" s="125"/>
      <c r="AS300" s="125"/>
      <c r="AT300" s="125"/>
    </row>
    <row r="301" spans="1:46" s="486" customFormat="1" ht="30" customHeight="1">
      <c r="A301" s="153">
        <v>288</v>
      </c>
      <c r="B301" s="857" t="str">
        <f>IF(基本情報入力シート!C326="","",基本情報入力シート!C326)</f>
        <v/>
      </c>
      <c r="C301" s="858"/>
      <c r="D301" s="858"/>
      <c r="E301" s="858"/>
      <c r="F301" s="858"/>
      <c r="G301" s="858"/>
      <c r="H301" s="858"/>
      <c r="I301" s="859"/>
      <c r="J301" s="405" t="str">
        <f>IF(基本情報入力シート!M326="","",基本情報入力シート!M326)</f>
        <v/>
      </c>
      <c r="K301" s="406" t="str">
        <f>IF(基本情報入力シート!R326="","",基本情報入力シート!R326)</f>
        <v/>
      </c>
      <c r="L301" s="406" t="str">
        <f>IF(基本情報入力シート!W326="","",基本情報入力シート!W326)</f>
        <v/>
      </c>
      <c r="M301" s="405" t="str">
        <f>IF(基本情報入力シート!X326="","",基本情報入力シート!X326)</f>
        <v/>
      </c>
      <c r="N301" s="157" t="str">
        <f>IF(基本情報入力シート!Y326="","",基本情報入力シート!Y326)</f>
        <v/>
      </c>
      <c r="O301" s="164"/>
      <c r="P301" s="43"/>
      <c r="Q301" s="860"/>
      <c r="R301" s="861"/>
      <c r="S301" s="154" t="str">
        <f>IFERROR(ROUNDDOWN(Q301*VLOOKUP(N301,【参考】数式用!$AR$2:$AW$48,MATCH(P301,【参考】数式用!$AT$4:$AW$4)+2,FALSE)*0.5, 0), "")</f>
        <v/>
      </c>
      <c r="T301" s="47"/>
      <c r="U301" s="156" t="str">
        <f>IFERROR(IF(AG301&lt;&gt;"",Q301*VLOOKUP(N301,【参考】数式用!$AG$2:$AL$48,MATCH(P301,【参考】数式用!$AI$4:$AL$4,0)+2,0), ""), "")</f>
        <v/>
      </c>
      <c r="V301" s="42"/>
      <c r="W301" s="862"/>
      <c r="X301" s="863"/>
      <c r="Y301" s="43"/>
      <c r="Z301" s="48"/>
      <c r="AA301" s="155"/>
      <c r="AB301" s="49"/>
      <c r="AC301" s="873" t="str">
        <f>IFERROR(IF(AG301&lt;&gt;"",Z301*VLOOKUP(N301,【参考】数式用!$AG$2:$AL$48,MATCH(Y301,【参考】数式用!$AI$4:$AL$4,0)+2,0), ""), "")</f>
        <v/>
      </c>
      <c r="AD301" s="873"/>
      <c r="AE301" s="409"/>
      <c r="AF301" s="53"/>
      <c r="AG301" s="421" t="str">
        <f>IFERROR(VLOOKUP(O301, 【参考】数式用!$AY$5:$AY$13, 1, FALSE), "")</f>
        <v/>
      </c>
      <c r="AH301" s="422" t="str">
        <f>IFERROR(VLOOKUP(N301, 【参考】数式用!$BA$2:$BB$48, 2, FALSE), "")</f>
        <v/>
      </c>
      <c r="AI301" s="423" t="str">
        <f t="shared" si="12"/>
        <v/>
      </c>
      <c r="AJ301" s="424" t="str">
        <f t="shared" si="13"/>
        <v/>
      </c>
      <c r="AK301" s="484"/>
      <c r="AL301" s="484"/>
      <c r="AM301" s="485"/>
      <c r="AN301" s="485"/>
      <c r="AO301" s="485"/>
      <c r="AP301" s="485"/>
      <c r="AQ301" s="485"/>
      <c r="AR301" s="485"/>
      <c r="AS301" s="485"/>
      <c r="AT301" s="485"/>
    </row>
    <row r="302" spans="1:46" customFormat="1" ht="30" customHeight="1">
      <c r="A302" s="153">
        <v>289</v>
      </c>
      <c r="B302" s="857" t="str">
        <f>IF(基本情報入力シート!C327="","",基本情報入力シート!C327)</f>
        <v/>
      </c>
      <c r="C302" s="858"/>
      <c r="D302" s="858"/>
      <c r="E302" s="858"/>
      <c r="F302" s="858"/>
      <c r="G302" s="858"/>
      <c r="H302" s="858"/>
      <c r="I302" s="859"/>
      <c r="J302" s="405" t="str">
        <f>IF(基本情報入力シート!M327="","",基本情報入力シート!M327)</f>
        <v/>
      </c>
      <c r="K302" s="406" t="str">
        <f>IF(基本情報入力シート!R327="","",基本情報入力シート!R327)</f>
        <v/>
      </c>
      <c r="L302" s="406" t="str">
        <f>IF(基本情報入力シート!W327="","",基本情報入力シート!W327)</f>
        <v/>
      </c>
      <c r="M302" s="405" t="str">
        <f>IF(基本情報入力シート!X327="","",基本情報入力シート!X327)</f>
        <v/>
      </c>
      <c r="N302" s="157" t="str">
        <f>IF(基本情報入力シート!Y327="","",基本情報入力シート!Y327)</f>
        <v/>
      </c>
      <c r="O302" s="164"/>
      <c r="P302" s="43"/>
      <c r="Q302" s="855"/>
      <c r="R302" s="856"/>
      <c r="S302" s="154" t="str">
        <f>IFERROR(ROUNDDOWN(Q302*VLOOKUP(N302,【参考】数式用!$AR$2:$AW$48,MATCH(P302,【参考】数式用!$AT$4:$AW$4)+2,FALSE)*0.5, 0), "")</f>
        <v/>
      </c>
      <c r="T302" s="47"/>
      <c r="U302" s="156" t="str">
        <f>IFERROR(IF(AG302&lt;&gt;"",Q302*VLOOKUP(N302,【参考】数式用!$AG$2:$AL$48,MATCH(P302,【参考】数式用!$AI$4:$AL$4,0)+2,0), ""), "")</f>
        <v/>
      </c>
      <c r="V302" s="42"/>
      <c r="W302" s="874"/>
      <c r="X302" s="875"/>
      <c r="Y302" s="43"/>
      <c r="Z302" s="48"/>
      <c r="AA302" s="155"/>
      <c r="AB302" s="49"/>
      <c r="AC302" s="864" t="str">
        <f>IFERROR(IF(AG302&lt;&gt;"",Z302*VLOOKUP(N302,【参考】数式用!$AG$2:$AL$48,MATCH(Y302,【参考】数式用!$AI$4:$AL$4,0)+2,0), ""), "")</f>
        <v/>
      </c>
      <c r="AD302" s="864"/>
      <c r="AE302" s="409"/>
      <c r="AF302" s="53"/>
      <c r="AG302" s="421" t="str">
        <f>IFERROR(VLOOKUP(O302, 【参考】数式用!$AY$5:$AY$13, 1, FALSE), "")</f>
        <v/>
      </c>
      <c r="AH302" s="422" t="str">
        <f>IFERROR(VLOOKUP(N302, 【参考】数式用!$BA$2:$BB$48, 2, FALSE), "")</f>
        <v/>
      </c>
      <c r="AI302" s="423" t="str">
        <f t="shared" si="12"/>
        <v/>
      </c>
      <c r="AJ302" s="424" t="str">
        <f t="shared" si="13"/>
        <v/>
      </c>
      <c r="AK302" s="151"/>
      <c r="AL302" s="151"/>
      <c r="AM302" s="125"/>
      <c r="AN302" s="125"/>
      <c r="AO302" s="125"/>
      <c r="AP302" s="125"/>
      <c r="AQ302" s="125"/>
      <c r="AR302" s="125"/>
      <c r="AS302" s="125"/>
      <c r="AT302" s="125"/>
    </row>
    <row r="303" spans="1:46" customFormat="1" ht="30" customHeight="1">
      <c r="A303" s="153">
        <v>290</v>
      </c>
      <c r="B303" s="857" t="str">
        <f>IF(基本情報入力シート!C328="","",基本情報入力シート!C328)</f>
        <v/>
      </c>
      <c r="C303" s="858"/>
      <c r="D303" s="858"/>
      <c r="E303" s="858"/>
      <c r="F303" s="858"/>
      <c r="G303" s="858"/>
      <c r="H303" s="858"/>
      <c r="I303" s="859"/>
      <c r="J303" s="405" t="str">
        <f>IF(基本情報入力シート!M328="","",基本情報入力シート!M328)</f>
        <v/>
      </c>
      <c r="K303" s="406" t="str">
        <f>IF(基本情報入力シート!R328="","",基本情報入力シート!R328)</f>
        <v/>
      </c>
      <c r="L303" s="406" t="str">
        <f>IF(基本情報入力シート!W328="","",基本情報入力シート!W328)</f>
        <v/>
      </c>
      <c r="M303" s="405" t="str">
        <f>IF(基本情報入力シート!X328="","",基本情報入力シート!X328)</f>
        <v/>
      </c>
      <c r="N303" s="157" t="str">
        <f>IF(基本情報入力シート!Y328="","",基本情報入力シート!Y328)</f>
        <v/>
      </c>
      <c r="O303" s="164"/>
      <c r="P303" s="43"/>
      <c r="Q303" s="855"/>
      <c r="R303" s="856"/>
      <c r="S303" s="154" t="str">
        <f>IFERROR(ROUNDDOWN(Q303*VLOOKUP(N303,【参考】数式用!$AR$2:$AW$48,MATCH(P303,【参考】数式用!$AT$4:$AW$4)+2,FALSE)*0.5, 0), "")</f>
        <v/>
      </c>
      <c r="T303" s="47"/>
      <c r="U303" s="156" t="str">
        <f>IFERROR(IF(AG303&lt;&gt;"",Q303*VLOOKUP(N303,【参考】数式用!$AG$2:$AL$48,MATCH(P303,【参考】数式用!$AI$4:$AL$4,0)+2,0), ""), "")</f>
        <v/>
      </c>
      <c r="V303" s="42"/>
      <c r="W303" s="874"/>
      <c r="X303" s="875"/>
      <c r="Y303" s="43"/>
      <c r="Z303" s="48"/>
      <c r="AA303" s="155"/>
      <c r="AB303" s="49"/>
      <c r="AC303" s="864" t="str">
        <f>IFERROR(IF(AG303&lt;&gt;"",Z303*VLOOKUP(N303,【参考】数式用!$AG$2:$AL$48,MATCH(Y303,【参考】数式用!$AI$4:$AL$4,0)+2,0), ""), "")</f>
        <v/>
      </c>
      <c r="AD303" s="864"/>
      <c r="AE303" s="409"/>
      <c r="AF303" s="53"/>
      <c r="AG303" s="421" t="str">
        <f>IFERROR(VLOOKUP(O303, 【参考】数式用!$AY$5:$AY$13, 1, FALSE), "")</f>
        <v/>
      </c>
      <c r="AH303" s="422" t="str">
        <f>IFERROR(VLOOKUP(N303, 【参考】数式用!$BA$2:$BB$48, 2, FALSE), "")</f>
        <v/>
      </c>
      <c r="AI303" s="423" t="str">
        <f t="shared" si="12"/>
        <v/>
      </c>
      <c r="AJ303" s="424" t="str">
        <f t="shared" si="13"/>
        <v/>
      </c>
      <c r="AK303" s="151"/>
      <c r="AL303" s="151"/>
      <c r="AM303" s="125"/>
      <c r="AN303" s="125"/>
      <c r="AO303" s="125"/>
      <c r="AP303" s="125"/>
      <c r="AQ303" s="125"/>
      <c r="AR303" s="125"/>
      <c r="AS303" s="125"/>
      <c r="AT303" s="125"/>
    </row>
    <row r="304" spans="1:46" customFormat="1" ht="30" customHeight="1">
      <c r="A304" s="153">
        <v>291</v>
      </c>
      <c r="B304" s="857" t="str">
        <f>IF(基本情報入力シート!C329="","",基本情報入力シート!C329)</f>
        <v/>
      </c>
      <c r="C304" s="858"/>
      <c r="D304" s="858"/>
      <c r="E304" s="858"/>
      <c r="F304" s="858"/>
      <c r="G304" s="858"/>
      <c r="H304" s="858"/>
      <c r="I304" s="859"/>
      <c r="J304" s="405" t="str">
        <f>IF(基本情報入力シート!M329="","",基本情報入力シート!M329)</f>
        <v/>
      </c>
      <c r="K304" s="406" t="str">
        <f>IF(基本情報入力シート!R329="","",基本情報入力シート!R329)</f>
        <v/>
      </c>
      <c r="L304" s="406" t="str">
        <f>IF(基本情報入力シート!W329="","",基本情報入力シート!W329)</f>
        <v/>
      </c>
      <c r="M304" s="405" t="str">
        <f>IF(基本情報入力シート!X329="","",基本情報入力シート!X329)</f>
        <v/>
      </c>
      <c r="N304" s="157" t="str">
        <f>IF(基本情報入力シート!Y329="","",基本情報入力シート!Y329)</f>
        <v/>
      </c>
      <c r="O304" s="164"/>
      <c r="P304" s="43"/>
      <c r="Q304" s="855"/>
      <c r="R304" s="856"/>
      <c r="S304" s="154" t="str">
        <f>IFERROR(ROUNDDOWN(Q304*VLOOKUP(N304,【参考】数式用!$AR$2:$AW$48,MATCH(P304,【参考】数式用!$AT$4:$AW$4)+2,FALSE)*0.5, 0), "")</f>
        <v/>
      </c>
      <c r="T304" s="47"/>
      <c r="U304" s="156" t="str">
        <f>IFERROR(IF(AG304&lt;&gt;"",Q304*VLOOKUP(N304,【参考】数式用!$AG$2:$AL$48,MATCH(P304,【参考】数式用!$AI$4:$AL$4,0)+2,0), ""), "")</f>
        <v/>
      </c>
      <c r="V304" s="42"/>
      <c r="W304" s="874"/>
      <c r="X304" s="875"/>
      <c r="Y304" s="43"/>
      <c r="Z304" s="48"/>
      <c r="AA304" s="155"/>
      <c r="AB304" s="49"/>
      <c r="AC304" s="864" t="str">
        <f>IFERROR(IF(AG304&lt;&gt;"",Z304*VLOOKUP(N304,【参考】数式用!$AG$2:$AL$48,MATCH(Y304,【参考】数式用!$AI$4:$AL$4,0)+2,0), ""), "")</f>
        <v/>
      </c>
      <c r="AD304" s="864"/>
      <c r="AE304" s="409"/>
      <c r="AF304" s="53"/>
      <c r="AG304" s="421" t="str">
        <f>IFERROR(VLOOKUP(O304, 【参考】数式用!$AY$5:$AY$13, 1, FALSE), "")</f>
        <v/>
      </c>
      <c r="AH304" s="422" t="str">
        <f>IFERROR(VLOOKUP(N304, 【参考】数式用!$BA$2:$BB$48, 2, FALSE), "")</f>
        <v/>
      </c>
      <c r="AI304" s="423" t="str">
        <f t="shared" si="12"/>
        <v/>
      </c>
      <c r="AJ304" s="424" t="str">
        <f t="shared" si="13"/>
        <v/>
      </c>
      <c r="AK304" s="151"/>
      <c r="AL304" s="151"/>
      <c r="AM304" s="125"/>
      <c r="AN304" s="125"/>
      <c r="AO304" s="125"/>
      <c r="AP304" s="125"/>
      <c r="AQ304" s="125"/>
      <c r="AR304" s="125"/>
      <c r="AS304" s="125"/>
      <c r="AT304" s="125"/>
    </row>
    <row r="305" spans="1:46" customFormat="1" ht="30" customHeight="1">
      <c r="A305" s="153">
        <v>292</v>
      </c>
      <c r="B305" s="857" t="str">
        <f>IF(基本情報入力シート!C330="","",基本情報入力シート!C330)</f>
        <v/>
      </c>
      <c r="C305" s="858"/>
      <c r="D305" s="858"/>
      <c r="E305" s="858"/>
      <c r="F305" s="858"/>
      <c r="G305" s="858"/>
      <c r="H305" s="858"/>
      <c r="I305" s="859"/>
      <c r="J305" s="405" t="str">
        <f>IF(基本情報入力シート!M330="","",基本情報入力シート!M330)</f>
        <v/>
      </c>
      <c r="K305" s="406" t="str">
        <f>IF(基本情報入力シート!R330="","",基本情報入力シート!R330)</f>
        <v/>
      </c>
      <c r="L305" s="406" t="str">
        <f>IF(基本情報入力シート!W330="","",基本情報入力シート!W330)</f>
        <v/>
      </c>
      <c r="M305" s="405" t="str">
        <f>IF(基本情報入力シート!X330="","",基本情報入力シート!X330)</f>
        <v/>
      </c>
      <c r="N305" s="157" t="str">
        <f>IF(基本情報入力シート!Y330="","",基本情報入力シート!Y330)</f>
        <v/>
      </c>
      <c r="O305" s="164"/>
      <c r="P305" s="43"/>
      <c r="Q305" s="855"/>
      <c r="R305" s="856"/>
      <c r="S305" s="154" t="str">
        <f>IFERROR(ROUNDDOWN(Q305*VLOOKUP(N305,【参考】数式用!$AR$2:$AW$48,MATCH(P305,【参考】数式用!$AT$4:$AW$4)+2,FALSE)*0.5, 0), "")</f>
        <v/>
      </c>
      <c r="T305" s="47"/>
      <c r="U305" s="156" t="str">
        <f>IFERROR(IF(AG305&lt;&gt;"",Q305*VLOOKUP(N305,【参考】数式用!$AG$2:$AL$48,MATCH(P305,【参考】数式用!$AI$4:$AL$4,0)+2,0), ""), "")</f>
        <v/>
      </c>
      <c r="V305" s="42"/>
      <c r="W305" s="874"/>
      <c r="X305" s="875"/>
      <c r="Y305" s="43"/>
      <c r="Z305" s="48"/>
      <c r="AA305" s="155"/>
      <c r="AB305" s="49"/>
      <c r="AC305" s="864" t="str">
        <f>IFERROR(IF(AG305&lt;&gt;"",Z305*VLOOKUP(N305,【参考】数式用!$AG$2:$AL$48,MATCH(Y305,【参考】数式用!$AI$4:$AL$4,0)+2,0), ""), "")</f>
        <v/>
      </c>
      <c r="AD305" s="864"/>
      <c r="AE305" s="409"/>
      <c r="AF305" s="53"/>
      <c r="AG305" s="421" t="str">
        <f>IFERROR(VLOOKUP(O305, 【参考】数式用!$AY$5:$AY$13, 1, FALSE), "")</f>
        <v/>
      </c>
      <c r="AH305" s="422" t="str">
        <f>IFERROR(VLOOKUP(N305, 【参考】数式用!$BA$2:$BB$48, 2, FALSE), "")</f>
        <v/>
      </c>
      <c r="AI305" s="423" t="str">
        <f t="shared" si="12"/>
        <v/>
      </c>
      <c r="AJ305" s="424" t="str">
        <f t="shared" si="13"/>
        <v/>
      </c>
      <c r="AK305" s="151"/>
      <c r="AL305" s="151"/>
      <c r="AM305" s="125"/>
      <c r="AN305" s="125"/>
      <c r="AO305" s="125"/>
      <c r="AP305" s="125"/>
      <c r="AQ305" s="125"/>
      <c r="AR305" s="125"/>
      <c r="AS305" s="125"/>
      <c r="AT305" s="125"/>
    </row>
    <row r="306" spans="1:46" customFormat="1" ht="30" customHeight="1">
      <c r="A306" s="153">
        <v>293</v>
      </c>
      <c r="B306" s="857" t="str">
        <f>IF(基本情報入力シート!C331="","",基本情報入力シート!C331)</f>
        <v/>
      </c>
      <c r="C306" s="858"/>
      <c r="D306" s="858"/>
      <c r="E306" s="858"/>
      <c r="F306" s="858"/>
      <c r="G306" s="858"/>
      <c r="H306" s="858"/>
      <c r="I306" s="859"/>
      <c r="J306" s="405" t="str">
        <f>IF(基本情報入力シート!M331="","",基本情報入力シート!M331)</f>
        <v/>
      </c>
      <c r="K306" s="406" t="str">
        <f>IF(基本情報入力シート!R331="","",基本情報入力シート!R331)</f>
        <v/>
      </c>
      <c r="L306" s="406" t="str">
        <f>IF(基本情報入力シート!W331="","",基本情報入力シート!W331)</f>
        <v/>
      </c>
      <c r="M306" s="405" t="str">
        <f>IF(基本情報入力シート!X331="","",基本情報入力シート!X331)</f>
        <v/>
      </c>
      <c r="N306" s="157" t="str">
        <f>IF(基本情報入力シート!Y331="","",基本情報入力シート!Y331)</f>
        <v/>
      </c>
      <c r="O306" s="164"/>
      <c r="P306" s="43"/>
      <c r="Q306" s="855"/>
      <c r="R306" s="856"/>
      <c r="S306" s="154" t="str">
        <f>IFERROR(ROUNDDOWN(Q306*VLOOKUP(N306,【参考】数式用!$AR$2:$AW$48,MATCH(P306,【参考】数式用!$AT$4:$AW$4)+2,FALSE)*0.5, 0), "")</f>
        <v/>
      </c>
      <c r="T306" s="47"/>
      <c r="U306" s="156" t="str">
        <f>IFERROR(IF(AG306&lt;&gt;"",Q306*VLOOKUP(N306,【参考】数式用!$AG$2:$AL$48,MATCH(P306,【参考】数式用!$AI$4:$AL$4,0)+2,0), ""), "")</f>
        <v/>
      </c>
      <c r="V306" s="42"/>
      <c r="W306" s="874"/>
      <c r="X306" s="875"/>
      <c r="Y306" s="43"/>
      <c r="Z306" s="48"/>
      <c r="AA306" s="155"/>
      <c r="AB306" s="49"/>
      <c r="AC306" s="864" t="str">
        <f>IFERROR(IF(AG306&lt;&gt;"",Z306*VLOOKUP(N306,【参考】数式用!$AG$2:$AL$48,MATCH(Y306,【参考】数式用!$AI$4:$AL$4,0)+2,0), ""), "")</f>
        <v/>
      </c>
      <c r="AD306" s="864"/>
      <c r="AE306" s="409"/>
      <c r="AF306" s="53"/>
      <c r="AG306" s="421" t="str">
        <f>IFERROR(VLOOKUP(O306, 【参考】数式用!$AY$5:$AY$13, 1, FALSE), "")</f>
        <v/>
      </c>
      <c r="AH306" s="422" t="str">
        <f>IFERROR(VLOOKUP(N306, 【参考】数式用!$BA$2:$BB$48, 2, FALSE), "")</f>
        <v/>
      </c>
      <c r="AI306" s="423" t="str">
        <f t="shared" si="12"/>
        <v/>
      </c>
      <c r="AJ306" s="424" t="str">
        <f t="shared" si="13"/>
        <v/>
      </c>
      <c r="AK306" s="151"/>
      <c r="AL306" s="151"/>
      <c r="AM306" s="125"/>
      <c r="AN306" s="125"/>
      <c r="AO306" s="125"/>
      <c r="AP306" s="125"/>
      <c r="AQ306" s="125"/>
      <c r="AR306" s="125"/>
      <c r="AS306" s="125"/>
      <c r="AT306" s="125"/>
    </row>
    <row r="307" spans="1:46" customFormat="1" ht="30" customHeight="1">
      <c r="A307" s="153">
        <v>294</v>
      </c>
      <c r="B307" s="857" t="str">
        <f>IF(基本情報入力シート!C332="","",基本情報入力シート!C332)</f>
        <v/>
      </c>
      <c r="C307" s="858"/>
      <c r="D307" s="858"/>
      <c r="E307" s="858"/>
      <c r="F307" s="858"/>
      <c r="G307" s="858"/>
      <c r="H307" s="858"/>
      <c r="I307" s="859"/>
      <c r="J307" s="405" t="str">
        <f>IF(基本情報入力シート!M332="","",基本情報入力シート!M332)</f>
        <v/>
      </c>
      <c r="K307" s="406" t="str">
        <f>IF(基本情報入力シート!R332="","",基本情報入力シート!R332)</f>
        <v/>
      </c>
      <c r="L307" s="406" t="str">
        <f>IF(基本情報入力シート!W332="","",基本情報入力シート!W332)</f>
        <v/>
      </c>
      <c r="M307" s="405" t="str">
        <f>IF(基本情報入力シート!X332="","",基本情報入力シート!X332)</f>
        <v/>
      </c>
      <c r="N307" s="157" t="str">
        <f>IF(基本情報入力シート!Y332="","",基本情報入力シート!Y332)</f>
        <v/>
      </c>
      <c r="O307" s="164"/>
      <c r="P307" s="43"/>
      <c r="Q307" s="855"/>
      <c r="R307" s="856"/>
      <c r="S307" s="154" t="str">
        <f>IFERROR(ROUNDDOWN(Q307*VLOOKUP(N307,【参考】数式用!$AR$2:$AW$48,MATCH(P307,【参考】数式用!$AT$4:$AW$4)+2,FALSE)*0.5, 0), "")</f>
        <v/>
      </c>
      <c r="T307" s="47"/>
      <c r="U307" s="156" t="str">
        <f>IFERROR(IF(AG307&lt;&gt;"",Q307*VLOOKUP(N307,【参考】数式用!$AG$2:$AL$48,MATCH(P307,【参考】数式用!$AI$4:$AL$4,0)+2,0), ""), "")</f>
        <v/>
      </c>
      <c r="V307" s="42"/>
      <c r="W307" s="874"/>
      <c r="X307" s="875"/>
      <c r="Y307" s="43"/>
      <c r="Z307" s="48"/>
      <c r="AA307" s="155"/>
      <c r="AB307" s="49"/>
      <c r="AC307" s="864" t="str">
        <f>IFERROR(IF(AG307&lt;&gt;"",Z307*VLOOKUP(N307,【参考】数式用!$AG$2:$AL$48,MATCH(Y307,【参考】数式用!$AI$4:$AL$4,0)+2,0), ""), "")</f>
        <v/>
      </c>
      <c r="AD307" s="864"/>
      <c r="AE307" s="409"/>
      <c r="AF307" s="53"/>
      <c r="AG307" s="421" t="str">
        <f>IFERROR(VLOOKUP(O307, 【参考】数式用!$AY$5:$AY$13, 1, FALSE), "")</f>
        <v/>
      </c>
      <c r="AH307" s="422" t="str">
        <f>IFERROR(VLOOKUP(N307, 【参考】数式用!$BA$2:$BB$48, 2, FALSE), "")</f>
        <v/>
      </c>
      <c r="AI307" s="423" t="str">
        <f t="shared" si="12"/>
        <v/>
      </c>
      <c r="AJ307" s="424" t="str">
        <f t="shared" si="13"/>
        <v/>
      </c>
      <c r="AK307" s="151"/>
      <c r="AL307" s="151"/>
      <c r="AM307" s="125"/>
      <c r="AN307" s="125"/>
      <c r="AO307" s="125"/>
      <c r="AP307" s="125"/>
      <c r="AQ307" s="125"/>
      <c r="AR307" s="125"/>
      <c r="AS307" s="125"/>
      <c r="AT307" s="125"/>
    </row>
    <row r="308" spans="1:46" customFormat="1" ht="30" customHeight="1">
      <c r="A308" s="153">
        <v>295</v>
      </c>
      <c r="B308" s="857" t="str">
        <f>IF(基本情報入力シート!C333="","",基本情報入力シート!C333)</f>
        <v/>
      </c>
      <c r="C308" s="858"/>
      <c r="D308" s="858"/>
      <c r="E308" s="858"/>
      <c r="F308" s="858"/>
      <c r="G308" s="858"/>
      <c r="H308" s="858"/>
      <c r="I308" s="859"/>
      <c r="J308" s="405" t="str">
        <f>IF(基本情報入力シート!M333="","",基本情報入力シート!M333)</f>
        <v/>
      </c>
      <c r="K308" s="406" t="str">
        <f>IF(基本情報入力シート!R333="","",基本情報入力シート!R333)</f>
        <v/>
      </c>
      <c r="L308" s="406" t="str">
        <f>IF(基本情報入力シート!W333="","",基本情報入力シート!W333)</f>
        <v/>
      </c>
      <c r="M308" s="405" t="str">
        <f>IF(基本情報入力シート!X333="","",基本情報入力シート!X333)</f>
        <v/>
      </c>
      <c r="N308" s="157" t="str">
        <f>IF(基本情報入力シート!Y333="","",基本情報入力シート!Y333)</f>
        <v/>
      </c>
      <c r="O308" s="164"/>
      <c r="P308" s="43"/>
      <c r="Q308" s="860"/>
      <c r="R308" s="861"/>
      <c r="S308" s="154" t="str">
        <f>IFERROR(ROUNDDOWN(Q308*VLOOKUP(N308,【参考】数式用!$AR$2:$AW$48,MATCH(P308,【参考】数式用!$AT$4:$AW$4)+2,FALSE)*0.5, 0), "")</f>
        <v/>
      </c>
      <c r="T308" s="47"/>
      <c r="U308" s="156" t="str">
        <f>IFERROR(IF(AG308&lt;&gt;"",Q308*VLOOKUP(N308,【参考】数式用!$AG$2:$AL$48,MATCH(P308,【参考】数式用!$AI$4:$AL$4,0)+2,0), ""), "")</f>
        <v/>
      </c>
      <c r="V308" s="42"/>
      <c r="W308" s="876"/>
      <c r="X308" s="877"/>
      <c r="Y308" s="43"/>
      <c r="Z308" s="48"/>
      <c r="AA308" s="155"/>
      <c r="AB308" s="49"/>
      <c r="AC308" s="873" t="str">
        <f>IFERROR(IF(AG308&lt;&gt;"",Z308*VLOOKUP(N308,【参考】数式用!$AG$2:$AL$48,MATCH(Y308,【参考】数式用!$AI$4:$AL$4,0)+2,0), ""), "")</f>
        <v/>
      </c>
      <c r="AD308" s="873"/>
      <c r="AE308" s="409"/>
      <c r="AF308" s="53"/>
      <c r="AG308" s="421" t="str">
        <f>IFERROR(VLOOKUP(O308, 【参考】数式用!$AY$5:$AY$13, 1, FALSE), "")</f>
        <v/>
      </c>
      <c r="AH308" s="422" t="str">
        <f>IFERROR(VLOOKUP(N308, 【参考】数式用!$BA$2:$BB$48, 2, FALSE), "")</f>
        <v/>
      </c>
      <c r="AI308" s="423" t="str">
        <f t="shared" si="12"/>
        <v/>
      </c>
      <c r="AJ308" s="424" t="str">
        <f t="shared" si="13"/>
        <v/>
      </c>
      <c r="AK308" s="151"/>
      <c r="AL308" s="151"/>
      <c r="AM308" s="125"/>
      <c r="AN308" s="125"/>
      <c r="AO308" s="125"/>
      <c r="AP308" s="125"/>
      <c r="AQ308" s="125"/>
      <c r="AR308" s="125"/>
      <c r="AS308" s="125"/>
      <c r="AT308" s="125"/>
    </row>
    <row r="309" spans="1:46" s="486" customFormat="1" ht="30" customHeight="1">
      <c r="A309" s="153">
        <v>296</v>
      </c>
      <c r="B309" s="857" t="str">
        <f>IF(基本情報入力シート!C334="","",基本情報入力シート!C334)</f>
        <v/>
      </c>
      <c r="C309" s="858"/>
      <c r="D309" s="858"/>
      <c r="E309" s="858"/>
      <c r="F309" s="858"/>
      <c r="G309" s="858"/>
      <c r="H309" s="858"/>
      <c r="I309" s="859"/>
      <c r="J309" s="405" t="str">
        <f>IF(基本情報入力シート!M334="","",基本情報入力シート!M334)</f>
        <v/>
      </c>
      <c r="K309" s="406" t="str">
        <f>IF(基本情報入力シート!R334="","",基本情報入力シート!R334)</f>
        <v/>
      </c>
      <c r="L309" s="406" t="str">
        <f>IF(基本情報入力シート!W334="","",基本情報入力シート!W334)</f>
        <v/>
      </c>
      <c r="M309" s="405" t="str">
        <f>IF(基本情報入力シート!X334="","",基本情報入力シート!X334)</f>
        <v/>
      </c>
      <c r="N309" s="157" t="str">
        <f>IF(基本情報入力シート!Y334="","",基本情報入力シート!Y334)</f>
        <v/>
      </c>
      <c r="O309" s="164"/>
      <c r="P309" s="43"/>
      <c r="Q309" s="860"/>
      <c r="R309" s="861"/>
      <c r="S309" s="154" t="str">
        <f>IFERROR(ROUNDDOWN(Q309*VLOOKUP(N309,【参考】数式用!$AR$2:$AW$48,MATCH(P309,【参考】数式用!$AT$4:$AW$4)+2,FALSE)*0.5, 0), "")</f>
        <v/>
      </c>
      <c r="T309" s="47"/>
      <c r="U309" s="156" t="str">
        <f>IFERROR(IF(AG309&lt;&gt;"",Q309*VLOOKUP(N309,【参考】数式用!$AG$2:$AL$48,MATCH(P309,【参考】数式用!$AI$4:$AL$4,0)+2,0), ""), "")</f>
        <v/>
      </c>
      <c r="V309" s="42"/>
      <c r="W309" s="862"/>
      <c r="X309" s="863"/>
      <c r="Y309" s="43"/>
      <c r="Z309" s="48"/>
      <c r="AA309" s="155"/>
      <c r="AB309" s="49"/>
      <c r="AC309" s="873" t="str">
        <f>IFERROR(IF(AG309&lt;&gt;"",Z309*VLOOKUP(N309,【参考】数式用!$AG$2:$AL$48,MATCH(Y309,【参考】数式用!$AI$4:$AL$4,0)+2,0), ""), "")</f>
        <v/>
      </c>
      <c r="AD309" s="873"/>
      <c r="AE309" s="409"/>
      <c r="AF309" s="53"/>
      <c r="AG309" s="421" t="str">
        <f>IFERROR(VLOOKUP(O309, 【参考】数式用!$AY$5:$AY$13, 1, FALSE), "")</f>
        <v/>
      </c>
      <c r="AH309" s="422" t="str">
        <f>IFERROR(VLOOKUP(N309, 【参考】数式用!$BA$2:$BB$48, 2, FALSE), "")</f>
        <v/>
      </c>
      <c r="AI309" s="423" t="str">
        <f t="shared" si="12"/>
        <v/>
      </c>
      <c r="AJ309" s="424" t="str">
        <f t="shared" si="13"/>
        <v/>
      </c>
      <c r="AK309" s="484"/>
      <c r="AL309" s="484"/>
      <c r="AM309" s="485"/>
      <c r="AN309" s="485"/>
      <c r="AO309" s="485"/>
      <c r="AP309" s="485"/>
      <c r="AQ309" s="485"/>
      <c r="AR309" s="485"/>
      <c r="AS309" s="485"/>
      <c r="AT309" s="485"/>
    </row>
    <row r="310" spans="1:46" s="485" customFormat="1" ht="30" customHeight="1">
      <c r="A310" s="153">
        <v>297</v>
      </c>
      <c r="B310" s="857" t="str">
        <f>IF(基本情報入力シート!C335="","",基本情報入力シート!C335)</f>
        <v/>
      </c>
      <c r="C310" s="858"/>
      <c r="D310" s="858"/>
      <c r="E310" s="858"/>
      <c r="F310" s="858"/>
      <c r="G310" s="858"/>
      <c r="H310" s="858"/>
      <c r="I310" s="859"/>
      <c r="J310" s="405" t="str">
        <f>IF(基本情報入力シート!M335="","",基本情報入力シート!M335)</f>
        <v/>
      </c>
      <c r="K310" s="406" t="str">
        <f>IF(基本情報入力シート!R335="","",基本情報入力シート!R335)</f>
        <v/>
      </c>
      <c r="L310" s="406" t="str">
        <f>IF(基本情報入力シート!W335="","",基本情報入力シート!W335)</f>
        <v/>
      </c>
      <c r="M310" s="405" t="str">
        <f>IF(基本情報入力シート!X335="","",基本情報入力シート!X335)</f>
        <v/>
      </c>
      <c r="N310" s="157" t="str">
        <f>IF(基本情報入力シート!Y335="","",基本情報入力シート!Y335)</f>
        <v/>
      </c>
      <c r="O310" s="164"/>
      <c r="P310" s="43"/>
      <c r="Q310" s="860"/>
      <c r="R310" s="861"/>
      <c r="S310" s="154" t="str">
        <f>IFERROR(ROUNDDOWN(Q310*VLOOKUP(N310,【参考】数式用!$AR$2:$AW$48,MATCH(P310,【参考】数式用!$AT$4:$AW$4)+2,FALSE)*0.5, 0), "")</f>
        <v/>
      </c>
      <c r="T310" s="47"/>
      <c r="U310" s="156" t="str">
        <f>IFERROR(IF(AG310&lt;&gt;"",Q310*VLOOKUP(N310,【参考】数式用!$AG$2:$AL$48,MATCH(P310,【参考】数式用!$AI$4:$AL$4,0)+2,0), ""), "")</f>
        <v/>
      </c>
      <c r="V310" s="42"/>
      <c r="W310" s="862"/>
      <c r="X310" s="863"/>
      <c r="Y310" s="43"/>
      <c r="Z310" s="48"/>
      <c r="AA310" s="155"/>
      <c r="AB310" s="49"/>
      <c r="AC310" s="873" t="str">
        <f>IFERROR(IF(AG310&lt;&gt;"",Z310*VLOOKUP(N310,【参考】数式用!$AG$2:$AL$48,MATCH(Y310,【参考】数式用!$AI$4:$AL$4,0)+2,0), ""), "")</f>
        <v/>
      </c>
      <c r="AD310" s="873"/>
      <c r="AE310" s="409"/>
      <c r="AF310" s="53"/>
      <c r="AG310" s="421" t="str">
        <f>IFERROR(VLOOKUP(O310, 【参考】数式用!$AY$5:$AY$13, 1, FALSE), "")</f>
        <v/>
      </c>
      <c r="AH310" s="422" t="str">
        <f>IFERROR(VLOOKUP(N310, 【参考】数式用!$BA$2:$BB$48, 2, FALSE), "")</f>
        <v/>
      </c>
      <c r="AI310" s="423" t="str">
        <f t="shared" si="12"/>
        <v/>
      </c>
      <c r="AJ310" s="424" t="str">
        <f t="shared" si="13"/>
        <v/>
      </c>
      <c r="AK310" s="486"/>
      <c r="AL310" s="486"/>
      <c r="AM310" s="486"/>
      <c r="AN310" s="486"/>
    </row>
    <row r="311" spans="1:46" ht="30" customHeight="1">
      <c r="A311" s="153">
        <v>298</v>
      </c>
      <c r="B311" s="857" t="str">
        <f>IF(基本情報入力シート!C336="","",基本情報入力シート!C336)</f>
        <v/>
      </c>
      <c r="C311" s="858"/>
      <c r="D311" s="858"/>
      <c r="E311" s="858"/>
      <c r="F311" s="858"/>
      <c r="G311" s="858"/>
      <c r="H311" s="858"/>
      <c r="I311" s="859"/>
      <c r="J311" s="405" t="str">
        <f>IF(基本情報入力シート!M336="","",基本情報入力シート!M336)</f>
        <v/>
      </c>
      <c r="K311" s="406" t="str">
        <f>IF(基本情報入力シート!R336="","",基本情報入力シート!R336)</f>
        <v/>
      </c>
      <c r="L311" s="406" t="str">
        <f>IF(基本情報入力シート!W336="","",基本情報入力シート!W336)</f>
        <v/>
      </c>
      <c r="M311" s="405" t="str">
        <f>IF(基本情報入力シート!X336="","",基本情報入力シート!X336)</f>
        <v/>
      </c>
      <c r="N311" s="157" t="str">
        <f>IF(基本情報入力シート!Y336="","",基本情報入力シート!Y336)</f>
        <v/>
      </c>
      <c r="O311" s="164"/>
      <c r="P311" s="43"/>
      <c r="Q311" s="860"/>
      <c r="R311" s="861"/>
      <c r="S311" s="154" t="str">
        <f>IFERROR(ROUNDDOWN(Q311*VLOOKUP(N311,【参考】数式用!$AR$2:$AW$48,MATCH(P311,【参考】数式用!$AT$4:$AW$4)+2,FALSE)*0.5, 0), "")</f>
        <v/>
      </c>
      <c r="T311" s="47"/>
      <c r="U311" s="156" t="str">
        <f>IFERROR(IF(AG311&lt;&gt;"",Q311*VLOOKUP(N311,【参考】数式用!$AG$2:$AL$48,MATCH(P311,【参考】数式用!$AI$4:$AL$4,0)+2,0), ""), "")</f>
        <v/>
      </c>
      <c r="V311" s="42"/>
      <c r="W311" s="862"/>
      <c r="X311" s="863"/>
      <c r="Y311" s="43"/>
      <c r="Z311" s="48"/>
      <c r="AA311" s="155"/>
      <c r="AB311" s="49"/>
      <c r="AC311" s="873" t="str">
        <f>IFERROR(IF(AG311&lt;&gt;"",Z311*VLOOKUP(N311,【参考】数式用!$AG$2:$AL$48,MATCH(Y311,【参考】数式用!$AI$4:$AL$4,0)+2,0), ""), "")</f>
        <v/>
      </c>
      <c r="AD311" s="873"/>
      <c r="AE311" s="409"/>
      <c r="AF311" s="53"/>
      <c r="AG311" s="421" t="str">
        <f>IFERROR(VLOOKUP(O311, 【参考】数式用!$AY$5:$AY$13, 1, FALSE), "")</f>
        <v/>
      </c>
      <c r="AH311" s="422" t="str">
        <f>IFERROR(VLOOKUP(N311, 【参考】数式用!$BA$2:$BB$48, 2, FALSE), "")</f>
        <v/>
      </c>
      <c r="AI311" s="423" t="str">
        <f t="shared" si="12"/>
        <v/>
      </c>
      <c r="AJ311" s="424" t="str">
        <f t="shared" si="13"/>
        <v/>
      </c>
    </row>
    <row r="312" spans="1:46" customFormat="1" ht="30" customHeight="1">
      <c r="A312" s="153">
        <v>299</v>
      </c>
      <c r="B312" s="857" t="str">
        <f>IF(基本情報入力シート!C337="","",基本情報入力シート!C337)</f>
        <v/>
      </c>
      <c r="C312" s="858"/>
      <c r="D312" s="858"/>
      <c r="E312" s="858"/>
      <c r="F312" s="858"/>
      <c r="G312" s="858"/>
      <c r="H312" s="858"/>
      <c r="I312" s="859"/>
      <c r="J312" s="405" t="str">
        <f>IF(基本情報入力シート!M337="","",基本情報入力シート!M337)</f>
        <v/>
      </c>
      <c r="K312" s="406" t="str">
        <f>IF(基本情報入力シート!R337="","",基本情報入力シート!R337)</f>
        <v/>
      </c>
      <c r="L312" s="406" t="str">
        <f>IF(基本情報入力シート!W337="","",基本情報入力シート!W337)</f>
        <v/>
      </c>
      <c r="M312" s="405" t="str">
        <f>IF(基本情報入力シート!X337="","",基本情報入力シート!X337)</f>
        <v/>
      </c>
      <c r="N312" s="157" t="str">
        <f>IF(基本情報入力シート!Y337="","",基本情報入力シート!Y337)</f>
        <v/>
      </c>
      <c r="O312" s="164"/>
      <c r="P312" s="43"/>
      <c r="Q312" s="860"/>
      <c r="R312" s="861"/>
      <c r="S312" s="154" t="str">
        <f>IFERROR(ROUNDDOWN(Q312*VLOOKUP(N312,【参考】数式用!$AR$2:$AW$48,MATCH(P312,【参考】数式用!$AT$4:$AW$4)+2,FALSE)*0.5, 0), "")</f>
        <v/>
      </c>
      <c r="T312" s="47"/>
      <c r="U312" s="156" t="str">
        <f>IFERROR(IF(AG312&lt;&gt;"",Q312*VLOOKUP(N312,【参考】数式用!$AG$2:$AL$48,MATCH(P312,【参考】数式用!$AI$4:$AL$4,0)+2,0), ""), "")</f>
        <v/>
      </c>
      <c r="V312" s="42"/>
      <c r="W312" s="862"/>
      <c r="X312" s="863"/>
      <c r="Y312" s="43"/>
      <c r="Z312" s="48"/>
      <c r="AA312" s="155"/>
      <c r="AB312" s="49"/>
      <c r="AC312" s="873" t="str">
        <f>IFERROR(IF(AG312&lt;&gt;"",Z312*VLOOKUP(N312,【参考】数式用!$AG$2:$AL$48,MATCH(Y312,【参考】数式用!$AI$4:$AL$4,0)+2,0), ""), "")</f>
        <v/>
      </c>
      <c r="AD312" s="873"/>
      <c r="AE312" s="409"/>
      <c r="AF312" s="53"/>
      <c r="AG312" s="421" t="str">
        <f>IFERROR(VLOOKUP(O312, 【参考】数式用!$AY$5:$AY$13, 1, FALSE), "")</f>
        <v/>
      </c>
      <c r="AH312" s="422" t="str">
        <f>IFERROR(VLOOKUP(N312, 【参考】数式用!$BA$2:$BB$48, 2, FALSE), "")</f>
        <v/>
      </c>
      <c r="AI312" s="423" t="str">
        <f t="shared" si="12"/>
        <v/>
      </c>
      <c r="AJ312" s="424" t="str">
        <f t="shared" si="13"/>
        <v/>
      </c>
      <c r="AK312" s="151"/>
      <c r="AL312" s="151"/>
      <c r="AM312" s="125"/>
      <c r="AN312" s="125"/>
      <c r="AO312" s="125"/>
      <c r="AP312" s="125"/>
      <c r="AQ312" s="125"/>
      <c r="AR312" s="125"/>
      <c r="AS312" s="125"/>
      <c r="AT312" s="125"/>
    </row>
    <row r="313" spans="1:46" customFormat="1" ht="30" customHeight="1">
      <c r="A313" s="153">
        <v>300</v>
      </c>
      <c r="B313" s="857" t="str">
        <f>IF(基本情報入力シート!C338="","",基本情報入力シート!C338)</f>
        <v/>
      </c>
      <c r="C313" s="858"/>
      <c r="D313" s="858"/>
      <c r="E313" s="858"/>
      <c r="F313" s="858"/>
      <c r="G313" s="858"/>
      <c r="H313" s="858"/>
      <c r="I313" s="859"/>
      <c r="J313" s="405" t="str">
        <f>IF(基本情報入力シート!M338="","",基本情報入力シート!M338)</f>
        <v/>
      </c>
      <c r="K313" s="406" t="str">
        <f>IF(基本情報入力シート!R338="","",基本情報入力シート!R338)</f>
        <v/>
      </c>
      <c r="L313" s="406" t="str">
        <f>IF(基本情報入力シート!W338="","",基本情報入力シート!W338)</f>
        <v/>
      </c>
      <c r="M313" s="405" t="str">
        <f>IF(基本情報入力シート!X338="","",基本情報入力シート!X338)</f>
        <v/>
      </c>
      <c r="N313" s="157" t="str">
        <f>IF(基本情報入力シート!Y338="","",基本情報入力シート!Y338)</f>
        <v/>
      </c>
      <c r="O313" s="164"/>
      <c r="P313" s="43"/>
      <c r="Q313" s="860"/>
      <c r="R313" s="861"/>
      <c r="S313" s="154" t="str">
        <f>IFERROR(ROUNDDOWN(Q313*VLOOKUP(N313,【参考】数式用!$AR$2:$AW$48,MATCH(P313,【参考】数式用!$AT$4:$AW$4)+2,FALSE)*0.5, 0), "")</f>
        <v/>
      </c>
      <c r="T313" s="47"/>
      <c r="U313" s="156" t="str">
        <f>IFERROR(IF(AG313&lt;&gt;"",Q313*VLOOKUP(N313,【参考】数式用!$AG$2:$AL$48,MATCH(P313,【参考】数式用!$AI$4:$AL$4,0)+2,0), ""), "")</f>
        <v/>
      </c>
      <c r="V313" s="42"/>
      <c r="W313" s="862"/>
      <c r="X313" s="863"/>
      <c r="Y313" s="43"/>
      <c r="Z313" s="48"/>
      <c r="AA313" s="155"/>
      <c r="AB313" s="49"/>
      <c r="AC313" s="873" t="str">
        <f>IFERROR(IF(AG313&lt;&gt;"",Z313*VLOOKUP(N313,【参考】数式用!$AG$2:$AL$48,MATCH(Y313,【参考】数式用!$AI$4:$AL$4,0)+2,0), ""), "")</f>
        <v/>
      </c>
      <c r="AD313" s="873"/>
      <c r="AE313" s="409"/>
      <c r="AF313" s="53"/>
      <c r="AG313" s="421" t="str">
        <f>IFERROR(VLOOKUP(O313, 【参考】数式用!$AY$5:$AY$13, 1, FALSE), "")</f>
        <v/>
      </c>
      <c r="AH313" s="422" t="str">
        <f>IFERROR(VLOOKUP(N313, 【参考】数式用!$BA$2:$BB$48, 2, FALSE), "")</f>
        <v/>
      </c>
      <c r="AI313" s="423" t="str">
        <f t="shared" si="12"/>
        <v/>
      </c>
      <c r="AJ313" s="424" t="str">
        <f t="shared" si="13"/>
        <v/>
      </c>
      <c r="AK313" s="151"/>
      <c r="AL313" s="151"/>
      <c r="AM313" s="125"/>
      <c r="AN313" s="125"/>
      <c r="AO313" s="125"/>
      <c r="AP313" s="125"/>
      <c r="AQ313" s="125"/>
      <c r="AR313" s="125"/>
      <c r="AS313" s="125"/>
      <c r="AT313" s="125"/>
    </row>
    <row r="314" spans="1:46" customFormat="1" ht="30" customHeight="1">
      <c r="A314" s="153">
        <v>301</v>
      </c>
      <c r="B314" s="857" t="str">
        <f>IF(基本情報入力シート!C339="","",基本情報入力シート!C339)</f>
        <v/>
      </c>
      <c r="C314" s="858"/>
      <c r="D314" s="858"/>
      <c r="E314" s="858"/>
      <c r="F314" s="858"/>
      <c r="G314" s="858"/>
      <c r="H314" s="858"/>
      <c r="I314" s="859"/>
      <c r="J314" s="405" t="str">
        <f>IF(基本情報入力シート!M339="","",基本情報入力シート!M339)</f>
        <v/>
      </c>
      <c r="K314" s="406" t="str">
        <f>IF(基本情報入力シート!R339="","",基本情報入力シート!R339)</f>
        <v/>
      </c>
      <c r="L314" s="406" t="str">
        <f>IF(基本情報入力シート!W339="","",基本情報入力シート!W339)</f>
        <v/>
      </c>
      <c r="M314" s="405" t="str">
        <f>IF(基本情報入力シート!X339="","",基本情報入力シート!X339)</f>
        <v/>
      </c>
      <c r="N314" s="157" t="str">
        <f>IF(基本情報入力シート!Y339="","",基本情報入力シート!Y339)</f>
        <v/>
      </c>
      <c r="O314" s="164"/>
      <c r="P314" s="43"/>
      <c r="Q314" s="860"/>
      <c r="R314" s="861"/>
      <c r="S314" s="154" t="str">
        <f>IFERROR(ROUNDDOWN(Q314*VLOOKUP(N314,【参考】数式用!$AR$2:$AW$48,MATCH(P314,【参考】数式用!$AT$4:$AW$4)+2,FALSE)*0.5, 0), "")</f>
        <v/>
      </c>
      <c r="T314" s="47"/>
      <c r="U314" s="156" t="str">
        <f>IFERROR(IF(AG314&lt;&gt;"",Q314*VLOOKUP(N314,【参考】数式用!$AG$2:$AL$48,MATCH(P314,【参考】数式用!$AI$4:$AL$4,0)+2,0), ""), "")</f>
        <v/>
      </c>
      <c r="V314" s="42"/>
      <c r="W314" s="862"/>
      <c r="X314" s="863"/>
      <c r="Y314" s="43"/>
      <c r="Z314" s="48"/>
      <c r="AA314" s="155"/>
      <c r="AB314" s="49"/>
      <c r="AC314" s="873" t="str">
        <f>IFERROR(IF(AG314&lt;&gt;"",Z314*VLOOKUP(N314,【参考】数式用!$AG$2:$AL$48,MATCH(Y314,【参考】数式用!$AI$4:$AL$4,0)+2,0), ""), "")</f>
        <v/>
      </c>
      <c r="AD314" s="873"/>
      <c r="AE314" s="409"/>
      <c r="AF314" s="53"/>
      <c r="AG314" s="421" t="str">
        <f>IFERROR(VLOOKUP(O314, 【参考】数式用!$AY$5:$AY$13, 1, FALSE), "")</f>
        <v/>
      </c>
      <c r="AH314" s="422" t="str">
        <f>IFERROR(VLOOKUP(N314, 【参考】数式用!$BA$2:$BB$48, 2, FALSE), "")</f>
        <v/>
      </c>
      <c r="AI314" s="423" t="str">
        <f t="shared" si="12"/>
        <v/>
      </c>
      <c r="AJ314" s="424" t="str">
        <f t="shared" si="13"/>
        <v/>
      </c>
      <c r="AK314" s="151"/>
      <c r="AL314" s="151"/>
      <c r="AM314" s="125"/>
      <c r="AN314" s="125"/>
      <c r="AO314" s="125"/>
      <c r="AP314" s="125"/>
      <c r="AQ314" s="125"/>
      <c r="AR314" s="125"/>
      <c r="AS314" s="125"/>
      <c r="AT314" s="125"/>
    </row>
    <row r="315" spans="1:46" customFormat="1" ht="30" customHeight="1">
      <c r="A315" s="153">
        <v>302</v>
      </c>
      <c r="B315" s="857" t="str">
        <f>IF(基本情報入力シート!C340="","",基本情報入力シート!C340)</f>
        <v/>
      </c>
      <c r="C315" s="858"/>
      <c r="D315" s="858"/>
      <c r="E315" s="858"/>
      <c r="F315" s="858"/>
      <c r="G315" s="858"/>
      <c r="H315" s="858"/>
      <c r="I315" s="859"/>
      <c r="J315" s="405" t="str">
        <f>IF(基本情報入力シート!M340="","",基本情報入力シート!M340)</f>
        <v/>
      </c>
      <c r="K315" s="406" t="str">
        <f>IF(基本情報入力シート!R340="","",基本情報入力シート!R340)</f>
        <v/>
      </c>
      <c r="L315" s="406" t="str">
        <f>IF(基本情報入力シート!W340="","",基本情報入力シート!W340)</f>
        <v/>
      </c>
      <c r="M315" s="405" t="str">
        <f>IF(基本情報入力シート!X340="","",基本情報入力シート!X340)</f>
        <v/>
      </c>
      <c r="N315" s="157" t="str">
        <f>IF(基本情報入力シート!Y340="","",基本情報入力シート!Y340)</f>
        <v/>
      </c>
      <c r="O315" s="164"/>
      <c r="P315" s="43"/>
      <c r="Q315" s="860"/>
      <c r="R315" s="861"/>
      <c r="S315" s="154" t="str">
        <f>IFERROR(ROUNDDOWN(Q315*VLOOKUP(N315,【参考】数式用!$AR$2:$AW$48,MATCH(P315,【参考】数式用!$AT$4:$AW$4)+2,FALSE)*0.5, 0), "")</f>
        <v/>
      </c>
      <c r="T315" s="47"/>
      <c r="U315" s="156" t="str">
        <f>IFERROR(IF(AG315&lt;&gt;"",Q315*VLOOKUP(N315,【参考】数式用!$AG$2:$AL$48,MATCH(P315,【参考】数式用!$AI$4:$AL$4,0)+2,0), ""), "")</f>
        <v/>
      </c>
      <c r="V315" s="42"/>
      <c r="W315" s="862"/>
      <c r="X315" s="863"/>
      <c r="Y315" s="43"/>
      <c r="Z315" s="48"/>
      <c r="AA315" s="155"/>
      <c r="AB315" s="49"/>
      <c r="AC315" s="873" t="str">
        <f>IFERROR(IF(AG315&lt;&gt;"",Z315*VLOOKUP(N315,【参考】数式用!$AG$2:$AL$48,MATCH(Y315,【参考】数式用!$AI$4:$AL$4,0)+2,0), ""), "")</f>
        <v/>
      </c>
      <c r="AD315" s="873"/>
      <c r="AE315" s="409"/>
      <c r="AF315" s="53"/>
      <c r="AG315" s="421" t="str">
        <f>IFERROR(VLOOKUP(O315, 【参考】数式用!$AY$5:$AY$13, 1, FALSE), "")</f>
        <v/>
      </c>
      <c r="AH315" s="422" t="str">
        <f>IFERROR(VLOOKUP(N315, 【参考】数式用!$BA$2:$BB$48, 2, FALSE), "")</f>
        <v/>
      </c>
      <c r="AI315" s="423" t="str">
        <f t="shared" si="12"/>
        <v/>
      </c>
      <c r="AJ315" s="424" t="str">
        <f t="shared" si="13"/>
        <v/>
      </c>
      <c r="AK315" s="151"/>
      <c r="AL315" s="151"/>
      <c r="AM315" s="125"/>
      <c r="AN315" s="125"/>
      <c r="AO315" s="125"/>
      <c r="AP315" s="125"/>
      <c r="AQ315" s="125"/>
      <c r="AR315" s="125"/>
      <c r="AS315" s="125"/>
      <c r="AT315" s="125"/>
    </row>
    <row r="316" spans="1:46" customFormat="1" ht="30" customHeight="1">
      <c r="A316" s="153">
        <v>303</v>
      </c>
      <c r="B316" s="857" t="str">
        <f>IF(基本情報入力シート!C341="","",基本情報入力シート!C341)</f>
        <v/>
      </c>
      <c r="C316" s="858"/>
      <c r="D316" s="858"/>
      <c r="E316" s="858"/>
      <c r="F316" s="858"/>
      <c r="G316" s="858"/>
      <c r="H316" s="858"/>
      <c r="I316" s="859"/>
      <c r="J316" s="405" t="str">
        <f>IF(基本情報入力シート!M341="","",基本情報入力シート!M341)</f>
        <v/>
      </c>
      <c r="K316" s="406" t="str">
        <f>IF(基本情報入力シート!R341="","",基本情報入力シート!R341)</f>
        <v/>
      </c>
      <c r="L316" s="406" t="str">
        <f>IF(基本情報入力シート!W341="","",基本情報入力シート!W341)</f>
        <v/>
      </c>
      <c r="M316" s="405" t="str">
        <f>IF(基本情報入力シート!X341="","",基本情報入力シート!X341)</f>
        <v/>
      </c>
      <c r="N316" s="157" t="str">
        <f>IF(基本情報入力シート!Y341="","",基本情報入力シート!Y341)</f>
        <v/>
      </c>
      <c r="O316" s="164"/>
      <c r="P316" s="43"/>
      <c r="Q316" s="860"/>
      <c r="R316" s="861"/>
      <c r="S316" s="154" t="str">
        <f>IFERROR(ROUNDDOWN(Q316*VLOOKUP(N316,【参考】数式用!$AR$2:$AW$48,MATCH(P316,【参考】数式用!$AT$4:$AW$4)+2,FALSE)*0.5, 0), "")</f>
        <v/>
      </c>
      <c r="T316" s="47"/>
      <c r="U316" s="156" t="str">
        <f>IFERROR(IF(AG316&lt;&gt;"",Q316*VLOOKUP(N316,【参考】数式用!$AG$2:$AL$48,MATCH(P316,【参考】数式用!$AI$4:$AL$4,0)+2,0), ""), "")</f>
        <v/>
      </c>
      <c r="V316" s="42"/>
      <c r="W316" s="862"/>
      <c r="X316" s="863"/>
      <c r="Y316" s="43"/>
      <c r="Z316" s="48"/>
      <c r="AA316" s="155"/>
      <c r="AB316" s="49"/>
      <c r="AC316" s="873" t="str">
        <f>IFERROR(IF(AG316&lt;&gt;"",Z316*VLOOKUP(N316,【参考】数式用!$AG$2:$AL$48,MATCH(Y316,【参考】数式用!$AI$4:$AL$4,0)+2,0), ""), "")</f>
        <v/>
      </c>
      <c r="AD316" s="873"/>
      <c r="AE316" s="409"/>
      <c r="AF316" s="53"/>
      <c r="AG316" s="421" t="str">
        <f>IFERROR(VLOOKUP(O316, 【参考】数式用!$AY$5:$AY$13, 1, FALSE), "")</f>
        <v/>
      </c>
      <c r="AH316" s="422" t="str">
        <f>IFERROR(VLOOKUP(N316, 【参考】数式用!$BA$2:$BB$48, 2, FALSE), "")</f>
        <v/>
      </c>
      <c r="AI316" s="423" t="str">
        <f t="shared" si="12"/>
        <v/>
      </c>
      <c r="AJ316" s="424" t="str">
        <f t="shared" si="13"/>
        <v/>
      </c>
      <c r="AK316" s="151"/>
      <c r="AL316" s="151"/>
      <c r="AM316" s="125"/>
      <c r="AN316" s="125"/>
      <c r="AO316" s="125"/>
      <c r="AP316" s="125"/>
      <c r="AQ316" s="125"/>
      <c r="AR316" s="125"/>
      <c r="AS316" s="125"/>
      <c r="AT316" s="125"/>
    </row>
    <row r="317" spans="1:46" customFormat="1" ht="30" customHeight="1">
      <c r="A317" s="153">
        <v>304</v>
      </c>
      <c r="B317" s="857" t="str">
        <f>IF(基本情報入力シート!C342="","",基本情報入力シート!C342)</f>
        <v/>
      </c>
      <c r="C317" s="858"/>
      <c r="D317" s="858"/>
      <c r="E317" s="858"/>
      <c r="F317" s="858"/>
      <c r="G317" s="858"/>
      <c r="H317" s="858"/>
      <c r="I317" s="859"/>
      <c r="J317" s="405" t="str">
        <f>IF(基本情報入力シート!M342="","",基本情報入力シート!M342)</f>
        <v/>
      </c>
      <c r="K317" s="406" t="str">
        <f>IF(基本情報入力シート!R342="","",基本情報入力シート!R342)</f>
        <v/>
      </c>
      <c r="L317" s="406" t="str">
        <f>IF(基本情報入力シート!W342="","",基本情報入力シート!W342)</f>
        <v/>
      </c>
      <c r="M317" s="405" t="str">
        <f>IF(基本情報入力シート!X342="","",基本情報入力シート!X342)</f>
        <v/>
      </c>
      <c r="N317" s="157" t="str">
        <f>IF(基本情報入力シート!Y342="","",基本情報入力シート!Y342)</f>
        <v/>
      </c>
      <c r="O317" s="164"/>
      <c r="P317" s="43"/>
      <c r="Q317" s="860"/>
      <c r="R317" s="861"/>
      <c r="S317" s="154" t="str">
        <f>IFERROR(ROUNDDOWN(Q317*VLOOKUP(N317,【参考】数式用!$AR$2:$AW$48,MATCH(P317,【参考】数式用!$AT$4:$AW$4)+2,FALSE)*0.5, 0), "")</f>
        <v/>
      </c>
      <c r="T317" s="47"/>
      <c r="U317" s="156" t="str">
        <f>IFERROR(IF(AG317&lt;&gt;"",Q317*VLOOKUP(N317,【参考】数式用!$AG$2:$AL$48,MATCH(P317,【参考】数式用!$AI$4:$AL$4,0)+2,0), ""), "")</f>
        <v/>
      </c>
      <c r="V317" s="42"/>
      <c r="W317" s="862"/>
      <c r="X317" s="863"/>
      <c r="Y317" s="43"/>
      <c r="Z317" s="48"/>
      <c r="AA317" s="155"/>
      <c r="AB317" s="49"/>
      <c r="AC317" s="873" t="str">
        <f>IFERROR(IF(AG317&lt;&gt;"",Z317*VLOOKUP(N317,【参考】数式用!$AG$2:$AL$48,MATCH(Y317,【参考】数式用!$AI$4:$AL$4,0)+2,0), ""), "")</f>
        <v/>
      </c>
      <c r="AD317" s="873"/>
      <c r="AE317" s="409"/>
      <c r="AF317" s="53"/>
      <c r="AG317" s="421" t="str">
        <f>IFERROR(VLOOKUP(O317, 【参考】数式用!$AY$5:$AY$13, 1, FALSE), "")</f>
        <v/>
      </c>
      <c r="AH317" s="422" t="str">
        <f>IFERROR(VLOOKUP(N317, 【参考】数式用!$BA$2:$BB$48, 2, FALSE), "")</f>
        <v/>
      </c>
      <c r="AI317" s="423" t="str">
        <f t="shared" si="12"/>
        <v/>
      </c>
      <c r="AJ317" s="424" t="str">
        <f t="shared" si="13"/>
        <v/>
      </c>
      <c r="AK317" s="151"/>
      <c r="AL317" s="151"/>
      <c r="AM317" s="125"/>
      <c r="AN317" s="125"/>
      <c r="AO317" s="125"/>
      <c r="AP317" s="125"/>
      <c r="AQ317" s="125"/>
      <c r="AR317" s="125"/>
      <c r="AS317" s="125"/>
      <c r="AT317" s="125"/>
    </row>
    <row r="318" spans="1:46" customFormat="1" ht="30" customHeight="1">
      <c r="A318" s="153">
        <v>305</v>
      </c>
      <c r="B318" s="857" t="str">
        <f>IF(基本情報入力シート!C343="","",基本情報入力シート!C343)</f>
        <v/>
      </c>
      <c r="C318" s="858"/>
      <c r="D318" s="858"/>
      <c r="E318" s="858"/>
      <c r="F318" s="858"/>
      <c r="G318" s="858"/>
      <c r="H318" s="858"/>
      <c r="I318" s="859"/>
      <c r="J318" s="405" t="str">
        <f>IF(基本情報入力シート!M343="","",基本情報入力シート!M343)</f>
        <v/>
      </c>
      <c r="K318" s="406" t="str">
        <f>IF(基本情報入力シート!R343="","",基本情報入力シート!R343)</f>
        <v/>
      </c>
      <c r="L318" s="406" t="str">
        <f>IF(基本情報入力シート!W343="","",基本情報入力シート!W343)</f>
        <v/>
      </c>
      <c r="M318" s="405" t="str">
        <f>IF(基本情報入力シート!X343="","",基本情報入力シート!X343)</f>
        <v/>
      </c>
      <c r="N318" s="157" t="str">
        <f>IF(基本情報入力シート!Y343="","",基本情報入力シート!Y343)</f>
        <v/>
      </c>
      <c r="O318" s="164"/>
      <c r="P318" s="43"/>
      <c r="Q318" s="860"/>
      <c r="R318" s="861"/>
      <c r="S318" s="154" t="str">
        <f>IFERROR(ROUNDDOWN(Q318*VLOOKUP(N318,【参考】数式用!$AR$2:$AW$48,MATCH(P318,【参考】数式用!$AT$4:$AW$4)+2,FALSE)*0.5, 0), "")</f>
        <v/>
      </c>
      <c r="T318" s="47"/>
      <c r="U318" s="156" t="str">
        <f>IFERROR(IF(AG318&lt;&gt;"",Q318*VLOOKUP(N318,【参考】数式用!$AG$2:$AL$48,MATCH(P318,【参考】数式用!$AI$4:$AL$4,0)+2,0), ""), "")</f>
        <v/>
      </c>
      <c r="V318" s="42"/>
      <c r="W318" s="862"/>
      <c r="X318" s="863"/>
      <c r="Y318" s="43"/>
      <c r="Z318" s="48"/>
      <c r="AA318" s="155"/>
      <c r="AB318" s="49"/>
      <c r="AC318" s="873" t="str">
        <f>IFERROR(IF(AG318&lt;&gt;"",Z318*VLOOKUP(N318,【参考】数式用!$AG$2:$AL$48,MATCH(Y318,【参考】数式用!$AI$4:$AL$4,0)+2,0), ""), "")</f>
        <v/>
      </c>
      <c r="AD318" s="873"/>
      <c r="AE318" s="409"/>
      <c r="AF318" s="53"/>
      <c r="AG318" s="421" t="str">
        <f>IFERROR(VLOOKUP(O318, 【参考】数式用!$AY$5:$AY$13, 1, FALSE), "")</f>
        <v/>
      </c>
      <c r="AH318" s="422" t="str">
        <f>IFERROR(VLOOKUP(N318, 【参考】数式用!$BA$2:$BB$48, 2, FALSE), "")</f>
        <v/>
      </c>
      <c r="AI318" s="423" t="str">
        <f t="shared" si="12"/>
        <v/>
      </c>
      <c r="AJ318" s="424" t="str">
        <f t="shared" si="13"/>
        <v/>
      </c>
      <c r="AK318" s="151"/>
      <c r="AL318" s="151"/>
      <c r="AM318" s="125"/>
      <c r="AN318" s="125"/>
      <c r="AO318" s="125"/>
      <c r="AP318" s="125"/>
      <c r="AQ318" s="125"/>
      <c r="AR318" s="125"/>
      <c r="AS318" s="125"/>
      <c r="AT318" s="125"/>
    </row>
    <row r="319" spans="1:46" s="486" customFormat="1" ht="30" customHeight="1">
      <c r="A319" s="153">
        <v>306</v>
      </c>
      <c r="B319" s="857" t="str">
        <f>IF(基本情報入力シート!C344="","",基本情報入力シート!C344)</f>
        <v/>
      </c>
      <c r="C319" s="858"/>
      <c r="D319" s="858"/>
      <c r="E319" s="858"/>
      <c r="F319" s="858"/>
      <c r="G319" s="858"/>
      <c r="H319" s="858"/>
      <c r="I319" s="859"/>
      <c r="J319" s="405" t="str">
        <f>IF(基本情報入力シート!M344="","",基本情報入力シート!M344)</f>
        <v/>
      </c>
      <c r="K319" s="406" t="str">
        <f>IF(基本情報入力シート!R344="","",基本情報入力シート!R344)</f>
        <v/>
      </c>
      <c r="L319" s="406" t="str">
        <f>IF(基本情報入力シート!W344="","",基本情報入力シート!W344)</f>
        <v/>
      </c>
      <c r="M319" s="405" t="str">
        <f>IF(基本情報入力シート!X344="","",基本情報入力シート!X344)</f>
        <v/>
      </c>
      <c r="N319" s="157" t="str">
        <f>IF(基本情報入力シート!Y344="","",基本情報入力シート!Y344)</f>
        <v/>
      </c>
      <c r="O319" s="164"/>
      <c r="P319" s="43"/>
      <c r="Q319" s="860"/>
      <c r="R319" s="861"/>
      <c r="S319" s="154" t="str">
        <f>IFERROR(ROUNDDOWN(Q319*VLOOKUP(N319,【参考】数式用!$AR$2:$AW$48,MATCH(P319,【参考】数式用!$AT$4:$AW$4)+2,FALSE)*0.5, 0), "")</f>
        <v/>
      </c>
      <c r="T319" s="47"/>
      <c r="U319" s="156" t="str">
        <f>IFERROR(IF(AG319&lt;&gt;"",Q319*VLOOKUP(N319,【参考】数式用!$AG$2:$AL$48,MATCH(P319,【参考】数式用!$AI$4:$AL$4,0)+2,0), ""), "")</f>
        <v/>
      </c>
      <c r="V319" s="42"/>
      <c r="W319" s="862"/>
      <c r="X319" s="863"/>
      <c r="Y319" s="43"/>
      <c r="Z319" s="48"/>
      <c r="AA319" s="155"/>
      <c r="AB319" s="49"/>
      <c r="AC319" s="873" t="str">
        <f>IFERROR(IF(AG319&lt;&gt;"",Z319*VLOOKUP(N319,【参考】数式用!$AG$2:$AL$48,MATCH(Y319,【参考】数式用!$AI$4:$AL$4,0)+2,0), ""), "")</f>
        <v/>
      </c>
      <c r="AD319" s="873"/>
      <c r="AE319" s="409"/>
      <c r="AF319" s="53"/>
      <c r="AG319" s="421" t="str">
        <f>IFERROR(VLOOKUP(O319, 【参考】数式用!$AY$5:$AY$13, 1, FALSE), "")</f>
        <v/>
      </c>
      <c r="AH319" s="422" t="str">
        <f>IFERROR(VLOOKUP(N319, 【参考】数式用!$BA$2:$BB$48, 2, FALSE), "")</f>
        <v/>
      </c>
      <c r="AI319" s="423" t="str">
        <f t="shared" si="12"/>
        <v/>
      </c>
      <c r="AJ319" s="424" t="str">
        <f t="shared" si="13"/>
        <v/>
      </c>
      <c r="AK319" s="484"/>
      <c r="AL319" s="484"/>
      <c r="AM319" s="485"/>
      <c r="AN319" s="485"/>
      <c r="AO319" s="485"/>
      <c r="AP319" s="485"/>
      <c r="AQ319" s="485"/>
      <c r="AR319" s="485"/>
      <c r="AS319" s="485"/>
      <c r="AT319" s="485"/>
    </row>
    <row r="320" spans="1:46" s="485" customFormat="1" ht="30" customHeight="1">
      <c r="A320" s="153">
        <v>307</v>
      </c>
      <c r="B320" s="857" t="str">
        <f>IF(基本情報入力シート!C345="","",基本情報入力シート!C345)</f>
        <v/>
      </c>
      <c r="C320" s="858"/>
      <c r="D320" s="858"/>
      <c r="E320" s="858"/>
      <c r="F320" s="858"/>
      <c r="G320" s="858"/>
      <c r="H320" s="858"/>
      <c r="I320" s="859"/>
      <c r="J320" s="405" t="str">
        <f>IF(基本情報入力シート!M345="","",基本情報入力シート!M345)</f>
        <v/>
      </c>
      <c r="K320" s="406" t="str">
        <f>IF(基本情報入力シート!R345="","",基本情報入力シート!R345)</f>
        <v/>
      </c>
      <c r="L320" s="406" t="str">
        <f>IF(基本情報入力シート!W345="","",基本情報入力シート!W345)</f>
        <v/>
      </c>
      <c r="M320" s="405" t="str">
        <f>IF(基本情報入力シート!X345="","",基本情報入力シート!X345)</f>
        <v/>
      </c>
      <c r="N320" s="157" t="str">
        <f>IF(基本情報入力シート!Y345="","",基本情報入力シート!Y345)</f>
        <v/>
      </c>
      <c r="O320" s="164"/>
      <c r="P320" s="43"/>
      <c r="Q320" s="860"/>
      <c r="R320" s="861"/>
      <c r="S320" s="154" t="str">
        <f>IFERROR(ROUNDDOWN(Q320*VLOOKUP(N320,【参考】数式用!$AR$2:$AW$48,MATCH(P320,【参考】数式用!$AT$4:$AW$4)+2,FALSE)*0.5, 0), "")</f>
        <v/>
      </c>
      <c r="T320" s="47"/>
      <c r="U320" s="156" t="str">
        <f>IFERROR(IF(AG320&lt;&gt;"",Q320*VLOOKUP(N320,【参考】数式用!$AG$2:$AL$48,MATCH(P320,【参考】数式用!$AI$4:$AL$4,0)+2,0), ""), "")</f>
        <v/>
      </c>
      <c r="V320" s="42"/>
      <c r="W320" s="862"/>
      <c r="X320" s="863"/>
      <c r="Y320" s="43"/>
      <c r="Z320" s="48"/>
      <c r="AA320" s="155"/>
      <c r="AB320" s="49"/>
      <c r="AC320" s="873" t="str">
        <f>IFERROR(IF(AG320&lt;&gt;"",Z320*VLOOKUP(N320,【参考】数式用!$AG$2:$AL$48,MATCH(Y320,【参考】数式用!$AI$4:$AL$4,0)+2,0), ""), "")</f>
        <v/>
      </c>
      <c r="AD320" s="873"/>
      <c r="AE320" s="409"/>
      <c r="AF320" s="53"/>
      <c r="AG320" s="421" t="str">
        <f>IFERROR(VLOOKUP(O320, 【参考】数式用!$AY$5:$AY$13, 1, FALSE), "")</f>
        <v/>
      </c>
      <c r="AH320" s="422" t="str">
        <f>IFERROR(VLOOKUP(N320, 【参考】数式用!$BA$2:$BB$48, 2, FALSE), "")</f>
        <v/>
      </c>
      <c r="AI320" s="423" t="str">
        <f t="shared" si="12"/>
        <v/>
      </c>
      <c r="AJ320" s="424" t="str">
        <f t="shared" si="13"/>
        <v/>
      </c>
      <c r="AK320" s="486"/>
      <c r="AL320" s="486"/>
      <c r="AM320" s="486"/>
      <c r="AN320" s="486"/>
    </row>
    <row r="321" spans="1:46" s="485" customFormat="1" ht="30" customHeight="1">
      <c r="A321" s="153">
        <v>308</v>
      </c>
      <c r="B321" s="857" t="str">
        <f>IF(基本情報入力シート!C346="","",基本情報入力シート!C346)</f>
        <v/>
      </c>
      <c r="C321" s="858"/>
      <c r="D321" s="858"/>
      <c r="E321" s="858"/>
      <c r="F321" s="858"/>
      <c r="G321" s="858"/>
      <c r="H321" s="858"/>
      <c r="I321" s="859"/>
      <c r="J321" s="405" t="str">
        <f>IF(基本情報入力シート!M346="","",基本情報入力シート!M346)</f>
        <v/>
      </c>
      <c r="K321" s="406" t="str">
        <f>IF(基本情報入力シート!R346="","",基本情報入力シート!R346)</f>
        <v/>
      </c>
      <c r="L321" s="406" t="str">
        <f>IF(基本情報入力シート!W346="","",基本情報入力シート!W346)</f>
        <v/>
      </c>
      <c r="M321" s="405" t="str">
        <f>IF(基本情報入力シート!X346="","",基本情報入力シート!X346)</f>
        <v/>
      </c>
      <c r="N321" s="157" t="str">
        <f>IF(基本情報入力シート!Y346="","",基本情報入力シート!Y346)</f>
        <v/>
      </c>
      <c r="O321" s="164"/>
      <c r="P321" s="43"/>
      <c r="Q321" s="860"/>
      <c r="R321" s="861"/>
      <c r="S321" s="154" t="str">
        <f>IFERROR(ROUNDDOWN(Q321*VLOOKUP(N321,【参考】数式用!$AR$2:$AW$48,MATCH(P321,【参考】数式用!$AT$4:$AW$4)+2,FALSE)*0.5, 0), "")</f>
        <v/>
      </c>
      <c r="T321" s="47"/>
      <c r="U321" s="156" t="str">
        <f>IFERROR(IF(AG321&lt;&gt;"",Q321*VLOOKUP(N321,【参考】数式用!$AG$2:$AL$48,MATCH(P321,【参考】数式用!$AI$4:$AL$4,0)+2,0), ""), "")</f>
        <v/>
      </c>
      <c r="V321" s="42"/>
      <c r="W321" s="862"/>
      <c r="X321" s="863"/>
      <c r="Y321" s="43"/>
      <c r="Z321" s="48"/>
      <c r="AA321" s="155"/>
      <c r="AB321" s="49"/>
      <c r="AC321" s="873" t="str">
        <f>IFERROR(IF(AG321&lt;&gt;"",Z321*VLOOKUP(N321,【参考】数式用!$AG$2:$AL$48,MATCH(Y321,【参考】数式用!$AI$4:$AL$4,0)+2,0), ""), "")</f>
        <v/>
      </c>
      <c r="AD321" s="873"/>
      <c r="AE321" s="409"/>
      <c r="AF321" s="53"/>
      <c r="AG321" s="421" t="str">
        <f>IFERROR(VLOOKUP(O321, 【参考】数式用!$AY$5:$AY$13, 1, FALSE), "")</f>
        <v/>
      </c>
      <c r="AH321" s="422" t="str">
        <f>IFERROR(VLOOKUP(N321, 【参考】数式用!$BA$2:$BB$48, 2, FALSE), "")</f>
        <v/>
      </c>
      <c r="AI321" s="423" t="str">
        <f t="shared" si="12"/>
        <v/>
      </c>
      <c r="AJ321" s="424" t="str">
        <f t="shared" si="13"/>
        <v/>
      </c>
      <c r="AK321" s="486"/>
      <c r="AL321" s="486"/>
      <c r="AM321" s="486"/>
      <c r="AN321" s="486"/>
    </row>
    <row r="322" spans="1:46" ht="30" customHeight="1">
      <c r="A322" s="153">
        <v>309</v>
      </c>
      <c r="B322" s="857" t="str">
        <f>IF(基本情報入力シート!C347="","",基本情報入力シート!C347)</f>
        <v/>
      </c>
      <c r="C322" s="858"/>
      <c r="D322" s="858"/>
      <c r="E322" s="858"/>
      <c r="F322" s="858"/>
      <c r="G322" s="858"/>
      <c r="H322" s="858"/>
      <c r="I322" s="859"/>
      <c r="J322" s="405" t="str">
        <f>IF(基本情報入力シート!M347="","",基本情報入力シート!M347)</f>
        <v/>
      </c>
      <c r="K322" s="406" t="str">
        <f>IF(基本情報入力シート!R347="","",基本情報入力シート!R347)</f>
        <v/>
      </c>
      <c r="L322" s="406" t="str">
        <f>IF(基本情報入力シート!W347="","",基本情報入力シート!W347)</f>
        <v/>
      </c>
      <c r="M322" s="405" t="str">
        <f>IF(基本情報入力シート!X347="","",基本情報入力シート!X347)</f>
        <v/>
      </c>
      <c r="N322" s="157" t="str">
        <f>IF(基本情報入力シート!Y347="","",基本情報入力シート!Y347)</f>
        <v/>
      </c>
      <c r="O322" s="164"/>
      <c r="P322" s="43"/>
      <c r="Q322" s="860"/>
      <c r="R322" s="861"/>
      <c r="S322" s="154" t="str">
        <f>IFERROR(ROUNDDOWN(Q322*VLOOKUP(N322,【参考】数式用!$AR$2:$AW$48,MATCH(P322,【参考】数式用!$AT$4:$AW$4)+2,FALSE)*0.5, 0), "")</f>
        <v/>
      </c>
      <c r="T322" s="47"/>
      <c r="U322" s="156" t="str">
        <f>IFERROR(IF(AG322&lt;&gt;"",Q322*VLOOKUP(N322,【参考】数式用!$AG$2:$AL$48,MATCH(P322,【参考】数式用!$AI$4:$AL$4,0)+2,0), ""), "")</f>
        <v/>
      </c>
      <c r="V322" s="42"/>
      <c r="W322" s="862"/>
      <c r="X322" s="863"/>
      <c r="Y322" s="43"/>
      <c r="Z322" s="48"/>
      <c r="AA322" s="155"/>
      <c r="AB322" s="49"/>
      <c r="AC322" s="873" t="str">
        <f>IFERROR(IF(AG322&lt;&gt;"",Z322*VLOOKUP(N322,【参考】数式用!$AG$2:$AL$48,MATCH(Y322,【参考】数式用!$AI$4:$AL$4,0)+2,0), ""), "")</f>
        <v/>
      </c>
      <c r="AD322" s="873"/>
      <c r="AE322" s="409"/>
      <c r="AF322" s="53"/>
      <c r="AG322" s="421" t="str">
        <f>IFERROR(VLOOKUP(O322, 【参考】数式用!$AY$5:$AY$13, 1, FALSE), "")</f>
        <v/>
      </c>
      <c r="AH322" s="422" t="str">
        <f>IFERROR(VLOOKUP(N322, 【参考】数式用!$BA$2:$BB$48, 2, FALSE), "")</f>
        <v/>
      </c>
      <c r="AI322" s="423" t="str">
        <f t="shared" si="12"/>
        <v/>
      </c>
      <c r="AJ322" s="424" t="str">
        <f t="shared" si="13"/>
        <v/>
      </c>
    </row>
    <row r="323" spans="1:46" customFormat="1" ht="30" customHeight="1">
      <c r="A323" s="153">
        <v>310</v>
      </c>
      <c r="B323" s="857" t="str">
        <f>IF(基本情報入力シート!C348="","",基本情報入力シート!C348)</f>
        <v/>
      </c>
      <c r="C323" s="858"/>
      <c r="D323" s="858"/>
      <c r="E323" s="858"/>
      <c r="F323" s="858"/>
      <c r="G323" s="858"/>
      <c r="H323" s="858"/>
      <c r="I323" s="859"/>
      <c r="J323" s="405" t="str">
        <f>IF(基本情報入力シート!M348="","",基本情報入力シート!M348)</f>
        <v/>
      </c>
      <c r="K323" s="406" t="str">
        <f>IF(基本情報入力シート!R348="","",基本情報入力シート!R348)</f>
        <v/>
      </c>
      <c r="L323" s="406" t="str">
        <f>IF(基本情報入力シート!W348="","",基本情報入力シート!W348)</f>
        <v/>
      </c>
      <c r="M323" s="405" t="str">
        <f>IF(基本情報入力シート!X348="","",基本情報入力シート!X348)</f>
        <v/>
      </c>
      <c r="N323" s="157" t="str">
        <f>IF(基本情報入力シート!Y348="","",基本情報入力シート!Y348)</f>
        <v/>
      </c>
      <c r="O323" s="164"/>
      <c r="P323" s="43"/>
      <c r="Q323" s="855"/>
      <c r="R323" s="856"/>
      <c r="S323" s="154" t="str">
        <f>IFERROR(ROUNDDOWN(Q323*VLOOKUP(N323,【参考】数式用!$AR$2:$AW$48,MATCH(P323,【参考】数式用!$AT$4:$AW$4)+2,FALSE)*0.5, 0), "")</f>
        <v/>
      </c>
      <c r="T323" s="47"/>
      <c r="U323" s="156" t="str">
        <f>IFERROR(IF(AG323&lt;&gt;"",Q323*VLOOKUP(N323,【参考】数式用!$AG$2:$AL$48,MATCH(P323,【参考】数式用!$AI$4:$AL$4,0)+2,0), ""), "")</f>
        <v/>
      </c>
      <c r="V323" s="42"/>
      <c r="W323" s="862"/>
      <c r="X323" s="863"/>
      <c r="Y323" s="43"/>
      <c r="Z323" s="48"/>
      <c r="AA323" s="155"/>
      <c r="AB323" s="49"/>
      <c r="AC323" s="864" t="str">
        <f>IFERROR(IF(AG323&lt;&gt;"",Z323*VLOOKUP(N323,【参考】数式用!$AG$2:$AL$48,MATCH(Y323,【参考】数式用!$AI$4:$AL$4,0)+2,0), ""), "")</f>
        <v/>
      </c>
      <c r="AD323" s="864"/>
      <c r="AE323" s="409"/>
      <c r="AF323" s="53"/>
      <c r="AG323" s="421" t="str">
        <f>IFERROR(VLOOKUP(O323, 【参考】数式用!$AY$5:$AY$13, 1, FALSE), "")</f>
        <v/>
      </c>
      <c r="AH323" s="422" t="str">
        <f>IFERROR(VLOOKUP(N323, 【参考】数式用!$BA$2:$BB$48, 2, FALSE), "")</f>
        <v/>
      </c>
      <c r="AI323" s="423" t="str">
        <f t="shared" si="12"/>
        <v/>
      </c>
      <c r="AJ323" s="424" t="str">
        <f t="shared" si="13"/>
        <v/>
      </c>
      <c r="AK323" s="151"/>
      <c r="AL323" s="151"/>
      <c r="AM323" s="125"/>
      <c r="AN323" s="125"/>
      <c r="AO323" s="125"/>
      <c r="AP323" s="125"/>
      <c r="AQ323" s="125"/>
      <c r="AR323" s="125"/>
      <c r="AS323" s="125"/>
      <c r="AT323" s="125"/>
    </row>
    <row r="324" spans="1:46" customFormat="1" ht="30" customHeight="1">
      <c r="A324" s="153">
        <v>311</v>
      </c>
      <c r="B324" s="857" t="str">
        <f>IF(基本情報入力シート!C349="","",基本情報入力シート!C349)</f>
        <v/>
      </c>
      <c r="C324" s="858"/>
      <c r="D324" s="858"/>
      <c r="E324" s="858"/>
      <c r="F324" s="858"/>
      <c r="G324" s="858"/>
      <c r="H324" s="858"/>
      <c r="I324" s="859"/>
      <c r="J324" s="405" t="str">
        <f>IF(基本情報入力シート!M349="","",基本情報入力シート!M349)</f>
        <v/>
      </c>
      <c r="K324" s="406" t="str">
        <f>IF(基本情報入力シート!R349="","",基本情報入力シート!R349)</f>
        <v/>
      </c>
      <c r="L324" s="406" t="str">
        <f>IF(基本情報入力シート!W349="","",基本情報入力シート!W349)</f>
        <v/>
      </c>
      <c r="M324" s="405" t="str">
        <f>IF(基本情報入力シート!X349="","",基本情報入力シート!X349)</f>
        <v/>
      </c>
      <c r="N324" s="157" t="str">
        <f>IF(基本情報入力シート!Y349="","",基本情報入力シート!Y349)</f>
        <v/>
      </c>
      <c r="O324" s="164"/>
      <c r="P324" s="43"/>
      <c r="Q324" s="855"/>
      <c r="R324" s="856"/>
      <c r="S324" s="154" t="str">
        <f>IFERROR(ROUNDDOWN(Q324*VLOOKUP(N324,【参考】数式用!$AR$2:$AW$48,MATCH(P324,【参考】数式用!$AT$4:$AW$4)+2,FALSE)*0.5, 0), "")</f>
        <v/>
      </c>
      <c r="T324" s="47"/>
      <c r="U324" s="156" t="str">
        <f>IFERROR(IF(AG324&lt;&gt;"",Q324*VLOOKUP(N324,【参考】数式用!$AG$2:$AL$48,MATCH(P324,【参考】数式用!$AI$4:$AL$4,0)+2,0), ""), "")</f>
        <v/>
      </c>
      <c r="V324" s="42"/>
      <c r="W324" s="862"/>
      <c r="X324" s="863"/>
      <c r="Y324" s="43"/>
      <c r="Z324" s="48"/>
      <c r="AA324" s="155"/>
      <c r="AB324" s="49"/>
      <c r="AC324" s="864" t="str">
        <f>IFERROR(IF(AG324&lt;&gt;"",Z324*VLOOKUP(N324,【参考】数式用!$AG$2:$AL$48,MATCH(Y324,【参考】数式用!$AI$4:$AL$4,0)+2,0), ""), "")</f>
        <v/>
      </c>
      <c r="AD324" s="864"/>
      <c r="AE324" s="409"/>
      <c r="AF324" s="53"/>
      <c r="AG324" s="421" t="str">
        <f>IFERROR(VLOOKUP(O324, 【参考】数式用!$AY$5:$AY$13, 1, FALSE), "")</f>
        <v/>
      </c>
      <c r="AH324" s="422" t="str">
        <f>IFERROR(VLOOKUP(N324, 【参考】数式用!$BA$2:$BB$48, 2, FALSE), "")</f>
        <v/>
      </c>
      <c r="AI324" s="423" t="str">
        <f t="shared" si="12"/>
        <v/>
      </c>
      <c r="AJ324" s="424" t="str">
        <f t="shared" si="13"/>
        <v/>
      </c>
      <c r="AK324" s="151"/>
      <c r="AL324" s="151"/>
      <c r="AM324" s="125"/>
      <c r="AN324" s="125"/>
      <c r="AO324" s="125"/>
      <c r="AP324" s="125"/>
      <c r="AQ324" s="125"/>
      <c r="AR324" s="125"/>
      <c r="AS324" s="125"/>
      <c r="AT324" s="125"/>
    </row>
    <row r="325" spans="1:46" customFormat="1" ht="30" customHeight="1">
      <c r="A325" s="153">
        <v>312</v>
      </c>
      <c r="B325" s="857" t="str">
        <f>IF(基本情報入力シート!C350="","",基本情報入力シート!C350)</f>
        <v/>
      </c>
      <c r="C325" s="858"/>
      <c r="D325" s="858"/>
      <c r="E325" s="858"/>
      <c r="F325" s="858"/>
      <c r="G325" s="858"/>
      <c r="H325" s="858"/>
      <c r="I325" s="859"/>
      <c r="J325" s="405" t="str">
        <f>IF(基本情報入力シート!M350="","",基本情報入力シート!M350)</f>
        <v/>
      </c>
      <c r="K325" s="406" t="str">
        <f>IF(基本情報入力シート!R350="","",基本情報入力シート!R350)</f>
        <v/>
      </c>
      <c r="L325" s="406" t="str">
        <f>IF(基本情報入力シート!W350="","",基本情報入力シート!W350)</f>
        <v/>
      </c>
      <c r="M325" s="405" t="str">
        <f>IF(基本情報入力シート!X350="","",基本情報入力シート!X350)</f>
        <v/>
      </c>
      <c r="N325" s="157" t="str">
        <f>IF(基本情報入力シート!Y350="","",基本情報入力シート!Y350)</f>
        <v/>
      </c>
      <c r="O325" s="164"/>
      <c r="P325" s="43"/>
      <c r="Q325" s="855"/>
      <c r="R325" s="856"/>
      <c r="S325" s="154" t="str">
        <f>IFERROR(ROUNDDOWN(Q325*VLOOKUP(N325,【参考】数式用!$AR$2:$AW$48,MATCH(P325,【参考】数式用!$AT$4:$AW$4)+2,FALSE)*0.5, 0), "")</f>
        <v/>
      </c>
      <c r="T325" s="47"/>
      <c r="U325" s="156" t="str">
        <f>IFERROR(IF(AG325&lt;&gt;"",Q325*VLOOKUP(N325,【参考】数式用!$AG$2:$AL$48,MATCH(P325,【参考】数式用!$AI$4:$AL$4,0)+2,0), ""), "")</f>
        <v/>
      </c>
      <c r="V325" s="42"/>
      <c r="W325" s="862"/>
      <c r="X325" s="863"/>
      <c r="Y325" s="43"/>
      <c r="Z325" s="48"/>
      <c r="AA325" s="155"/>
      <c r="AB325" s="49"/>
      <c r="AC325" s="864" t="str">
        <f>IFERROR(IF(AG325&lt;&gt;"",Z325*VLOOKUP(N325,【参考】数式用!$AG$2:$AL$48,MATCH(Y325,【参考】数式用!$AI$4:$AL$4,0)+2,0), ""), "")</f>
        <v/>
      </c>
      <c r="AD325" s="864"/>
      <c r="AE325" s="409"/>
      <c r="AF325" s="53"/>
      <c r="AG325" s="421" t="str">
        <f>IFERROR(VLOOKUP(O325, 【参考】数式用!$AY$5:$AY$13, 1, FALSE), "")</f>
        <v/>
      </c>
      <c r="AH325" s="422" t="str">
        <f>IFERROR(VLOOKUP(N325, 【参考】数式用!$BA$2:$BB$48, 2, FALSE), "")</f>
        <v/>
      </c>
      <c r="AI325" s="423" t="str">
        <f t="shared" si="12"/>
        <v/>
      </c>
      <c r="AJ325" s="424" t="str">
        <f t="shared" si="13"/>
        <v/>
      </c>
      <c r="AK325" s="151"/>
      <c r="AL325" s="151"/>
      <c r="AM325" s="125"/>
      <c r="AN325" s="125"/>
      <c r="AO325" s="125"/>
      <c r="AP325" s="125"/>
      <c r="AQ325" s="125"/>
      <c r="AR325" s="125"/>
      <c r="AS325" s="125"/>
      <c r="AT325" s="125"/>
    </row>
    <row r="326" spans="1:46" customFormat="1" ht="30" customHeight="1">
      <c r="A326" s="153">
        <v>313</v>
      </c>
      <c r="B326" s="857" t="str">
        <f>IF(基本情報入力シート!C351="","",基本情報入力シート!C351)</f>
        <v/>
      </c>
      <c r="C326" s="858"/>
      <c r="D326" s="858"/>
      <c r="E326" s="858"/>
      <c r="F326" s="858"/>
      <c r="G326" s="858"/>
      <c r="H326" s="858"/>
      <c r="I326" s="859"/>
      <c r="J326" s="405" t="str">
        <f>IF(基本情報入力シート!M351="","",基本情報入力シート!M351)</f>
        <v/>
      </c>
      <c r="K326" s="406" t="str">
        <f>IF(基本情報入力シート!R351="","",基本情報入力シート!R351)</f>
        <v/>
      </c>
      <c r="L326" s="406" t="str">
        <f>IF(基本情報入力シート!W351="","",基本情報入力シート!W351)</f>
        <v/>
      </c>
      <c r="M326" s="405" t="str">
        <f>IF(基本情報入力シート!X351="","",基本情報入力シート!X351)</f>
        <v/>
      </c>
      <c r="N326" s="157" t="str">
        <f>IF(基本情報入力シート!Y351="","",基本情報入力シート!Y351)</f>
        <v/>
      </c>
      <c r="O326" s="164"/>
      <c r="P326" s="43"/>
      <c r="Q326" s="855"/>
      <c r="R326" s="856"/>
      <c r="S326" s="154" t="str">
        <f>IFERROR(ROUNDDOWN(Q326*VLOOKUP(N326,【参考】数式用!$AR$2:$AW$48,MATCH(P326,【参考】数式用!$AT$4:$AW$4)+2,FALSE)*0.5, 0), "")</f>
        <v/>
      </c>
      <c r="T326" s="47"/>
      <c r="U326" s="156" t="str">
        <f>IFERROR(IF(AG326&lt;&gt;"",Q326*VLOOKUP(N326,【参考】数式用!$AG$2:$AL$48,MATCH(P326,【参考】数式用!$AI$4:$AL$4,0)+2,0), ""), "")</f>
        <v/>
      </c>
      <c r="V326" s="42"/>
      <c r="W326" s="862"/>
      <c r="X326" s="863"/>
      <c r="Y326" s="43"/>
      <c r="Z326" s="48"/>
      <c r="AA326" s="155"/>
      <c r="AB326" s="49"/>
      <c r="AC326" s="864" t="str">
        <f>IFERROR(IF(AG326&lt;&gt;"",Z326*VLOOKUP(N326,【参考】数式用!$AG$2:$AL$48,MATCH(Y326,【参考】数式用!$AI$4:$AL$4,0)+2,0), ""), "")</f>
        <v/>
      </c>
      <c r="AD326" s="864"/>
      <c r="AE326" s="409"/>
      <c r="AF326" s="53"/>
      <c r="AG326" s="421" t="str">
        <f>IFERROR(VLOOKUP(O326, 【参考】数式用!$AY$5:$AY$13, 1, FALSE), "")</f>
        <v/>
      </c>
      <c r="AH326" s="422" t="str">
        <f>IFERROR(VLOOKUP(N326, 【参考】数式用!$BA$2:$BB$48, 2, FALSE), "")</f>
        <v/>
      </c>
      <c r="AI326" s="423" t="str">
        <f t="shared" si="12"/>
        <v/>
      </c>
      <c r="AJ326" s="424" t="str">
        <f t="shared" si="13"/>
        <v/>
      </c>
      <c r="AK326" s="151"/>
      <c r="AL326" s="151"/>
      <c r="AM326" s="125"/>
      <c r="AN326" s="125"/>
      <c r="AO326" s="125"/>
      <c r="AP326" s="125"/>
      <c r="AQ326" s="125"/>
      <c r="AR326" s="125"/>
      <c r="AS326" s="125"/>
      <c r="AT326" s="125"/>
    </row>
    <row r="327" spans="1:46" customFormat="1" ht="30" customHeight="1">
      <c r="A327" s="153">
        <v>314</v>
      </c>
      <c r="B327" s="857" t="str">
        <f>IF(基本情報入力シート!C352="","",基本情報入力シート!C352)</f>
        <v/>
      </c>
      <c r="C327" s="858"/>
      <c r="D327" s="858"/>
      <c r="E327" s="858"/>
      <c r="F327" s="858"/>
      <c r="G327" s="858"/>
      <c r="H327" s="858"/>
      <c r="I327" s="859"/>
      <c r="J327" s="405" t="str">
        <f>IF(基本情報入力シート!M352="","",基本情報入力シート!M352)</f>
        <v/>
      </c>
      <c r="K327" s="406" t="str">
        <f>IF(基本情報入力シート!R352="","",基本情報入力シート!R352)</f>
        <v/>
      </c>
      <c r="L327" s="406" t="str">
        <f>IF(基本情報入力シート!W352="","",基本情報入力シート!W352)</f>
        <v/>
      </c>
      <c r="M327" s="405" t="str">
        <f>IF(基本情報入力シート!X352="","",基本情報入力シート!X352)</f>
        <v/>
      </c>
      <c r="N327" s="157" t="str">
        <f>IF(基本情報入力シート!Y352="","",基本情報入力シート!Y352)</f>
        <v/>
      </c>
      <c r="O327" s="164"/>
      <c r="P327" s="43"/>
      <c r="Q327" s="855"/>
      <c r="R327" s="856"/>
      <c r="S327" s="154" t="str">
        <f>IFERROR(ROUNDDOWN(Q327*VLOOKUP(N327,【参考】数式用!$AR$2:$AW$48,MATCH(P327,【参考】数式用!$AT$4:$AW$4)+2,FALSE)*0.5, 0), "")</f>
        <v/>
      </c>
      <c r="T327" s="47"/>
      <c r="U327" s="156" t="str">
        <f>IFERROR(IF(AG327&lt;&gt;"",Q327*VLOOKUP(N327,【参考】数式用!$AG$2:$AL$48,MATCH(P327,【参考】数式用!$AI$4:$AL$4,0)+2,0), ""), "")</f>
        <v/>
      </c>
      <c r="V327" s="42"/>
      <c r="W327" s="862"/>
      <c r="X327" s="863"/>
      <c r="Y327" s="43"/>
      <c r="Z327" s="48"/>
      <c r="AA327" s="155"/>
      <c r="AB327" s="49"/>
      <c r="AC327" s="864" t="str">
        <f>IFERROR(IF(AG327&lt;&gt;"",Z327*VLOOKUP(N327,【参考】数式用!$AG$2:$AL$48,MATCH(Y327,【参考】数式用!$AI$4:$AL$4,0)+2,0), ""), "")</f>
        <v/>
      </c>
      <c r="AD327" s="864"/>
      <c r="AE327" s="409"/>
      <c r="AF327" s="53"/>
      <c r="AG327" s="421" t="str">
        <f>IFERROR(VLOOKUP(O327, 【参考】数式用!$AY$5:$AY$13, 1, FALSE), "")</f>
        <v/>
      </c>
      <c r="AH327" s="422" t="str">
        <f>IFERROR(VLOOKUP(N327, 【参考】数式用!$BA$2:$BB$48, 2, FALSE), "")</f>
        <v/>
      </c>
      <c r="AI327" s="423" t="str">
        <f t="shared" si="12"/>
        <v/>
      </c>
      <c r="AJ327" s="424" t="str">
        <f t="shared" si="13"/>
        <v/>
      </c>
      <c r="AK327" s="151"/>
      <c r="AL327" s="151"/>
      <c r="AM327" s="125"/>
      <c r="AN327" s="125"/>
      <c r="AO327" s="125"/>
      <c r="AP327" s="125"/>
      <c r="AQ327" s="125"/>
      <c r="AR327" s="125"/>
      <c r="AS327" s="125"/>
      <c r="AT327" s="125"/>
    </row>
    <row r="328" spans="1:46" customFormat="1" ht="30" customHeight="1">
      <c r="A328" s="153">
        <v>315</v>
      </c>
      <c r="B328" s="857" t="str">
        <f>IF(基本情報入力シート!C353="","",基本情報入力シート!C353)</f>
        <v/>
      </c>
      <c r="C328" s="858"/>
      <c r="D328" s="858"/>
      <c r="E328" s="858"/>
      <c r="F328" s="858"/>
      <c r="G328" s="858"/>
      <c r="H328" s="858"/>
      <c r="I328" s="859"/>
      <c r="J328" s="405" t="str">
        <f>IF(基本情報入力シート!M353="","",基本情報入力シート!M353)</f>
        <v/>
      </c>
      <c r="K328" s="406" t="str">
        <f>IF(基本情報入力シート!R353="","",基本情報入力シート!R353)</f>
        <v/>
      </c>
      <c r="L328" s="406" t="str">
        <f>IF(基本情報入力シート!W353="","",基本情報入力シート!W353)</f>
        <v/>
      </c>
      <c r="M328" s="405" t="str">
        <f>IF(基本情報入力シート!X353="","",基本情報入力シート!X353)</f>
        <v/>
      </c>
      <c r="N328" s="157" t="str">
        <f>IF(基本情報入力シート!Y353="","",基本情報入力シート!Y353)</f>
        <v/>
      </c>
      <c r="O328" s="164"/>
      <c r="P328" s="43"/>
      <c r="Q328" s="855"/>
      <c r="R328" s="856"/>
      <c r="S328" s="154" t="str">
        <f>IFERROR(ROUNDDOWN(Q328*VLOOKUP(N328,【参考】数式用!$AR$2:$AW$48,MATCH(P328,【参考】数式用!$AT$4:$AW$4)+2,FALSE)*0.5, 0), "")</f>
        <v/>
      </c>
      <c r="T328" s="47"/>
      <c r="U328" s="156" t="str">
        <f>IFERROR(IF(AG328&lt;&gt;"",Q328*VLOOKUP(N328,【参考】数式用!$AG$2:$AL$48,MATCH(P328,【参考】数式用!$AI$4:$AL$4,0)+2,0), ""), "")</f>
        <v/>
      </c>
      <c r="V328" s="42"/>
      <c r="W328" s="862"/>
      <c r="X328" s="863"/>
      <c r="Y328" s="43"/>
      <c r="Z328" s="48"/>
      <c r="AA328" s="155"/>
      <c r="AB328" s="49"/>
      <c r="AC328" s="864" t="str">
        <f>IFERROR(IF(AG328&lt;&gt;"",Z328*VLOOKUP(N328,【参考】数式用!$AG$2:$AL$48,MATCH(Y328,【参考】数式用!$AI$4:$AL$4,0)+2,0), ""), "")</f>
        <v/>
      </c>
      <c r="AD328" s="864"/>
      <c r="AE328" s="409"/>
      <c r="AF328" s="53"/>
      <c r="AG328" s="421" t="str">
        <f>IFERROR(VLOOKUP(O328, 【参考】数式用!$AY$5:$AY$13, 1, FALSE), "")</f>
        <v/>
      </c>
      <c r="AH328" s="422" t="str">
        <f>IFERROR(VLOOKUP(N328, 【参考】数式用!$BA$2:$BB$48, 2, FALSE), "")</f>
        <v/>
      </c>
      <c r="AI328" s="423" t="str">
        <f t="shared" si="12"/>
        <v/>
      </c>
      <c r="AJ328" s="424" t="str">
        <f t="shared" si="13"/>
        <v/>
      </c>
      <c r="AK328" s="151"/>
      <c r="AL328" s="151"/>
      <c r="AM328" s="125"/>
      <c r="AN328" s="125"/>
      <c r="AO328" s="125"/>
      <c r="AP328" s="125"/>
      <c r="AQ328" s="125"/>
      <c r="AR328" s="125"/>
      <c r="AS328" s="125"/>
      <c r="AT328" s="125"/>
    </row>
    <row r="329" spans="1:46" customFormat="1" ht="30" customHeight="1">
      <c r="A329" s="153">
        <v>316</v>
      </c>
      <c r="B329" s="857" t="str">
        <f>IF(基本情報入力シート!C354="","",基本情報入力シート!C354)</f>
        <v/>
      </c>
      <c r="C329" s="858"/>
      <c r="D329" s="858"/>
      <c r="E329" s="858"/>
      <c r="F329" s="858"/>
      <c r="G329" s="858"/>
      <c r="H329" s="858"/>
      <c r="I329" s="859"/>
      <c r="J329" s="405" t="str">
        <f>IF(基本情報入力シート!M354="","",基本情報入力シート!M354)</f>
        <v/>
      </c>
      <c r="K329" s="406" t="str">
        <f>IF(基本情報入力シート!R354="","",基本情報入力シート!R354)</f>
        <v/>
      </c>
      <c r="L329" s="406" t="str">
        <f>IF(基本情報入力シート!W354="","",基本情報入力シート!W354)</f>
        <v/>
      </c>
      <c r="M329" s="405" t="str">
        <f>IF(基本情報入力シート!X354="","",基本情報入力シート!X354)</f>
        <v/>
      </c>
      <c r="N329" s="157" t="str">
        <f>IF(基本情報入力シート!Y354="","",基本情報入力シート!Y354)</f>
        <v/>
      </c>
      <c r="O329" s="164"/>
      <c r="P329" s="43"/>
      <c r="Q329" s="860"/>
      <c r="R329" s="861"/>
      <c r="S329" s="154" t="str">
        <f>IFERROR(ROUNDDOWN(Q329*VLOOKUP(N329,【参考】数式用!$AR$2:$AW$48,MATCH(P329,【参考】数式用!$AT$4:$AW$4)+2,FALSE)*0.5, 0), "")</f>
        <v/>
      </c>
      <c r="T329" s="47"/>
      <c r="U329" s="156" t="str">
        <f>IFERROR(IF(AG329&lt;&gt;"",Q329*VLOOKUP(N329,【参考】数式用!$AG$2:$AL$48,MATCH(P329,【参考】数式用!$AI$4:$AL$4,0)+2,0), ""), "")</f>
        <v/>
      </c>
      <c r="V329" s="42"/>
      <c r="W329" s="862"/>
      <c r="X329" s="863"/>
      <c r="Y329" s="43"/>
      <c r="Z329" s="48"/>
      <c r="AA329" s="155"/>
      <c r="AB329" s="49"/>
      <c r="AC329" s="873" t="str">
        <f>IFERROR(IF(AG329&lt;&gt;"",Z329*VLOOKUP(N329,【参考】数式用!$AG$2:$AL$48,MATCH(Y329,【参考】数式用!$AI$4:$AL$4,0)+2,0), ""), "")</f>
        <v/>
      </c>
      <c r="AD329" s="873"/>
      <c r="AE329" s="409"/>
      <c r="AF329" s="53"/>
      <c r="AG329" s="421" t="str">
        <f>IFERROR(VLOOKUP(O329, 【参考】数式用!$AY$5:$AY$13, 1, FALSE), "")</f>
        <v/>
      </c>
      <c r="AH329" s="422" t="str">
        <f>IFERROR(VLOOKUP(N329, 【参考】数式用!$BA$2:$BB$48, 2, FALSE), "")</f>
        <v/>
      </c>
      <c r="AI329" s="423" t="str">
        <f t="shared" si="12"/>
        <v/>
      </c>
      <c r="AJ329" s="424" t="str">
        <f t="shared" si="13"/>
        <v/>
      </c>
      <c r="AK329" s="151"/>
      <c r="AL329" s="151"/>
      <c r="AM329" s="125"/>
      <c r="AN329" s="125"/>
      <c r="AO329" s="125"/>
      <c r="AP329" s="125"/>
      <c r="AQ329" s="125"/>
      <c r="AR329" s="125"/>
      <c r="AS329" s="125"/>
      <c r="AT329" s="125"/>
    </row>
    <row r="330" spans="1:46" s="486" customFormat="1" ht="30" customHeight="1">
      <c r="A330" s="153">
        <v>317</v>
      </c>
      <c r="B330" s="857" t="str">
        <f>IF(基本情報入力シート!C355="","",基本情報入力シート!C355)</f>
        <v/>
      </c>
      <c r="C330" s="858"/>
      <c r="D330" s="858"/>
      <c r="E330" s="858"/>
      <c r="F330" s="858"/>
      <c r="G330" s="858"/>
      <c r="H330" s="858"/>
      <c r="I330" s="859"/>
      <c r="J330" s="405" t="str">
        <f>IF(基本情報入力シート!M355="","",基本情報入力シート!M355)</f>
        <v/>
      </c>
      <c r="K330" s="406" t="str">
        <f>IF(基本情報入力シート!R355="","",基本情報入力シート!R355)</f>
        <v/>
      </c>
      <c r="L330" s="406" t="str">
        <f>IF(基本情報入力シート!W355="","",基本情報入力シート!W355)</f>
        <v/>
      </c>
      <c r="M330" s="405" t="str">
        <f>IF(基本情報入力シート!X355="","",基本情報入力シート!X355)</f>
        <v/>
      </c>
      <c r="N330" s="157" t="str">
        <f>IF(基本情報入力シート!Y355="","",基本情報入力シート!Y355)</f>
        <v/>
      </c>
      <c r="O330" s="164"/>
      <c r="P330" s="43"/>
      <c r="Q330" s="860"/>
      <c r="R330" s="861"/>
      <c r="S330" s="154" t="str">
        <f>IFERROR(ROUNDDOWN(Q330*VLOOKUP(N330,【参考】数式用!$AR$2:$AW$48,MATCH(P330,【参考】数式用!$AT$4:$AW$4)+2,FALSE)*0.5, 0), "")</f>
        <v/>
      </c>
      <c r="T330" s="47"/>
      <c r="U330" s="156" t="str">
        <f>IFERROR(IF(AG330&lt;&gt;"",Q330*VLOOKUP(N330,【参考】数式用!$AG$2:$AL$48,MATCH(P330,【参考】数式用!$AI$4:$AL$4,0)+2,0), ""), "")</f>
        <v/>
      </c>
      <c r="V330" s="42"/>
      <c r="W330" s="862"/>
      <c r="X330" s="863"/>
      <c r="Y330" s="43"/>
      <c r="Z330" s="48"/>
      <c r="AA330" s="155"/>
      <c r="AB330" s="49"/>
      <c r="AC330" s="873" t="str">
        <f>IFERROR(IF(AG330&lt;&gt;"",Z330*VLOOKUP(N330,【参考】数式用!$AG$2:$AL$48,MATCH(Y330,【参考】数式用!$AI$4:$AL$4,0)+2,0), ""), "")</f>
        <v/>
      </c>
      <c r="AD330" s="873"/>
      <c r="AE330" s="409"/>
      <c r="AF330" s="53"/>
      <c r="AG330" s="421" t="str">
        <f>IFERROR(VLOOKUP(O330, 【参考】数式用!$AY$5:$AY$13, 1, FALSE), "")</f>
        <v/>
      </c>
      <c r="AH330" s="422" t="str">
        <f>IFERROR(VLOOKUP(N330, 【参考】数式用!$BA$2:$BB$48, 2, FALSE), "")</f>
        <v/>
      </c>
      <c r="AI330" s="423" t="str">
        <f t="shared" si="12"/>
        <v/>
      </c>
      <c r="AJ330" s="424" t="str">
        <f t="shared" si="13"/>
        <v/>
      </c>
      <c r="AK330" s="484"/>
      <c r="AL330" s="484"/>
      <c r="AM330" s="485"/>
      <c r="AN330" s="485"/>
      <c r="AO330" s="485"/>
      <c r="AP330" s="485"/>
      <c r="AQ330" s="485"/>
      <c r="AR330" s="485"/>
      <c r="AS330" s="485"/>
      <c r="AT330" s="485"/>
    </row>
    <row r="331" spans="1:46" customFormat="1" ht="30" customHeight="1">
      <c r="A331" s="153">
        <v>318</v>
      </c>
      <c r="B331" s="857" t="str">
        <f>IF(基本情報入力シート!C356="","",基本情報入力シート!C356)</f>
        <v/>
      </c>
      <c r="C331" s="858"/>
      <c r="D331" s="858"/>
      <c r="E331" s="858"/>
      <c r="F331" s="858"/>
      <c r="G331" s="858"/>
      <c r="H331" s="858"/>
      <c r="I331" s="859"/>
      <c r="J331" s="405" t="str">
        <f>IF(基本情報入力シート!M356="","",基本情報入力シート!M356)</f>
        <v/>
      </c>
      <c r="K331" s="406" t="str">
        <f>IF(基本情報入力シート!R356="","",基本情報入力シート!R356)</f>
        <v/>
      </c>
      <c r="L331" s="406" t="str">
        <f>IF(基本情報入力シート!W356="","",基本情報入力シート!W356)</f>
        <v/>
      </c>
      <c r="M331" s="405" t="str">
        <f>IF(基本情報入力シート!X356="","",基本情報入力シート!X356)</f>
        <v/>
      </c>
      <c r="N331" s="157" t="str">
        <f>IF(基本情報入力シート!Y356="","",基本情報入力シート!Y356)</f>
        <v/>
      </c>
      <c r="O331" s="164"/>
      <c r="P331" s="43"/>
      <c r="Q331" s="855"/>
      <c r="R331" s="856"/>
      <c r="S331" s="154" t="str">
        <f>IFERROR(ROUNDDOWN(Q331*VLOOKUP(N331,【参考】数式用!$AR$2:$AW$48,MATCH(P331,【参考】数式用!$AT$4:$AW$4)+2,FALSE)*0.5, 0), "")</f>
        <v/>
      </c>
      <c r="T331" s="47"/>
      <c r="U331" s="156" t="str">
        <f>IFERROR(IF(AG331&lt;&gt;"",Q331*VLOOKUP(N331,【参考】数式用!$AG$2:$AL$48,MATCH(P331,【参考】数式用!$AI$4:$AL$4,0)+2,0), ""), "")</f>
        <v/>
      </c>
      <c r="V331" s="42"/>
      <c r="W331" s="862"/>
      <c r="X331" s="863"/>
      <c r="Y331" s="43"/>
      <c r="Z331" s="48"/>
      <c r="AA331" s="155"/>
      <c r="AB331" s="49"/>
      <c r="AC331" s="864" t="str">
        <f>IFERROR(IF(AG331&lt;&gt;"",Z331*VLOOKUP(N331,【参考】数式用!$AG$2:$AL$48,MATCH(Y331,【参考】数式用!$AI$4:$AL$4,0)+2,0), ""), "")</f>
        <v/>
      </c>
      <c r="AD331" s="864"/>
      <c r="AE331" s="409"/>
      <c r="AF331" s="53"/>
      <c r="AG331" s="421" t="str">
        <f>IFERROR(VLOOKUP(O331, 【参考】数式用!$AY$5:$AY$13, 1, FALSE), "")</f>
        <v/>
      </c>
      <c r="AH331" s="422" t="str">
        <f>IFERROR(VLOOKUP(N331, 【参考】数式用!$BA$2:$BB$48, 2, FALSE), "")</f>
        <v/>
      </c>
      <c r="AI331" s="423" t="str">
        <f t="shared" si="12"/>
        <v/>
      </c>
      <c r="AJ331" s="424" t="str">
        <f t="shared" si="13"/>
        <v/>
      </c>
      <c r="AK331" s="151"/>
      <c r="AL331" s="151"/>
      <c r="AM331" s="125"/>
      <c r="AN331" s="125"/>
      <c r="AO331" s="125"/>
      <c r="AP331" s="125"/>
      <c r="AQ331" s="125"/>
      <c r="AR331" s="125"/>
      <c r="AS331" s="125"/>
      <c r="AT331" s="125"/>
    </row>
    <row r="332" spans="1:46" customFormat="1" ht="30" customHeight="1">
      <c r="A332" s="153">
        <v>319</v>
      </c>
      <c r="B332" s="857" t="str">
        <f>IF(基本情報入力シート!C357="","",基本情報入力シート!C357)</f>
        <v/>
      </c>
      <c r="C332" s="858"/>
      <c r="D332" s="858"/>
      <c r="E332" s="858"/>
      <c r="F332" s="858"/>
      <c r="G332" s="858"/>
      <c r="H332" s="858"/>
      <c r="I332" s="859"/>
      <c r="J332" s="405" t="str">
        <f>IF(基本情報入力シート!M357="","",基本情報入力シート!M357)</f>
        <v/>
      </c>
      <c r="K332" s="406" t="str">
        <f>IF(基本情報入力シート!R357="","",基本情報入力シート!R357)</f>
        <v/>
      </c>
      <c r="L332" s="406" t="str">
        <f>IF(基本情報入力シート!W357="","",基本情報入力シート!W357)</f>
        <v/>
      </c>
      <c r="M332" s="405" t="str">
        <f>IF(基本情報入力シート!X357="","",基本情報入力シート!X357)</f>
        <v/>
      </c>
      <c r="N332" s="157" t="str">
        <f>IF(基本情報入力シート!Y357="","",基本情報入力シート!Y357)</f>
        <v/>
      </c>
      <c r="O332" s="164"/>
      <c r="P332" s="43"/>
      <c r="Q332" s="855"/>
      <c r="R332" s="856"/>
      <c r="S332" s="154" t="str">
        <f>IFERROR(ROUNDDOWN(Q332*VLOOKUP(N332,【参考】数式用!$AR$2:$AW$48,MATCH(P332,【参考】数式用!$AT$4:$AW$4)+2,FALSE)*0.5, 0), "")</f>
        <v/>
      </c>
      <c r="T332" s="47"/>
      <c r="U332" s="156" t="str">
        <f>IFERROR(IF(AG332&lt;&gt;"",Q332*VLOOKUP(N332,【参考】数式用!$AG$2:$AL$48,MATCH(P332,【参考】数式用!$AI$4:$AL$4,0)+2,0), ""), "")</f>
        <v/>
      </c>
      <c r="V332" s="42"/>
      <c r="W332" s="862"/>
      <c r="X332" s="863"/>
      <c r="Y332" s="43"/>
      <c r="Z332" s="48"/>
      <c r="AA332" s="155"/>
      <c r="AB332" s="49"/>
      <c r="AC332" s="864" t="str">
        <f>IFERROR(IF(AG332&lt;&gt;"",Z332*VLOOKUP(N332,【参考】数式用!$AG$2:$AL$48,MATCH(Y332,【参考】数式用!$AI$4:$AL$4,0)+2,0), ""), "")</f>
        <v/>
      </c>
      <c r="AD332" s="864"/>
      <c r="AE332" s="409"/>
      <c r="AF332" s="53"/>
      <c r="AG332" s="421" t="str">
        <f>IFERROR(VLOOKUP(O332, 【参考】数式用!$AY$5:$AY$13, 1, FALSE), "")</f>
        <v/>
      </c>
      <c r="AH332" s="422" t="str">
        <f>IFERROR(VLOOKUP(N332, 【参考】数式用!$BA$2:$BB$48, 2, FALSE), "")</f>
        <v/>
      </c>
      <c r="AI332" s="423" t="str">
        <f t="shared" si="12"/>
        <v/>
      </c>
      <c r="AJ332" s="424" t="str">
        <f t="shared" si="13"/>
        <v/>
      </c>
      <c r="AK332" s="151"/>
      <c r="AL332" s="151"/>
      <c r="AM332" s="125"/>
      <c r="AN332" s="125"/>
      <c r="AO332" s="125"/>
      <c r="AP332" s="125"/>
      <c r="AQ332" s="125"/>
      <c r="AR332" s="125"/>
      <c r="AS332" s="125"/>
      <c r="AT332" s="125"/>
    </row>
    <row r="333" spans="1:46" customFormat="1" ht="30" customHeight="1">
      <c r="A333" s="153">
        <v>320</v>
      </c>
      <c r="B333" s="857" t="str">
        <f>IF(基本情報入力シート!C358="","",基本情報入力シート!C358)</f>
        <v/>
      </c>
      <c r="C333" s="858"/>
      <c r="D333" s="858"/>
      <c r="E333" s="858"/>
      <c r="F333" s="858"/>
      <c r="G333" s="858"/>
      <c r="H333" s="858"/>
      <c r="I333" s="859"/>
      <c r="J333" s="405" t="str">
        <f>IF(基本情報入力シート!M358="","",基本情報入力シート!M358)</f>
        <v/>
      </c>
      <c r="K333" s="406" t="str">
        <f>IF(基本情報入力シート!R358="","",基本情報入力シート!R358)</f>
        <v/>
      </c>
      <c r="L333" s="406" t="str">
        <f>IF(基本情報入力シート!W358="","",基本情報入力シート!W358)</f>
        <v/>
      </c>
      <c r="M333" s="405" t="str">
        <f>IF(基本情報入力シート!X358="","",基本情報入力シート!X358)</f>
        <v/>
      </c>
      <c r="N333" s="157" t="str">
        <f>IF(基本情報入力シート!Y358="","",基本情報入力シート!Y358)</f>
        <v/>
      </c>
      <c r="O333" s="164"/>
      <c r="P333" s="43"/>
      <c r="Q333" s="855"/>
      <c r="R333" s="856"/>
      <c r="S333" s="154" t="str">
        <f>IFERROR(ROUNDDOWN(Q333*VLOOKUP(N333,【参考】数式用!$AR$2:$AW$48,MATCH(P333,【参考】数式用!$AT$4:$AW$4)+2,FALSE)*0.5, 0), "")</f>
        <v/>
      </c>
      <c r="T333" s="47"/>
      <c r="U333" s="156" t="str">
        <f>IFERROR(IF(AG333&lt;&gt;"",Q333*VLOOKUP(N333,【参考】数式用!$AG$2:$AL$48,MATCH(P333,【参考】数式用!$AI$4:$AL$4,0)+2,0), ""), "")</f>
        <v/>
      </c>
      <c r="V333" s="42"/>
      <c r="W333" s="862"/>
      <c r="X333" s="863"/>
      <c r="Y333" s="43"/>
      <c r="Z333" s="48"/>
      <c r="AA333" s="155"/>
      <c r="AB333" s="49"/>
      <c r="AC333" s="864" t="str">
        <f>IFERROR(IF(AG333&lt;&gt;"",Z333*VLOOKUP(N333,【参考】数式用!$AG$2:$AL$48,MATCH(Y333,【参考】数式用!$AI$4:$AL$4,0)+2,0), ""), "")</f>
        <v/>
      </c>
      <c r="AD333" s="864"/>
      <c r="AE333" s="409"/>
      <c r="AF333" s="53"/>
      <c r="AG333" s="421" t="str">
        <f>IFERROR(VLOOKUP(O333, 【参考】数式用!$AY$5:$AY$13, 1, FALSE), "")</f>
        <v/>
      </c>
      <c r="AH333" s="422" t="str">
        <f>IFERROR(VLOOKUP(N333, 【参考】数式用!$BA$2:$BB$48, 2, FALSE), "")</f>
        <v/>
      </c>
      <c r="AI333" s="423" t="str">
        <f t="shared" si="12"/>
        <v/>
      </c>
      <c r="AJ333" s="424" t="str">
        <f t="shared" si="13"/>
        <v/>
      </c>
      <c r="AK333" s="151"/>
      <c r="AL333" s="151"/>
      <c r="AM333" s="125"/>
      <c r="AN333" s="125"/>
      <c r="AO333" s="125"/>
      <c r="AP333" s="125"/>
      <c r="AQ333" s="125"/>
      <c r="AR333" s="125"/>
      <c r="AS333" s="125"/>
      <c r="AT333" s="125"/>
    </row>
    <row r="334" spans="1:46" customFormat="1" ht="30" customHeight="1">
      <c r="A334" s="153">
        <v>321</v>
      </c>
      <c r="B334" s="857" t="str">
        <f>IF(基本情報入力シート!C359="","",基本情報入力シート!C359)</f>
        <v/>
      </c>
      <c r="C334" s="858"/>
      <c r="D334" s="858"/>
      <c r="E334" s="858"/>
      <c r="F334" s="858"/>
      <c r="G334" s="858"/>
      <c r="H334" s="858"/>
      <c r="I334" s="859"/>
      <c r="J334" s="405" t="str">
        <f>IF(基本情報入力シート!M359="","",基本情報入力シート!M359)</f>
        <v/>
      </c>
      <c r="K334" s="406" t="str">
        <f>IF(基本情報入力シート!R359="","",基本情報入力シート!R359)</f>
        <v/>
      </c>
      <c r="L334" s="406" t="str">
        <f>IF(基本情報入力シート!W359="","",基本情報入力シート!W359)</f>
        <v/>
      </c>
      <c r="M334" s="405" t="str">
        <f>IF(基本情報入力シート!X359="","",基本情報入力シート!X359)</f>
        <v/>
      </c>
      <c r="N334" s="157" t="str">
        <f>IF(基本情報入力シート!Y359="","",基本情報入力シート!Y359)</f>
        <v/>
      </c>
      <c r="O334" s="164"/>
      <c r="P334" s="43"/>
      <c r="Q334" s="855"/>
      <c r="R334" s="856"/>
      <c r="S334" s="154" t="str">
        <f>IFERROR(ROUNDDOWN(Q334*VLOOKUP(N334,【参考】数式用!$AR$2:$AW$48,MATCH(P334,【参考】数式用!$AT$4:$AW$4)+2,FALSE)*0.5, 0), "")</f>
        <v/>
      </c>
      <c r="T334" s="47"/>
      <c r="U334" s="156" t="str">
        <f>IFERROR(IF(AG334&lt;&gt;"",Q334*VLOOKUP(N334,【参考】数式用!$AG$2:$AL$48,MATCH(P334,【参考】数式用!$AI$4:$AL$4,0)+2,0), ""), "")</f>
        <v/>
      </c>
      <c r="V334" s="42"/>
      <c r="W334" s="862"/>
      <c r="X334" s="863"/>
      <c r="Y334" s="43"/>
      <c r="Z334" s="48"/>
      <c r="AA334" s="155"/>
      <c r="AB334" s="49"/>
      <c r="AC334" s="864" t="str">
        <f>IFERROR(IF(AG334&lt;&gt;"",Z334*VLOOKUP(N334,【参考】数式用!$AG$2:$AL$48,MATCH(Y334,【参考】数式用!$AI$4:$AL$4,0)+2,0), ""), "")</f>
        <v/>
      </c>
      <c r="AD334" s="864"/>
      <c r="AE334" s="409"/>
      <c r="AF334" s="53"/>
      <c r="AG334" s="421" t="str">
        <f>IFERROR(VLOOKUP(O334, 【参考】数式用!$AY$5:$AY$13, 1, FALSE), "")</f>
        <v/>
      </c>
      <c r="AH334" s="422" t="str">
        <f>IFERROR(VLOOKUP(N334, 【参考】数式用!$BA$2:$BB$48, 2, FALSE), "")</f>
        <v/>
      </c>
      <c r="AI334" s="423" t="str">
        <f t="shared" si="12"/>
        <v/>
      </c>
      <c r="AJ334" s="424" t="str">
        <f t="shared" si="13"/>
        <v/>
      </c>
      <c r="AK334" s="151"/>
      <c r="AL334" s="151"/>
      <c r="AM334" s="125"/>
      <c r="AN334" s="125"/>
      <c r="AO334" s="125"/>
      <c r="AP334" s="125"/>
      <c r="AQ334" s="125"/>
      <c r="AR334" s="125"/>
      <c r="AS334" s="125"/>
      <c r="AT334" s="125"/>
    </row>
    <row r="335" spans="1:46" customFormat="1" ht="30" customHeight="1">
      <c r="A335" s="153">
        <v>322</v>
      </c>
      <c r="B335" s="857" t="str">
        <f>IF(基本情報入力シート!C360="","",基本情報入力シート!C360)</f>
        <v/>
      </c>
      <c r="C335" s="858"/>
      <c r="D335" s="858"/>
      <c r="E335" s="858"/>
      <c r="F335" s="858"/>
      <c r="G335" s="858"/>
      <c r="H335" s="858"/>
      <c r="I335" s="859"/>
      <c r="J335" s="405" t="str">
        <f>IF(基本情報入力シート!M360="","",基本情報入力シート!M360)</f>
        <v/>
      </c>
      <c r="K335" s="406" t="str">
        <f>IF(基本情報入力シート!R360="","",基本情報入力シート!R360)</f>
        <v/>
      </c>
      <c r="L335" s="406" t="str">
        <f>IF(基本情報入力シート!W360="","",基本情報入力シート!W360)</f>
        <v/>
      </c>
      <c r="M335" s="405" t="str">
        <f>IF(基本情報入力シート!X360="","",基本情報入力シート!X360)</f>
        <v/>
      </c>
      <c r="N335" s="157" t="str">
        <f>IF(基本情報入力シート!Y360="","",基本情報入力シート!Y360)</f>
        <v/>
      </c>
      <c r="O335" s="164"/>
      <c r="P335" s="43"/>
      <c r="Q335" s="855"/>
      <c r="R335" s="856"/>
      <c r="S335" s="154" t="str">
        <f>IFERROR(ROUNDDOWN(Q335*VLOOKUP(N335,【参考】数式用!$AR$2:$AW$48,MATCH(P335,【参考】数式用!$AT$4:$AW$4)+2,FALSE)*0.5, 0), "")</f>
        <v/>
      </c>
      <c r="T335" s="47"/>
      <c r="U335" s="156" t="str">
        <f>IFERROR(IF(AG335&lt;&gt;"",Q335*VLOOKUP(N335,【参考】数式用!$AG$2:$AL$48,MATCH(P335,【参考】数式用!$AI$4:$AL$4,0)+2,0), ""), "")</f>
        <v/>
      </c>
      <c r="V335" s="42"/>
      <c r="W335" s="862"/>
      <c r="X335" s="863"/>
      <c r="Y335" s="43"/>
      <c r="Z335" s="48"/>
      <c r="AA335" s="155"/>
      <c r="AB335" s="49"/>
      <c r="AC335" s="864" t="str">
        <f>IFERROR(IF(AG335&lt;&gt;"",Z335*VLOOKUP(N335,【参考】数式用!$AG$2:$AL$48,MATCH(Y335,【参考】数式用!$AI$4:$AL$4,0)+2,0), ""), "")</f>
        <v/>
      </c>
      <c r="AD335" s="864"/>
      <c r="AE335" s="409"/>
      <c r="AF335" s="53"/>
      <c r="AG335" s="421" t="str">
        <f>IFERROR(VLOOKUP(O335, 【参考】数式用!$AY$5:$AY$13, 1, FALSE), "")</f>
        <v/>
      </c>
      <c r="AH335" s="422" t="str">
        <f>IFERROR(VLOOKUP(N335, 【参考】数式用!$BA$2:$BB$48, 2, FALSE), "")</f>
        <v/>
      </c>
      <c r="AI335" s="423" t="str">
        <f t="shared" si="12"/>
        <v/>
      </c>
      <c r="AJ335" s="424" t="str">
        <f t="shared" si="13"/>
        <v/>
      </c>
      <c r="AK335" s="151"/>
      <c r="AL335" s="151"/>
      <c r="AM335" s="125"/>
      <c r="AN335" s="125"/>
      <c r="AO335" s="125"/>
      <c r="AP335" s="125"/>
      <c r="AQ335" s="125"/>
      <c r="AR335" s="125"/>
      <c r="AS335" s="125"/>
      <c r="AT335" s="125"/>
    </row>
    <row r="336" spans="1:46" customFormat="1" ht="30" customHeight="1">
      <c r="A336" s="153">
        <v>323</v>
      </c>
      <c r="B336" s="857" t="str">
        <f>IF(基本情報入力シート!C361="","",基本情報入力シート!C361)</f>
        <v/>
      </c>
      <c r="C336" s="858"/>
      <c r="D336" s="858"/>
      <c r="E336" s="858"/>
      <c r="F336" s="858"/>
      <c r="G336" s="858"/>
      <c r="H336" s="858"/>
      <c r="I336" s="859"/>
      <c r="J336" s="405" t="str">
        <f>IF(基本情報入力シート!M361="","",基本情報入力シート!M361)</f>
        <v/>
      </c>
      <c r="K336" s="406" t="str">
        <f>IF(基本情報入力シート!R361="","",基本情報入力シート!R361)</f>
        <v/>
      </c>
      <c r="L336" s="406" t="str">
        <f>IF(基本情報入力シート!W361="","",基本情報入力シート!W361)</f>
        <v/>
      </c>
      <c r="M336" s="405" t="str">
        <f>IF(基本情報入力シート!X361="","",基本情報入力シート!X361)</f>
        <v/>
      </c>
      <c r="N336" s="157" t="str">
        <f>IF(基本情報入力シート!Y361="","",基本情報入力シート!Y361)</f>
        <v/>
      </c>
      <c r="O336" s="164"/>
      <c r="P336" s="43"/>
      <c r="Q336" s="855"/>
      <c r="R336" s="856"/>
      <c r="S336" s="154" t="str">
        <f>IFERROR(ROUNDDOWN(Q336*VLOOKUP(N336,【参考】数式用!$AR$2:$AW$48,MATCH(P336,【参考】数式用!$AT$4:$AW$4)+2,FALSE)*0.5, 0), "")</f>
        <v/>
      </c>
      <c r="T336" s="47"/>
      <c r="U336" s="156" t="str">
        <f>IFERROR(IF(AG336&lt;&gt;"",Q336*VLOOKUP(N336,【参考】数式用!$AG$2:$AL$48,MATCH(P336,【参考】数式用!$AI$4:$AL$4,0)+2,0), ""), "")</f>
        <v/>
      </c>
      <c r="V336" s="42"/>
      <c r="W336" s="862"/>
      <c r="X336" s="863"/>
      <c r="Y336" s="43"/>
      <c r="Z336" s="48"/>
      <c r="AA336" s="155"/>
      <c r="AB336" s="49"/>
      <c r="AC336" s="864" t="str">
        <f>IFERROR(IF(AG336&lt;&gt;"",Z336*VLOOKUP(N336,【参考】数式用!$AG$2:$AL$48,MATCH(Y336,【参考】数式用!$AI$4:$AL$4,0)+2,0), ""), "")</f>
        <v/>
      </c>
      <c r="AD336" s="864"/>
      <c r="AE336" s="409"/>
      <c r="AF336" s="53"/>
      <c r="AG336" s="421" t="str">
        <f>IFERROR(VLOOKUP(O336, 【参考】数式用!$AY$5:$AY$13, 1, FALSE), "")</f>
        <v/>
      </c>
      <c r="AH336" s="422" t="str">
        <f>IFERROR(VLOOKUP(N336, 【参考】数式用!$BA$2:$BB$48, 2, FALSE), "")</f>
        <v/>
      </c>
      <c r="AI336" s="423" t="str">
        <f t="shared" si="12"/>
        <v/>
      </c>
      <c r="AJ336" s="424" t="str">
        <f t="shared" si="13"/>
        <v/>
      </c>
      <c r="AK336" s="151"/>
      <c r="AL336" s="151"/>
      <c r="AM336" s="125"/>
      <c r="AN336" s="125"/>
      <c r="AO336" s="125"/>
      <c r="AP336" s="125"/>
      <c r="AQ336" s="125"/>
      <c r="AR336" s="125"/>
      <c r="AS336" s="125"/>
      <c r="AT336" s="125"/>
    </row>
    <row r="337" spans="1:46" customFormat="1" ht="30" customHeight="1">
      <c r="A337" s="153">
        <v>324</v>
      </c>
      <c r="B337" s="857" t="str">
        <f>IF(基本情報入力シート!C362="","",基本情報入力シート!C362)</f>
        <v/>
      </c>
      <c r="C337" s="858"/>
      <c r="D337" s="858"/>
      <c r="E337" s="858"/>
      <c r="F337" s="858"/>
      <c r="G337" s="858"/>
      <c r="H337" s="858"/>
      <c r="I337" s="859"/>
      <c r="J337" s="405" t="str">
        <f>IF(基本情報入力シート!M362="","",基本情報入力シート!M362)</f>
        <v/>
      </c>
      <c r="K337" s="406" t="str">
        <f>IF(基本情報入力シート!R362="","",基本情報入力シート!R362)</f>
        <v/>
      </c>
      <c r="L337" s="406" t="str">
        <f>IF(基本情報入力シート!W362="","",基本情報入力シート!W362)</f>
        <v/>
      </c>
      <c r="M337" s="405" t="str">
        <f>IF(基本情報入力シート!X362="","",基本情報入力シート!X362)</f>
        <v/>
      </c>
      <c r="N337" s="157" t="str">
        <f>IF(基本情報入力シート!Y362="","",基本情報入力シート!Y362)</f>
        <v/>
      </c>
      <c r="O337" s="164"/>
      <c r="P337" s="43"/>
      <c r="Q337" s="860"/>
      <c r="R337" s="861"/>
      <c r="S337" s="154" t="str">
        <f>IFERROR(ROUNDDOWN(Q337*VLOOKUP(N337,【参考】数式用!$AR$2:$AW$48,MATCH(P337,【参考】数式用!$AT$4:$AW$4)+2,FALSE)*0.5, 0), "")</f>
        <v/>
      </c>
      <c r="T337" s="47"/>
      <c r="U337" s="156" t="str">
        <f>IFERROR(IF(AG337&lt;&gt;"",Q337*VLOOKUP(N337,【参考】数式用!$AG$2:$AL$48,MATCH(P337,【参考】数式用!$AI$4:$AL$4,0)+2,0), ""), "")</f>
        <v/>
      </c>
      <c r="V337" s="42"/>
      <c r="W337" s="862"/>
      <c r="X337" s="863"/>
      <c r="Y337" s="43"/>
      <c r="Z337" s="48"/>
      <c r="AA337" s="155"/>
      <c r="AB337" s="49"/>
      <c r="AC337" s="873" t="str">
        <f>IFERROR(IF(AG337&lt;&gt;"",Z337*VLOOKUP(N337,【参考】数式用!$AG$2:$AL$48,MATCH(Y337,【参考】数式用!$AI$4:$AL$4,0)+2,0), ""), "")</f>
        <v/>
      </c>
      <c r="AD337" s="873"/>
      <c r="AE337" s="409"/>
      <c r="AF337" s="53"/>
      <c r="AG337" s="421" t="str">
        <f>IFERROR(VLOOKUP(O337, 【参考】数式用!$AY$5:$AY$13, 1, FALSE), "")</f>
        <v/>
      </c>
      <c r="AH337" s="422" t="str">
        <f>IFERROR(VLOOKUP(N337, 【参考】数式用!$BA$2:$BB$48, 2, FALSE), "")</f>
        <v/>
      </c>
      <c r="AI337" s="423" t="str">
        <f t="shared" si="12"/>
        <v/>
      </c>
      <c r="AJ337" s="424" t="str">
        <f t="shared" si="13"/>
        <v/>
      </c>
      <c r="AK337" s="151"/>
      <c r="AL337" s="151"/>
      <c r="AM337" s="125"/>
      <c r="AN337" s="125"/>
      <c r="AO337" s="125"/>
      <c r="AP337" s="125"/>
      <c r="AQ337" s="125"/>
      <c r="AR337" s="125"/>
      <c r="AS337" s="125"/>
      <c r="AT337" s="125"/>
    </row>
    <row r="338" spans="1:46" s="486" customFormat="1" ht="30" customHeight="1">
      <c r="A338" s="153">
        <v>325</v>
      </c>
      <c r="B338" s="857" t="str">
        <f>IF(基本情報入力シート!C363="","",基本情報入力シート!C363)</f>
        <v/>
      </c>
      <c r="C338" s="858"/>
      <c r="D338" s="858"/>
      <c r="E338" s="858"/>
      <c r="F338" s="858"/>
      <c r="G338" s="858"/>
      <c r="H338" s="858"/>
      <c r="I338" s="859"/>
      <c r="J338" s="405" t="str">
        <f>IF(基本情報入力シート!M363="","",基本情報入力シート!M363)</f>
        <v/>
      </c>
      <c r="K338" s="406" t="str">
        <f>IF(基本情報入力シート!R363="","",基本情報入力シート!R363)</f>
        <v/>
      </c>
      <c r="L338" s="406" t="str">
        <f>IF(基本情報入力シート!W363="","",基本情報入力シート!W363)</f>
        <v/>
      </c>
      <c r="M338" s="405" t="str">
        <f>IF(基本情報入力シート!X363="","",基本情報入力シート!X363)</f>
        <v/>
      </c>
      <c r="N338" s="157" t="str">
        <f>IF(基本情報入力シート!Y363="","",基本情報入力シート!Y363)</f>
        <v/>
      </c>
      <c r="O338" s="164"/>
      <c r="P338" s="43"/>
      <c r="Q338" s="860"/>
      <c r="R338" s="861"/>
      <c r="S338" s="154" t="str">
        <f>IFERROR(ROUNDDOWN(Q338*VLOOKUP(N338,【参考】数式用!$AR$2:$AW$48,MATCH(P338,【参考】数式用!$AT$4:$AW$4)+2,FALSE)*0.5, 0), "")</f>
        <v/>
      </c>
      <c r="T338" s="47"/>
      <c r="U338" s="156" t="str">
        <f>IFERROR(IF(AG338&lt;&gt;"",Q338*VLOOKUP(N338,【参考】数式用!$AG$2:$AL$48,MATCH(P338,【参考】数式用!$AI$4:$AL$4,0)+2,0), ""), "")</f>
        <v/>
      </c>
      <c r="V338" s="42"/>
      <c r="W338" s="862"/>
      <c r="X338" s="863"/>
      <c r="Y338" s="43"/>
      <c r="Z338" s="48"/>
      <c r="AA338" s="155"/>
      <c r="AB338" s="49"/>
      <c r="AC338" s="873" t="str">
        <f>IFERROR(IF(AG338&lt;&gt;"",Z338*VLOOKUP(N338,【参考】数式用!$AG$2:$AL$48,MATCH(Y338,【参考】数式用!$AI$4:$AL$4,0)+2,0), ""), "")</f>
        <v/>
      </c>
      <c r="AD338" s="873"/>
      <c r="AE338" s="409"/>
      <c r="AF338" s="53"/>
      <c r="AG338" s="421" t="str">
        <f>IFERROR(VLOOKUP(O338, 【参考】数式用!$AY$5:$AY$13, 1, FALSE), "")</f>
        <v/>
      </c>
      <c r="AH338" s="422" t="str">
        <f>IFERROR(VLOOKUP(N338, 【参考】数式用!$BA$2:$BB$48, 2, FALSE), "")</f>
        <v/>
      </c>
      <c r="AI338" s="423" t="str">
        <f t="shared" si="12"/>
        <v/>
      </c>
      <c r="AJ338" s="424" t="str">
        <f t="shared" si="13"/>
        <v/>
      </c>
      <c r="AK338" s="484"/>
      <c r="AL338" s="484"/>
      <c r="AM338" s="485"/>
      <c r="AN338" s="485"/>
      <c r="AO338" s="485"/>
      <c r="AP338" s="485"/>
      <c r="AQ338" s="485"/>
      <c r="AR338" s="485"/>
      <c r="AS338" s="485"/>
      <c r="AT338" s="485"/>
    </row>
    <row r="339" spans="1:46" s="485" customFormat="1" ht="30" customHeight="1">
      <c r="A339" s="153">
        <v>326</v>
      </c>
      <c r="B339" s="857" t="str">
        <f>IF(基本情報入力シート!C364="","",基本情報入力シート!C364)</f>
        <v/>
      </c>
      <c r="C339" s="858"/>
      <c r="D339" s="858"/>
      <c r="E339" s="858"/>
      <c r="F339" s="858"/>
      <c r="G339" s="858"/>
      <c r="H339" s="858"/>
      <c r="I339" s="859"/>
      <c r="J339" s="405" t="str">
        <f>IF(基本情報入力シート!M364="","",基本情報入力シート!M364)</f>
        <v/>
      </c>
      <c r="K339" s="406" t="str">
        <f>IF(基本情報入力シート!R364="","",基本情報入力シート!R364)</f>
        <v/>
      </c>
      <c r="L339" s="406" t="str">
        <f>IF(基本情報入力シート!W364="","",基本情報入力シート!W364)</f>
        <v/>
      </c>
      <c r="M339" s="405" t="str">
        <f>IF(基本情報入力シート!X364="","",基本情報入力シート!X364)</f>
        <v/>
      </c>
      <c r="N339" s="157" t="str">
        <f>IF(基本情報入力シート!Y364="","",基本情報入力シート!Y364)</f>
        <v/>
      </c>
      <c r="O339" s="164"/>
      <c r="P339" s="43"/>
      <c r="Q339" s="860"/>
      <c r="R339" s="861"/>
      <c r="S339" s="154" t="str">
        <f>IFERROR(ROUNDDOWN(Q339*VLOOKUP(N339,【参考】数式用!$AR$2:$AW$48,MATCH(P339,【参考】数式用!$AT$4:$AW$4)+2,FALSE)*0.5, 0), "")</f>
        <v/>
      </c>
      <c r="T339" s="47"/>
      <c r="U339" s="156" t="str">
        <f>IFERROR(IF(AG339&lt;&gt;"",Q339*VLOOKUP(N339,【参考】数式用!$AG$2:$AL$48,MATCH(P339,【参考】数式用!$AI$4:$AL$4,0)+2,0), ""), "")</f>
        <v/>
      </c>
      <c r="V339" s="42"/>
      <c r="W339" s="862"/>
      <c r="X339" s="863"/>
      <c r="Y339" s="43"/>
      <c r="Z339" s="48"/>
      <c r="AA339" s="155"/>
      <c r="AB339" s="49"/>
      <c r="AC339" s="873" t="str">
        <f>IFERROR(IF(AG339&lt;&gt;"",Z339*VLOOKUP(N339,【参考】数式用!$AG$2:$AL$48,MATCH(Y339,【参考】数式用!$AI$4:$AL$4,0)+2,0), ""), "")</f>
        <v/>
      </c>
      <c r="AD339" s="873"/>
      <c r="AE339" s="409"/>
      <c r="AF339" s="53"/>
      <c r="AG339" s="421" t="str">
        <f>IFERROR(VLOOKUP(O339, 【参考】数式用!$AY$5:$AY$13, 1, FALSE), "")</f>
        <v/>
      </c>
      <c r="AH339" s="422" t="str">
        <f>IFERROR(VLOOKUP(N339, 【参考】数式用!$BA$2:$BB$48, 2, FALSE), "")</f>
        <v/>
      </c>
      <c r="AI339" s="423" t="str">
        <f t="shared" si="12"/>
        <v/>
      </c>
      <c r="AJ339" s="424" t="str">
        <f t="shared" si="13"/>
        <v/>
      </c>
      <c r="AK339" s="486"/>
      <c r="AL339" s="486"/>
      <c r="AM339" s="486"/>
      <c r="AN339" s="486"/>
    </row>
    <row r="340" spans="1:46" ht="30" customHeight="1">
      <c r="A340" s="153">
        <v>327</v>
      </c>
      <c r="B340" s="857" t="str">
        <f>IF(基本情報入力シート!C365="","",基本情報入力シート!C365)</f>
        <v/>
      </c>
      <c r="C340" s="858"/>
      <c r="D340" s="858"/>
      <c r="E340" s="858"/>
      <c r="F340" s="858"/>
      <c r="G340" s="858"/>
      <c r="H340" s="858"/>
      <c r="I340" s="859"/>
      <c r="J340" s="405" t="str">
        <f>IF(基本情報入力シート!M365="","",基本情報入力シート!M365)</f>
        <v/>
      </c>
      <c r="K340" s="406" t="str">
        <f>IF(基本情報入力シート!R365="","",基本情報入力シート!R365)</f>
        <v/>
      </c>
      <c r="L340" s="406" t="str">
        <f>IF(基本情報入力シート!W365="","",基本情報入力シート!W365)</f>
        <v/>
      </c>
      <c r="M340" s="405" t="str">
        <f>IF(基本情報入力シート!X365="","",基本情報入力シート!X365)</f>
        <v/>
      </c>
      <c r="N340" s="157" t="str">
        <f>IF(基本情報入力シート!Y365="","",基本情報入力シート!Y365)</f>
        <v/>
      </c>
      <c r="O340" s="164"/>
      <c r="P340" s="43"/>
      <c r="Q340" s="860"/>
      <c r="R340" s="861"/>
      <c r="S340" s="154" t="str">
        <f>IFERROR(ROUNDDOWN(Q340*VLOOKUP(N340,【参考】数式用!$AR$2:$AW$48,MATCH(P340,【参考】数式用!$AT$4:$AW$4)+2,FALSE)*0.5, 0), "")</f>
        <v/>
      </c>
      <c r="T340" s="47"/>
      <c r="U340" s="156" t="str">
        <f>IFERROR(IF(AG340&lt;&gt;"",Q340*VLOOKUP(N340,【参考】数式用!$AG$2:$AL$48,MATCH(P340,【参考】数式用!$AI$4:$AL$4,0)+2,0), ""), "")</f>
        <v/>
      </c>
      <c r="V340" s="42"/>
      <c r="W340" s="862"/>
      <c r="X340" s="863"/>
      <c r="Y340" s="43"/>
      <c r="Z340" s="48"/>
      <c r="AA340" s="155"/>
      <c r="AB340" s="49"/>
      <c r="AC340" s="873" t="str">
        <f>IFERROR(IF(AG340&lt;&gt;"",Z340*VLOOKUP(N340,【参考】数式用!$AG$2:$AL$48,MATCH(Y340,【参考】数式用!$AI$4:$AL$4,0)+2,0), ""), "")</f>
        <v/>
      </c>
      <c r="AD340" s="873"/>
      <c r="AE340" s="409"/>
      <c r="AF340" s="53"/>
      <c r="AG340" s="421" t="str">
        <f>IFERROR(VLOOKUP(O340, 【参考】数式用!$AY$5:$AY$13, 1, FALSE), "")</f>
        <v/>
      </c>
      <c r="AH340" s="422" t="str">
        <f>IFERROR(VLOOKUP(N340, 【参考】数式用!$BA$2:$BB$48, 2, FALSE), "")</f>
        <v/>
      </c>
      <c r="AI340" s="423" t="str">
        <f t="shared" si="12"/>
        <v/>
      </c>
      <c r="AJ340" s="424" t="str">
        <f t="shared" si="13"/>
        <v/>
      </c>
    </row>
    <row r="341" spans="1:46" customFormat="1" ht="30" customHeight="1">
      <c r="A341" s="153">
        <v>328</v>
      </c>
      <c r="B341" s="857" t="str">
        <f>IF(基本情報入力シート!C366="","",基本情報入力シート!C366)</f>
        <v/>
      </c>
      <c r="C341" s="858"/>
      <c r="D341" s="858"/>
      <c r="E341" s="858"/>
      <c r="F341" s="858"/>
      <c r="G341" s="858"/>
      <c r="H341" s="858"/>
      <c r="I341" s="859"/>
      <c r="J341" s="405" t="str">
        <f>IF(基本情報入力シート!M366="","",基本情報入力シート!M366)</f>
        <v/>
      </c>
      <c r="K341" s="406" t="str">
        <f>IF(基本情報入力シート!R366="","",基本情報入力シート!R366)</f>
        <v/>
      </c>
      <c r="L341" s="406" t="str">
        <f>IF(基本情報入力シート!W366="","",基本情報入力シート!W366)</f>
        <v/>
      </c>
      <c r="M341" s="405" t="str">
        <f>IF(基本情報入力シート!X366="","",基本情報入力シート!X366)</f>
        <v/>
      </c>
      <c r="N341" s="157" t="str">
        <f>IF(基本情報入力シート!Y366="","",基本情報入力シート!Y366)</f>
        <v/>
      </c>
      <c r="O341" s="164"/>
      <c r="P341" s="43"/>
      <c r="Q341" s="855"/>
      <c r="R341" s="856"/>
      <c r="S341" s="154" t="str">
        <f>IFERROR(ROUNDDOWN(Q341*VLOOKUP(N341,【参考】数式用!$AR$2:$AW$48,MATCH(P341,【参考】数式用!$AT$4:$AW$4)+2,FALSE)*0.5, 0), "")</f>
        <v/>
      </c>
      <c r="T341" s="47"/>
      <c r="U341" s="156" t="str">
        <f>IFERROR(IF(AG341&lt;&gt;"",Q341*VLOOKUP(N341,【参考】数式用!$AG$2:$AL$48,MATCH(P341,【参考】数式用!$AI$4:$AL$4,0)+2,0), ""), "")</f>
        <v/>
      </c>
      <c r="V341" s="42"/>
      <c r="W341" s="862"/>
      <c r="X341" s="863"/>
      <c r="Y341" s="43"/>
      <c r="Z341" s="48"/>
      <c r="AA341" s="155"/>
      <c r="AB341" s="49"/>
      <c r="AC341" s="864" t="str">
        <f>IFERROR(IF(AG341&lt;&gt;"",Z341*VLOOKUP(N341,【参考】数式用!$AG$2:$AL$48,MATCH(Y341,【参考】数式用!$AI$4:$AL$4,0)+2,0), ""), "")</f>
        <v/>
      </c>
      <c r="AD341" s="864"/>
      <c r="AE341" s="409"/>
      <c r="AF341" s="53"/>
      <c r="AG341" s="421" t="str">
        <f>IFERROR(VLOOKUP(O341, 【参考】数式用!$AY$5:$AY$13, 1, FALSE), "")</f>
        <v/>
      </c>
      <c r="AH341" s="422" t="str">
        <f>IFERROR(VLOOKUP(N341, 【参考】数式用!$BA$2:$BB$48, 2, FALSE), "")</f>
        <v/>
      </c>
      <c r="AI341" s="423" t="str">
        <f t="shared" si="12"/>
        <v/>
      </c>
      <c r="AJ341" s="424" t="str">
        <f t="shared" si="13"/>
        <v/>
      </c>
      <c r="AK341" s="151"/>
      <c r="AL341" s="151"/>
      <c r="AM341" s="125"/>
      <c r="AN341" s="125"/>
      <c r="AO341" s="125"/>
      <c r="AP341" s="125"/>
      <c r="AQ341" s="125"/>
      <c r="AR341" s="125"/>
      <c r="AS341" s="125"/>
      <c r="AT341" s="125"/>
    </row>
    <row r="342" spans="1:46" customFormat="1" ht="30" customHeight="1">
      <c r="A342" s="153">
        <v>329</v>
      </c>
      <c r="B342" s="857" t="str">
        <f>IF(基本情報入力シート!C367="","",基本情報入力シート!C367)</f>
        <v/>
      </c>
      <c r="C342" s="858"/>
      <c r="D342" s="858"/>
      <c r="E342" s="858"/>
      <c r="F342" s="858"/>
      <c r="G342" s="858"/>
      <c r="H342" s="858"/>
      <c r="I342" s="859"/>
      <c r="J342" s="405" t="str">
        <f>IF(基本情報入力シート!M367="","",基本情報入力シート!M367)</f>
        <v/>
      </c>
      <c r="K342" s="406" t="str">
        <f>IF(基本情報入力シート!R367="","",基本情報入力シート!R367)</f>
        <v/>
      </c>
      <c r="L342" s="406" t="str">
        <f>IF(基本情報入力シート!W367="","",基本情報入力シート!W367)</f>
        <v/>
      </c>
      <c r="M342" s="405" t="str">
        <f>IF(基本情報入力シート!X367="","",基本情報入力シート!X367)</f>
        <v/>
      </c>
      <c r="N342" s="157" t="str">
        <f>IF(基本情報入力シート!Y367="","",基本情報入力シート!Y367)</f>
        <v/>
      </c>
      <c r="O342" s="164"/>
      <c r="P342" s="43"/>
      <c r="Q342" s="855"/>
      <c r="R342" s="856"/>
      <c r="S342" s="154" t="str">
        <f>IFERROR(ROUNDDOWN(Q342*VLOOKUP(N342,【参考】数式用!$AR$2:$AW$48,MATCH(P342,【参考】数式用!$AT$4:$AW$4)+2,FALSE)*0.5, 0), "")</f>
        <v/>
      </c>
      <c r="T342" s="47"/>
      <c r="U342" s="156" t="str">
        <f>IFERROR(IF(AG342&lt;&gt;"",Q342*VLOOKUP(N342,【参考】数式用!$AG$2:$AL$48,MATCH(P342,【参考】数式用!$AI$4:$AL$4,0)+2,0), ""), "")</f>
        <v/>
      </c>
      <c r="V342" s="42"/>
      <c r="W342" s="862"/>
      <c r="X342" s="863"/>
      <c r="Y342" s="43"/>
      <c r="Z342" s="48"/>
      <c r="AA342" s="155"/>
      <c r="AB342" s="49"/>
      <c r="AC342" s="864" t="str">
        <f>IFERROR(IF(AG342&lt;&gt;"",Z342*VLOOKUP(N342,【参考】数式用!$AG$2:$AL$48,MATCH(Y342,【参考】数式用!$AI$4:$AL$4,0)+2,0), ""), "")</f>
        <v/>
      </c>
      <c r="AD342" s="864"/>
      <c r="AE342" s="409"/>
      <c r="AF342" s="53"/>
      <c r="AG342" s="421" t="str">
        <f>IFERROR(VLOOKUP(O342, 【参考】数式用!$AY$5:$AY$13, 1, FALSE), "")</f>
        <v/>
      </c>
      <c r="AH342" s="422" t="str">
        <f>IFERROR(VLOOKUP(N342, 【参考】数式用!$BA$2:$BB$48, 2, FALSE), "")</f>
        <v/>
      </c>
      <c r="AI342" s="423" t="str">
        <f t="shared" si="12"/>
        <v/>
      </c>
      <c r="AJ342" s="424" t="str">
        <f t="shared" si="13"/>
        <v/>
      </c>
      <c r="AK342" s="151"/>
      <c r="AL342" s="151"/>
      <c r="AM342" s="125"/>
      <c r="AN342" s="125"/>
      <c r="AO342" s="125"/>
      <c r="AP342" s="125"/>
      <c r="AQ342" s="125"/>
      <c r="AR342" s="125"/>
      <c r="AS342" s="125"/>
      <c r="AT342" s="125"/>
    </row>
    <row r="343" spans="1:46" customFormat="1" ht="30" customHeight="1">
      <c r="A343" s="153">
        <v>330</v>
      </c>
      <c r="B343" s="857" t="str">
        <f>IF(基本情報入力シート!C368="","",基本情報入力シート!C368)</f>
        <v/>
      </c>
      <c r="C343" s="858"/>
      <c r="D343" s="858"/>
      <c r="E343" s="858"/>
      <c r="F343" s="858"/>
      <c r="G343" s="858"/>
      <c r="H343" s="858"/>
      <c r="I343" s="859"/>
      <c r="J343" s="405" t="str">
        <f>IF(基本情報入力シート!M368="","",基本情報入力シート!M368)</f>
        <v/>
      </c>
      <c r="K343" s="406" t="str">
        <f>IF(基本情報入力シート!R368="","",基本情報入力シート!R368)</f>
        <v/>
      </c>
      <c r="L343" s="406" t="str">
        <f>IF(基本情報入力シート!W368="","",基本情報入力シート!W368)</f>
        <v/>
      </c>
      <c r="M343" s="405" t="str">
        <f>IF(基本情報入力シート!X368="","",基本情報入力シート!X368)</f>
        <v/>
      </c>
      <c r="N343" s="157" t="str">
        <f>IF(基本情報入力シート!Y368="","",基本情報入力シート!Y368)</f>
        <v/>
      </c>
      <c r="O343" s="164"/>
      <c r="P343" s="43"/>
      <c r="Q343" s="855"/>
      <c r="R343" s="856"/>
      <c r="S343" s="154" t="str">
        <f>IFERROR(ROUNDDOWN(Q343*VLOOKUP(N343,【参考】数式用!$AR$2:$AW$48,MATCH(P343,【参考】数式用!$AT$4:$AW$4)+2,FALSE)*0.5, 0), "")</f>
        <v/>
      </c>
      <c r="T343" s="47"/>
      <c r="U343" s="156" t="str">
        <f>IFERROR(IF(AG343&lt;&gt;"",Q343*VLOOKUP(N343,【参考】数式用!$AG$2:$AL$48,MATCH(P343,【参考】数式用!$AI$4:$AL$4,0)+2,0), ""), "")</f>
        <v/>
      </c>
      <c r="V343" s="42"/>
      <c r="W343" s="862"/>
      <c r="X343" s="863"/>
      <c r="Y343" s="43"/>
      <c r="Z343" s="48"/>
      <c r="AA343" s="155"/>
      <c r="AB343" s="49"/>
      <c r="AC343" s="864" t="str">
        <f>IFERROR(IF(AG343&lt;&gt;"",Z343*VLOOKUP(N343,【参考】数式用!$AG$2:$AL$48,MATCH(Y343,【参考】数式用!$AI$4:$AL$4,0)+2,0), ""), "")</f>
        <v/>
      </c>
      <c r="AD343" s="864"/>
      <c r="AE343" s="409"/>
      <c r="AF343" s="53"/>
      <c r="AG343" s="421" t="str">
        <f>IFERROR(VLOOKUP(O343, 【参考】数式用!$AY$5:$AY$13, 1, FALSE), "")</f>
        <v/>
      </c>
      <c r="AH343" s="422" t="str">
        <f>IFERROR(VLOOKUP(N343, 【参考】数式用!$BA$2:$BB$48, 2, FALSE), "")</f>
        <v/>
      </c>
      <c r="AI343" s="423" t="str">
        <f t="shared" si="12"/>
        <v/>
      </c>
      <c r="AJ343" s="424" t="str">
        <f t="shared" si="13"/>
        <v/>
      </c>
      <c r="AK343" s="151"/>
      <c r="AL343" s="151"/>
      <c r="AM343" s="125"/>
      <c r="AN343" s="125"/>
      <c r="AO343" s="125"/>
      <c r="AP343" s="125"/>
      <c r="AQ343" s="125"/>
      <c r="AR343" s="125"/>
      <c r="AS343" s="125"/>
      <c r="AT343" s="125"/>
    </row>
    <row r="344" spans="1:46" customFormat="1" ht="30" customHeight="1">
      <c r="A344" s="153">
        <v>331</v>
      </c>
      <c r="B344" s="857" t="str">
        <f>IF(基本情報入力シート!C369="","",基本情報入力シート!C369)</f>
        <v/>
      </c>
      <c r="C344" s="858"/>
      <c r="D344" s="858"/>
      <c r="E344" s="858"/>
      <c r="F344" s="858"/>
      <c r="G344" s="858"/>
      <c r="H344" s="858"/>
      <c r="I344" s="859"/>
      <c r="J344" s="405" t="str">
        <f>IF(基本情報入力シート!M369="","",基本情報入力シート!M369)</f>
        <v/>
      </c>
      <c r="K344" s="406" t="str">
        <f>IF(基本情報入力シート!R369="","",基本情報入力シート!R369)</f>
        <v/>
      </c>
      <c r="L344" s="406" t="str">
        <f>IF(基本情報入力シート!W369="","",基本情報入力シート!W369)</f>
        <v/>
      </c>
      <c r="M344" s="405" t="str">
        <f>IF(基本情報入力シート!X369="","",基本情報入力シート!X369)</f>
        <v/>
      </c>
      <c r="N344" s="157" t="str">
        <f>IF(基本情報入力シート!Y369="","",基本情報入力シート!Y369)</f>
        <v/>
      </c>
      <c r="O344" s="164"/>
      <c r="P344" s="43"/>
      <c r="Q344" s="855"/>
      <c r="R344" s="856"/>
      <c r="S344" s="154" t="str">
        <f>IFERROR(ROUNDDOWN(Q344*VLOOKUP(N344,【参考】数式用!$AR$2:$AW$48,MATCH(P344,【参考】数式用!$AT$4:$AW$4)+2,FALSE)*0.5, 0), "")</f>
        <v/>
      </c>
      <c r="T344" s="47"/>
      <c r="U344" s="156" t="str">
        <f>IFERROR(IF(AG344&lt;&gt;"",Q344*VLOOKUP(N344,【参考】数式用!$AG$2:$AL$48,MATCH(P344,【参考】数式用!$AI$4:$AL$4,0)+2,0), ""), "")</f>
        <v/>
      </c>
      <c r="V344" s="42"/>
      <c r="W344" s="862"/>
      <c r="X344" s="863"/>
      <c r="Y344" s="43"/>
      <c r="Z344" s="48"/>
      <c r="AA344" s="155"/>
      <c r="AB344" s="49"/>
      <c r="AC344" s="864" t="str">
        <f>IFERROR(IF(AG344&lt;&gt;"",Z344*VLOOKUP(N344,【参考】数式用!$AG$2:$AL$48,MATCH(Y344,【参考】数式用!$AI$4:$AL$4,0)+2,0), ""), "")</f>
        <v/>
      </c>
      <c r="AD344" s="864"/>
      <c r="AE344" s="409"/>
      <c r="AF344" s="53"/>
      <c r="AG344" s="421" t="str">
        <f>IFERROR(VLOOKUP(O344, 【参考】数式用!$AY$5:$AY$13, 1, FALSE), "")</f>
        <v/>
      </c>
      <c r="AH344" s="422" t="str">
        <f>IFERROR(VLOOKUP(N344, 【参考】数式用!$BA$2:$BB$48, 2, FALSE), "")</f>
        <v/>
      </c>
      <c r="AI344" s="423" t="str">
        <f t="shared" si="12"/>
        <v/>
      </c>
      <c r="AJ344" s="424" t="str">
        <f t="shared" si="13"/>
        <v/>
      </c>
      <c r="AK344" s="151"/>
      <c r="AL344" s="151"/>
      <c r="AM344" s="125"/>
      <c r="AN344" s="125"/>
      <c r="AO344" s="125"/>
      <c r="AP344" s="125"/>
      <c r="AQ344" s="125"/>
      <c r="AR344" s="125"/>
      <c r="AS344" s="125"/>
      <c r="AT344" s="125"/>
    </row>
    <row r="345" spans="1:46" customFormat="1" ht="30" customHeight="1">
      <c r="A345" s="153">
        <v>332</v>
      </c>
      <c r="B345" s="857" t="str">
        <f>IF(基本情報入力シート!C370="","",基本情報入力シート!C370)</f>
        <v/>
      </c>
      <c r="C345" s="858"/>
      <c r="D345" s="858"/>
      <c r="E345" s="858"/>
      <c r="F345" s="858"/>
      <c r="G345" s="858"/>
      <c r="H345" s="858"/>
      <c r="I345" s="859"/>
      <c r="J345" s="405" t="str">
        <f>IF(基本情報入力シート!M370="","",基本情報入力シート!M370)</f>
        <v/>
      </c>
      <c r="K345" s="406" t="str">
        <f>IF(基本情報入力シート!R370="","",基本情報入力シート!R370)</f>
        <v/>
      </c>
      <c r="L345" s="406" t="str">
        <f>IF(基本情報入力シート!W370="","",基本情報入力シート!W370)</f>
        <v/>
      </c>
      <c r="M345" s="405" t="str">
        <f>IF(基本情報入力シート!X370="","",基本情報入力シート!X370)</f>
        <v/>
      </c>
      <c r="N345" s="157" t="str">
        <f>IF(基本情報入力シート!Y370="","",基本情報入力シート!Y370)</f>
        <v/>
      </c>
      <c r="O345" s="164"/>
      <c r="P345" s="43"/>
      <c r="Q345" s="855"/>
      <c r="R345" s="856"/>
      <c r="S345" s="154" t="str">
        <f>IFERROR(ROUNDDOWN(Q345*VLOOKUP(N345,【参考】数式用!$AR$2:$AW$48,MATCH(P345,【参考】数式用!$AT$4:$AW$4)+2,FALSE)*0.5, 0), "")</f>
        <v/>
      </c>
      <c r="T345" s="47"/>
      <c r="U345" s="156" t="str">
        <f>IFERROR(IF(AG345&lt;&gt;"",Q345*VLOOKUP(N345,【参考】数式用!$AG$2:$AL$48,MATCH(P345,【参考】数式用!$AI$4:$AL$4,0)+2,0), ""), "")</f>
        <v/>
      </c>
      <c r="V345" s="42"/>
      <c r="W345" s="862"/>
      <c r="X345" s="863"/>
      <c r="Y345" s="43"/>
      <c r="Z345" s="48"/>
      <c r="AA345" s="155"/>
      <c r="AB345" s="49"/>
      <c r="AC345" s="864" t="str">
        <f>IFERROR(IF(AG345&lt;&gt;"",Z345*VLOOKUP(N345,【参考】数式用!$AG$2:$AL$48,MATCH(Y345,【参考】数式用!$AI$4:$AL$4,0)+2,0), ""), "")</f>
        <v/>
      </c>
      <c r="AD345" s="864"/>
      <c r="AE345" s="409"/>
      <c r="AF345" s="53"/>
      <c r="AG345" s="421" t="str">
        <f>IFERROR(VLOOKUP(O345, 【参考】数式用!$AY$5:$AY$13, 1, FALSE), "")</f>
        <v/>
      </c>
      <c r="AH345" s="422" t="str">
        <f>IFERROR(VLOOKUP(N345, 【参考】数式用!$BA$2:$BB$48, 2, FALSE), "")</f>
        <v/>
      </c>
      <c r="AI345" s="423" t="str">
        <f t="shared" si="12"/>
        <v/>
      </c>
      <c r="AJ345" s="424" t="str">
        <f t="shared" si="13"/>
        <v/>
      </c>
      <c r="AK345" s="151"/>
      <c r="AL345" s="151"/>
      <c r="AM345" s="125"/>
      <c r="AN345" s="125"/>
      <c r="AO345" s="125"/>
      <c r="AP345" s="125"/>
      <c r="AQ345" s="125"/>
      <c r="AR345" s="125"/>
      <c r="AS345" s="125"/>
      <c r="AT345" s="125"/>
    </row>
    <row r="346" spans="1:46" customFormat="1" ht="30" customHeight="1">
      <c r="A346" s="153">
        <v>333</v>
      </c>
      <c r="B346" s="857" t="str">
        <f>IF(基本情報入力シート!C371="","",基本情報入力シート!C371)</f>
        <v/>
      </c>
      <c r="C346" s="858"/>
      <c r="D346" s="858"/>
      <c r="E346" s="858"/>
      <c r="F346" s="858"/>
      <c r="G346" s="858"/>
      <c r="H346" s="858"/>
      <c r="I346" s="859"/>
      <c r="J346" s="405" t="str">
        <f>IF(基本情報入力シート!M371="","",基本情報入力シート!M371)</f>
        <v/>
      </c>
      <c r="K346" s="406" t="str">
        <f>IF(基本情報入力シート!R371="","",基本情報入力シート!R371)</f>
        <v/>
      </c>
      <c r="L346" s="406" t="str">
        <f>IF(基本情報入力シート!W371="","",基本情報入力シート!W371)</f>
        <v/>
      </c>
      <c r="M346" s="405" t="str">
        <f>IF(基本情報入力シート!X371="","",基本情報入力シート!X371)</f>
        <v/>
      </c>
      <c r="N346" s="157" t="str">
        <f>IF(基本情報入力シート!Y371="","",基本情報入力シート!Y371)</f>
        <v/>
      </c>
      <c r="O346" s="164"/>
      <c r="P346" s="43"/>
      <c r="Q346" s="855"/>
      <c r="R346" s="856"/>
      <c r="S346" s="154" t="str">
        <f>IFERROR(ROUNDDOWN(Q346*VLOOKUP(N346,【参考】数式用!$AR$2:$AW$48,MATCH(P346,【参考】数式用!$AT$4:$AW$4)+2,FALSE)*0.5, 0), "")</f>
        <v/>
      </c>
      <c r="T346" s="47"/>
      <c r="U346" s="156" t="str">
        <f>IFERROR(IF(AG346&lt;&gt;"",Q346*VLOOKUP(N346,【参考】数式用!$AG$2:$AL$48,MATCH(P346,【参考】数式用!$AI$4:$AL$4,0)+2,0), ""), "")</f>
        <v/>
      </c>
      <c r="V346" s="42"/>
      <c r="W346" s="862"/>
      <c r="X346" s="863"/>
      <c r="Y346" s="43"/>
      <c r="Z346" s="48"/>
      <c r="AA346" s="155"/>
      <c r="AB346" s="49"/>
      <c r="AC346" s="864" t="str">
        <f>IFERROR(IF(AG346&lt;&gt;"",Z346*VLOOKUP(N346,【参考】数式用!$AG$2:$AL$48,MATCH(Y346,【参考】数式用!$AI$4:$AL$4,0)+2,0), ""), "")</f>
        <v/>
      </c>
      <c r="AD346" s="864"/>
      <c r="AE346" s="409"/>
      <c r="AF346" s="53"/>
      <c r="AG346" s="421" t="str">
        <f>IFERROR(VLOOKUP(O346, 【参考】数式用!$AY$5:$AY$13, 1, FALSE), "")</f>
        <v/>
      </c>
      <c r="AH346" s="422" t="str">
        <f>IFERROR(VLOOKUP(N346, 【参考】数式用!$BA$2:$BB$48, 2, FALSE), "")</f>
        <v/>
      </c>
      <c r="AI346" s="423" t="str">
        <f t="shared" si="12"/>
        <v/>
      </c>
      <c r="AJ346" s="424" t="str">
        <f t="shared" si="13"/>
        <v/>
      </c>
      <c r="AK346" s="151"/>
      <c r="AL346" s="151"/>
      <c r="AM346" s="125"/>
      <c r="AN346" s="125"/>
      <c r="AO346" s="125"/>
      <c r="AP346" s="125"/>
      <c r="AQ346" s="125"/>
      <c r="AR346" s="125"/>
      <c r="AS346" s="125"/>
      <c r="AT346" s="125"/>
    </row>
    <row r="347" spans="1:46" customFormat="1" ht="30" customHeight="1">
      <c r="A347" s="153">
        <v>334</v>
      </c>
      <c r="B347" s="857" t="str">
        <f>IF(基本情報入力シート!C372="","",基本情報入力シート!C372)</f>
        <v/>
      </c>
      <c r="C347" s="858"/>
      <c r="D347" s="858"/>
      <c r="E347" s="858"/>
      <c r="F347" s="858"/>
      <c r="G347" s="858"/>
      <c r="H347" s="858"/>
      <c r="I347" s="859"/>
      <c r="J347" s="405" t="str">
        <f>IF(基本情報入力シート!M372="","",基本情報入力シート!M372)</f>
        <v/>
      </c>
      <c r="K347" s="406" t="str">
        <f>IF(基本情報入力シート!R372="","",基本情報入力シート!R372)</f>
        <v/>
      </c>
      <c r="L347" s="406" t="str">
        <f>IF(基本情報入力シート!W372="","",基本情報入力シート!W372)</f>
        <v/>
      </c>
      <c r="M347" s="405" t="str">
        <f>IF(基本情報入力シート!X372="","",基本情報入力シート!X372)</f>
        <v/>
      </c>
      <c r="N347" s="157" t="str">
        <f>IF(基本情報入力シート!Y372="","",基本情報入力シート!Y372)</f>
        <v/>
      </c>
      <c r="O347" s="164"/>
      <c r="P347" s="43"/>
      <c r="Q347" s="860"/>
      <c r="R347" s="861"/>
      <c r="S347" s="154" t="str">
        <f>IFERROR(ROUNDDOWN(Q347*VLOOKUP(N347,【参考】数式用!$AR$2:$AW$48,MATCH(P347,【参考】数式用!$AT$4:$AW$4)+2,FALSE)*0.5, 0), "")</f>
        <v/>
      </c>
      <c r="T347" s="47"/>
      <c r="U347" s="156" t="str">
        <f>IFERROR(IF(AG347&lt;&gt;"",Q347*VLOOKUP(N347,【参考】数式用!$AG$2:$AL$48,MATCH(P347,【参考】数式用!$AI$4:$AL$4,0)+2,0), ""), "")</f>
        <v/>
      </c>
      <c r="V347" s="42"/>
      <c r="W347" s="862"/>
      <c r="X347" s="863"/>
      <c r="Y347" s="43"/>
      <c r="Z347" s="48"/>
      <c r="AA347" s="155"/>
      <c r="AB347" s="49"/>
      <c r="AC347" s="873" t="str">
        <f>IFERROR(IF(AG347&lt;&gt;"",Z347*VLOOKUP(N347,【参考】数式用!$AG$2:$AL$48,MATCH(Y347,【参考】数式用!$AI$4:$AL$4,0)+2,0), ""), "")</f>
        <v/>
      </c>
      <c r="AD347" s="873"/>
      <c r="AE347" s="409"/>
      <c r="AF347" s="53"/>
      <c r="AG347" s="421" t="str">
        <f>IFERROR(VLOOKUP(O347, 【参考】数式用!$AY$5:$AY$13, 1, FALSE), "")</f>
        <v/>
      </c>
      <c r="AH347" s="422" t="str">
        <f>IFERROR(VLOOKUP(N347, 【参考】数式用!$BA$2:$BB$48, 2, FALSE), "")</f>
        <v/>
      </c>
      <c r="AI347" s="423" t="str">
        <f t="shared" si="12"/>
        <v/>
      </c>
      <c r="AJ347" s="424" t="str">
        <f t="shared" si="13"/>
        <v/>
      </c>
      <c r="AK347" s="151"/>
      <c r="AL347" s="151"/>
      <c r="AM347" s="125"/>
      <c r="AN347" s="125"/>
      <c r="AO347" s="125"/>
      <c r="AP347" s="125"/>
      <c r="AQ347" s="125"/>
      <c r="AR347" s="125"/>
      <c r="AS347" s="125"/>
      <c r="AT347" s="125"/>
    </row>
    <row r="348" spans="1:46" s="486" customFormat="1" ht="30" customHeight="1">
      <c r="A348" s="153">
        <v>335</v>
      </c>
      <c r="B348" s="857" t="str">
        <f>IF(基本情報入力シート!C373="","",基本情報入力シート!C373)</f>
        <v/>
      </c>
      <c r="C348" s="858"/>
      <c r="D348" s="858"/>
      <c r="E348" s="858"/>
      <c r="F348" s="858"/>
      <c r="G348" s="858"/>
      <c r="H348" s="858"/>
      <c r="I348" s="859"/>
      <c r="J348" s="405" t="str">
        <f>IF(基本情報入力シート!M373="","",基本情報入力シート!M373)</f>
        <v/>
      </c>
      <c r="K348" s="406" t="str">
        <f>IF(基本情報入力シート!R373="","",基本情報入力シート!R373)</f>
        <v/>
      </c>
      <c r="L348" s="406" t="str">
        <f>IF(基本情報入力シート!W373="","",基本情報入力シート!W373)</f>
        <v/>
      </c>
      <c r="M348" s="405" t="str">
        <f>IF(基本情報入力シート!X373="","",基本情報入力シート!X373)</f>
        <v/>
      </c>
      <c r="N348" s="157" t="str">
        <f>IF(基本情報入力シート!Y373="","",基本情報入力シート!Y373)</f>
        <v/>
      </c>
      <c r="O348" s="164"/>
      <c r="P348" s="43"/>
      <c r="Q348" s="860"/>
      <c r="R348" s="861"/>
      <c r="S348" s="154" t="str">
        <f>IFERROR(ROUNDDOWN(Q348*VLOOKUP(N348,【参考】数式用!$AR$2:$AW$48,MATCH(P348,【参考】数式用!$AT$4:$AW$4)+2,FALSE)*0.5, 0), "")</f>
        <v/>
      </c>
      <c r="T348" s="47"/>
      <c r="U348" s="156" t="str">
        <f>IFERROR(IF(AG348&lt;&gt;"",Q348*VLOOKUP(N348,【参考】数式用!$AG$2:$AL$48,MATCH(P348,【参考】数式用!$AI$4:$AL$4,0)+2,0), ""), "")</f>
        <v/>
      </c>
      <c r="V348" s="42"/>
      <c r="W348" s="862"/>
      <c r="X348" s="863"/>
      <c r="Y348" s="43"/>
      <c r="Z348" s="48"/>
      <c r="AA348" s="155"/>
      <c r="AB348" s="49"/>
      <c r="AC348" s="873" t="str">
        <f>IFERROR(IF(AG348&lt;&gt;"",Z348*VLOOKUP(N348,【参考】数式用!$AG$2:$AL$48,MATCH(Y348,【参考】数式用!$AI$4:$AL$4,0)+2,0), ""), "")</f>
        <v/>
      </c>
      <c r="AD348" s="873"/>
      <c r="AE348" s="409"/>
      <c r="AF348" s="53"/>
      <c r="AG348" s="421" t="str">
        <f>IFERROR(VLOOKUP(O348, 【参考】数式用!$AY$5:$AY$13, 1, FALSE), "")</f>
        <v/>
      </c>
      <c r="AH348" s="422" t="str">
        <f>IFERROR(VLOOKUP(N348, 【参考】数式用!$BA$2:$BB$48, 2, FALSE), "")</f>
        <v/>
      </c>
      <c r="AI348" s="423" t="str">
        <f t="shared" si="12"/>
        <v/>
      </c>
      <c r="AJ348" s="424" t="str">
        <f t="shared" si="13"/>
        <v/>
      </c>
      <c r="AK348" s="484"/>
      <c r="AL348" s="484"/>
      <c r="AM348" s="485"/>
      <c r="AN348" s="485"/>
      <c r="AO348" s="485"/>
      <c r="AP348" s="485"/>
      <c r="AQ348" s="485"/>
      <c r="AR348" s="485"/>
      <c r="AS348" s="485"/>
      <c r="AT348" s="485"/>
    </row>
    <row r="349" spans="1:46" customFormat="1" ht="30" customHeight="1">
      <c r="A349" s="153">
        <v>336</v>
      </c>
      <c r="B349" s="857" t="str">
        <f>IF(基本情報入力シート!C374="","",基本情報入力シート!C374)</f>
        <v/>
      </c>
      <c r="C349" s="858"/>
      <c r="D349" s="858"/>
      <c r="E349" s="858"/>
      <c r="F349" s="858"/>
      <c r="G349" s="858"/>
      <c r="H349" s="858"/>
      <c r="I349" s="859"/>
      <c r="J349" s="405" t="str">
        <f>IF(基本情報入力シート!M374="","",基本情報入力シート!M374)</f>
        <v/>
      </c>
      <c r="K349" s="406" t="str">
        <f>IF(基本情報入力シート!R374="","",基本情報入力シート!R374)</f>
        <v/>
      </c>
      <c r="L349" s="406" t="str">
        <f>IF(基本情報入力シート!W374="","",基本情報入力シート!W374)</f>
        <v/>
      </c>
      <c r="M349" s="405" t="str">
        <f>IF(基本情報入力シート!X374="","",基本情報入力シート!X374)</f>
        <v/>
      </c>
      <c r="N349" s="157" t="str">
        <f>IF(基本情報入力シート!Y374="","",基本情報入力シート!Y374)</f>
        <v/>
      </c>
      <c r="O349" s="164"/>
      <c r="P349" s="43"/>
      <c r="Q349" s="855"/>
      <c r="R349" s="856"/>
      <c r="S349" s="154" t="str">
        <f>IFERROR(ROUNDDOWN(Q349*VLOOKUP(N349,【参考】数式用!$AR$2:$AW$48,MATCH(P349,【参考】数式用!$AT$4:$AW$4)+2,FALSE)*0.5, 0), "")</f>
        <v/>
      </c>
      <c r="T349" s="47"/>
      <c r="U349" s="156" t="str">
        <f>IFERROR(IF(AG349&lt;&gt;"",Q349*VLOOKUP(N349,【参考】数式用!$AG$2:$AL$48,MATCH(P349,【参考】数式用!$AI$4:$AL$4,0)+2,0), ""), "")</f>
        <v/>
      </c>
      <c r="V349" s="42"/>
      <c r="W349" s="862"/>
      <c r="X349" s="863"/>
      <c r="Y349" s="43"/>
      <c r="Z349" s="48"/>
      <c r="AA349" s="155"/>
      <c r="AB349" s="49"/>
      <c r="AC349" s="864" t="str">
        <f>IFERROR(IF(AG349&lt;&gt;"",Z349*VLOOKUP(N349,【参考】数式用!$AG$2:$AL$48,MATCH(Y349,【参考】数式用!$AI$4:$AL$4,0)+2,0), ""), "")</f>
        <v/>
      </c>
      <c r="AD349" s="864"/>
      <c r="AE349" s="409"/>
      <c r="AF349" s="53"/>
      <c r="AG349" s="421" t="str">
        <f>IFERROR(VLOOKUP(O349, 【参考】数式用!$AY$5:$AY$13, 1, FALSE), "")</f>
        <v/>
      </c>
      <c r="AH349" s="422" t="str">
        <f>IFERROR(VLOOKUP(N349, 【参考】数式用!$BA$2:$BB$48, 2, FALSE), "")</f>
        <v/>
      </c>
      <c r="AI349" s="423" t="str">
        <f t="shared" si="12"/>
        <v/>
      </c>
      <c r="AJ349" s="424" t="str">
        <f t="shared" si="13"/>
        <v/>
      </c>
      <c r="AK349" s="151"/>
      <c r="AL349" s="151"/>
      <c r="AM349" s="125"/>
      <c r="AN349" s="125"/>
      <c r="AO349" s="125"/>
      <c r="AP349" s="125"/>
      <c r="AQ349" s="125"/>
      <c r="AR349" s="125"/>
      <c r="AS349" s="125"/>
      <c r="AT349" s="125"/>
    </row>
    <row r="350" spans="1:46" customFormat="1" ht="30" customHeight="1">
      <c r="A350" s="153">
        <v>337</v>
      </c>
      <c r="B350" s="857" t="str">
        <f>IF(基本情報入力シート!C375="","",基本情報入力シート!C375)</f>
        <v/>
      </c>
      <c r="C350" s="858"/>
      <c r="D350" s="858"/>
      <c r="E350" s="858"/>
      <c r="F350" s="858"/>
      <c r="G350" s="858"/>
      <c r="H350" s="858"/>
      <c r="I350" s="859"/>
      <c r="J350" s="405" t="str">
        <f>IF(基本情報入力シート!M375="","",基本情報入力シート!M375)</f>
        <v/>
      </c>
      <c r="K350" s="406" t="str">
        <f>IF(基本情報入力シート!R375="","",基本情報入力シート!R375)</f>
        <v/>
      </c>
      <c r="L350" s="406" t="str">
        <f>IF(基本情報入力シート!W375="","",基本情報入力シート!W375)</f>
        <v/>
      </c>
      <c r="M350" s="405" t="str">
        <f>IF(基本情報入力シート!X375="","",基本情報入力シート!X375)</f>
        <v/>
      </c>
      <c r="N350" s="157" t="str">
        <f>IF(基本情報入力シート!Y375="","",基本情報入力シート!Y375)</f>
        <v/>
      </c>
      <c r="O350" s="164"/>
      <c r="P350" s="43"/>
      <c r="Q350" s="855"/>
      <c r="R350" s="856"/>
      <c r="S350" s="154" t="str">
        <f>IFERROR(ROUNDDOWN(Q350*VLOOKUP(N350,【参考】数式用!$AR$2:$AW$48,MATCH(P350,【参考】数式用!$AT$4:$AW$4)+2,FALSE)*0.5, 0), "")</f>
        <v/>
      </c>
      <c r="T350" s="47"/>
      <c r="U350" s="156" t="str">
        <f>IFERROR(IF(AG350&lt;&gt;"",Q350*VLOOKUP(N350,【参考】数式用!$AG$2:$AL$48,MATCH(P350,【参考】数式用!$AI$4:$AL$4,0)+2,0), ""), "")</f>
        <v/>
      </c>
      <c r="V350" s="42"/>
      <c r="W350" s="862"/>
      <c r="X350" s="863"/>
      <c r="Y350" s="43"/>
      <c r="Z350" s="48"/>
      <c r="AA350" s="155"/>
      <c r="AB350" s="49"/>
      <c r="AC350" s="864" t="str">
        <f>IFERROR(IF(AG350&lt;&gt;"",Z350*VLOOKUP(N350,【参考】数式用!$AG$2:$AL$48,MATCH(Y350,【参考】数式用!$AI$4:$AL$4,0)+2,0), ""), "")</f>
        <v/>
      </c>
      <c r="AD350" s="864"/>
      <c r="AE350" s="409"/>
      <c r="AF350" s="53"/>
      <c r="AG350" s="421" t="str">
        <f>IFERROR(VLOOKUP(O350, 【参考】数式用!$AY$5:$AY$13, 1, FALSE), "")</f>
        <v/>
      </c>
      <c r="AH350" s="422" t="str">
        <f>IFERROR(VLOOKUP(N350, 【参考】数式用!$BA$2:$BB$48, 2, FALSE), "")</f>
        <v/>
      </c>
      <c r="AI350" s="423" t="str">
        <f t="shared" si="12"/>
        <v/>
      </c>
      <c r="AJ350" s="424" t="str">
        <f t="shared" si="13"/>
        <v/>
      </c>
      <c r="AK350" s="151"/>
      <c r="AL350" s="151"/>
      <c r="AM350" s="125"/>
      <c r="AN350" s="125"/>
      <c r="AO350" s="125"/>
      <c r="AP350" s="125"/>
      <c r="AQ350" s="125"/>
      <c r="AR350" s="125"/>
      <c r="AS350" s="125"/>
      <c r="AT350" s="125"/>
    </row>
    <row r="351" spans="1:46" customFormat="1" ht="30" customHeight="1">
      <c r="A351" s="153">
        <v>338</v>
      </c>
      <c r="B351" s="857" t="str">
        <f>IF(基本情報入力シート!C376="","",基本情報入力シート!C376)</f>
        <v/>
      </c>
      <c r="C351" s="858"/>
      <c r="D351" s="858"/>
      <c r="E351" s="858"/>
      <c r="F351" s="858"/>
      <c r="G351" s="858"/>
      <c r="H351" s="858"/>
      <c r="I351" s="859"/>
      <c r="J351" s="405" t="str">
        <f>IF(基本情報入力シート!M376="","",基本情報入力シート!M376)</f>
        <v/>
      </c>
      <c r="K351" s="406" t="str">
        <f>IF(基本情報入力シート!R376="","",基本情報入力シート!R376)</f>
        <v/>
      </c>
      <c r="L351" s="406" t="str">
        <f>IF(基本情報入力シート!W376="","",基本情報入力シート!W376)</f>
        <v/>
      </c>
      <c r="M351" s="405" t="str">
        <f>IF(基本情報入力シート!X376="","",基本情報入力シート!X376)</f>
        <v/>
      </c>
      <c r="N351" s="157" t="str">
        <f>IF(基本情報入力シート!Y376="","",基本情報入力シート!Y376)</f>
        <v/>
      </c>
      <c r="O351" s="164"/>
      <c r="P351" s="43"/>
      <c r="Q351" s="855"/>
      <c r="R351" s="856"/>
      <c r="S351" s="154" t="str">
        <f>IFERROR(ROUNDDOWN(Q351*VLOOKUP(N351,【参考】数式用!$AR$2:$AW$48,MATCH(P351,【参考】数式用!$AT$4:$AW$4)+2,FALSE)*0.5, 0), "")</f>
        <v/>
      </c>
      <c r="T351" s="47"/>
      <c r="U351" s="156" t="str">
        <f>IFERROR(IF(AG351&lt;&gt;"",Q351*VLOOKUP(N351,【参考】数式用!$AG$2:$AL$48,MATCH(P351,【参考】数式用!$AI$4:$AL$4,0)+2,0), ""), "")</f>
        <v/>
      </c>
      <c r="V351" s="42"/>
      <c r="W351" s="862"/>
      <c r="X351" s="863"/>
      <c r="Y351" s="43"/>
      <c r="Z351" s="48"/>
      <c r="AA351" s="155"/>
      <c r="AB351" s="49"/>
      <c r="AC351" s="864" t="str">
        <f>IFERROR(IF(AG351&lt;&gt;"",Z351*VLOOKUP(N351,【参考】数式用!$AG$2:$AL$48,MATCH(Y351,【参考】数式用!$AI$4:$AL$4,0)+2,0), ""), "")</f>
        <v/>
      </c>
      <c r="AD351" s="864"/>
      <c r="AE351" s="409"/>
      <c r="AF351" s="53"/>
      <c r="AG351" s="421" t="str">
        <f>IFERROR(VLOOKUP(O351, 【参考】数式用!$AY$5:$AY$13, 1, FALSE), "")</f>
        <v/>
      </c>
      <c r="AH351" s="422" t="str">
        <f>IFERROR(VLOOKUP(N351, 【参考】数式用!$BA$2:$BB$48, 2, FALSE), "")</f>
        <v/>
      </c>
      <c r="AI351" s="423" t="str">
        <f t="shared" si="12"/>
        <v/>
      </c>
      <c r="AJ351" s="424" t="str">
        <f t="shared" si="13"/>
        <v/>
      </c>
      <c r="AK351" s="151"/>
      <c r="AL351" s="151"/>
      <c r="AM351" s="125"/>
      <c r="AN351" s="125"/>
      <c r="AO351" s="125"/>
      <c r="AP351" s="125"/>
      <c r="AQ351" s="125"/>
      <c r="AR351" s="125"/>
      <c r="AS351" s="125"/>
      <c r="AT351" s="125"/>
    </row>
    <row r="352" spans="1:46" customFormat="1" ht="30" customHeight="1">
      <c r="A352" s="153">
        <v>339</v>
      </c>
      <c r="B352" s="857" t="str">
        <f>IF(基本情報入力シート!C377="","",基本情報入力シート!C377)</f>
        <v/>
      </c>
      <c r="C352" s="858"/>
      <c r="D352" s="858"/>
      <c r="E352" s="858"/>
      <c r="F352" s="858"/>
      <c r="G352" s="858"/>
      <c r="H352" s="858"/>
      <c r="I352" s="859"/>
      <c r="J352" s="405" t="str">
        <f>IF(基本情報入力シート!M377="","",基本情報入力シート!M377)</f>
        <v/>
      </c>
      <c r="K352" s="406" t="str">
        <f>IF(基本情報入力シート!R377="","",基本情報入力シート!R377)</f>
        <v/>
      </c>
      <c r="L352" s="406" t="str">
        <f>IF(基本情報入力シート!W377="","",基本情報入力シート!W377)</f>
        <v/>
      </c>
      <c r="M352" s="405" t="str">
        <f>IF(基本情報入力シート!X377="","",基本情報入力シート!X377)</f>
        <v/>
      </c>
      <c r="N352" s="157" t="str">
        <f>IF(基本情報入力シート!Y377="","",基本情報入力シート!Y377)</f>
        <v/>
      </c>
      <c r="O352" s="164"/>
      <c r="P352" s="43"/>
      <c r="Q352" s="855"/>
      <c r="R352" s="856"/>
      <c r="S352" s="154" t="str">
        <f>IFERROR(ROUNDDOWN(Q352*VLOOKUP(N352,【参考】数式用!$AR$2:$AW$48,MATCH(P352,【参考】数式用!$AT$4:$AW$4)+2,FALSE)*0.5, 0), "")</f>
        <v/>
      </c>
      <c r="T352" s="47"/>
      <c r="U352" s="156" t="str">
        <f>IFERROR(IF(AG352&lt;&gt;"",Q352*VLOOKUP(N352,【参考】数式用!$AG$2:$AL$48,MATCH(P352,【参考】数式用!$AI$4:$AL$4,0)+2,0), ""), "")</f>
        <v/>
      </c>
      <c r="V352" s="42"/>
      <c r="W352" s="862"/>
      <c r="X352" s="863"/>
      <c r="Y352" s="43"/>
      <c r="Z352" s="48"/>
      <c r="AA352" s="155"/>
      <c r="AB352" s="49"/>
      <c r="AC352" s="864" t="str">
        <f>IFERROR(IF(AG352&lt;&gt;"",Z352*VLOOKUP(N352,【参考】数式用!$AG$2:$AL$48,MATCH(Y352,【参考】数式用!$AI$4:$AL$4,0)+2,0), ""), "")</f>
        <v/>
      </c>
      <c r="AD352" s="864"/>
      <c r="AE352" s="409"/>
      <c r="AF352" s="53"/>
      <c r="AG352" s="421" t="str">
        <f>IFERROR(VLOOKUP(O352, 【参考】数式用!$AY$5:$AY$13, 1, FALSE), "")</f>
        <v/>
      </c>
      <c r="AH352" s="422" t="str">
        <f>IFERROR(VLOOKUP(N352, 【参考】数式用!$BA$2:$BB$48, 2, FALSE), "")</f>
        <v/>
      </c>
      <c r="AI352" s="423" t="str">
        <f t="shared" si="12"/>
        <v/>
      </c>
      <c r="AJ352" s="424" t="str">
        <f t="shared" si="13"/>
        <v/>
      </c>
      <c r="AK352" s="151"/>
      <c r="AL352" s="151"/>
      <c r="AM352" s="125"/>
      <c r="AN352" s="125"/>
      <c r="AO352" s="125"/>
      <c r="AP352" s="125"/>
      <c r="AQ352" s="125"/>
      <c r="AR352" s="125"/>
      <c r="AS352" s="125"/>
      <c r="AT352" s="125"/>
    </row>
    <row r="353" spans="1:46" customFormat="1" ht="30" customHeight="1">
      <c r="A353" s="153">
        <v>340</v>
      </c>
      <c r="B353" s="857" t="str">
        <f>IF(基本情報入力シート!C378="","",基本情報入力シート!C378)</f>
        <v/>
      </c>
      <c r="C353" s="858"/>
      <c r="D353" s="858"/>
      <c r="E353" s="858"/>
      <c r="F353" s="858"/>
      <c r="G353" s="858"/>
      <c r="H353" s="858"/>
      <c r="I353" s="859"/>
      <c r="J353" s="405" t="str">
        <f>IF(基本情報入力シート!M378="","",基本情報入力シート!M378)</f>
        <v/>
      </c>
      <c r="K353" s="406" t="str">
        <f>IF(基本情報入力シート!R378="","",基本情報入力シート!R378)</f>
        <v/>
      </c>
      <c r="L353" s="406" t="str">
        <f>IF(基本情報入力シート!W378="","",基本情報入力シート!W378)</f>
        <v/>
      </c>
      <c r="M353" s="405" t="str">
        <f>IF(基本情報入力シート!X378="","",基本情報入力シート!X378)</f>
        <v/>
      </c>
      <c r="N353" s="157" t="str">
        <f>IF(基本情報入力シート!Y378="","",基本情報入力シート!Y378)</f>
        <v/>
      </c>
      <c r="O353" s="164"/>
      <c r="P353" s="43"/>
      <c r="Q353" s="855"/>
      <c r="R353" s="856"/>
      <c r="S353" s="154" t="str">
        <f>IFERROR(ROUNDDOWN(Q353*VLOOKUP(N353,【参考】数式用!$AR$2:$AW$48,MATCH(P353,【参考】数式用!$AT$4:$AW$4)+2,FALSE)*0.5, 0), "")</f>
        <v/>
      </c>
      <c r="T353" s="47"/>
      <c r="U353" s="156" t="str">
        <f>IFERROR(IF(AG353&lt;&gt;"",Q353*VLOOKUP(N353,【参考】数式用!$AG$2:$AL$48,MATCH(P353,【参考】数式用!$AI$4:$AL$4,0)+2,0), ""), "")</f>
        <v/>
      </c>
      <c r="V353" s="42"/>
      <c r="W353" s="862"/>
      <c r="X353" s="863"/>
      <c r="Y353" s="43"/>
      <c r="Z353" s="48"/>
      <c r="AA353" s="155"/>
      <c r="AB353" s="49"/>
      <c r="AC353" s="864" t="str">
        <f>IFERROR(IF(AG353&lt;&gt;"",Z353*VLOOKUP(N353,【参考】数式用!$AG$2:$AL$48,MATCH(Y353,【参考】数式用!$AI$4:$AL$4,0)+2,0), ""), "")</f>
        <v/>
      </c>
      <c r="AD353" s="864"/>
      <c r="AE353" s="409"/>
      <c r="AF353" s="53"/>
      <c r="AG353" s="421" t="str">
        <f>IFERROR(VLOOKUP(O353, 【参考】数式用!$AY$5:$AY$13, 1, FALSE), "")</f>
        <v/>
      </c>
      <c r="AH353" s="422" t="str">
        <f>IFERROR(VLOOKUP(N353, 【参考】数式用!$BA$2:$BB$48, 2, FALSE), "")</f>
        <v/>
      </c>
      <c r="AI353" s="423" t="str">
        <f t="shared" si="12"/>
        <v/>
      </c>
      <c r="AJ353" s="424" t="str">
        <f t="shared" si="13"/>
        <v/>
      </c>
      <c r="AK353" s="151"/>
      <c r="AL353" s="151"/>
      <c r="AM353" s="125"/>
      <c r="AN353" s="125"/>
      <c r="AO353" s="125"/>
      <c r="AP353" s="125"/>
      <c r="AQ353" s="125"/>
      <c r="AR353" s="125"/>
      <c r="AS353" s="125"/>
      <c r="AT353" s="125"/>
    </row>
    <row r="354" spans="1:46" customFormat="1" ht="30" customHeight="1">
      <c r="A354" s="153">
        <v>341</v>
      </c>
      <c r="B354" s="857" t="str">
        <f>IF(基本情報入力シート!C379="","",基本情報入力シート!C379)</f>
        <v/>
      </c>
      <c r="C354" s="858"/>
      <c r="D354" s="858"/>
      <c r="E354" s="858"/>
      <c r="F354" s="858"/>
      <c r="G354" s="858"/>
      <c r="H354" s="858"/>
      <c r="I354" s="859"/>
      <c r="J354" s="405" t="str">
        <f>IF(基本情報入力シート!M379="","",基本情報入力シート!M379)</f>
        <v/>
      </c>
      <c r="K354" s="406" t="str">
        <f>IF(基本情報入力シート!R379="","",基本情報入力シート!R379)</f>
        <v/>
      </c>
      <c r="L354" s="406" t="str">
        <f>IF(基本情報入力シート!W379="","",基本情報入力シート!W379)</f>
        <v/>
      </c>
      <c r="M354" s="405" t="str">
        <f>IF(基本情報入力シート!X379="","",基本情報入力シート!X379)</f>
        <v/>
      </c>
      <c r="N354" s="157" t="str">
        <f>IF(基本情報入力シート!Y379="","",基本情報入力シート!Y379)</f>
        <v/>
      </c>
      <c r="O354" s="164"/>
      <c r="P354" s="43"/>
      <c r="Q354" s="855"/>
      <c r="R354" s="856"/>
      <c r="S354" s="154" t="str">
        <f>IFERROR(ROUNDDOWN(Q354*VLOOKUP(N354,【参考】数式用!$AR$2:$AW$48,MATCH(P354,【参考】数式用!$AT$4:$AW$4)+2,FALSE)*0.5, 0), "")</f>
        <v/>
      </c>
      <c r="T354" s="47"/>
      <c r="U354" s="156" t="str">
        <f>IFERROR(IF(AG354&lt;&gt;"",Q354*VLOOKUP(N354,【参考】数式用!$AG$2:$AL$48,MATCH(P354,【参考】数式用!$AI$4:$AL$4,0)+2,0), ""), "")</f>
        <v/>
      </c>
      <c r="V354" s="42"/>
      <c r="W354" s="862"/>
      <c r="X354" s="863"/>
      <c r="Y354" s="43"/>
      <c r="Z354" s="48"/>
      <c r="AA354" s="155"/>
      <c r="AB354" s="49"/>
      <c r="AC354" s="864" t="str">
        <f>IFERROR(IF(AG354&lt;&gt;"",Z354*VLOOKUP(N354,【参考】数式用!$AG$2:$AL$48,MATCH(Y354,【参考】数式用!$AI$4:$AL$4,0)+2,0), ""), "")</f>
        <v/>
      </c>
      <c r="AD354" s="864"/>
      <c r="AE354" s="409"/>
      <c r="AF354" s="53"/>
      <c r="AG354" s="421" t="str">
        <f>IFERROR(VLOOKUP(O354, 【参考】数式用!$AY$5:$AY$13, 1, FALSE), "")</f>
        <v/>
      </c>
      <c r="AH354" s="422" t="str">
        <f>IFERROR(VLOOKUP(N354, 【参考】数式用!$BA$2:$BB$48, 2, FALSE), "")</f>
        <v/>
      </c>
      <c r="AI354" s="423" t="str">
        <f t="shared" si="12"/>
        <v/>
      </c>
      <c r="AJ354" s="424" t="str">
        <f t="shared" si="13"/>
        <v/>
      </c>
      <c r="AK354" s="151"/>
      <c r="AL354" s="151"/>
      <c r="AM354" s="125"/>
      <c r="AN354" s="125"/>
      <c r="AO354" s="125"/>
      <c r="AP354" s="125"/>
      <c r="AQ354" s="125"/>
      <c r="AR354" s="125"/>
      <c r="AS354" s="125"/>
      <c r="AT354" s="125"/>
    </row>
    <row r="355" spans="1:46" customFormat="1" ht="30" customHeight="1">
      <c r="A355" s="153">
        <v>342</v>
      </c>
      <c r="B355" s="857" t="str">
        <f>IF(基本情報入力シート!C380="","",基本情報入力シート!C380)</f>
        <v/>
      </c>
      <c r="C355" s="858"/>
      <c r="D355" s="858"/>
      <c r="E355" s="858"/>
      <c r="F355" s="858"/>
      <c r="G355" s="858"/>
      <c r="H355" s="858"/>
      <c r="I355" s="859"/>
      <c r="J355" s="405" t="str">
        <f>IF(基本情報入力シート!M380="","",基本情報入力シート!M380)</f>
        <v/>
      </c>
      <c r="K355" s="406" t="str">
        <f>IF(基本情報入力シート!R380="","",基本情報入力シート!R380)</f>
        <v/>
      </c>
      <c r="L355" s="406" t="str">
        <f>IF(基本情報入力シート!W380="","",基本情報入力シート!W380)</f>
        <v/>
      </c>
      <c r="M355" s="405" t="str">
        <f>IF(基本情報入力シート!X380="","",基本情報入力シート!X380)</f>
        <v/>
      </c>
      <c r="N355" s="157" t="str">
        <f>IF(基本情報入力シート!Y380="","",基本情報入力シート!Y380)</f>
        <v/>
      </c>
      <c r="O355" s="164"/>
      <c r="P355" s="43"/>
      <c r="Q355" s="860"/>
      <c r="R355" s="861"/>
      <c r="S355" s="154" t="str">
        <f>IFERROR(ROUNDDOWN(Q355*VLOOKUP(N355,【参考】数式用!$AR$2:$AW$48,MATCH(P355,【参考】数式用!$AT$4:$AW$4)+2,FALSE)*0.5, 0), "")</f>
        <v/>
      </c>
      <c r="T355" s="47"/>
      <c r="U355" s="156" t="str">
        <f>IFERROR(IF(AG355&lt;&gt;"",Q355*VLOOKUP(N355,【参考】数式用!$AG$2:$AL$48,MATCH(P355,【参考】数式用!$AI$4:$AL$4,0)+2,0), ""), "")</f>
        <v/>
      </c>
      <c r="V355" s="42"/>
      <c r="W355" s="862"/>
      <c r="X355" s="863"/>
      <c r="Y355" s="43"/>
      <c r="Z355" s="48"/>
      <c r="AA355" s="155"/>
      <c r="AB355" s="49"/>
      <c r="AC355" s="873" t="str">
        <f>IFERROR(IF(AG355&lt;&gt;"",Z355*VLOOKUP(N355,【参考】数式用!$AG$2:$AL$48,MATCH(Y355,【参考】数式用!$AI$4:$AL$4,0)+2,0), ""), "")</f>
        <v/>
      </c>
      <c r="AD355" s="873"/>
      <c r="AE355" s="409"/>
      <c r="AF355" s="53"/>
      <c r="AG355" s="421" t="str">
        <f>IFERROR(VLOOKUP(O355, 【参考】数式用!$AY$5:$AY$13, 1, FALSE), "")</f>
        <v/>
      </c>
      <c r="AH355" s="422" t="str">
        <f>IFERROR(VLOOKUP(N355, 【参考】数式用!$BA$2:$BB$48, 2, FALSE), "")</f>
        <v/>
      </c>
      <c r="AI355" s="423" t="str">
        <f t="shared" si="12"/>
        <v/>
      </c>
      <c r="AJ355" s="424" t="str">
        <f t="shared" si="13"/>
        <v/>
      </c>
      <c r="AK355" s="151"/>
      <c r="AL355" s="151"/>
      <c r="AM355" s="125"/>
      <c r="AN355" s="125"/>
      <c r="AO355" s="125"/>
      <c r="AP355" s="125"/>
      <c r="AQ355" s="125"/>
      <c r="AR355" s="125"/>
      <c r="AS355" s="125"/>
      <c r="AT355" s="125"/>
    </row>
    <row r="356" spans="1:46" s="486" customFormat="1" ht="30" customHeight="1">
      <c r="A356" s="153">
        <v>343</v>
      </c>
      <c r="B356" s="857" t="str">
        <f>IF(基本情報入力シート!C381="","",基本情報入力シート!C381)</f>
        <v/>
      </c>
      <c r="C356" s="858"/>
      <c r="D356" s="858"/>
      <c r="E356" s="858"/>
      <c r="F356" s="858"/>
      <c r="G356" s="858"/>
      <c r="H356" s="858"/>
      <c r="I356" s="859"/>
      <c r="J356" s="405" t="str">
        <f>IF(基本情報入力シート!M381="","",基本情報入力シート!M381)</f>
        <v/>
      </c>
      <c r="K356" s="406" t="str">
        <f>IF(基本情報入力シート!R381="","",基本情報入力シート!R381)</f>
        <v/>
      </c>
      <c r="L356" s="406" t="str">
        <f>IF(基本情報入力シート!W381="","",基本情報入力シート!W381)</f>
        <v/>
      </c>
      <c r="M356" s="405" t="str">
        <f>IF(基本情報入力シート!X381="","",基本情報入力シート!X381)</f>
        <v/>
      </c>
      <c r="N356" s="157" t="str">
        <f>IF(基本情報入力シート!Y381="","",基本情報入力シート!Y381)</f>
        <v/>
      </c>
      <c r="O356" s="164"/>
      <c r="P356" s="43"/>
      <c r="Q356" s="860"/>
      <c r="R356" s="861"/>
      <c r="S356" s="154" t="str">
        <f>IFERROR(ROUNDDOWN(Q356*VLOOKUP(N356,【参考】数式用!$AR$2:$AW$48,MATCH(P356,【参考】数式用!$AT$4:$AW$4)+2,FALSE)*0.5, 0), "")</f>
        <v/>
      </c>
      <c r="T356" s="47"/>
      <c r="U356" s="156" t="str">
        <f>IFERROR(IF(AG356&lt;&gt;"",Q356*VLOOKUP(N356,【参考】数式用!$AG$2:$AL$48,MATCH(P356,【参考】数式用!$AI$4:$AL$4,0)+2,0), ""), "")</f>
        <v/>
      </c>
      <c r="V356" s="42"/>
      <c r="W356" s="862"/>
      <c r="X356" s="863"/>
      <c r="Y356" s="43"/>
      <c r="Z356" s="48"/>
      <c r="AA356" s="155"/>
      <c r="AB356" s="49"/>
      <c r="AC356" s="873" t="str">
        <f>IFERROR(IF(AG356&lt;&gt;"",Z356*VLOOKUP(N356,【参考】数式用!$AG$2:$AL$48,MATCH(Y356,【参考】数式用!$AI$4:$AL$4,0)+2,0), ""), "")</f>
        <v/>
      </c>
      <c r="AD356" s="873"/>
      <c r="AE356" s="409"/>
      <c r="AF356" s="53"/>
      <c r="AG356" s="421" t="str">
        <f>IFERROR(VLOOKUP(O356, 【参考】数式用!$AY$5:$AY$13, 1, FALSE), "")</f>
        <v/>
      </c>
      <c r="AH356" s="422" t="str">
        <f>IFERROR(VLOOKUP(N356, 【参考】数式用!$BA$2:$BB$48, 2, FALSE), "")</f>
        <v/>
      </c>
      <c r="AI356" s="423" t="str">
        <f t="shared" si="12"/>
        <v/>
      </c>
      <c r="AJ356" s="424" t="str">
        <f t="shared" si="13"/>
        <v/>
      </c>
      <c r="AK356" s="484"/>
      <c r="AL356" s="484"/>
      <c r="AM356" s="485"/>
      <c r="AN356" s="485"/>
      <c r="AO356" s="485"/>
      <c r="AP356" s="485"/>
      <c r="AQ356" s="485"/>
      <c r="AR356" s="485"/>
      <c r="AS356" s="485"/>
      <c r="AT356" s="485"/>
    </row>
    <row r="357" spans="1:46" s="485" customFormat="1" ht="30" customHeight="1">
      <c r="A357" s="153">
        <v>344</v>
      </c>
      <c r="B357" s="857" t="str">
        <f>IF(基本情報入力シート!C382="","",基本情報入力シート!C382)</f>
        <v/>
      </c>
      <c r="C357" s="858"/>
      <c r="D357" s="858"/>
      <c r="E357" s="858"/>
      <c r="F357" s="858"/>
      <c r="G357" s="858"/>
      <c r="H357" s="858"/>
      <c r="I357" s="859"/>
      <c r="J357" s="405" t="str">
        <f>IF(基本情報入力シート!M382="","",基本情報入力シート!M382)</f>
        <v/>
      </c>
      <c r="K357" s="406" t="str">
        <f>IF(基本情報入力シート!R382="","",基本情報入力シート!R382)</f>
        <v/>
      </c>
      <c r="L357" s="406" t="str">
        <f>IF(基本情報入力シート!W382="","",基本情報入力シート!W382)</f>
        <v/>
      </c>
      <c r="M357" s="405" t="str">
        <f>IF(基本情報入力シート!X382="","",基本情報入力シート!X382)</f>
        <v/>
      </c>
      <c r="N357" s="157" t="str">
        <f>IF(基本情報入力シート!Y382="","",基本情報入力シート!Y382)</f>
        <v/>
      </c>
      <c r="O357" s="164"/>
      <c r="P357" s="43"/>
      <c r="Q357" s="860"/>
      <c r="R357" s="861"/>
      <c r="S357" s="154" t="str">
        <f>IFERROR(ROUNDDOWN(Q357*VLOOKUP(N357,【参考】数式用!$AR$2:$AW$48,MATCH(P357,【参考】数式用!$AT$4:$AW$4)+2,FALSE)*0.5, 0), "")</f>
        <v/>
      </c>
      <c r="T357" s="47"/>
      <c r="U357" s="156" t="str">
        <f>IFERROR(IF(AG357&lt;&gt;"",Q357*VLOOKUP(N357,【参考】数式用!$AG$2:$AL$48,MATCH(P357,【参考】数式用!$AI$4:$AL$4,0)+2,0), ""), "")</f>
        <v/>
      </c>
      <c r="V357" s="42"/>
      <c r="W357" s="862"/>
      <c r="X357" s="863"/>
      <c r="Y357" s="43"/>
      <c r="Z357" s="48"/>
      <c r="AA357" s="155"/>
      <c r="AB357" s="49"/>
      <c r="AC357" s="873" t="str">
        <f>IFERROR(IF(AG357&lt;&gt;"",Z357*VLOOKUP(N357,【参考】数式用!$AG$2:$AL$48,MATCH(Y357,【参考】数式用!$AI$4:$AL$4,0)+2,0), ""), "")</f>
        <v/>
      </c>
      <c r="AD357" s="873"/>
      <c r="AE357" s="409"/>
      <c r="AF357" s="53"/>
      <c r="AG357" s="421" t="str">
        <f>IFERROR(VLOOKUP(O357, 【参考】数式用!$AY$5:$AY$13, 1, FALSE), "")</f>
        <v/>
      </c>
      <c r="AH357" s="422" t="str">
        <f>IFERROR(VLOOKUP(N357, 【参考】数式用!$BA$2:$BB$48, 2, FALSE), "")</f>
        <v/>
      </c>
      <c r="AI357" s="423" t="str">
        <f t="shared" si="12"/>
        <v/>
      </c>
      <c r="AJ357" s="424" t="str">
        <f t="shared" si="13"/>
        <v/>
      </c>
      <c r="AK357" s="486"/>
      <c r="AL357" s="486"/>
      <c r="AM357" s="486"/>
      <c r="AN357" s="486"/>
    </row>
    <row r="358" spans="1:46" ht="30" customHeight="1">
      <c r="A358" s="153">
        <v>345</v>
      </c>
      <c r="B358" s="857" t="str">
        <f>IF(基本情報入力シート!C383="","",基本情報入力シート!C383)</f>
        <v/>
      </c>
      <c r="C358" s="858"/>
      <c r="D358" s="858"/>
      <c r="E358" s="858"/>
      <c r="F358" s="858"/>
      <c r="G358" s="858"/>
      <c r="H358" s="858"/>
      <c r="I358" s="859"/>
      <c r="J358" s="405" t="str">
        <f>IF(基本情報入力シート!M383="","",基本情報入力シート!M383)</f>
        <v/>
      </c>
      <c r="K358" s="406" t="str">
        <f>IF(基本情報入力シート!R383="","",基本情報入力シート!R383)</f>
        <v/>
      </c>
      <c r="L358" s="406" t="str">
        <f>IF(基本情報入力シート!W383="","",基本情報入力シート!W383)</f>
        <v/>
      </c>
      <c r="M358" s="405" t="str">
        <f>IF(基本情報入力シート!X383="","",基本情報入力シート!X383)</f>
        <v/>
      </c>
      <c r="N358" s="157" t="str">
        <f>IF(基本情報入力シート!Y383="","",基本情報入力シート!Y383)</f>
        <v/>
      </c>
      <c r="O358" s="164"/>
      <c r="P358" s="43"/>
      <c r="Q358" s="860"/>
      <c r="R358" s="861"/>
      <c r="S358" s="154" t="str">
        <f>IFERROR(ROUNDDOWN(Q358*VLOOKUP(N358,【参考】数式用!$AR$2:$AW$48,MATCH(P358,【参考】数式用!$AT$4:$AW$4)+2,FALSE)*0.5, 0), "")</f>
        <v/>
      </c>
      <c r="T358" s="47"/>
      <c r="U358" s="156" t="str">
        <f>IFERROR(IF(AG358&lt;&gt;"",Q358*VLOOKUP(N358,【参考】数式用!$AG$2:$AL$48,MATCH(P358,【参考】数式用!$AI$4:$AL$4,0)+2,0), ""), "")</f>
        <v/>
      </c>
      <c r="V358" s="42"/>
      <c r="W358" s="862"/>
      <c r="X358" s="863"/>
      <c r="Y358" s="43"/>
      <c r="Z358" s="48"/>
      <c r="AA358" s="155"/>
      <c r="AB358" s="49"/>
      <c r="AC358" s="873" t="str">
        <f>IFERROR(IF(AG358&lt;&gt;"",Z358*VLOOKUP(N358,【参考】数式用!$AG$2:$AL$48,MATCH(Y358,【参考】数式用!$AI$4:$AL$4,0)+2,0), ""), "")</f>
        <v/>
      </c>
      <c r="AD358" s="873"/>
      <c r="AE358" s="409"/>
      <c r="AF358" s="53"/>
      <c r="AG358" s="421" t="str">
        <f>IFERROR(VLOOKUP(O358, 【参考】数式用!$AY$5:$AY$13, 1, FALSE), "")</f>
        <v/>
      </c>
      <c r="AH358" s="422" t="str">
        <f>IFERROR(VLOOKUP(N358, 【参考】数式用!$BA$2:$BB$48, 2, FALSE), "")</f>
        <v/>
      </c>
      <c r="AI358" s="423" t="str">
        <f t="shared" si="12"/>
        <v/>
      </c>
      <c r="AJ358" s="424" t="str">
        <f t="shared" si="13"/>
        <v/>
      </c>
    </row>
    <row r="359" spans="1:46" customFormat="1" ht="30" customHeight="1">
      <c r="A359" s="153">
        <v>346</v>
      </c>
      <c r="B359" s="857" t="str">
        <f>IF(基本情報入力シート!C384="","",基本情報入力シート!C384)</f>
        <v/>
      </c>
      <c r="C359" s="858"/>
      <c r="D359" s="858"/>
      <c r="E359" s="858"/>
      <c r="F359" s="858"/>
      <c r="G359" s="858"/>
      <c r="H359" s="858"/>
      <c r="I359" s="859"/>
      <c r="J359" s="405" t="str">
        <f>IF(基本情報入力シート!M384="","",基本情報入力シート!M384)</f>
        <v/>
      </c>
      <c r="K359" s="406" t="str">
        <f>IF(基本情報入力シート!R384="","",基本情報入力シート!R384)</f>
        <v/>
      </c>
      <c r="L359" s="406" t="str">
        <f>IF(基本情報入力シート!W384="","",基本情報入力シート!W384)</f>
        <v/>
      </c>
      <c r="M359" s="405" t="str">
        <f>IF(基本情報入力シート!X384="","",基本情報入力シート!X384)</f>
        <v/>
      </c>
      <c r="N359" s="157" t="str">
        <f>IF(基本情報入力シート!Y384="","",基本情報入力シート!Y384)</f>
        <v/>
      </c>
      <c r="O359" s="164"/>
      <c r="P359" s="43"/>
      <c r="Q359" s="855"/>
      <c r="R359" s="856"/>
      <c r="S359" s="154" t="str">
        <f>IFERROR(ROUNDDOWN(Q359*VLOOKUP(N359,【参考】数式用!$AR$2:$AW$48,MATCH(P359,【参考】数式用!$AT$4:$AW$4)+2,FALSE)*0.5, 0), "")</f>
        <v/>
      </c>
      <c r="T359" s="47"/>
      <c r="U359" s="156" t="str">
        <f>IFERROR(IF(AG359&lt;&gt;"",Q359*VLOOKUP(N359,【参考】数式用!$AG$2:$AL$48,MATCH(P359,【参考】数式用!$AI$4:$AL$4,0)+2,0), ""), "")</f>
        <v/>
      </c>
      <c r="V359" s="42"/>
      <c r="W359" s="862"/>
      <c r="X359" s="863"/>
      <c r="Y359" s="43"/>
      <c r="Z359" s="48"/>
      <c r="AA359" s="155"/>
      <c r="AB359" s="49"/>
      <c r="AC359" s="864" t="str">
        <f>IFERROR(IF(AG359&lt;&gt;"",Z359*VLOOKUP(N359,【参考】数式用!$AG$2:$AL$48,MATCH(Y359,【参考】数式用!$AI$4:$AL$4,0)+2,0), ""), "")</f>
        <v/>
      </c>
      <c r="AD359" s="864"/>
      <c r="AE359" s="409"/>
      <c r="AF359" s="53"/>
      <c r="AG359" s="421" t="str">
        <f>IFERROR(VLOOKUP(O359, 【参考】数式用!$AY$5:$AY$13, 1, FALSE), "")</f>
        <v/>
      </c>
      <c r="AH359" s="422" t="str">
        <f>IFERROR(VLOOKUP(N359, 【参考】数式用!$BA$2:$BB$48, 2, FALSE), "")</f>
        <v/>
      </c>
      <c r="AI359" s="423" t="str">
        <f t="shared" si="12"/>
        <v/>
      </c>
      <c r="AJ359" s="424" t="str">
        <f t="shared" si="13"/>
        <v/>
      </c>
      <c r="AK359" s="151"/>
      <c r="AL359" s="151"/>
      <c r="AM359" s="125"/>
      <c r="AN359" s="125"/>
      <c r="AO359" s="125"/>
      <c r="AP359" s="125"/>
      <c r="AQ359" s="125"/>
      <c r="AR359" s="125"/>
      <c r="AS359" s="125"/>
      <c r="AT359" s="125"/>
    </row>
    <row r="360" spans="1:46" customFormat="1" ht="30" customHeight="1">
      <c r="A360" s="153">
        <v>347</v>
      </c>
      <c r="B360" s="857" t="str">
        <f>IF(基本情報入力シート!C385="","",基本情報入力シート!C385)</f>
        <v/>
      </c>
      <c r="C360" s="858"/>
      <c r="D360" s="858"/>
      <c r="E360" s="858"/>
      <c r="F360" s="858"/>
      <c r="G360" s="858"/>
      <c r="H360" s="858"/>
      <c r="I360" s="859"/>
      <c r="J360" s="405" t="str">
        <f>IF(基本情報入力シート!M385="","",基本情報入力シート!M385)</f>
        <v/>
      </c>
      <c r="K360" s="406" t="str">
        <f>IF(基本情報入力シート!R385="","",基本情報入力シート!R385)</f>
        <v/>
      </c>
      <c r="L360" s="406" t="str">
        <f>IF(基本情報入力シート!W385="","",基本情報入力シート!W385)</f>
        <v/>
      </c>
      <c r="M360" s="405" t="str">
        <f>IF(基本情報入力シート!X385="","",基本情報入力シート!X385)</f>
        <v/>
      </c>
      <c r="N360" s="157" t="str">
        <f>IF(基本情報入力シート!Y385="","",基本情報入力シート!Y385)</f>
        <v/>
      </c>
      <c r="O360" s="164"/>
      <c r="P360" s="43"/>
      <c r="Q360" s="855"/>
      <c r="R360" s="856"/>
      <c r="S360" s="154" t="str">
        <f>IFERROR(ROUNDDOWN(Q360*VLOOKUP(N360,【参考】数式用!$AR$2:$AW$48,MATCH(P360,【参考】数式用!$AT$4:$AW$4)+2,FALSE)*0.5, 0), "")</f>
        <v/>
      </c>
      <c r="T360" s="47"/>
      <c r="U360" s="156" t="str">
        <f>IFERROR(IF(AG360&lt;&gt;"",Q360*VLOOKUP(N360,【参考】数式用!$AG$2:$AL$48,MATCH(P360,【参考】数式用!$AI$4:$AL$4,0)+2,0), ""), "")</f>
        <v/>
      </c>
      <c r="V360" s="42"/>
      <c r="W360" s="862"/>
      <c r="X360" s="863"/>
      <c r="Y360" s="43"/>
      <c r="Z360" s="48"/>
      <c r="AA360" s="155"/>
      <c r="AB360" s="49"/>
      <c r="AC360" s="864" t="str">
        <f>IFERROR(IF(AG360&lt;&gt;"",Z360*VLOOKUP(N360,【参考】数式用!$AG$2:$AL$48,MATCH(Y360,【参考】数式用!$AI$4:$AL$4,0)+2,0), ""), "")</f>
        <v/>
      </c>
      <c r="AD360" s="864"/>
      <c r="AE360" s="409"/>
      <c r="AF360" s="53"/>
      <c r="AG360" s="421" t="str">
        <f>IFERROR(VLOOKUP(O360, 【参考】数式用!$AY$5:$AY$13, 1, FALSE), "")</f>
        <v/>
      </c>
      <c r="AH360" s="422" t="str">
        <f>IFERROR(VLOOKUP(N360, 【参考】数式用!$BA$2:$BB$48, 2, FALSE), "")</f>
        <v/>
      </c>
      <c r="AI360" s="423" t="str">
        <f t="shared" ref="AI360:AI423" si="14">IF(AND(OR(P360="処遇改善加算Ⅰ",P360="処遇改善加算Ⅱ"),AH360="対象"), 1,"")</f>
        <v/>
      </c>
      <c r="AJ360" s="424" t="str">
        <f t="shared" ref="AJ360:AJ423" si="15">IF(OR(Y360="処遇改善加算Ⅰ",Y360="処遇改善加算Ⅱ"),IF(AND(N360&lt;&gt;"訪問型サービス（総合事業）",N360&lt;&gt;"通所型サービス（総合事業）",N360&lt;&gt;"（介護予防）短期入所生活介護",N360&lt;&gt;"（介護予防）短期入所療養介護（老健）",N360&lt;&gt;"（介護予防）短期入所療養介護 （病院等（老健以外）)",N360&lt;&gt;"（介護予防）短期入所療養介護（医療院）"),1,""),"")</f>
        <v/>
      </c>
      <c r="AK360" s="151"/>
      <c r="AL360" s="151"/>
      <c r="AM360" s="125"/>
      <c r="AN360" s="125"/>
      <c r="AO360" s="125"/>
      <c r="AP360" s="125"/>
      <c r="AQ360" s="125"/>
      <c r="AR360" s="125"/>
      <c r="AS360" s="125"/>
      <c r="AT360" s="125"/>
    </row>
    <row r="361" spans="1:46" customFormat="1" ht="30" customHeight="1">
      <c r="A361" s="153">
        <v>348</v>
      </c>
      <c r="B361" s="857" t="str">
        <f>IF(基本情報入力シート!C386="","",基本情報入力シート!C386)</f>
        <v/>
      </c>
      <c r="C361" s="858"/>
      <c r="D361" s="858"/>
      <c r="E361" s="858"/>
      <c r="F361" s="858"/>
      <c r="G361" s="858"/>
      <c r="H361" s="858"/>
      <c r="I361" s="859"/>
      <c r="J361" s="405" t="str">
        <f>IF(基本情報入力シート!M386="","",基本情報入力シート!M386)</f>
        <v/>
      </c>
      <c r="K361" s="406" t="str">
        <f>IF(基本情報入力シート!R386="","",基本情報入力シート!R386)</f>
        <v/>
      </c>
      <c r="L361" s="406" t="str">
        <f>IF(基本情報入力シート!W386="","",基本情報入力シート!W386)</f>
        <v/>
      </c>
      <c r="M361" s="405" t="str">
        <f>IF(基本情報入力シート!X386="","",基本情報入力シート!X386)</f>
        <v/>
      </c>
      <c r="N361" s="157" t="str">
        <f>IF(基本情報入力シート!Y386="","",基本情報入力シート!Y386)</f>
        <v/>
      </c>
      <c r="O361" s="164"/>
      <c r="P361" s="43"/>
      <c r="Q361" s="855"/>
      <c r="R361" s="856"/>
      <c r="S361" s="154" t="str">
        <f>IFERROR(ROUNDDOWN(Q361*VLOOKUP(N361,【参考】数式用!$AR$2:$AW$48,MATCH(P361,【参考】数式用!$AT$4:$AW$4)+2,FALSE)*0.5, 0), "")</f>
        <v/>
      </c>
      <c r="T361" s="47"/>
      <c r="U361" s="156" t="str">
        <f>IFERROR(IF(AG361&lt;&gt;"",Q361*VLOOKUP(N361,【参考】数式用!$AG$2:$AL$48,MATCH(P361,【参考】数式用!$AI$4:$AL$4,0)+2,0), ""), "")</f>
        <v/>
      </c>
      <c r="V361" s="42"/>
      <c r="W361" s="862"/>
      <c r="X361" s="863"/>
      <c r="Y361" s="43"/>
      <c r="Z361" s="48"/>
      <c r="AA361" s="155"/>
      <c r="AB361" s="49"/>
      <c r="AC361" s="864" t="str">
        <f>IFERROR(IF(AG361&lt;&gt;"",Z361*VLOOKUP(N361,【参考】数式用!$AG$2:$AL$48,MATCH(Y361,【参考】数式用!$AI$4:$AL$4,0)+2,0), ""), "")</f>
        <v/>
      </c>
      <c r="AD361" s="864"/>
      <c r="AE361" s="409"/>
      <c r="AF361" s="53"/>
      <c r="AG361" s="421" t="str">
        <f>IFERROR(VLOOKUP(O361, 【参考】数式用!$AY$5:$AY$13, 1, FALSE), "")</f>
        <v/>
      </c>
      <c r="AH361" s="422" t="str">
        <f>IFERROR(VLOOKUP(N361, 【参考】数式用!$BA$2:$BB$48, 2, FALSE), "")</f>
        <v/>
      </c>
      <c r="AI361" s="423" t="str">
        <f t="shared" si="14"/>
        <v/>
      </c>
      <c r="AJ361" s="424" t="str">
        <f t="shared" si="15"/>
        <v/>
      </c>
      <c r="AK361" s="151"/>
      <c r="AL361" s="151"/>
      <c r="AM361" s="125"/>
      <c r="AN361" s="125"/>
      <c r="AO361" s="125"/>
      <c r="AP361" s="125"/>
      <c r="AQ361" s="125"/>
      <c r="AR361" s="125"/>
      <c r="AS361" s="125"/>
      <c r="AT361" s="125"/>
    </row>
    <row r="362" spans="1:46" customFormat="1" ht="30" customHeight="1">
      <c r="A362" s="153">
        <v>349</v>
      </c>
      <c r="B362" s="857" t="str">
        <f>IF(基本情報入力シート!C387="","",基本情報入力シート!C387)</f>
        <v/>
      </c>
      <c r="C362" s="858"/>
      <c r="D362" s="858"/>
      <c r="E362" s="858"/>
      <c r="F362" s="858"/>
      <c r="G362" s="858"/>
      <c r="H362" s="858"/>
      <c r="I362" s="859"/>
      <c r="J362" s="405" t="str">
        <f>IF(基本情報入力シート!M387="","",基本情報入力シート!M387)</f>
        <v/>
      </c>
      <c r="K362" s="406" t="str">
        <f>IF(基本情報入力シート!R387="","",基本情報入力シート!R387)</f>
        <v/>
      </c>
      <c r="L362" s="406" t="str">
        <f>IF(基本情報入力シート!W387="","",基本情報入力シート!W387)</f>
        <v/>
      </c>
      <c r="M362" s="405" t="str">
        <f>IF(基本情報入力シート!X387="","",基本情報入力シート!X387)</f>
        <v/>
      </c>
      <c r="N362" s="157" t="str">
        <f>IF(基本情報入力シート!Y387="","",基本情報入力シート!Y387)</f>
        <v/>
      </c>
      <c r="O362" s="164"/>
      <c r="P362" s="43"/>
      <c r="Q362" s="855"/>
      <c r="R362" s="856"/>
      <c r="S362" s="154" t="str">
        <f>IFERROR(ROUNDDOWN(Q362*VLOOKUP(N362,【参考】数式用!$AR$2:$AW$48,MATCH(P362,【参考】数式用!$AT$4:$AW$4)+2,FALSE)*0.5, 0), "")</f>
        <v/>
      </c>
      <c r="T362" s="47"/>
      <c r="U362" s="156" t="str">
        <f>IFERROR(IF(AG362&lt;&gt;"",Q362*VLOOKUP(N362,【参考】数式用!$AG$2:$AL$48,MATCH(P362,【参考】数式用!$AI$4:$AL$4,0)+2,0), ""), "")</f>
        <v/>
      </c>
      <c r="V362" s="42"/>
      <c r="W362" s="862"/>
      <c r="X362" s="863"/>
      <c r="Y362" s="43"/>
      <c r="Z362" s="48"/>
      <c r="AA362" s="155"/>
      <c r="AB362" s="49"/>
      <c r="AC362" s="864" t="str">
        <f>IFERROR(IF(AG362&lt;&gt;"",Z362*VLOOKUP(N362,【参考】数式用!$AG$2:$AL$48,MATCH(Y362,【参考】数式用!$AI$4:$AL$4,0)+2,0), ""), "")</f>
        <v/>
      </c>
      <c r="AD362" s="864"/>
      <c r="AE362" s="409"/>
      <c r="AF362" s="53"/>
      <c r="AG362" s="421" t="str">
        <f>IFERROR(VLOOKUP(O362, 【参考】数式用!$AY$5:$AY$13, 1, FALSE), "")</f>
        <v/>
      </c>
      <c r="AH362" s="422" t="str">
        <f>IFERROR(VLOOKUP(N362, 【参考】数式用!$BA$2:$BB$48, 2, FALSE), "")</f>
        <v/>
      </c>
      <c r="AI362" s="423" t="str">
        <f t="shared" si="14"/>
        <v/>
      </c>
      <c r="AJ362" s="424" t="str">
        <f t="shared" si="15"/>
        <v/>
      </c>
      <c r="AK362" s="151"/>
      <c r="AL362" s="151"/>
      <c r="AM362" s="125"/>
      <c r="AN362" s="125"/>
      <c r="AO362" s="125"/>
      <c r="AP362" s="125"/>
      <c r="AQ362" s="125"/>
      <c r="AR362" s="125"/>
      <c r="AS362" s="125"/>
      <c r="AT362" s="125"/>
    </row>
    <row r="363" spans="1:46" customFormat="1" ht="30" customHeight="1">
      <c r="A363" s="153">
        <v>350</v>
      </c>
      <c r="B363" s="857" t="str">
        <f>IF(基本情報入力シート!C388="","",基本情報入力シート!C388)</f>
        <v/>
      </c>
      <c r="C363" s="858"/>
      <c r="D363" s="858"/>
      <c r="E363" s="858"/>
      <c r="F363" s="858"/>
      <c r="G363" s="858"/>
      <c r="H363" s="858"/>
      <c r="I363" s="859"/>
      <c r="J363" s="405" t="str">
        <f>IF(基本情報入力シート!M388="","",基本情報入力シート!M388)</f>
        <v/>
      </c>
      <c r="K363" s="406" t="str">
        <f>IF(基本情報入力シート!R388="","",基本情報入力シート!R388)</f>
        <v/>
      </c>
      <c r="L363" s="406" t="str">
        <f>IF(基本情報入力シート!W388="","",基本情報入力シート!W388)</f>
        <v/>
      </c>
      <c r="M363" s="405" t="str">
        <f>IF(基本情報入力シート!X388="","",基本情報入力シート!X388)</f>
        <v/>
      </c>
      <c r="N363" s="157" t="str">
        <f>IF(基本情報入力シート!Y388="","",基本情報入力シート!Y388)</f>
        <v/>
      </c>
      <c r="O363" s="164"/>
      <c r="P363" s="43"/>
      <c r="Q363" s="855"/>
      <c r="R363" s="856"/>
      <c r="S363" s="154" t="str">
        <f>IFERROR(ROUNDDOWN(Q363*VLOOKUP(N363,【参考】数式用!$AR$2:$AW$48,MATCH(P363,【参考】数式用!$AT$4:$AW$4)+2,FALSE)*0.5, 0), "")</f>
        <v/>
      </c>
      <c r="T363" s="47"/>
      <c r="U363" s="156" t="str">
        <f>IFERROR(IF(AG363&lt;&gt;"",Q363*VLOOKUP(N363,【参考】数式用!$AG$2:$AL$48,MATCH(P363,【参考】数式用!$AI$4:$AL$4,0)+2,0), ""), "")</f>
        <v/>
      </c>
      <c r="V363" s="42"/>
      <c r="W363" s="862"/>
      <c r="X363" s="863"/>
      <c r="Y363" s="43"/>
      <c r="Z363" s="48"/>
      <c r="AA363" s="155"/>
      <c r="AB363" s="49"/>
      <c r="AC363" s="864" t="str">
        <f>IFERROR(IF(AG363&lt;&gt;"",Z363*VLOOKUP(N363,【参考】数式用!$AG$2:$AL$48,MATCH(Y363,【参考】数式用!$AI$4:$AL$4,0)+2,0), ""), "")</f>
        <v/>
      </c>
      <c r="AD363" s="864"/>
      <c r="AE363" s="409"/>
      <c r="AF363" s="53"/>
      <c r="AG363" s="421" t="str">
        <f>IFERROR(VLOOKUP(O363, 【参考】数式用!$AY$5:$AY$13, 1, FALSE), "")</f>
        <v/>
      </c>
      <c r="AH363" s="422" t="str">
        <f>IFERROR(VLOOKUP(N363, 【参考】数式用!$BA$2:$BB$48, 2, FALSE), "")</f>
        <v/>
      </c>
      <c r="AI363" s="423" t="str">
        <f t="shared" si="14"/>
        <v/>
      </c>
      <c r="AJ363" s="424" t="str">
        <f t="shared" si="15"/>
        <v/>
      </c>
      <c r="AK363" s="151"/>
      <c r="AL363" s="151"/>
      <c r="AM363" s="125"/>
      <c r="AN363" s="125"/>
      <c r="AO363" s="125"/>
      <c r="AP363" s="125"/>
      <c r="AQ363" s="125"/>
      <c r="AR363" s="125"/>
      <c r="AS363" s="125"/>
      <c r="AT363" s="125"/>
    </row>
    <row r="364" spans="1:46" customFormat="1" ht="30" customHeight="1">
      <c r="A364" s="153">
        <v>351</v>
      </c>
      <c r="B364" s="857" t="str">
        <f>IF(基本情報入力シート!C389="","",基本情報入力シート!C389)</f>
        <v/>
      </c>
      <c r="C364" s="858"/>
      <c r="D364" s="858"/>
      <c r="E364" s="858"/>
      <c r="F364" s="858"/>
      <c r="G364" s="858"/>
      <c r="H364" s="858"/>
      <c r="I364" s="859"/>
      <c r="J364" s="405" t="str">
        <f>IF(基本情報入力シート!M389="","",基本情報入力シート!M389)</f>
        <v/>
      </c>
      <c r="K364" s="406" t="str">
        <f>IF(基本情報入力シート!R389="","",基本情報入力シート!R389)</f>
        <v/>
      </c>
      <c r="L364" s="406" t="str">
        <f>IF(基本情報入力シート!W389="","",基本情報入力シート!W389)</f>
        <v/>
      </c>
      <c r="M364" s="405" t="str">
        <f>IF(基本情報入力シート!X389="","",基本情報入力シート!X389)</f>
        <v/>
      </c>
      <c r="N364" s="157" t="str">
        <f>IF(基本情報入力シート!Y389="","",基本情報入力シート!Y389)</f>
        <v/>
      </c>
      <c r="O364" s="164"/>
      <c r="P364" s="43"/>
      <c r="Q364" s="855"/>
      <c r="R364" s="856"/>
      <c r="S364" s="154" t="str">
        <f>IFERROR(ROUNDDOWN(Q364*VLOOKUP(N364,【参考】数式用!$AR$2:$AW$48,MATCH(P364,【参考】数式用!$AT$4:$AW$4)+2,FALSE)*0.5, 0), "")</f>
        <v/>
      </c>
      <c r="T364" s="47"/>
      <c r="U364" s="156" t="str">
        <f>IFERROR(IF(AG364&lt;&gt;"",Q364*VLOOKUP(N364,【参考】数式用!$AG$2:$AL$48,MATCH(P364,【参考】数式用!$AI$4:$AL$4,0)+2,0), ""), "")</f>
        <v/>
      </c>
      <c r="V364" s="42"/>
      <c r="W364" s="862"/>
      <c r="X364" s="863"/>
      <c r="Y364" s="43"/>
      <c r="Z364" s="48"/>
      <c r="AA364" s="155"/>
      <c r="AB364" s="49"/>
      <c r="AC364" s="864" t="str">
        <f>IFERROR(IF(AG364&lt;&gt;"",Z364*VLOOKUP(N364,【参考】数式用!$AG$2:$AL$48,MATCH(Y364,【参考】数式用!$AI$4:$AL$4,0)+2,0), ""), "")</f>
        <v/>
      </c>
      <c r="AD364" s="864"/>
      <c r="AE364" s="409"/>
      <c r="AF364" s="53"/>
      <c r="AG364" s="421" t="str">
        <f>IFERROR(VLOOKUP(O364, 【参考】数式用!$AY$5:$AY$13, 1, FALSE), "")</f>
        <v/>
      </c>
      <c r="AH364" s="422" t="str">
        <f>IFERROR(VLOOKUP(N364, 【参考】数式用!$BA$2:$BB$48, 2, FALSE), "")</f>
        <v/>
      </c>
      <c r="AI364" s="423" t="str">
        <f t="shared" si="14"/>
        <v/>
      </c>
      <c r="AJ364" s="424" t="str">
        <f t="shared" si="15"/>
        <v/>
      </c>
      <c r="AK364" s="151"/>
      <c r="AL364" s="151"/>
      <c r="AM364" s="125"/>
      <c r="AN364" s="125"/>
      <c r="AO364" s="125"/>
      <c r="AP364" s="125"/>
      <c r="AQ364" s="125"/>
      <c r="AR364" s="125"/>
      <c r="AS364" s="125"/>
      <c r="AT364" s="125"/>
    </row>
    <row r="365" spans="1:46" customFormat="1" ht="30" customHeight="1">
      <c r="A365" s="153">
        <v>352</v>
      </c>
      <c r="B365" s="857" t="str">
        <f>IF(基本情報入力シート!C390="","",基本情報入力シート!C390)</f>
        <v/>
      </c>
      <c r="C365" s="858"/>
      <c r="D365" s="858"/>
      <c r="E365" s="858"/>
      <c r="F365" s="858"/>
      <c r="G365" s="858"/>
      <c r="H365" s="858"/>
      <c r="I365" s="859"/>
      <c r="J365" s="405" t="str">
        <f>IF(基本情報入力シート!M390="","",基本情報入力シート!M390)</f>
        <v/>
      </c>
      <c r="K365" s="406" t="str">
        <f>IF(基本情報入力シート!R390="","",基本情報入力シート!R390)</f>
        <v/>
      </c>
      <c r="L365" s="406" t="str">
        <f>IF(基本情報入力シート!W390="","",基本情報入力シート!W390)</f>
        <v/>
      </c>
      <c r="M365" s="405" t="str">
        <f>IF(基本情報入力シート!X390="","",基本情報入力シート!X390)</f>
        <v/>
      </c>
      <c r="N365" s="157" t="str">
        <f>IF(基本情報入力シート!Y390="","",基本情報入力シート!Y390)</f>
        <v/>
      </c>
      <c r="O365" s="164"/>
      <c r="P365" s="43"/>
      <c r="Q365" s="860"/>
      <c r="R365" s="861"/>
      <c r="S365" s="154" t="str">
        <f>IFERROR(ROUNDDOWN(Q365*VLOOKUP(N365,【参考】数式用!$AR$2:$AW$48,MATCH(P365,【参考】数式用!$AT$4:$AW$4)+2,FALSE)*0.5, 0), "")</f>
        <v/>
      </c>
      <c r="T365" s="47"/>
      <c r="U365" s="156" t="str">
        <f>IFERROR(IF(AG365&lt;&gt;"",Q365*VLOOKUP(N365,【参考】数式用!$AG$2:$AL$48,MATCH(P365,【参考】数式用!$AI$4:$AL$4,0)+2,0), ""), "")</f>
        <v/>
      </c>
      <c r="V365" s="42"/>
      <c r="W365" s="862"/>
      <c r="X365" s="863"/>
      <c r="Y365" s="43"/>
      <c r="Z365" s="48"/>
      <c r="AA365" s="155"/>
      <c r="AB365" s="49"/>
      <c r="AC365" s="864" t="str">
        <f>IFERROR(IF(AG365&lt;&gt;"",Z365*VLOOKUP(N365,【参考】数式用!$AG$2:$AL$48,MATCH(Y365,【参考】数式用!$AI$4:$AL$4,0)+2,0), ""), "")</f>
        <v/>
      </c>
      <c r="AD365" s="864"/>
      <c r="AE365" s="409"/>
      <c r="AF365" s="53"/>
      <c r="AG365" s="421" t="str">
        <f>IFERROR(VLOOKUP(O365, 【参考】数式用!$AY$5:$AY$13, 1, FALSE), "")</f>
        <v/>
      </c>
      <c r="AH365" s="422" t="str">
        <f>IFERROR(VLOOKUP(N365, 【参考】数式用!$BA$2:$BB$48, 2, FALSE), "")</f>
        <v/>
      </c>
      <c r="AI365" s="423" t="str">
        <f t="shared" si="14"/>
        <v/>
      </c>
      <c r="AJ365" s="424" t="str">
        <f t="shared" si="15"/>
        <v/>
      </c>
      <c r="AK365" s="151"/>
      <c r="AL365" s="151"/>
      <c r="AM365" s="125"/>
      <c r="AN365" s="125"/>
      <c r="AO365" s="125"/>
      <c r="AP365" s="125"/>
      <c r="AQ365" s="125"/>
      <c r="AR365" s="125"/>
      <c r="AS365" s="125"/>
      <c r="AT365" s="125"/>
    </row>
    <row r="366" spans="1:46" s="486" customFormat="1" ht="30" customHeight="1">
      <c r="A366" s="153">
        <v>353</v>
      </c>
      <c r="B366" s="857" t="str">
        <f>IF(基本情報入力シート!C391="","",基本情報入力シート!C391)</f>
        <v/>
      </c>
      <c r="C366" s="858"/>
      <c r="D366" s="858"/>
      <c r="E366" s="858"/>
      <c r="F366" s="858"/>
      <c r="G366" s="858"/>
      <c r="H366" s="858"/>
      <c r="I366" s="859"/>
      <c r="J366" s="405" t="str">
        <f>IF(基本情報入力シート!M391="","",基本情報入力シート!M391)</f>
        <v/>
      </c>
      <c r="K366" s="406" t="str">
        <f>IF(基本情報入力シート!R391="","",基本情報入力シート!R391)</f>
        <v/>
      </c>
      <c r="L366" s="406" t="str">
        <f>IF(基本情報入力シート!W391="","",基本情報入力シート!W391)</f>
        <v/>
      </c>
      <c r="M366" s="405" t="str">
        <f>IF(基本情報入力シート!X391="","",基本情報入力シート!X391)</f>
        <v/>
      </c>
      <c r="N366" s="157" t="str">
        <f>IF(基本情報入力シート!Y391="","",基本情報入力シート!Y391)</f>
        <v/>
      </c>
      <c r="O366" s="164"/>
      <c r="P366" s="43"/>
      <c r="Q366" s="860"/>
      <c r="R366" s="861"/>
      <c r="S366" s="154" t="str">
        <f>IFERROR(ROUNDDOWN(Q366*VLOOKUP(N366,【参考】数式用!$AR$2:$AW$48,MATCH(P366,【参考】数式用!$AT$4:$AW$4)+2,FALSE)*0.5, 0), "")</f>
        <v/>
      </c>
      <c r="T366" s="47"/>
      <c r="U366" s="156" t="str">
        <f>IFERROR(IF(AG366&lt;&gt;"",Q366*VLOOKUP(N366,【参考】数式用!$AG$2:$AL$48,MATCH(P366,【参考】数式用!$AI$4:$AL$4,0)+2,0), ""), "")</f>
        <v/>
      </c>
      <c r="V366" s="42"/>
      <c r="W366" s="862"/>
      <c r="X366" s="863"/>
      <c r="Y366" s="43"/>
      <c r="Z366" s="48"/>
      <c r="AA366" s="155"/>
      <c r="AB366" s="49"/>
      <c r="AC366" s="864" t="str">
        <f>IFERROR(IF(AG366&lt;&gt;"",Z366*VLOOKUP(N366,【参考】数式用!$AG$2:$AL$48,MATCH(Y366,【参考】数式用!$AI$4:$AL$4,0)+2,0), ""), "")</f>
        <v/>
      </c>
      <c r="AD366" s="864"/>
      <c r="AE366" s="409"/>
      <c r="AF366" s="53"/>
      <c r="AG366" s="421" t="str">
        <f>IFERROR(VLOOKUP(O366, 【参考】数式用!$AY$5:$AY$13, 1, FALSE), "")</f>
        <v/>
      </c>
      <c r="AH366" s="422" t="str">
        <f>IFERROR(VLOOKUP(N366, 【参考】数式用!$BA$2:$BB$48, 2, FALSE), "")</f>
        <v/>
      </c>
      <c r="AI366" s="423" t="str">
        <f t="shared" si="14"/>
        <v/>
      </c>
      <c r="AJ366" s="424" t="str">
        <f t="shared" si="15"/>
        <v/>
      </c>
      <c r="AK366" s="484"/>
      <c r="AL366" s="484"/>
      <c r="AM366" s="485"/>
      <c r="AN366" s="485"/>
      <c r="AO366" s="485"/>
      <c r="AP366" s="485"/>
      <c r="AQ366" s="485"/>
      <c r="AR366" s="485"/>
      <c r="AS366" s="485"/>
      <c r="AT366" s="485"/>
    </row>
    <row r="367" spans="1:46" ht="30" customHeight="1">
      <c r="A367" s="153">
        <v>354</v>
      </c>
      <c r="B367" s="857" t="str">
        <f>IF(基本情報入力シート!C392="","",基本情報入力シート!C392)</f>
        <v/>
      </c>
      <c r="C367" s="858"/>
      <c r="D367" s="858"/>
      <c r="E367" s="858"/>
      <c r="F367" s="858"/>
      <c r="G367" s="858"/>
      <c r="H367" s="858"/>
      <c r="I367" s="859"/>
      <c r="J367" s="405" t="str">
        <f>IF(基本情報入力シート!M392="","",基本情報入力シート!M392)</f>
        <v/>
      </c>
      <c r="K367" s="406" t="str">
        <f>IF(基本情報入力シート!R392="","",基本情報入力シート!R392)</f>
        <v/>
      </c>
      <c r="L367" s="406" t="str">
        <f>IF(基本情報入力シート!W392="","",基本情報入力シート!W392)</f>
        <v/>
      </c>
      <c r="M367" s="405" t="str">
        <f>IF(基本情報入力シート!X392="","",基本情報入力シート!X392)</f>
        <v/>
      </c>
      <c r="N367" s="157" t="str">
        <f>IF(基本情報入力シート!Y392="","",基本情報入力シート!Y392)</f>
        <v/>
      </c>
      <c r="O367" s="164"/>
      <c r="P367" s="43"/>
      <c r="Q367" s="860"/>
      <c r="R367" s="861"/>
      <c r="S367" s="154" t="str">
        <f>IFERROR(ROUNDDOWN(Q367*VLOOKUP(N367,【参考】数式用!$AR$2:$AW$48,MATCH(P367,【参考】数式用!$AT$4:$AW$4)+2,FALSE)*0.5, 0), "")</f>
        <v/>
      </c>
      <c r="T367" s="47"/>
      <c r="U367" s="156" t="str">
        <f>IFERROR(IF(AG367&lt;&gt;"",Q367*VLOOKUP(N367,【参考】数式用!$AG$2:$AL$48,MATCH(P367,【参考】数式用!$AI$4:$AL$4,0)+2,0), ""), "")</f>
        <v/>
      </c>
      <c r="V367" s="42"/>
      <c r="W367" s="862"/>
      <c r="X367" s="863"/>
      <c r="Y367" s="43"/>
      <c r="Z367" s="48"/>
      <c r="AA367" s="155"/>
      <c r="AB367" s="49"/>
      <c r="AC367" s="864" t="str">
        <f>IFERROR(IF(AG367&lt;&gt;"",Z367*VLOOKUP(N367,【参考】数式用!$AG$2:$AL$48,MATCH(Y367,【参考】数式用!$AI$4:$AL$4,0)+2,0), ""), "")</f>
        <v/>
      </c>
      <c r="AD367" s="864"/>
      <c r="AE367" s="409"/>
      <c r="AF367" s="53"/>
      <c r="AG367" s="421" t="str">
        <f>IFERROR(VLOOKUP(O367, 【参考】数式用!$AY$5:$AY$13, 1, FALSE), "")</f>
        <v/>
      </c>
      <c r="AH367" s="422" t="str">
        <f>IFERROR(VLOOKUP(N367, 【参考】数式用!$BA$2:$BB$48, 2, FALSE), "")</f>
        <v/>
      </c>
      <c r="AI367" s="423" t="str">
        <f t="shared" si="14"/>
        <v/>
      </c>
      <c r="AJ367" s="424" t="str">
        <f t="shared" si="15"/>
        <v/>
      </c>
    </row>
    <row r="368" spans="1:46" ht="30" customHeight="1">
      <c r="A368" s="153">
        <v>355</v>
      </c>
      <c r="B368" s="857" t="str">
        <f>IF(基本情報入力シート!C393="","",基本情報入力シート!C393)</f>
        <v/>
      </c>
      <c r="C368" s="858"/>
      <c r="D368" s="858"/>
      <c r="E368" s="858"/>
      <c r="F368" s="858"/>
      <c r="G368" s="858"/>
      <c r="H368" s="858"/>
      <c r="I368" s="859"/>
      <c r="J368" s="405" t="str">
        <f>IF(基本情報入力シート!M393="","",基本情報入力シート!M393)</f>
        <v/>
      </c>
      <c r="K368" s="406" t="str">
        <f>IF(基本情報入力シート!R393="","",基本情報入力シート!R393)</f>
        <v/>
      </c>
      <c r="L368" s="406" t="str">
        <f>IF(基本情報入力シート!W393="","",基本情報入力シート!W393)</f>
        <v/>
      </c>
      <c r="M368" s="405" t="str">
        <f>IF(基本情報入力シート!X393="","",基本情報入力シート!X393)</f>
        <v/>
      </c>
      <c r="N368" s="157" t="str">
        <f>IF(基本情報入力シート!Y393="","",基本情報入力シート!Y393)</f>
        <v/>
      </c>
      <c r="O368" s="164"/>
      <c r="P368" s="43"/>
      <c r="Q368" s="860"/>
      <c r="R368" s="861"/>
      <c r="S368" s="154" t="str">
        <f>IFERROR(ROUNDDOWN(Q368*VLOOKUP(N368,【参考】数式用!$AR$2:$AW$48,MATCH(P368,【参考】数式用!$AT$4:$AW$4)+2,FALSE)*0.5, 0), "")</f>
        <v/>
      </c>
      <c r="T368" s="47"/>
      <c r="U368" s="156" t="str">
        <f>IFERROR(IF(AG368&lt;&gt;"",Q368*VLOOKUP(N368,【参考】数式用!$AG$2:$AL$48,MATCH(P368,【参考】数式用!$AI$4:$AL$4,0)+2,0), ""), "")</f>
        <v/>
      </c>
      <c r="V368" s="42"/>
      <c r="W368" s="862"/>
      <c r="X368" s="863"/>
      <c r="Y368" s="43"/>
      <c r="Z368" s="48"/>
      <c r="AA368" s="155"/>
      <c r="AB368" s="49"/>
      <c r="AC368" s="864" t="str">
        <f>IFERROR(IF(AG368&lt;&gt;"",Z368*VLOOKUP(N368,【参考】数式用!$AG$2:$AL$48,MATCH(Y368,【参考】数式用!$AI$4:$AL$4,0)+2,0), ""), "")</f>
        <v/>
      </c>
      <c r="AD368" s="864"/>
      <c r="AE368" s="409"/>
      <c r="AF368" s="53"/>
      <c r="AG368" s="421" t="str">
        <f>IFERROR(VLOOKUP(O368, 【参考】数式用!$AY$5:$AY$13, 1, FALSE), "")</f>
        <v/>
      </c>
      <c r="AH368" s="422" t="str">
        <f>IFERROR(VLOOKUP(N368, 【参考】数式用!$BA$2:$BB$48, 2, FALSE), "")</f>
        <v/>
      </c>
      <c r="AI368" s="423" t="str">
        <f t="shared" si="14"/>
        <v/>
      </c>
      <c r="AJ368" s="424" t="str">
        <f t="shared" si="15"/>
        <v/>
      </c>
    </row>
    <row r="369" spans="1:36" ht="30" customHeight="1">
      <c r="A369" s="153">
        <v>356</v>
      </c>
      <c r="B369" s="857" t="str">
        <f>IF(基本情報入力シート!C394="","",基本情報入力シート!C394)</f>
        <v/>
      </c>
      <c r="C369" s="858"/>
      <c r="D369" s="858"/>
      <c r="E369" s="858"/>
      <c r="F369" s="858"/>
      <c r="G369" s="858"/>
      <c r="H369" s="858"/>
      <c r="I369" s="859"/>
      <c r="J369" s="405" t="str">
        <f>IF(基本情報入力シート!M394="","",基本情報入力シート!M394)</f>
        <v/>
      </c>
      <c r="K369" s="406" t="str">
        <f>IF(基本情報入力シート!R394="","",基本情報入力シート!R394)</f>
        <v/>
      </c>
      <c r="L369" s="406" t="str">
        <f>IF(基本情報入力シート!W394="","",基本情報入力シート!W394)</f>
        <v/>
      </c>
      <c r="M369" s="405" t="str">
        <f>IF(基本情報入力シート!X394="","",基本情報入力シート!X394)</f>
        <v/>
      </c>
      <c r="N369" s="157" t="str">
        <f>IF(基本情報入力シート!Y394="","",基本情報入力シート!Y394)</f>
        <v/>
      </c>
      <c r="O369" s="164"/>
      <c r="P369" s="43"/>
      <c r="Q369" s="860"/>
      <c r="R369" s="861"/>
      <c r="S369" s="154" t="str">
        <f>IFERROR(ROUNDDOWN(Q369*VLOOKUP(N369,【参考】数式用!$AR$2:$AW$48,MATCH(P369,【参考】数式用!$AT$4:$AW$4)+2,FALSE)*0.5, 0), "")</f>
        <v/>
      </c>
      <c r="T369" s="47"/>
      <c r="U369" s="156" t="str">
        <f>IFERROR(IF(AG369&lt;&gt;"",Q369*VLOOKUP(N369,【参考】数式用!$AG$2:$AL$48,MATCH(P369,【参考】数式用!$AI$4:$AL$4,0)+2,0), ""), "")</f>
        <v/>
      </c>
      <c r="V369" s="42"/>
      <c r="W369" s="862"/>
      <c r="X369" s="863"/>
      <c r="Y369" s="43"/>
      <c r="Z369" s="48"/>
      <c r="AA369" s="155"/>
      <c r="AB369" s="49"/>
      <c r="AC369" s="864" t="str">
        <f>IFERROR(IF(AG369&lt;&gt;"",Z369*VLOOKUP(N369,【参考】数式用!$AG$2:$AL$48,MATCH(Y369,【参考】数式用!$AI$4:$AL$4,0)+2,0), ""), "")</f>
        <v/>
      </c>
      <c r="AD369" s="864"/>
      <c r="AE369" s="409"/>
      <c r="AF369" s="53"/>
      <c r="AG369" s="421" t="str">
        <f>IFERROR(VLOOKUP(O369, 【参考】数式用!$AY$5:$AY$13, 1, FALSE), "")</f>
        <v/>
      </c>
      <c r="AH369" s="422" t="str">
        <f>IFERROR(VLOOKUP(N369, 【参考】数式用!$BA$2:$BB$48, 2, FALSE), "")</f>
        <v/>
      </c>
      <c r="AI369" s="423" t="str">
        <f t="shared" si="14"/>
        <v/>
      </c>
      <c r="AJ369" s="424" t="str">
        <f t="shared" si="15"/>
        <v/>
      </c>
    </row>
    <row r="370" spans="1:36" ht="30" customHeight="1">
      <c r="A370" s="153">
        <v>357</v>
      </c>
      <c r="B370" s="857" t="str">
        <f>IF(基本情報入力シート!C395="","",基本情報入力シート!C395)</f>
        <v/>
      </c>
      <c r="C370" s="858"/>
      <c r="D370" s="858"/>
      <c r="E370" s="858"/>
      <c r="F370" s="858"/>
      <c r="G370" s="858"/>
      <c r="H370" s="858"/>
      <c r="I370" s="859"/>
      <c r="J370" s="405" t="str">
        <f>IF(基本情報入力シート!M395="","",基本情報入力シート!M395)</f>
        <v/>
      </c>
      <c r="K370" s="406" t="str">
        <f>IF(基本情報入力シート!R395="","",基本情報入力シート!R395)</f>
        <v/>
      </c>
      <c r="L370" s="406" t="str">
        <f>IF(基本情報入力シート!W395="","",基本情報入力シート!W395)</f>
        <v/>
      </c>
      <c r="M370" s="405" t="str">
        <f>IF(基本情報入力シート!X395="","",基本情報入力シート!X395)</f>
        <v/>
      </c>
      <c r="N370" s="157" t="str">
        <f>IF(基本情報入力シート!Y395="","",基本情報入力シート!Y395)</f>
        <v/>
      </c>
      <c r="O370" s="164"/>
      <c r="P370" s="43"/>
      <c r="Q370" s="860"/>
      <c r="R370" s="861"/>
      <c r="S370" s="154" t="str">
        <f>IFERROR(ROUNDDOWN(Q370*VLOOKUP(N370,【参考】数式用!$AR$2:$AW$48,MATCH(P370,【参考】数式用!$AT$4:$AW$4)+2,FALSE)*0.5, 0), "")</f>
        <v/>
      </c>
      <c r="T370" s="47"/>
      <c r="U370" s="156" t="str">
        <f>IFERROR(IF(AG370&lt;&gt;"",Q370*VLOOKUP(N370,【参考】数式用!$AG$2:$AL$48,MATCH(P370,【参考】数式用!$AI$4:$AL$4,0)+2,0), ""), "")</f>
        <v/>
      </c>
      <c r="V370" s="42"/>
      <c r="W370" s="862"/>
      <c r="X370" s="863"/>
      <c r="Y370" s="43"/>
      <c r="Z370" s="48"/>
      <c r="AA370" s="155"/>
      <c r="AB370" s="49"/>
      <c r="AC370" s="864" t="str">
        <f>IFERROR(IF(AG370&lt;&gt;"",Z370*VLOOKUP(N370,【参考】数式用!$AG$2:$AL$48,MATCH(Y370,【参考】数式用!$AI$4:$AL$4,0)+2,0), ""), "")</f>
        <v/>
      </c>
      <c r="AD370" s="864"/>
      <c r="AE370" s="409"/>
      <c r="AF370" s="53"/>
      <c r="AG370" s="421" t="str">
        <f>IFERROR(VLOOKUP(O370, 【参考】数式用!$AY$5:$AY$13, 1, FALSE), "")</f>
        <v/>
      </c>
      <c r="AH370" s="422" t="str">
        <f>IFERROR(VLOOKUP(N370, 【参考】数式用!$BA$2:$BB$48, 2, FALSE), "")</f>
        <v/>
      </c>
      <c r="AI370" s="423" t="str">
        <f t="shared" si="14"/>
        <v/>
      </c>
      <c r="AJ370" s="424" t="str">
        <f t="shared" si="15"/>
        <v/>
      </c>
    </row>
    <row r="371" spans="1:36" ht="30" customHeight="1">
      <c r="A371" s="153">
        <v>358</v>
      </c>
      <c r="B371" s="857" t="str">
        <f>IF(基本情報入力シート!C396="","",基本情報入力シート!C396)</f>
        <v/>
      </c>
      <c r="C371" s="858"/>
      <c r="D371" s="858"/>
      <c r="E371" s="858"/>
      <c r="F371" s="858"/>
      <c r="G371" s="858"/>
      <c r="H371" s="858"/>
      <c r="I371" s="859"/>
      <c r="J371" s="405" t="str">
        <f>IF(基本情報入力シート!M396="","",基本情報入力シート!M396)</f>
        <v/>
      </c>
      <c r="K371" s="406" t="str">
        <f>IF(基本情報入力シート!R396="","",基本情報入力シート!R396)</f>
        <v/>
      </c>
      <c r="L371" s="406" t="str">
        <f>IF(基本情報入力シート!W396="","",基本情報入力シート!W396)</f>
        <v/>
      </c>
      <c r="M371" s="405" t="str">
        <f>IF(基本情報入力シート!X396="","",基本情報入力シート!X396)</f>
        <v/>
      </c>
      <c r="N371" s="157" t="str">
        <f>IF(基本情報入力シート!Y396="","",基本情報入力シート!Y396)</f>
        <v/>
      </c>
      <c r="O371" s="164"/>
      <c r="P371" s="43"/>
      <c r="Q371" s="860"/>
      <c r="R371" s="861"/>
      <c r="S371" s="154" t="str">
        <f>IFERROR(ROUNDDOWN(Q371*VLOOKUP(N371,【参考】数式用!$AR$2:$AW$48,MATCH(P371,【参考】数式用!$AT$4:$AW$4)+2,FALSE)*0.5, 0), "")</f>
        <v/>
      </c>
      <c r="T371" s="47"/>
      <c r="U371" s="156" t="str">
        <f>IFERROR(IF(AG371&lt;&gt;"",Q371*VLOOKUP(N371,【参考】数式用!$AG$2:$AL$48,MATCH(P371,【参考】数式用!$AI$4:$AL$4,0)+2,0), ""), "")</f>
        <v/>
      </c>
      <c r="V371" s="42"/>
      <c r="W371" s="862"/>
      <c r="X371" s="863"/>
      <c r="Y371" s="43"/>
      <c r="Z371" s="48"/>
      <c r="AA371" s="155"/>
      <c r="AB371" s="49"/>
      <c r="AC371" s="864" t="str">
        <f>IFERROR(IF(AG371&lt;&gt;"",Z371*VLOOKUP(N371,【参考】数式用!$AG$2:$AL$48,MATCH(Y371,【参考】数式用!$AI$4:$AL$4,0)+2,0), ""), "")</f>
        <v/>
      </c>
      <c r="AD371" s="864"/>
      <c r="AE371" s="409"/>
      <c r="AF371" s="53"/>
      <c r="AG371" s="421" t="str">
        <f>IFERROR(VLOOKUP(O371, 【参考】数式用!$AY$5:$AY$13, 1, FALSE), "")</f>
        <v/>
      </c>
      <c r="AH371" s="422" t="str">
        <f>IFERROR(VLOOKUP(N371, 【参考】数式用!$BA$2:$BB$48, 2, FALSE), "")</f>
        <v/>
      </c>
      <c r="AI371" s="423" t="str">
        <f t="shared" si="14"/>
        <v/>
      </c>
      <c r="AJ371" s="424" t="str">
        <f t="shared" si="15"/>
        <v/>
      </c>
    </row>
    <row r="372" spans="1:36" ht="30" customHeight="1">
      <c r="A372" s="153">
        <v>359</v>
      </c>
      <c r="B372" s="857" t="str">
        <f>IF(基本情報入力シート!C397="","",基本情報入力シート!C397)</f>
        <v/>
      </c>
      <c r="C372" s="858"/>
      <c r="D372" s="858"/>
      <c r="E372" s="858"/>
      <c r="F372" s="858"/>
      <c r="G372" s="858"/>
      <c r="H372" s="858"/>
      <c r="I372" s="859"/>
      <c r="J372" s="405" t="str">
        <f>IF(基本情報入力シート!M397="","",基本情報入力シート!M397)</f>
        <v/>
      </c>
      <c r="K372" s="406" t="str">
        <f>IF(基本情報入力シート!R397="","",基本情報入力シート!R397)</f>
        <v/>
      </c>
      <c r="L372" s="406" t="str">
        <f>IF(基本情報入力シート!W397="","",基本情報入力シート!W397)</f>
        <v/>
      </c>
      <c r="M372" s="405" t="str">
        <f>IF(基本情報入力シート!X397="","",基本情報入力シート!X397)</f>
        <v/>
      </c>
      <c r="N372" s="157" t="str">
        <f>IF(基本情報入力シート!Y397="","",基本情報入力シート!Y397)</f>
        <v/>
      </c>
      <c r="O372" s="164"/>
      <c r="P372" s="43"/>
      <c r="Q372" s="860"/>
      <c r="R372" s="861"/>
      <c r="S372" s="154" t="str">
        <f>IFERROR(ROUNDDOWN(Q372*VLOOKUP(N372,【参考】数式用!$AR$2:$AW$48,MATCH(P372,【参考】数式用!$AT$4:$AW$4)+2,FALSE)*0.5, 0), "")</f>
        <v/>
      </c>
      <c r="T372" s="47"/>
      <c r="U372" s="156" t="str">
        <f>IFERROR(IF(AG372&lt;&gt;"",Q372*VLOOKUP(N372,【参考】数式用!$AG$2:$AL$48,MATCH(P372,【参考】数式用!$AI$4:$AL$4,0)+2,0), ""), "")</f>
        <v/>
      </c>
      <c r="V372" s="42"/>
      <c r="W372" s="862"/>
      <c r="X372" s="863"/>
      <c r="Y372" s="43"/>
      <c r="Z372" s="48"/>
      <c r="AA372" s="155"/>
      <c r="AB372" s="49"/>
      <c r="AC372" s="864" t="str">
        <f>IFERROR(IF(AG372&lt;&gt;"",Z372*VLOOKUP(N372,【参考】数式用!$AG$2:$AL$48,MATCH(Y372,【参考】数式用!$AI$4:$AL$4,0)+2,0), ""), "")</f>
        <v/>
      </c>
      <c r="AD372" s="864"/>
      <c r="AE372" s="409"/>
      <c r="AF372" s="53"/>
      <c r="AG372" s="421" t="str">
        <f>IFERROR(VLOOKUP(O372, 【参考】数式用!$AY$5:$AY$13, 1, FALSE), "")</f>
        <v/>
      </c>
      <c r="AH372" s="422" t="str">
        <f>IFERROR(VLOOKUP(N372, 【参考】数式用!$BA$2:$BB$48, 2, FALSE), "")</f>
        <v/>
      </c>
      <c r="AI372" s="423" t="str">
        <f t="shared" si="14"/>
        <v/>
      </c>
      <c r="AJ372" s="424" t="str">
        <f t="shared" si="15"/>
        <v/>
      </c>
    </row>
    <row r="373" spans="1:36" ht="30" customHeight="1">
      <c r="A373" s="153">
        <v>360</v>
      </c>
      <c r="B373" s="857" t="str">
        <f>IF(基本情報入力シート!C398="","",基本情報入力シート!C398)</f>
        <v/>
      </c>
      <c r="C373" s="858"/>
      <c r="D373" s="858"/>
      <c r="E373" s="858"/>
      <c r="F373" s="858"/>
      <c r="G373" s="858"/>
      <c r="H373" s="858"/>
      <c r="I373" s="859"/>
      <c r="J373" s="405" t="str">
        <f>IF(基本情報入力シート!M398="","",基本情報入力シート!M398)</f>
        <v/>
      </c>
      <c r="K373" s="406" t="str">
        <f>IF(基本情報入力シート!R398="","",基本情報入力シート!R398)</f>
        <v/>
      </c>
      <c r="L373" s="406" t="str">
        <f>IF(基本情報入力シート!W398="","",基本情報入力シート!W398)</f>
        <v/>
      </c>
      <c r="M373" s="405" t="str">
        <f>IF(基本情報入力シート!X398="","",基本情報入力シート!X398)</f>
        <v/>
      </c>
      <c r="N373" s="157" t="str">
        <f>IF(基本情報入力シート!Y398="","",基本情報入力シート!Y398)</f>
        <v/>
      </c>
      <c r="O373" s="164"/>
      <c r="P373" s="43"/>
      <c r="Q373" s="860"/>
      <c r="R373" s="861"/>
      <c r="S373" s="154" t="str">
        <f>IFERROR(ROUNDDOWN(Q373*VLOOKUP(N373,【参考】数式用!$AR$2:$AW$48,MATCH(P373,【参考】数式用!$AT$4:$AW$4)+2,FALSE)*0.5, 0), "")</f>
        <v/>
      </c>
      <c r="T373" s="47"/>
      <c r="U373" s="156" t="str">
        <f>IFERROR(IF(AG373&lt;&gt;"",Q373*VLOOKUP(N373,【参考】数式用!$AG$2:$AL$48,MATCH(P373,【参考】数式用!$AI$4:$AL$4,0)+2,0), ""), "")</f>
        <v/>
      </c>
      <c r="V373" s="42"/>
      <c r="W373" s="862"/>
      <c r="X373" s="863"/>
      <c r="Y373" s="43"/>
      <c r="Z373" s="48"/>
      <c r="AA373" s="155"/>
      <c r="AB373" s="49"/>
      <c r="AC373" s="864" t="str">
        <f>IFERROR(IF(AG373&lt;&gt;"",Z373*VLOOKUP(N373,【参考】数式用!$AG$2:$AL$48,MATCH(Y373,【参考】数式用!$AI$4:$AL$4,0)+2,0), ""), "")</f>
        <v/>
      </c>
      <c r="AD373" s="864"/>
      <c r="AE373" s="409"/>
      <c r="AF373" s="53"/>
      <c r="AG373" s="421" t="str">
        <f>IFERROR(VLOOKUP(O373, 【参考】数式用!$AY$5:$AY$13, 1, FALSE), "")</f>
        <v/>
      </c>
      <c r="AH373" s="422" t="str">
        <f>IFERROR(VLOOKUP(N373, 【参考】数式用!$BA$2:$BB$48, 2, FALSE), "")</f>
        <v/>
      </c>
      <c r="AI373" s="423" t="str">
        <f t="shared" si="14"/>
        <v/>
      </c>
      <c r="AJ373" s="424" t="str">
        <f t="shared" si="15"/>
        <v/>
      </c>
    </row>
    <row r="374" spans="1:36" ht="30" customHeight="1">
      <c r="A374" s="153">
        <v>361</v>
      </c>
      <c r="B374" s="857" t="str">
        <f>IF(基本情報入力シート!C399="","",基本情報入力シート!C399)</f>
        <v/>
      </c>
      <c r="C374" s="858"/>
      <c r="D374" s="858"/>
      <c r="E374" s="858"/>
      <c r="F374" s="858"/>
      <c r="G374" s="858"/>
      <c r="H374" s="858"/>
      <c r="I374" s="859"/>
      <c r="J374" s="405" t="str">
        <f>IF(基本情報入力シート!M399="","",基本情報入力シート!M399)</f>
        <v/>
      </c>
      <c r="K374" s="406" t="str">
        <f>IF(基本情報入力シート!R399="","",基本情報入力シート!R399)</f>
        <v/>
      </c>
      <c r="L374" s="406" t="str">
        <f>IF(基本情報入力シート!W399="","",基本情報入力シート!W399)</f>
        <v/>
      </c>
      <c r="M374" s="405" t="str">
        <f>IF(基本情報入力シート!X399="","",基本情報入力シート!X399)</f>
        <v/>
      </c>
      <c r="N374" s="157" t="str">
        <f>IF(基本情報入力シート!Y399="","",基本情報入力シート!Y399)</f>
        <v/>
      </c>
      <c r="O374" s="164"/>
      <c r="P374" s="43"/>
      <c r="Q374" s="860"/>
      <c r="R374" s="861"/>
      <c r="S374" s="154" t="str">
        <f>IFERROR(ROUNDDOWN(Q374*VLOOKUP(N374,【参考】数式用!$AR$2:$AW$48,MATCH(P374,【参考】数式用!$AT$4:$AW$4)+2,FALSE)*0.5, 0), "")</f>
        <v/>
      </c>
      <c r="T374" s="47"/>
      <c r="U374" s="156" t="str">
        <f>IFERROR(IF(AG374&lt;&gt;"",Q374*VLOOKUP(N374,【参考】数式用!$AG$2:$AL$48,MATCH(P374,【参考】数式用!$AI$4:$AL$4,0)+2,0), ""), "")</f>
        <v/>
      </c>
      <c r="V374" s="42"/>
      <c r="W374" s="862"/>
      <c r="X374" s="863"/>
      <c r="Y374" s="43"/>
      <c r="Z374" s="48"/>
      <c r="AA374" s="155"/>
      <c r="AB374" s="49"/>
      <c r="AC374" s="864" t="str">
        <f>IFERROR(IF(AG374&lt;&gt;"",Z374*VLOOKUP(N374,【参考】数式用!$AG$2:$AL$48,MATCH(Y374,【参考】数式用!$AI$4:$AL$4,0)+2,0), ""), "")</f>
        <v/>
      </c>
      <c r="AD374" s="864"/>
      <c r="AE374" s="409"/>
      <c r="AF374" s="53"/>
      <c r="AG374" s="421" t="str">
        <f>IFERROR(VLOOKUP(O374, 【参考】数式用!$AY$5:$AY$13, 1, FALSE), "")</f>
        <v/>
      </c>
      <c r="AH374" s="422" t="str">
        <f>IFERROR(VLOOKUP(N374, 【参考】数式用!$BA$2:$BB$48, 2, FALSE), "")</f>
        <v/>
      </c>
      <c r="AI374" s="423" t="str">
        <f t="shared" si="14"/>
        <v/>
      </c>
      <c r="AJ374" s="424" t="str">
        <f t="shared" si="15"/>
        <v/>
      </c>
    </row>
    <row r="375" spans="1:36" ht="30" customHeight="1">
      <c r="A375" s="153">
        <v>362</v>
      </c>
      <c r="B375" s="857" t="str">
        <f>IF(基本情報入力シート!C400="","",基本情報入力シート!C400)</f>
        <v/>
      </c>
      <c r="C375" s="858"/>
      <c r="D375" s="858"/>
      <c r="E375" s="858"/>
      <c r="F375" s="858"/>
      <c r="G375" s="858"/>
      <c r="H375" s="858"/>
      <c r="I375" s="859"/>
      <c r="J375" s="405" t="str">
        <f>IF(基本情報入力シート!M400="","",基本情報入力シート!M400)</f>
        <v/>
      </c>
      <c r="K375" s="406" t="str">
        <f>IF(基本情報入力シート!R400="","",基本情報入力シート!R400)</f>
        <v/>
      </c>
      <c r="L375" s="406" t="str">
        <f>IF(基本情報入力シート!W400="","",基本情報入力シート!W400)</f>
        <v/>
      </c>
      <c r="M375" s="405" t="str">
        <f>IF(基本情報入力シート!X400="","",基本情報入力シート!X400)</f>
        <v/>
      </c>
      <c r="N375" s="157" t="str">
        <f>IF(基本情報入力シート!Y400="","",基本情報入力シート!Y400)</f>
        <v/>
      </c>
      <c r="O375" s="164"/>
      <c r="P375" s="43"/>
      <c r="Q375" s="860"/>
      <c r="R375" s="861"/>
      <c r="S375" s="154" t="str">
        <f>IFERROR(ROUNDDOWN(Q375*VLOOKUP(N375,【参考】数式用!$AR$2:$AW$48,MATCH(P375,【参考】数式用!$AT$4:$AW$4)+2,FALSE)*0.5, 0), "")</f>
        <v/>
      </c>
      <c r="T375" s="47"/>
      <c r="U375" s="156" t="str">
        <f>IFERROR(IF(AG375&lt;&gt;"",Q375*VLOOKUP(N375,【参考】数式用!$AG$2:$AL$48,MATCH(P375,【参考】数式用!$AI$4:$AL$4,0)+2,0), ""), "")</f>
        <v/>
      </c>
      <c r="V375" s="42"/>
      <c r="W375" s="862"/>
      <c r="X375" s="863"/>
      <c r="Y375" s="43"/>
      <c r="Z375" s="48"/>
      <c r="AA375" s="155"/>
      <c r="AB375" s="49"/>
      <c r="AC375" s="864" t="str">
        <f>IFERROR(IF(AG375&lt;&gt;"",Z375*VLOOKUP(N375,【参考】数式用!$AG$2:$AL$48,MATCH(Y375,【参考】数式用!$AI$4:$AL$4,0)+2,0), ""), "")</f>
        <v/>
      </c>
      <c r="AD375" s="864"/>
      <c r="AE375" s="409"/>
      <c r="AF375" s="53"/>
      <c r="AG375" s="421" t="str">
        <f>IFERROR(VLOOKUP(O375, 【参考】数式用!$AY$5:$AY$13, 1, FALSE), "")</f>
        <v/>
      </c>
      <c r="AH375" s="422" t="str">
        <f>IFERROR(VLOOKUP(N375, 【参考】数式用!$BA$2:$BB$48, 2, FALSE), "")</f>
        <v/>
      </c>
      <c r="AI375" s="423" t="str">
        <f t="shared" si="14"/>
        <v/>
      </c>
      <c r="AJ375" s="424" t="str">
        <f t="shared" si="15"/>
        <v/>
      </c>
    </row>
    <row r="376" spans="1:36" ht="30" customHeight="1">
      <c r="A376" s="153">
        <v>363</v>
      </c>
      <c r="B376" s="857" t="str">
        <f>IF(基本情報入力シート!C401="","",基本情報入力シート!C401)</f>
        <v/>
      </c>
      <c r="C376" s="858"/>
      <c r="D376" s="858"/>
      <c r="E376" s="858"/>
      <c r="F376" s="858"/>
      <c r="G376" s="858"/>
      <c r="H376" s="858"/>
      <c r="I376" s="859"/>
      <c r="J376" s="405" t="str">
        <f>IF(基本情報入力シート!M401="","",基本情報入力シート!M401)</f>
        <v/>
      </c>
      <c r="K376" s="406" t="str">
        <f>IF(基本情報入力シート!R401="","",基本情報入力シート!R401)</f>
        <v/>
      </c>
      <c r="L376" s="406" t="str">
        <f>IF(基本情報入力シート!W401="","",基本情報入力シート!W401)</f>
        <v/>
      </c>
      <c r="M376" s="405" t="str">
        <f>IF(基本情報入力シート!X401="","",基本情報入力シート!X401)</f>
        <v/>
      </c>
      <c r="N376" s="157" t="str">
        <f>IF(基本情報入力シート!Y401="","",基本情報入力シート!Y401)</f>
        <v/>
      </c>
      <c r="O376" s="164"/>
      <c r="P376" s="43"/>
      <c r="Q376" s="860"/>
      <c r="R376" s="861"/>
      <c r="S376" s="154" t="str">
        <f>IFERROR(ROUNDDOWN(Q376*VLOOKUP(N376,【参考】数式用!$AR$2:$AW$48,MATCH(P376,【参考】数式用!$AT$4:$AW$4)+2,FALSE)*0.5, 0), "")</f>
        <v/>
      </c>
      <c r="T376" s="47"/>
      <c r="U376" s="156" t="str">
        <f>IFERROR(IF(AG376&lt;&gt;"",Q376*VLOOKUP(N376,【参考】数式用!$AG$2:$AL$48,MATCH(P376,【参考】数式用!$AI$4:$AL$4,0)+2,0), ""), "")</f>
        <v/>
      </c>
      <c r="V376" s="42"/>
      <c r="W376" s="862"/>
      <c r="X376" s="863"/>
      <c r="Y376" s="43"/>
      <c r="Z376" s="48"/>
      <c r="AA376" s="155"/>
      <c r="AB376" s="49"/>
      <c r="AC376" s="864" t="str">
        <f>IFERROR(IF(AG376&lt;&gt;"",Z376*VLOOKUP(N376,【参考】数式用!$AG$2:$AL$48,MATCH(Y376,【参考】数式用!$AI$4:$AL$4,0)+2,0), ""), "")</f>
        <v/>
      </c>
      <c r="AD376" s="864"/>
      <c r="AE376" s="409"/>
      <c r="AF376" s="53"/>
      <c r="AG376" s="421" t="str">
        <f>IFERROR(VLOOKUP(O376, 【参考】数式用!$AY$5:$AY$13, 1, FALSE), "")</f>
        <v/>
      </c>
      <c r="AH376" s="422" t="str">
        <f>IFERROR(VLOOKUP(N376, 【参考】数式用!$BA$2:$BB$48, 2, FALSE), "")</f>
        <v/>
      </c>
      <c r="AI376" s="423" t="str">
        <f t="shared" si="14"/>
        <v/>
      </c>
      <c r="AJ376" s="424" t="str">
        <f t="shared" si="15"/>
        <v/>
      </c>
    </row>
    <row r="377" spans="1:36" ht="30" customHeight="1">
      <c r="A377" s="153">
        <v>364</v>
      </c>
      <c r="B377" s="857" t="str">
        <f>IF(基本情報入力シート!C402="","",基本情報入力シート!C402)</f>
        <v/>
      </c>
      <c r="C377" s="858"/>
      <c r="D377" s="858"/>
      <c r="E377" s="858"/>
      <c r="F377" s="858"/>
      <c r="G377" s="858"/>
      <c r="H377" s="858"/>
      <c r="I377" s="859"/>
      <c r="J377" s="405" t="str">
        <f>IF(基本情報入力シート!M402="","",基本情報入力シート!M402)</f>
        <v/>
      </c>
      <c r="K377" s="406" t="str">
        <f>IF(基本情報入力シート!R402="","",基本情報入力シート!R402)</f>
        <v/>
      </c>
      <c r="L377" s="406" t="str">
        <f>IF(基本情報入力シート!W402="","",基本情報入力シート!W402)</f>
        <v/>
      </c>
      <c r="M377" s="405" t="str">
        <f>IF(基本情報入力シート!X402="","",基本情報入力シート!X402)</f>
        <v/>
      </c>
      <c r="N377" s="157" t="str">
        <f>IF(基本情報入力シート!Y402="","",基本情報入力シート!Y402)</f>
        <v/>
      </c>
      <c r="O377" s="164"/>
      <c r="P377" s="43"/>
      <c r="Q377" s="860"/>
      <c r="R377" s="861"/>
      <c r="S377" s="154" t="str">
        <f>IFERROR(ROUNDDOWN(Q377*VLOOKUP(N377,【参考】数式用!$AR$2:$AW$48,MATCH(P377,【参考】数式用!$AT$4:$AW$4)+2,FALSE)*0.5, 0), "")</f>
        <v/>
      </c>
      <c r="T377" s="47"/>
      <c r="U377" s="156" t="str">
        <f>IFERROR(IF(AG377&lt;&gt;"",Q377*VLOOKUP(N377,【参考】数式用!$AG$2:$AL$48,MATCH(P377,【参考】数式用!$AI$4:$AL$4,0)+2,0), ""), "")</f>
        <v/>
      </c>
      <c r="V377" s="42"/>
      <c r="W377" s="862"/>
      <c r="X377" s="863"/>
      <c r="Y377" s="43"/>
      <c r="Z377" s="48"/>
      <c r="AA377" s="155"/>
      <c r="AB377" s="49"/>
      <c r="AC377" s="864" t="str">
        <f>IFERROR(IF(AG377&lt;&gt;"",Z377*VLOOKUP(N377,【参考】数式用!$AG$2:$AL$48,MATCH(Y377,【参考】数式用!$AI$4:$AL$4,0)+2,0), ""), "")</f>
        <v/>
      </c>
      <c r="AD377" s="864"/>
      <c r="AE377" s="409"/>
      <c r="AF377" s="53"/>
      <c r="AG377" s="421" t="str">
        <f>IFERROR(VLOOKUP(O377, 【参考】数式用!$AY$5:$AY$13, 1, FALSE), "")</f>
        <v/>
      </c>
      <c r="AH377" s="422" t="str">
        <f>IFERROR(VLOOKUP(N377, 【参考】数式用!$BA$2:$BB$48, 2, FALSE), "")</f>
        <v/>
      </c>
      <c r="AI377" s="423" t="str">
        <f t="shared" si="14"/>
        <v/>
      </c>
      <c r="AJ377" s="424" t="str">
        <f t="shared" si="15"/>
        <v/>
      </c>
    </row>
    <row r="378" spans="1:36" ht="30" customHeight="1">
      <c r="A378" s="153">
        <v>365</v>
      </c>
      <c r="B378" s="857" t="str">
        <f>IF(基本情報入力シート!C403="","",基本情報入力シート!C403)</f>
        <v/>
      </c>
      <c r="C378" s="858"/>
      <c r="D378" s="858"/>
      <c r="E378" s="858"/>
      <c r="F378" s="858"/>
      <c r="G378" s="858"/>
      <c r="H378" s="858"/>
      <c r="I378" s="859"/>
      <c r="J378" s="405" t="str">
        <f>IF(基本情報入力シート!M403="","",基本情報入力シート!M403)</f>
        <v/>
      </c>
      <c r="K378" s="406" t="str">
        <f>IF(基本情報入力シート!R403="","",基本情報入力シート!R403)</f>
        <v/>
      </c>
      <c r="L378" s="406" t="str">
        <f>IF(基本情報入力シート!W403="","",基本情報入力シート!W403)</f>
        <v/>
      </c>
      <c r="M378" s="405" t="str">
        <f>IF(基本情報入力シート!X403="","",基本情報入力シート!X403)</f>
        <v/>
      </c>
      <c r="N378" s="157" t="str">
        <f>IF(基本情報入力シート!Y403="","",基本情報入力シート!Y403)</f>
        <v/>
      </c>
      <c r="O378" s="164"/>
      <c r="P378" s="43"/>
      <c r="Q378" s="860"/>
      <c r="R378" s="861"/>
      <c r="S378" s="154" t="str">
        <f>IFERROR(ROUNDDOWN(Q378*VLOOKUP(N378,【参考】数式用!$AR$2:$AW$48,MATCH(P378,【参考】数式用!$AT$4:$AW$4)+2,FALSE)*0.5, 0), "")</f>
        <v/>
      </c>
      <c r="T378" s="47"/>
      <c r="U378" s="156" t="str">
        <f>IFERROR(IF(AG378&lt;&gt;"",Q378*VLOOKUP(N378,【参考】数式用!$AG$2:$AL$48,MATCH(P378,【参考】数式用!$AI$4:$AL$4,0)+2,0), ""), "")</f>
        <v/>
      </c>
      <c r="V378" s="42"/>
      <c r="W378" s="862"/>
      <c r="X378" s="863"/>
      <c r="Y378" s="43"/>
      <c r="Z378" s="48"/>
      <c r="AA378" s="155"/>
      <c r="AB378" s="49"/>
      <c r="AC378" s="864" t="str">
        <f>IFERROR(IF(AG378&lt;&gt;"",Z378*VLOOKUP(N378,【参考】数式用!$AG$2:$AL$48,MATCH(Y378,【参考】数式用!$AI$4:$AL$4,0)+2,0), ""), "")</f>
        <v/>
      </c>
      <c r="AD378" s="864"/>
      <c r="AE378" s="409"/>
      <c r="AF378" s="53"/>
      <c r="AG378" s="421" t="str">
        <f>IFERROR(VLOOKUP(O378, 【参考】数式用!$AY$5:$AY$13, 1, FALSE), "")</f>
        <v/>
      </c>
      <c r="AH378" s="422" t="str">
        <f>IFERROR(VLOOKUP(N378, 【参考】数式用!$BA$2:$BB$48, 2, FALSE), "")</f>
        <v/>
      </c>
      <c r="AI378" s="423" t="str">
        <f t="shared" si="14"/>
        <v/>
      </c>
      <c r="AJ378" s="424" t="str">
        <f t="shared" si="15"/>
        <v/>
      </c>
    </row>
    <row r="379" spans="1:36" ht="30" customHeight="1">
      <c r="A379" s="153">
        <v>366</v>
      </c>
      <c r="B379" s="857" t="str">
        <f>IF(基本情報入力シート!C404="","",基本情報入力シート!C404)</f>
        <v/>
      </c>
      <c r="C379" s="858"/>
      <c r="D379" s="858"/>
      <c r="E379" s="858"/>
      <c r="F379" s="858"/>
      <c r="G379" s="858"/>
      <c r="H379" s="858"/>
      <c r="I379" s="859"/>
      <c r="J379" s="405" t="str">
        <f>IF(基本情報入力シート!M404="","",基本情報入力シート!M404)</f>
        <v/>
      </c>
      <c r="K379" s="406" t="str">
        <f>IF(基本情報入力シート!R404="","",基本情報入力シート!R404)</f>
        <v/>
      </c>
      <c r="L379" s="406" t="str">
        <f>IF(基本情報入力シート!W404="","",基本情報入力シート!W404)</f>
        <v/>
      </c>
      <c r="M379" s="405" t="str">
        <f>IF(基本情報入力シート!X404="","",基本情報入力シート!X404)</f>
        <v/>
      </c>
      <c r="N379" s="157" t="str">
        <f>IF(基本情報入力シート!Y404="","",基本情報入力シート!Y404)</f>
        <v/>
      </c>
      <c r="O379" s="164"/>
      <c r="P379" s="43"/>
      <c r="Q379" s="860"/>
      <c r="R379" s="861"/>
      <c r="S379" s="154" t="str">
        <f>IFERROR(ROUNDDOWN(Q379*VLOOKUP(N379,【参考】数式用!$AR$2:$AW$48,MATCH(P379,【参考】数式用!$AT$4:$AW$4)+2,FALSE)*0.5, 0), "")</f>
        <v/>
      </c>
      <c r="T379" s="47"/>
      <c r="U379" s="156" t="str">
        <f>IFERROR(IF(AG379&lt;&gt;"",Q379*VLOOKUP(N379,【参考】数式用!$AG$2:$AL$48,MATCH(P379,【参考】数式用!$AI$4:$AL$4,0)+2,0), ""), "")</f>
        <v/>
      </c>
      <c r="V379" s="42"/>
      <c r="W379" s="862"/>
      <c r="X379" s="863"/>
      <c r="Y379" s="43"/>
      <c r="Z379" s="48"/>
      <c r="AA379" s="155"/>
      <c r="AB379" s="49"/>
      <c r="AC379" s="864" t="str">
        <f>IFERROR(IF(AG379&lt;&gt;"",Z379*VLOOKUP(N379,【参考】数式用!$AG$2:$AL$48,MATCH(Y379,【参考】数式用!$AI$4:$AL$4,0)+2,0), ""), "")</f>
        <v/>
      </c>
      <c r="AD379" s="864"/>
      <c r="AE379" s="409"/>
      <c r="AF379" s="53"/>
      <c r="AG379" s="421" t="str">
        <f>IFERROR(VLOOKUP(O379, 【参考】数式用!$AY$5:$AY$13, 1, FALSE), "")</f>
        <v/>
      </c>
      <c r="AH379" s="422" t="str">
        <f>IFERROR(VLOOKUP(N379, 【参考】数式用!$BA$2:$BB$48, 2, FALSE), "")</f>
        <v/>
      </c>
      <c r="AI379" s="423" t="str">
        <f t="shared" si="14"/>
        <v/>
      </c>
      <c r="AJ379" s="424" t="str">
        <f t="shared" si="15"/>
        <v/>
      </c>
    </row>
    <row r="380" spans="1:36" ht="30" customHeight="1">
      <c r="A380" s="153">
        <v>367</v>
      </c>
      <c r="B380" s="857" t="str">
        <f>IF(基本情報入力シート!C405="","",基本情報入力シート!C405)</f>
        <v/>
      </c>
      <c r="C380" s="858"/>
      <c r="D380" s="858"/>
      <c r="E380" s="858"/>
      <c r="F380" s="858"/>
      <c r="G380" s="858"/>
      <c r="H380" s="858"/>
      <c r="I380" s="859"/>
      <c r="J380" s="405" t="str">
        <f>IF(基本情報入力シート!M405="","",基本情報入力シート!M405)</f>
        <v/>
      </c>
      <c r="K380" s="406" t="str">
        <f>IF(基本情報入力シート!R405="","",基本情報入力シート!R405)</f>
        <v/>
      </c>
      <c r="L380" s="406" t="str">
        <f>IF(基本情報入力シート!W405="","",基本情報入力シート!W405)</f>
        <v/>
      </c>
      <c r="M380" s="405" t="str">
        <f>IF(基本情報入力シート!X405="","",基本情報入力シート!X405)</f>
        <v/>
      </c>
      <c r="N380" s="157" t="str">
        <f>IF(基本情報入力シート!Y405="","",基本情報入力シート!Y405)</f>
        <v/>
      </c>
      <c r="O380" s="164"/>
      <c r="P380" s="43"/>
      <c r="Q380" s="860"/>
      <c r="R380" s="861"/>
      <c r="S380" s="154" t="str">
        <f>IFERROR(ROUNDDOWN(Q380*VLOOKUP(N380,【参考】数式用!$AR$2:$AW$48,MATCH(P380,【参考】数式用!$AT$4:$AW$4)+2,FALSE)*0.5, 0), "")</f>
        <v/>
      </c>
      <c r="T380" s="47"/>
      <c r="U380" s="156" t="str">
        <f>IFERROR(IF(AG380&lt;&gt;"",Q380*VLOOKUP(N380,【参考】数式用!$AG$2:$AL$48,MATCH(P380,【参考】数式用!$AI$4:$AL$4,0)+2,0), ""), "")</f>
        <v/>
      </c>
      <c r="V380" s="42"/>
      <c r="W380" s="862"/>
      <c r="X380" s="863"/>
      <c r="Y380" s="43"/>
      <c r="Z380" s="48"/>
      <c r="AA380" s="155"/>
      <c r="AB380" s="49"/>
      <c r="AC380" s="864" t="str">
        <f>IFERROR(IF(AG380&lt;&gt;"",Z380*VLOOKUP(N380,【参考】数式用!$AG$2:$AL$48,MATCH(Y380,【参考】数式用!$AI$4:$AL$4,0)+2,0), ""), "")</f>
        <v/>
      </c>
      <c r="AD380" s="864"/>
      <c r="AE380" s="409"/>
      <c r="AF380" s="53"/>
      <c r="AG380" s="421" t="str">
        <f>IFERROR(VLOOKUP(O380, 【参考】数式用!$AY$5:$AY$13, 1, FALSE), "")</f>
        <v/>
      </c>
      <c r="AH380" s="422" t="str">
        <f>IFERROR(VLOOKUP(N380, 【参考】数式用!$BA$2:$BB$48, 2, FALSE), "")</f>
        <v/>
      </c>
      <c r="AI380" s="423" t="str">
        <f t="shared" si="14"/>
        <v/>
      </c>
      <c r="AJ380" s="424" t="str">
        <f t="shared" si="15"/>
        <v/>
      </c>
    </row>
    <row r="381" spans="1:36" ht="30" customHeight="1">
      <c r="A381" s="153">
        <v>368</v>
      </c>
      <c r="B381" s="857" t="str">
        <f>IF(基本情報入力シート!C406="","",基本情報入力シート!C406)</f>
        <v/>
      </c>
      <c r="C381" s="858"/>
      <c r="D381" s="858"/>
      <c r="E381" s="858"/>
      <c r="F381" s="858"/>
      <c r="G381" s="858"/>
      <c r="H381" s="858"/>
      <c r="I381" s="859"/>
      <c r="J381" s="405" t="str">
        <f>IF(基本情報入力シート!M406="","",基本情報入力シート!M406)</f>
        <v/>
      </c>
      <c r="K381" s="406" t="str">
        <f>IF(基本情報入力シート!R406="","",基本情報入力シート!R406)</f>
        <v/>
      </c>
      <c r="L381" s="406" t="str">
        <f>IF(基本情報入力シート!W406="","",基本情報入力シート!W406)</f>
        <v/>
      </c>
      <c r="M381" s="405" t="str">
        <f>IF(基本情報入力シート!X406="","",基本情報入力シート!X406)</f>
        <v/>
      </c>
      <c r="N381" s="157" t="str">
        <f>IF(基本情報入力シート!Y406="","",基本情報入力シート!Y406)</f>
        <v/>
      </c>
      <c r="O381" s="164"/>
      <c r="P381" s="43"/>
      <c r="Q381" s="860"/>
      <c r="R381" s="861"/>
      <c r="S381" s="154" t="str">
        <f>IFERROR(ROUNDDOWN(Q381*VLOOKUP(N381,【参考】数式用!$AR$2:$AW$48,MATCH(P381,【参考】数式用!$AT$4:$AW$4)+2,FALSE)*0.5, 0), "")</f>
        <v/>
      </c>
      <c r="T381" s="47"/>
      <c r="U381" s="156" t="str">
        <f>IFERROR(IF(AG381&lt;&gt;"",Q381*VLOOKUP(N381,【参考】数式用!$AG$2:$AL$48,MATCH(P381,【参考】数式用!$AI$4:$AL$4,0)+2,0), ""), "")</f>
        <v/>
      </c>
      <c r="V381" s="42"/>
      <c r="W381" s="862"/>
      <c r="X381" s="863"/>
      <c r="Y381" s="43"/>
      <c r="Z381" s="48"/>
      <c r="AA381" s="155"/>
      <c r="AB381" s="49"/>
      <c r="AC381" s="864" t="str">
        <f>IFERROR(IF(AG381&lt;&gt;"",Z381*VLOOKUP(N381,【参考】数式用!$AG$2:$AL$48,MATCH(Y381,【参考】数式用!$AI$4:$AL$4,0)+2,0), ""), "")</f>
        <v/>
      </c>
      <c r="AD381" s="864"/>
      <c r="AE381" s="409"/>
      <c r="AF381" s="53"/>
      <c r="AG381" s="421" t="str">
        <f>IFERROR(VLOOKUP(O381, 【参考】数式用!$AY$5:$AY$13, 1, FALSE), "")</f>
        <v/>
      </c>
      <c r="AH381" s="422" t="str">
        <f>IFERROR(VLOOKUP(N381, 【参考】数式用!$BA$2:$BB$48, 2, FALSE), "")</f>
        <v/>
      </c>
      <c r="AI381" s="423" t="str">
        <f t="shared" si="14"/>
        <v/>
      </c>
      <c r="AJ381" s="424" t="str">
        <f t="shared" si="15"/>
        <v/>
      </c>
    </row>
    <row r="382" spans="1:36" ht="30" customHeight="1">
      <c r="A382" s="153">
        <v>369</v>
      </c>
      <c r="B382" s="857" t="str">
        <f>IF(基本情報入力シート!C407="","",基本情報入力シート!C407)</f>
        <v/>
      </c>
      <c r="C382" s="858"/>
      <c r="D382" s="858"/>
      <c r="E382" s="858"/>
      <c r="F382" s="858"/>
      <c r="G382" s="858"/>
      <c r="H382" s="858"/>
      <c r="I382" s="859"/>
      <c r="J382" s="405" t="str">
        <f>IF(基本情報入力シート!M407="","",基本情報入力シート!M407)</f>
        <v/>
      </c>
      <c r="K382" s="406" t="str">
        <f>IF(基本情報入力シート!R407="","",基本情報入力シート!R407)</f>
        <v/>
      </c>
      <c r="L382" s="406" t="str">
        <f>IF(基本情報入力シート!W407="","",基本情報入力シート!W407)</f>
        <v/>
      </c>
      <c r="M382" s="405" t="str">
        <f>IF(基本情報入力シート!X407="","",基本情報入力シート!X407)</f>
        <v/>
      </c>
      <c r="N382" s="157" t="str">
        <f>IF(基本情報入力シート!Y407="","",基本情報入力シート!Y407)</f>
        <v/>
      </c>
      <c r="O382" s="164"/>
      <c r="P382" s="43"/>
      <c r="Q382" s="860"/>
      <c r="R382" s="861"/>
      <c r="S382" s="154" t="str">
        <f>IFERROR(ROUNDDOWN(Q382*VLOOKUP(N382,【参考】数式用!$AR$2:$AW$48,MATCH(P382,【参考】数式用!$AT$4:$AW$4)+2,FALSE)*0.5, 0), "")</f>
        <v/>
      </c>
      <c r="T382" s="47"/>
      <c r="U382" s="156" t="str">
        <f>IFERROR(IF(AG382&lt;&gt;"",Q382*VLOOKUP(N382,【参考】数式用!$AG$2:$AL$48,MATCH(P382,【参考】数式用!$AI$4:$AL$4,0)+2,0), ""), "")</f>
        <v/>
      </c>
      <c r="V382" s="42"/>
      <c r="W382" s="862"/>
      <c r="X382" s="863"/>
      <c r="Y382" s="43"/>
      <c r="Z382" s="48"/>
      <c r="AA382" s="155"/>
      <c r="AB382" s="49"/>
      <c r="AC382" s="864" t="str">
        <f>IFERROR(IF(AG382&lt;&gt;"",Z382*VLOOKUP(N382,【参考】数式用!$AG$2:$AL$48,MATCH(Y382,【参考】数式用!$AI$4:$AL$4,0)+2,0), ""), "")</f>
        <v/>
      </c>
      <c r="AD382" s="864"/>
      <c r="AE382" s="409"/>
      <c r="AF382" s="53"/>
      <c r="AG382" s="421" t="str">
        <f>IFERROR(VLOOKUP(O382, 【参考】数式用!$AY$5:$AY$13, 1, FALSE), "")</f>
        <v/>
      </c>
      <c r="AH382" s="422" t="str">
        <f>IFERROR(VLOOKUP(N382, 【参考】数式用!$BA$2:$BB$48, 2, FALSE), "")</f>
        <v/>
      </c>
      <c r="AI382" s="423" t="str">
        <f t="shared" si="14"/>
        <v/>
      </c>
      <c r="AJ382" s="424" t="str">
        <f t="shared" si="15"/>
        <v/>
      </c>
    </row>
    <row r="383" spans="1:36" ht="30" customHeight="1">
      <c r="A383" s="153">
        <v>370</v>
      </c>
      <c r="B383" s="857" t="str">
        <f>IF(基本情報入力シート!C408="","",基本情報入力シート!C408)</f>
        <v/>
      </c>
      <c r="C383" s="858"/>
      <c r="D383" s="858"/>
      <c r="E383" s="858"/>
      <c r="F383" s="858"/>
      <c r="G383" s="858"/>
      <c r="H383" s="858"/>
      <c r="I383" s="859"/>
      <c r="J383" s="405" t="str">
        <f>IF(基本情報入力シート!M408="","",基本情報入力シート!M408)</f>
        <v/>
      </c>
      <c r="K383" s="406" t="str">
        <f>IF(基本情報入力シート!R408="","",基本情報入力シート!R408)</f>
        <v/>
      </c>
      <c r="L383" s="406" t="str">
        <f>IF(基本情報入力シート!W408="","",基本情報入力シート!W408)</f>
        <v/>
      </c>
      <c r="M383" s="405" t="str">
        <f>IF(基本情報入力シート!X408="","",基本情報入力シート!X408)</f>
        <v/>
      </c>
      <c r="N383" s="157" t="str">
        <f>IF(基本情報入力シート!Y408="","",基本情報入力シート!Y408)</f>
        <v/>
      </c>
      <c r="O383" s="164"/>
      <c r="P383" s="43"/>
      <c r="Q383" s="860"/>
      <c r="R383" s="861"/>
      <c r="S383" s="154" t="str">
        <f>IFERROR(ROUNDDOWN(Q383*VLOOKUP(N383,【参考】数式用!$AR$2:$AW$48,MATCH(P383,【参考】数式用!$AT$4:$AW$4)+2,FALSE)*0.5, 0), "")</f>
        <v/>
      </c>
      <c r="T383" s="47"/>
      <c r="U383" s="156" t="str">
        <f>IFERROR(IF(AG383&lt;&gt;"",Q383*VLOOKUP(N383,【参考】数式用!$AG$2:$AL$48,MATCH(P383,【参考】数式用!$AI$4:$AL$4,0)+2,0), ""), "")</f>
        <v/>
      </c>
      <c r="V383" s="42"/>
      <c r="W383" s="862"/>
      <c r="X383" s="863"/>
      <c r="Y383" s="43"/>
      <c r="Z383" s="48"/>
      <c r="AA383" s="155"/>
      <c r="AB383" s="49"/>
      <c r="AC383" s="864" t="str">
        <f>IFERROR(IF(AG383&lt;&gt;"",Z383*VLOOKUP(N383,【参考】数式用!$AG$2:$AL$48,MATCH(Y383,【参考】数式用!$AI$4:$AL$4,0)+2,0), ""), "")</f>
        <v/>
      </c>
      <c r="AD383" s="864"/>
      <c r="AE383" s="409"/>
      <c r="AF383" s="53"/>
      <c r="AG383" s="421" t="str">
        <f>IFERROR(VLOOKUP(O383, 【参考】数式用!$AY$5:$AY$13, 1, FALSE), "")</f>
        <v/>
      </c>
      <c r="AH383" s="422" t="str">
        <f>IFERROR(VLOOKUP(N383, 【参考】数式用!$BA$2:$BB$48, 2, FALSE), "")</f>
        <v/>
      </c>
      <c r="AI383" s="423" t="str">
        <f t="shared" si="14"/>
        <v/>
      </c>
      <c r="AJ383" s="424" t="str">
        <f t="shared" si="15"/>
        <v/>
      </c>
    </row>
    <row r="384" spans="1:36" ht="30" customHeight="1">
      <c r="A384" s="153">
        <v>371</v>
      </c>
      <c r="B384" s="857" t="str">
        <f>IF(基本情報入力シート!C409="","",基本情報入力シート!C409)</f>
        <v/>
      </c>
      <c r="C384" s="858"/>
      <c r="D384" s="858"/>
      <c r="E384" s="858"/>
      <c r="F384" s="858"/>
      <c r="G384" s="858"/>
      <c r="H384" s="858"/>
      <c r="I384" s="859"/>
      <c r="J384" s="405" t="str">
        <f>IF(基本情報入力シート!M409="","",基本情報入力シート!M409)</f>
        <v/>
      </c>
      <c r="K384" s="406" t="str">
        <f>IF(基本情報入力シート!R409="","",基本情報入力シート!R409)</f>
        <v/>
      </c>
      <c r="L384" s="406" t="str">
        <f>IF(基本情報入力シート!W409="","",基本情報入力シート!W409)</f>
        <v/>
      </c>
      <c r="M384" s="405" t="str">
        <f>IF(基本情報入力シート!X409="","",基本情報入力シート!X409)</f>
        <v/>
      </c>
      <c r="N384" s="157" t="str">
        <f>IF(基本情報入力シート!Y409="","",基本情報入力シート!Y409)</f>
        <v/>
      </c>
      <c r="O384" s="164"/>
      <c r="P384" s="43"/>
      <c r="Q384" s="860"/>
      <c r="R384" s="861"/>
      <c r="S384" s="154" t="str">
        <f>IFERROR(ROUNDDOWN(Q384*VLOOKUP(N384,【参考】数式用!$AR$2:$AW$48,MATCH(P384,【参考】数式用!$AT$4:$AW$4)+2,FALSE)*0.5, 0), "")</f>
        <v/>
      </c>
      <c r="T384" s="47"/>
      <c r="U384" s="156" t="str">
        <f>IFERROR(IF(AG384&lt;&gt;"",Q384*VLOOKUP(N384,【参考】数式用!$AG$2:$AL$48,MATCH(P384,【参考】数式用!$AI$4:$AL$4,0)+2,0), ""), "")</f>
        <v/>
      </c>
      <c r="V384" s="42"/>
      <c r="W384" s="862"/>
      <c r="X384" s="863"/>
      <c r="Y384" s="43"/>
      <c r="Z384" s="48"/>
      <c r="AA384" s="155"/>
      <c r="AB384" s="49"/>
      <c r="AC384" s="864" t="str">
        <f>IFERROR(IF(AG384&lt;&gt;"",Z384*VLOOKUP(N384,【参考】数式用!$AG$2:$AL$48,MATCH(Y384,【参考】数式用!$AI$4:$AL$4,0)+2,0), ""), "")</f>
        <v/>
      </c>
      <c r="AD384" s="864"/>
      <c r="AE384" s="409"/>
      <c r="AF384" s="53"/>
      <c r="AG384" s="421" t="str">
        <f>IFERROR(VLOOKUP(O384, 【参考】数式用!$AY$5:$AY$13, 1, FALSE), "")</f>
        <v/>
      </c>
      <c r="AH384" s="422" t="str">
        <f>IFERROR(VLOOKUP(N384, 【参考】数式用!$BA$2:$BB$48, 2, FALSE), "")</f>
        <v/>
      </c>
      <c r="AI384" s="423" t="str">
        <f t="shared" si="14"/>
        <v/>
      </c>
      <c r="AJ384" s="424" t="str">
        <f t="shared" si="15"/>
        <v/>
      </c>
    </row>
    <row r="385" spans="1:36" ht="30" customHeight="1">
      <c r="A385" s="153">
        <v>372</v>
      </c>
      <c r="B385" s="857" t="str">
        <f>IF(基本情報入力シート!C410="","",基本情報入力シート!C410)</f>
        <v/>
      </c>
      <c r="C385" s="858"/>
      <c r="D385" s="858"/>
      <c r="E385" s="858"/>
      <c r="F385" s="858"/>
      <c r="G385" s="858"/>
      <c r="H385" s="858"/>
      <c r="I385" s="859"/>
      <c r="J385" s="405" t="str">
        <f>IF(基本情報入力シート!M410="","",基本情報入力シート!M410)</f>
        <v/>
      </c>
      <c r="K385" s="406" t="str">
        <f>IF(基本情報入力シート!R410="","",基本情報入力シート!R410)</f>
        <v/>
      </c>
      <c r="L385" s="406" t="str">
        <f>IF(基本情報入力シート!W410="","",基本情報入力シート!W410)</f>
        <v/>
      </c>
      <c r="M385" s="405" t="str">
        <f>IF(基本情報入力シート!X410="","",基本情報入力シート!X410)</f>
        <v/>
      </c>
      <c r="N385" s="157" t="str">
        <f>IF(基本情報入力シート!Y410="","",基本情報入力シート!Y410)</f>
        <v/>
      </c>
      <c r="O385" s="164"/>
      <c r="P385" s="43"/>
      <c r="Q385" s="860"/>
      <c r="R385" s="861"/>
      <c r="S385" s="154" t="str">
        <f>IFERROR(ROUNDDOWN(Q385*VLOOKUP(N385,【参考】数式用!$AR$2:$AW$48,MATCH(P385,【参考】数式用!$AT$4:$AW$4)+2,FALSE)*0.5, 0), "")</f>
        <v/>
      </c>
      <c r="T385" s="47"/>
      <c r="U385" s="156" t="str">
        <f>IFERROR(IF(AG385&lt;&gt;"",Q385*VLOOKUP(N385,【参考】数式用!$AG$2:$AL$48,MATCH(P385,【参考】数式用!$AI$4:$AL$4,0)+2,0), ""), "")</f>
        <v/>
      </c>
      <c r="V385" s="42"/>
      <c r="W385" s="862"/>
      <c r="X385" s="863"/>
      <c r="Y385" s="43"/>
      <c r="Z385" s="48"/>
      <c r="AA385" s="155"/>
      <c r="AB385" s="49"/>
      <c r="AC385" s="864" t="str">
        <f>IFERROR(IF(AG385&lt;&gt;"",Z385*VLOOKUP(N385,【参考】数式用!$AG$2:$AL$48,MATCH(Y385,【参考】数式用!$AI$4:$AL$4,0)+2,0), ""), "")</f>
        <v/>
      </c>
      <c r="AD385" s="864"/>
      <c r="AE385" s="409"/>
      <c r="AF385" s="53"/>
      <c r="AG385" s="421" t="str">
        <f>IFERROR(VLOOKUP(O385, 【参考】数式用!$AY$5:$AY$13, 1, FALSE), "")</f>
        <v/>
      </c>
      <c r="AH385" s="422" t="str">
        <f>IFERROR(VLOOKUP(N385, 【参考】数式用!$BA$2:$BB$48, 2, FALSE), "")</f>
        <v/>
      </c>
      <c r="AI385" s="423" t="str">
        <f t="shared" si="14"/>
        <v/>
      </c>
      <c r="AJ385" s="424" t="str">
        <f t="shared" si="15"/>
        <v/>
      </c>
    </row>
    <row r="386" spans="1:36" ht="30" customHeight="1">
      <c r="A386" s="153">
        <v>373</v>
      </c>
      <c r="B386" s="857" t="str">
        <f>IF(基本情報入力シート!C411="","",基本情報入力シート!C411)</f>
        <v/>
      </c>
      <c r="C386" s="858"/>
      <c r="D386" s="858"/>
      <c r="E386" s="858"/>
      <c r="F386" s="858"/>
      <c r="G386" s="858"/>
      <c r="H386" s="858"/>
      <c r="I386" s="859"/>
      <c r="J386" s="405" t="str">
        <f>IF(基本情報入力シート!M411="","",基本情報入力シート!M411)</f>
        <v/>
      </c>
      <c r="K386" s="406" t="str">
        <f>IF(基本情報入力シート!R411="","",基本情報入力シート!R411)</f>
        <v/>
      </c>
      <c r="L386" s="406" t="str">
        <f>IF(基本情報入力シート!W411="","",基本情報入力シート!W411)</f>
        <v/>
      </c>
      <c r="M386" s="405" t="str">
        <f>IF(基本情報入力シート!X411="","",基本情報入力シート!X411)</f>
        <v/>
      </c>
      <c r="N386" s="157" t="str">
        <f>IF(基本情報入力シート!Y411="","",基本情報入力シート!Y411)</f>
        <v/>
      </c>
      <c r="O386" s="164"/>
      <c r="P386" s="43"/>
      <c r="Q386" s="860"/>
      <c r="R386" s="861"/>
      <c r="S386" s="154" t="str">
        <f>IFERROR(ROUNDDOWN(Q386*VLOOKUP(N386,【参考】数式用!$AR$2:$AW$48,MATCH(P386,【参考】数式用!$AT$4:$AW$4)+2,FALSE)*0.5, 0), "")</f>
        <v/>
      </c>
      <c r="T386" s="47"/>
      <c r="U386" s="156" t="str">
        <f>IFERROR(IF(AG386&lt;&gt;"",Q386*VLOOKUP(N386,【参考】数式用!$AG$2:$AL$48,MATCH(P386,【参考】数式用!$AI$4:$AL$4,0)+2,0), ""), "")</f>
        <v/>
      </c>
      <c r="V386" s="42"/>
      <c r="W386" s="862"/>
      <c r="X386" s="863"/>
      <c r="Y386" s="43"/>
      <c r="Z386" s="48"/>
      <c r="AA386" s="155"/>
      <c r="AB386" s="49"/>
      <c r="AC386" s="864" t="str">
        <f>IFERROR(IF(AG386&lt;&gt;"",Z386*VLOOKUP(N386,【参考】数式用!$AG$2:$AL$48,MATCH(Y386,【参考】数式用!$AI$4:$AL$4,0)+2,0), ""), "")</f>
        <v/>
      </c>
      <c r="AD386" s="864"/>
      <c r="AE386" s="409"/>
      <c r="AF386" s="53"/>
      <c r="AG386" s="421" t="str">
        <f>IFERROR(VLOOKUP(O386, 【参考】数式用!$AY$5:$AY$13, 1, FALSE), "")</f>
        <v/>
      </c>
      <c r="AH386" s="422" t="str">
        <f>IFERROR(VLOOKUP(N386, 【参考】数式用!$BA$2:$BB$48, 2, FALSE), "")</f>
        <v/>
      </c>
      <c r="AI386" s="423" t="str">
        <f t="shared" si="14"/>
        <v/>
      </c>
      <c r="AJ386" s="424" t="str">
        <f t="shared" si="15"/>
        <v/>
      </c>
    </row>
    <row r="387" spans="1:36" ht="30" customHeight="1">
      <c r="A387" s="153">
        <v>374</v>
      </c>
      <c r="B387" s="857" t="str">
        <f>IF(基本情報入力シート!C412="","",基本情報入力シート!C412)</f>
        <v/>
      </c>
      <c r="C387" s="858"/>
      <c r="D387" s="858"/>
      <c r="E387" s="858"/>
      <c r="F387" s="858"/>
      <c r="G387" s="858"/>
      <c r="H387" s="858"/>
      <c r="I387" s="859"/>
      <c r="J387" s="405" t="str">
        <f>IF(基本情報入力シート!M412="","",基本情報入力シート!M412)</f>
        <v/>
      </c>
      <c r="K387" s="406" t="str">
        <f>IF(基本情報入力シート!R412="","",基本情報入力シート!R412)</f>
        <v/>
      </c>
      <c r="L387" s="406" t="str">
        <f>IF(基本情報入力シート!W412="","",基本情報入力シート!W412)</f>
        <v/>
      </c>
      <c r="M387" s="405" t="str">
        <f>IF(基本情報入力シート!X412="","",基本情報入力シート!X412)</f>
        <v/>
      </c>
      <c r="N387" s="157" t="str">
        <f>IF(基本情報入力シート!Y412="","",基本情報入力シート!Y412)</f>
        <v/>
      </c>
      <c r="O387" s="164"/>
      <c r="P387" s="43"/>
      <c r="Q387" s="860"/>
      <c r="R387" s="861"/>
      <c r="S387" s="154" t="str">
        <f>IFERROR(ROUNDDOWN(Q387*VLOOKUP(N387,【参考】数式用!$AR$2:$AW$48,MATCH(P387,【参考】数式用!$AT$4:$AW$4)+2,FALSE)*0.5, 0), "")</f>
        <v/>
      </c>
      <c r="T387" s="47"/>
      <c r="U387" s="156" t="str">
        <f>IFERROR(IF(AG387&lt;&gt;"",Q387*VLOOKUP(N387,【参考】数式用!$AG$2:$AL$48,MATCH(P387,【参考】数式用!$AI$4:$AL$4,0)+2,0), ""), "")</f>
        <v/>
      </c>
      <c r="V387" s="42"/>
      <c r="W387" s="862"/>
      <c r="X387" s="863"/>
      <c r="Y387" s="43"/>
      <c r="Z387" s="48"/>
      <c r="AA387" s="155"/>
      <c r="AB387" s="49"/>
      <c r="AC387" s="864" t="str">
        <f>IFERROR(IF(AG387&lt;&gt;"",Z387*VLOOKUP(N387,【参考】数式用!$AG$2:$AL$48,MATCH(Y387,【参考】数式用!$AI$4:$AL$4,0)+2,0), ""), "")</f>
        <v/>
      </c>
      <c r="AD387" s="864"/>
      <c r="AE387" s="409"/>
      <c r="AF387" s="53"/>
      <c r="AG387" s="421" t="str">
        <f>IFERROR(VLOOKUP(O387, 【参考】数式用!$AY$5:$AY$13, 1, FALSE), "")</f>
        <v/>
      </c>
      <c r="AH387" s="422" t="str">
        <f>IFERROR(VLOOKUP(N387, 【参考】数式用!$BA$2:$BB$48, 2, FALSE), "")</f>
        <v/>
      </c>
      <c r="AI387" s="423" t="str">
        <f t="shared" si="14"/>
        <v/>
      </c>
      <c r="AJ387" s="424" t="str">
        <f t="shared" si="15"/>
        <v/>
      </c>
    </row>
    <row r="388" spans="1:36" ht="30" customHeight="1">
      <c r="A388" s="153">
        <v>375</v>
      </c>
      <c r="B388" s="857" t="str">
        <f>IF(基本情報入力シート!C413="","",基本情報入力シート!C413)</f>
        <v/>
      </c>
      <c r="C388" s="858"/>
      <c r="D388" s="858"/>
      <c r="E388" s="858"/>
      <c r="F388" s="858"/>
      <c r="G388" s="858"/>
      <c r="H388" s="858"/>
      <c r="I388" s="859"/>
      <c r="J388" s="405" t="str">
        <f>IF(基本情報入力シート!M413="","",基本情報入力シート!M413)</f>
        <v/>
      </c>
      <c r="K388" s="406" t="str">
        <f>IF(基本情報入力シート!R413="","",基本情報入力シート!R413)</f>
        <v/>
      </c>
      <c r="L388" s="406" t="str">
        <f>IF(基本情報入力シート!W413="","",基本情報入力シート!W413)</f>
        <v/>
      </c>
      <c r="M388" s="405" t="str">
        <f>IF(基本情報入力シート!X413="","",基本情報入力シート!X413)</f>
        <v/>
      </c>
      <c r="N388" s="157" t="str">
        <f>IF(基本情報入力シート!Y413="","",基本情報入力シート!Y413)</f>
        <v/>
      </c>
      <c r="O388" s="164"/>
      <c r="P388" s="43"/>
      <c r="Q388" s="860"/>
      <c r="R388" s="861"/>
      <c r="S388" s="154" t="str">
        <f>IFERROR(ROUNDDOWN(Q388*VLOOKUP(N388,【参考】数式用!$AR$2:$AW$48,MATCH(P388,【参考】数式用!$AT$4:$AW$4)+2,FALSE)*0.5, 0), "")</f>
        <v/>
      </c>
      <c r="T388" s="47"/>
      <c r="U388" s="156" t="str">
        <f>IFERROR(IF(AG388&lt;&gt;"",Q388*VLOOKUP(N388,【参考】数式用!$AG$2:$AL$48,MATCH(P388,【参考】数式用!$AI$4:$AL$4,0)+2,0), ""), "")</f>
        <v/>
      </c>
      <c r="V388" s="42"/>
      <c r="W388" s="862"/>
      <c r="X388" s="863"/>
      <c r="Y388" s="43"/>
      <c r="Z388" s="48"/>
      <c r="AA388" s="155"/>
      <c r="AB388" s="49"/>
      <c r="AC388" s="864" t="str">
        <f>IFERROR(IF(AG388&lt;&gt;"",Z388*VLOOKUP(N388,【参考】数式用!$AG$2:$AL$48,MATCH(Y388,【参考】数式用!$AI$4:$AL$4,0)+2,0), ""), "")</f>
        <v/>
      </c>
      <c r="AD388" s="864"/>
      <c r="AE388" s="409"/>
      <c r="AF388" s="53"/>
      <c r="AG388" s="421" t="str">
        <f>IFERROR(VLOOKUP(O388, 【参考】数式用!$AY$5:$AY$13, 1, FALSE), "")</f>
        <v/>
      </c>
      <c r="AH388" s="422" t="str">
        <f>IFERROR(VLOOKUP(N388, 【参考】数式用!$BA$2:$BB$48, 2, FALSE), "")</f>
        <v/>
      </c>
      <c r="AI388" s="423" t="str">
        <f t="shared" si="14"/>
        <v/>
      </c>
      <c r="AJ388" s="424" t="str">
        <f t="shared" si="15"/>
        <v/>
      </c>
    </row>
    <row r="389" spans="1:36" ht="30" customHeight="1">
      <c r="A389" s="153">
        <v>376</v>
      </c>
      <c r="B389" s="857" t="str">
        <f>IF(基本情報入力シート!C414="","",基本情報入力シート!C414)</f>
        <v/>
      </c>
      <c r="C389" s="858"/>
      <c r="D389" s="858"/>
      <c r="E389" s="858"/>
      <c r="F389" s="858"/>
      <c r="G389" s="858"/>
      <c r="H389" s="858"/>
      <c r="I389" s="859"/>
      <c r="J389" s="405" t="str">
        <f>IF(基本情報入力シート!M414="","",基本情報入力シート!M414)</f>
        <v/>
      </c>
      <c r="K389" s="406" t="str">
        <f>IF(基本情報入力シート!R414="","",基本情報入力シート!R414)</f>
        <v/>
      </c>
      <c r="L389" s="406" t="str">
        <f>IF(基本情報入力シート!W414="","",基本情報入力シート!W414)</f>
        <v/>
      </c>
      <c r="M389" s="405" t="str">
        <f>IF(基本情報入力シート!X414="","",基本情報入力シート!X414)</f>
        <v/>
      </c>
      <c r="N389" s="157" t="str">
        <f>IF(基本情報入力シート!Y414="","",基本情報入力シート!Y414)</f>
        <v/>
      </c>
      <c r="O389" s="164"/>
      <c r="P389" s="43"/>
      <c r="Q389" s="860"/>
      <c r="R389" s="861"/>
      <c r="S389" s="154" t="str">
        <f>IFERROR(ROUNDDOWN(Q389*VLOOKUP(N389,【参考】数式用!$AR$2:$AW$48,MATCH(P389,【参考】数式用!$AT$4:$AW$4)+2,FALSE)*0.5, 0), "")</f>
        <v/>
      </c>
      <c r="T389" s="47"/>
      <c r="U389" s="156" t="str">
        <f>IFERROR(IF(AG389&lt;&gt;"",Q389*VLOOKUP(N389,【参考】数式用!$AG$2:$AL$48,MATCH(P389,【参考】数式用!$AI$4:$AL$4,0)+2,0), ""), "")</f>
        <v/>
      </c>
      <c r="V389" s="42"/>
      <c r="W389" s="862"/>
      <c r="X389" s="863"/>
      <c r="Y389" s="43"/>
      <c r="Z389" s="48"/>
      <c r="AA389" s="155"/>
      <c r="AB389" s="49"/>
      <c r="AC389" s="864" t="str">
        <f>IFERROR(IF(AG389&lt;&gt;"",Z389*VLOOKUP(N389,【参考】数式用!$AG$2:$AL$48,MATCH(Y389,【参考】数式用!$AI$4:$AL$4,0)+2,0), ""), "")</f>
        <v/>
      </c>
      <c r="AD389" s="864"/>
      <c r="AE389" s="409"/>
      <c r="AF389" s="53"/>
      <c r="AG389" s="421" t="str">
        <f>IFERROR(VLOOKUP(O389, 【参考】数式用!$AY$5:$AY$13, 1, FALSE), "")</f>
        <v/>
      </c>
      <c r="AH389" s="422" t="str">
        <f>IFERROR(VLOOKUP(N389, 【参考】数式用!$BA$2:$BB$48, 2, FALSE), "")</f>
        <v/>
      </c>
      <c r="AI389" s="423" t="str">
        <f t="shared" si="14"/>
        <v/>
      </c>
      <c r="AJ389" s="424" t="str">
        <f t="shared" si="15"/>
        <v/>
      </c>
    </row>
    <row r="390" spans="1:36" ht="30" customHeight="1">
      <c r="A390" s="153">
        <v>377</v>
      </c>
      <c r="B390" s="857" t="str">
        <f>IF(基本情報入力シート!C415="","",基本情報入力シート!C415)</f>
        <v/>
      </c>
      <c r="C390" s="858"/>
      <c r="D390" s="858"/>
      <c r="E390" s="858"/>
      <c r="F390" s="858"/>
      <c r="G390" s="858"/>
      <c r="H390" s="858"/>
      <c r="I390" s="859"/>
      <c r="J390" s="405" t="str">
        <f>IF(基本情報入力シート!M415="","",基本情報入力シート!M415)</f>
        <v/>
      </c>
      <c r="K390" s="406" t="str">
        <f>IF(基本情報入力シート!R415="","",基本情報入力シート!R415)</f>
        <v/>
      </c>
      <c r="L390" s="406" t="str">
        <f>IF(基本情報入力シート!W415="","",基本情報入力シート!W415)</f>
        <v/>
      </c>
      <c r="M390" s="405" t="str">
        <f>IF(基本情報入力シート!X415="","",基本情報入力シート!X415)</f>
        <v/>
      </c>
      <c r="N390" s="157" t="str">
        <f>IF(基本情報入力シート!Y415="","",基本情報入力シート!Y415)</f>
        <v/>
      </c>
      <c r="O390" s="164"/>
      <c r="P390" s="43"/>
      <c r="Q390" s="860"/>
      <c r="R390" s="861"/>
      <c r="S390" s="154" t="str">
        <f>IFERROR(ROUNDDOWN(Q390*VLOOKUP(N390,【参考】数式用!$AR$2:$AW$48,MATCH(P390,【参考】数式用!$AT$4:$AW$4)+2,FALSE)*0.5, 0), "")</f>
        <v/>
      </c>
      <c r="T390" s="47"/>
      <c r="U390" s="156" t="str">
        <f>IFERROR(IF(AG390&lt;&gt;"",Q390*VLOOKUP(N390,【参考】数式用!$AG$2:$AL$48,MATCH(P390,【参考】数式用!$AI$4:$AL$4,0)+2,0), ""), "")</f>
        <v/>
      </c>
      <c r="V390" s="42"/>
      <c r="W390" s="862"/>
      <c r="X390" s="863"/>
      <c r="Y390" s="43"/>
      <c r="Z390" s="48"/>
      <c r="AA390" s="155"/>
      <c r="AB390" s="49"/>
      <c r="AC390" s="864" t="str">
        <f>IFERROR(IF(AG390&lt;&gt;"",Z390*VLOOKUP(N390,【参考】数式用!$AG$2:$AL$48,MATCH(Y390,【参考】数式用!$AI$4:$AL$4,0)+2,0), ""), "")</f>
        <v/>
      </c>
      <c r="AD390" s="864"/>
      <c r="AE390" s="409"/>
      <c r="AF390" s="53"/>
      <c r="AG390" s="421" t="str">
        <f>IFERROR(VLOOKUP(O390, 【参考】数式用!$AY$5:$AY$13, 1, FALSE), "")</f>
        <v/>
      </c>
      <c r="AH390" s="422" t="str">
        <f>IFERROR(VLOOKUP(N390, 【参考】数式用!$BA$2:$BB$48, 2, FALSE), "")</f>
        <v/>
      </c>
      <c r="AI390" s="423" t="str">
        <f t="shared" si="14"/>
        <v/>
      </c>
      <c r="AJ390" s="424" t="str">
        <f t="shared" si="15"/>
        <v/>
      </c>
    </row>
    <row r="391" spans="1:36" ht="30" customHeight="1">
      <c r="A391" s="153">
        <v>378</v>
      </c>
      <c r="B391" s="857" t="str">
        <f>IF(基本情報入力シート!C416="","",基本情報入力シート!C416)</f>
        <v/>
      </c>
      <c r="C391" s="858"/>
      <c r="D391" s="858"/>
      <c r="E391" s="858"/>
      <c r="F391" s="858"/>
      <c r="G391" s="858"/>
      <c r="H391" s="858"/>
      <c r="I391" s="859"/>
      <c r="J391" s="405" t="str">
        <f>IF(基本情報入力シート!M416="","",基本情報入力シート!M416)</f>
        <v/>
      </c>
      <c r="K391" s="406" t="str">
        <f>IF(基本情報入力シート!R416="","",基本情報入力シート!R416)</f>
        <v/>
      </c>
      <c r="L391" s="406" t="str">
        <f>IF(基本情報入力シート!W416="","",基本情報入力シート!W416)</f>
        <v/>
      </c>
      <c r="M391" s="405" t="str">
        <f>IF(基本情報入力シート!X416="","",基本情報入力シート!X416)</f>
        <v/>
      </c>
      <c r="N391" s="157" t="str">
        <f>IF(基本情報入力シート!Y416="","",基本情報入力シート!Y416)</f>
        <v/>
      </c>
      <c r="O391" s="164"/>
      <c r="P391" s="43"/>
      <c r="Q391" s="860"/>
      <c r="R391" s="861"/>
      <c r="S391" s="154" t="str">
        <f>IFERROR(ROUNDDOWN(Q391*VLOOKUP(N391,【参考】数式用!$AR$2:$AW$48,MATCH(P391,【参考】数式用!$AT$4:$AW$4)+2,FALSE)*0.5, 0), "")</f>
        <v/>
      </c>
      <c r="T391" s="47"/>
      <c r="U391" s="156" t="str">
        <f>IFERROR(IF(AG391&lt;&gt;"",Q391*VLOOKUP(N391,【参考】数式用!$AG$2:$AL$48,MATCH(P391,【参考】数式用!$AI$4:$AL$4,0)+2,0), ""), "")</f>
        <v/>
      </c>
      <c r="V391" s="42"/>
      <c r="W391" s="862"/>
      <c r="X391" s="863"/>
      <c r="Y391" s="43"/>
      <c r="Z391" s="48"/>
      <c r="AA391" s="155"/>
      <c r="AB391" s="49"/>
      <c r="AC391" s="864" t="str">
        <f>IFERROR(IF(AG391&lt;&gt;"",Z391*VLOOKUP(N391,【参考】数式用!$AG$2:$AL$48,MATCH(Y391,【参考】数式用!$AI$4:$AL$4,0)+2,0), ""), "")</f>
        <v/>
      </c>
      <c r="AD391" s="864"/>
      <c r="AE391" s="409"/>
      <c r="AF391" s="53"/>
      <c r="AG391" s="421" t="str">
        <f>IFERROR(VLOOKUP(O391, 【参考】数式用!$AY$5:$AY$13, 1, FALSE), "")</f>
        <v/>
      </c>
      <c r="AH391" s="422" t="str">
        <f>IFERROR(VLOOKUP(N391, 【参考】数式用!$BA$2:$BB$48, 2, FALSE), "")</f>
        <v/>
      </c>
      <c r="AI391" s="423" t="str">
        <f t="shared" si="14"/>
        <v/>
      </c>
      <c r="AJ391" s="424" t="str">
        <f t="shared" si="15"/>
        <v/>
      </c>
    </row>
    <row r="392" spans="1:36" ht="30" customHeight="1">
      <c r="A392" s="153">
        <v>379</v>
      </c>
      <c r="B392" s="857" t="str">
        <f>IF(基本情報入力シート!C417="","",基本情報入力シート!C417)</f>
        <v/>
      </c>
      <c r="C392" s="858"/>
      <c r="D392" s="858"/>
      <c r="E392" s="858"/>
      <c r="F392" s="858"/>
      <c r="G392" s="858"/>
      <c r="H392" s="858"/>
      <c r="I392" s="859"/>
      <c r="J392" s="405" t="str">
        <f>IF(基本情報入力シート!M417="","",基本情報入力シート!M417)</f>
        <v/>
      </c>
      <c r="K392" s="406" t="str">
        <f>IF(基本情報入力シート!R417="","",基本情報入力シート!R417)</f>
        <v/>
      </c>
      <c r="L392" s="406" t="str">
        <f>IF(基本情報入力シート!W417="","",基本情報入力シート!W417)</f>
        <v/>
      </c>
      <c r="M392" s="405" t="str">
        <f>IF(基本情報入力シート!X417="","",基本情報入力シート!X417)</f>
        <v/>
      </c>
      <c r="N392" s="157" t="str">
        <f>IF(基本情報入力シート!Y417="","",基本情報入力シート!Y417)</f>
        <v/>
      </c>
      <c r="O392" s="164"/>
      <c r="P392" s="43"/>
      <c r="Q392" s="860"/>
      <c r="R392" s="861"/>
      <c r="S392" s="154" t="str">
        <f>IFERROR(ROUNDDOWN(Q392*VLOOKUP(N392,【参考】数式用!$AR$2:$AW$48,MATCH(P392,【参考】数式用!$AT$4:$AW$4)+2,FALSE)*0.5, 0), "")</f>
        <v/>
      </c>
      <c r="T392" s="47"/>
      <c r="U392" s="156" t="str">
        <f>IFERROR(IF(AG392&lt;&gt;"",Q392*VLOOKUP(N392,【参考】数式用!$AG$2:$AL$48,MATCH(P392,【参考】数式用!$AI$4:$AL$4,0)+2,0), ""), "")</f>
        <v/>
      </c>
      <c r="V392" s="42"/>
      <c r="W392" s="862"/>
      <c r="X392" s="863"/>
      <c r="Y392" s="43"/>
      <c r="Z392" s="48"/>
      <c r="AA392" s="155"/>
      <c r="AB392" s="49"/>
      <c r="AC392" s="864" t="str">
        <f>IFERROR(IF(AG392&lt;&gt;"",Z392*VLOOKUP(N392,【参考】数式用!$AG$2:$AL$48,MATCH(Y392,【参考】数式用!$AI$4:$AL$4,0)+2,0), ""), "")</f>
        <v/>
      </c>
      <c r="AD392" s="864"/>
      <c r="AE392" s="409"/>
      <c r="AF392" s="53"/>
      <c r="AG392" s="421" t="str">
        <f>IFERROR(VLOOKUP(O392, 【参考】数式用!$AY$5:$AY$13, 1, FALSE), "")</f>
        <v/>
      </c>
      <c r="AH392" s="422" t="str">
        <f>IFERROR(VLOOKUP(N392, 【参考】数式用!$BA$2:$BB$48, 2, FALSE), "")</f>
        <v/>
      </c>
      <c r="AI392" s="423" t="str">
        <f t="shared" si="14"/>
        <v/>
      </c>
      <c r="AJ392" s="424" t="str">
        <f t="shared" si="15"/>
        <v/>
      </c>
    </row>
    <row r="393" spans="1:36" ht="30" customHeight="1">
      <c r="A393" s="153">
        <v>380</v>
      </c>
      <c r="B393" s="857" t="str">
        <f>IF(基本情報入力シート!C418="","",基本情報入力シート!C418)</f>
        <v/>
      </c>
      <c r="C393" s="858"/>
      <c r="D393" s="858"/>
      <c r="E393" s="858"/>
      <c r="F393" s="858"/>
      <c r="G393" s="858"/>
      <c r="H393" s="858"/>
      <c r="I393" s="859"/>
      <c r="J393" s="405" t="str">
        <f>IF(基本情報入力シート!M418="","",基本情報入力シート!M418)</f>
        <v/>
      </c>
      <c r="K393" s="406" t="str">
        <f>IF(基本情報入力シート!R418="","",基本情報入力シート!R418)</f>
        <v/>
      </c>
      <c r="L393" s="406" t="str">
        <f>IF(基本情報入力シート!W418="","",基本情報入力シート!W418)</f>
        <v/>
      </c>
      <c r="M393" s="405" t="str">
        <f>IF(基本情報入力シート!X418="","",基本情報入力シート!X418)</f>
        <v/>
      </c>
      <c r="N393" s="157" t="str">
        <f>IF(基本情報入力シート!Y418="","",基本情報入力シート!Y418)</f>
        <v/>
      </c>
      <c r="O393" s="164"/>
      <c r="P393" s="43"/>
      <c r="Q393" s="860"/>
      <c r="R393" s="861"/>
      <c r="S393" s="154" t="str">
        <f>IFERROR(ROUNDDOWN(Q393*VLOOKUP(N393,【参考】数式用!$AR$2:$AW$48,MATCH(P393,【参考】数式用!$AT$4:$AW$4)+2,FALSE)*0.5, 0), "")</f>
        <v/>
      </c>
      <c r="T393" s="47"/>
      <c r="U393" s="156" t="str">
        <f>IFERROR(IF(AG393&lt;&gt;"",Q393*VLOOKUP(N393,【参考】数式用!$AG$2:$AL$48,MATCH(P393,【参考】数式用!$AI$4:$AL$4,0)+2,0), ""), "")</f>
        <v/>
      </c>
      <c r="V393" s="42"/>
      <c r="W393" s="862"/>
      <c r="X393" s="863"/>
      <c r="Y393" s="43"/>
      <c r="Z393" s="48"/>
      <c r="AA393" s="155"/>
      <c r="AB393" s="49"/>
      <c r="AC393" s="864" t="str">
        <f>IFERROR(IF(AG393&lt;&gt;"",Z393*VLOOKUP(N393,【参考】数式用!$AG$2:$AL$48,MATCH(Y393,【参考】数式用!$AI$4:$AL$4,0)+2,0), ""), "")</f>
        <v/>
      </c>
      <c r="AD393" s="864"/>
      <c r="AE393" s="409"/>
      <c r="AF393" s="53"/>
      <c r="AG393" s="421" t="str">
        <f>IFERROR(VLOOKUP(O393, 【参考】数式用!$AY$5:$AY$13, 1, FALSE), "")</f>
        <v/>
      </c>
      <c r="AH393" s="422" t="str">
        <f>IFERROR(VLOOKUP(N393, 【参考】数式用!$BA$2:$BB$48, 2, FALSE), "")</f>
        <v/>
      </c>
      <c r="AI393" s="423" t="str">
        <f t="shared" si="14"/>
        <v/>
      </c>
      <c r="AJ393" s="424" t="str">
        <f t="shared" si="15"/>
        <v/>
      </c>
    </row>
    <row r="394" spans="1:36" ht="30" customHeight="1">
      <c r="A394" s="153">
        <v>381</v>
      </c>
      <c r="B394" s="857" t="str">
        <f>IF(基本情報入力シート!C419="","",基本情報入力シート!C419)</f>
        <v/>
      </c>
      <c r="C394" s="858"/>
      <c r="D394" s="858"/>
      <c r="E394" s="858"/>
      <c r="F394" s="858"/>
      <c r="G394" s="858"/>
      <c r="H394" s="858"/>
      <c r="I394" s="859"/>
      <c r="J394" s="405" t="str">
        <f>IF(基本情報入力シート!M419="","",基本情報入力シート!M419)</f>
        <v/>
      </c>
      <c r="K394" s="406" t="str">
        <f>IF(基本情報入力シート!R419="","",基本情報入力シート!R419)</f>
        <v/>
      </c>
      <c r="L394" s="406" t="str">
        <f>IF(基本情報入力シート!W419="","",基本情報入力シート!W419)</f>
        <v/>
      </c>
      <c r="M394" s="405" t="str">
        <f>IF(基本情報入力シート!X419="","",基本情報入力シート!X419)</f>
        <v/>
      </c>
      <c r="N394" s="157" t="str">
        <f>IF(基本情報入力シート!Y419="","",基本情報入力シート!Y419)</f>
        <v/>
      </c>
      <c r="O394" s="164"/>
      <c r="P394" s="43"/>
      <c r="Q394" s="860"/>
      <c r="R394" s="861"/>
      <c r="S394" s="154" t="str">
        <f>IFERROR(ROUNDDOWN(Q394*VLOOKUP(N394,【参考】数式用!$AR$2:$AW$48,MATCH(P394,【参考】数式用!$AT$4:$AW$4)+2,FALSE)*0.5, 0), "")</f>
        <v/>
      </c>
      <c r="T394" s="47"/>
      <c r="U394" s="156" t="str">
        <f>IFERROR(IF(AG394&lt;&gt;"",Q394*VLOOKUP(N394,【参考】数式用!$AG$2:$AL$48,MATCH(P394,【参考】数式用!$AI$4:$AL$4,0)+2,0), ""), "")</f>
        <v/>
      </c>
      <c r="V394" s="42"/>
      <c r="W394" s="862"/>
      <c r="X394" s="863"/>
      <c r="Y394" s="43"/>
      <c r="Z394" s="48"/>
      <c r="AA394" s="155"/>
      <c r="AB394" s="49"/>
      <c r="AC394" s="864" t="str">
        <f>IFERROR(IF(AG394&lt;&gt;"",Z394*VLOOKUP(N394,【参考】数式用!$AG$2:$AL$48,MATCH(Y394,【参考】数式用!$AI$4:$AL$4,0)+2,0), ""), "")</f>
        <v/>
      </c>
      <c r="AD394" s="864"/>
      <c r="AE394" s="409"/>
      <c r="AF394" s="53"/>
      <c r="AG394" s="421" t="str">
        <f>IFERROR(VLOOKUP(O394, 【参考】数式用!$AY$5:$AY$13, 1, FALSE), "")</f>
        <v/>
      </c>
      <c r="AH394" s="422" t="str">
        <f>IFERROR(VLOOKUP(N394, 【参考】数式用!$BA$2:$BB$48, 2, FALSE), "")</f>
        <v/>
      </c>
      <c r="AI394" s="423" t="str">
        <f t="shared" si="14"/>
        <v/>
      </c>
      <c r="AJ394" s="424" t="str">
        <f t="shared" si="15"/>
        <v/>
      </c>
    </row>
    <row r="395" spans="1:36" ht="30" customHeight="1">
      <c r="A395" s="153">
        <v>382</v>
      </c>
      <c r="B395" s="857" t="str">
        <f>IF(基本情報入力シート!C420="","",基本情報入力シート!C420)</f>
        <v/>
      </c>
      <c r="C395" s="858"/>
      <c r="D395" s="858"/>
      <c r="E395" s="858"/>
      <c r="F395" s="858"/>
      <c r="G395" s="858"/>
      <c r="H395" s="858"/>
      <c r="I395" s="859"/>
      <c r="J395" s="405" t="str">
        <f>IF(基本情報入力シート!M420="","",基本情報入力シート!M420)</f>
        <v/>
      </c>
      <c r="K395" s="406" t="str">
        <f>IF(基本情報入力シート!R420="","",基本情報入力シート!R420)</f>
        <v/>
      </c>
      <c r="L395" s="406" t="str">
        <f>IF(基本情報入力シート!W420="","",基本情報入力シート!W420)</f>
        <v/>
      </c>
      <c r="M395" s="405" t="str">
        <f>IF(基本情報入力シート!X420="","",基本情報入力シート!X420)</f>
        <v/>
      </c>
      <c r="N395" s="157" t="str">
        <f>IF(基本情報入力シート!Y420="","",基本情報入力シート!Y420)</f>
        <v/>
      </c>
      <c r="O395" s="164"/>
      <c r="P395" s="43"/>
      <c r="Q395" s="860"/>
      <c r="R395" s="861"/>
      <c r="S395" s="154" t="str">
        <f>IFERROR(ROUNDDOWN(Q395*VLOOKUP(N395,【参考】数式用!$AR$2:$AW$48,MATCH(P395,【参考】数式用!$AT$4:$AW$4)+2,FALSE)*0.5, 0), "")</f>
        <v/>
      </c>
      <c r="T395" s="47"/>
      <c r="U395" s="156" t="str">
        <f>IFERROR(IF(AG395&lt;&gt;"",Q395*VLOOKUP(N395,【参考】数式用!$AG$2:$AL$48,MATCH(P395,【参考】数式用!$AI$4:$AL$4,0)+2,0), ""), "")</f>
        <v/>
      </c>
      <c r="V395" s="42"/>
      <c r="W395" s="862"/>
      <c r="X395" s="863"/>
      <c r="Y395" s="43"/>
      <c r="Z395" s="48"/>
      <c r="AA395" s="155"/>
      <c r="AB395" s="49"/>
      <c r="AC395" s="864" t="str">
        <f>IFERROR(IF(AG395&lt;&gt;"",Z395*VLOOKUP(N395,【参考】数式用!$AG$2:$AL$48,MATCH(Y395,【参考】数式用!$AI$4:$AL$4,0)+2,0), ""), "")</f>
        <v/>
      </c>
      <c r="AD395" s="864"/>
      <c r="AE395" s="409"/>
      <c r="AF395" s="53"/>
      <c r="AG395" s="421" t="str">
        <f>IFERROR(VLOOKUP(O395, 【参考】数式用!$AY$5:$AY$13, 1, FALSE), "")</f>
        <v/>
      </c>
      <c r="AH395" s="422" t="str">
        <f>IFERROR(VLOOKUP(N395, 【参考】数式用!$BA$2:$BB$48, 2, FALSE), "")</f>
        <v/>
      </c>
      <c r="AI395" s="423" t="str">
        <f t="shared" si="14"/>
        <v/>
      </c>
      <c r="AJ395" s="424" t="str">
        <f t="shared" si="15"/>
        <v/>
      </c>
    </row>
    <row r="396" spans="1:36" ht="30" customHeight="1">
      <c r="A396" s="153">
        <v>383</v>
      </c>
      <c r="B396" s="857" t="str">
        <f>IF(基本情報入力シート!C421="","",基本情報入力シート!C421)</f>
        <v/>
      </c>
      <c r="C396" s="858"/>
      <c r="D396" s="858"/>
      <c r="E396" s="858"/>
      <c r="F396" s="858"/>
      <c r="G396" s="858"/>
      <c r="H396" s="858"/>
      <c r="I396" s="859"/>
      <c r="J396" s="405" t="str">
        <f>IF(基本情報入力シート!M421="","",基本情報入力シート!M421)</f>
        <v/>
      </c>
      <c r="K396" s="406" t="str">
        <f>IF(基本情報入力シート!R421="","",基本情報入力シート!R421)</f>
        <v/>
      </c>
      <c r="L396" s="406" t="str">
        <f>IF(基本情報入力シート!W421="","",基本情報入力シート!W421)</f>
        <v/>
      </c>
      <c r="M396" s="405" t="str">
        <f>IF(基本情報入力シート!X421="","",基本情報入力シート!X421)</f>
        <v/>
      </c>
      <c r="N396" s="157" t="str">
        <f>IF(基本情報入力シート!Y421="","",基本情報入力シート!Y421)</f>
        <v/>
      </c>
      <c r="O396" s="164"/>
      <c r="P396" s="43"/>
      <c r="Q396" s="860"/>
      <c r="R396" s="861"/>
      <c r="S396" s="154" t="str">
        <f>IFERROR(ROUNDDOWN(Q396*VLOOKUP(N396,【参考】数式用!$AR$2:$AW$48,MATCH(P396,【参考】数式用!$AT$4:$AW$4)+2,FALSE)*0.5, 0), "")</f>
        <v/>
      </c>
      <c r="T396" s="47"/>
      <c r="U396" s="156" t="str">
        <f>IFERROR(IF(AG396&lt;&gt;"",Q396*VLOOKUP(N396,【参考】数式用!$AG$2:$AL$48,MATCH(P396,【参考】数式用!$AI$4:$AL$4,0)+2,0), ""), "")</f>
        <v/>
      </c>
      <c r="V396" s="42"/>
      <c r="W396" s="862"/>
      <c r="X396" s="863"/>
      <c r="Y396" s="43"/>
      <c r="Z396" s="48"/>
      <c r="AA396" s="155"/>
      <c r="AB396" s="49"/>
      <c r="AC396" s="864" t="str">
        <f>IFERROR(IF(AG396&lt;&gt;"",Z396*VLOOKUP(N396,【参考】数式用!$AG$2:$AL$48,MATCH(Y396,【参考】数式用!$AI$4:$AL$4,0)+2,0), ""), "")</f>
        <v/>
      </c>
      <c r="AD396" s="864"/>
      <c r="AE396" s="409"/>
      <c r="AF396" s="53"/>
      <c r="AG396" s="421" t="str">
        <f>IFERROR(VLOOKUP(O396, 【参考】数式用!$AY$5:$AY$13, 1, FALSE), "")</f>
        <v/>
      </c>
      <c r="AH396" s="422" t="str">
        <f>IFERROR(VLOOKUP(N396, 【参考】数式用!$BA$2:$BB$48, 2, FALSE), "")</f>
        <v/>
      </c>
      <c r="AI396" s="423" t="str">
        <f t="shared" si="14"/>
        <v/>
      </c>
      <c r="AJ396" s="424" t="str">
        <f t="shared" si="15"/>
        <v/>
      </c>
    </row>
    <row r="397" spans="1:36" ht="30" customHeight="1">
      <c r="A397" s="153">
        <v>384</v>
      </c>
      <c r="B397" s="857" t="str">
        <f>IF(基本情報入力シート!C422="","",基本情報入力シート!C422)</f>
        <v/>
      </c>
      <c r="C397" s="858"/>
      <c r="D397" s="858"/>
      <c r="E397" s="858"/>
      <c r="F397" s="858"/>
      <c r="G397" s="858"/>
      <c r="H397" s="858"/>
      <c r="I397" s="859"/>
      <c r="J397" s="405" t="str">
        <f>IF(基本情報入力シート!M422="","",基本情報入力シート!M422)</f>
        <v/>
      </c>
      <c r="K397" s="406" t="str">
        <f>IF(基本情報入力シート!R422="","",基本情報入力シート!R422)</f>
        <v/>
      </c>
      <c r="L397" s="406" t="str">
        <f>IF(基本情報入力シート!W422="","",基本情報入力シート!W422)</f>
        <v/>
      </c>
      <c r="M397" s="405" t="str">
        <f>IF(基本情報入力シート!X422="","",基本情報入力シート!X422)</f>
        <v/>
      </c>
      <c r="N397" s="157" t="str">
        <f>IF(基本情報入力シート!Y422="","",基本情報入力シート!Y422)</f>
        <v/>
      </c>
      <c r="O397" s="164"/>
      <c r="P397" s="43"/>
      <c r="Q397" s="860"/>
      <c r="R397" s="861"/>
      <c r="S397" s="154" t="str">
        <f>IFERROR(ROUNDDOWN(Q397*VLOOKUP(N397,【参考】数式用!$AR$2:$AW$48,MATCH(P397,【参考】数式用!$AT$4:$AW$4)+2,FALSE)*0.5, 0), "")</f>
        <v/>
      </c>
      <c r="T397" s="47"/>
      <c r="U397" s="156" t="str">
        <f>IFERROR(IF(AG397&lt;&gt;"",Q397*VLOOKUP(N397,【参考】数式用!$AG$2:$AL$48,MATCH(P397,【参考】数式用!$AI$4:$AL$4,0)+2,0), ""), "")</f>
        <v/>
      </c>
      <c r="V397" s="42"/>
      <c r="W397" s="862"/>
      <c r="X397" s="863"/>
      <c r="Y397" s="43"/>
      <c r="Z397" s="48"/>
      <c r="AA397" s="155"/>
      <c r="AB397" s="49"/>
      <c r="AC397" s="864" t="str">
        <f>IFERROR(IF(AG397&lt;&gt;"",Z397*VLOOKUP(N397,【参考】数式用!$AG$2:$AL$48,MATCH(Y397,【参考】数式用!$AI$4:$AL$4,0)+2,0), ""), "")</f>
        <v/>
      </c>
      <c r="AD397" s="864"/>
      <c r="AE397" s="409"/>
      <c r="AF397" s="53"/>
      <c r="AG397" s="421" t="str">
        <f>IFERROR(VLOOKUP(O397, 【参考】数式用!$AY$5:$AY$13, 1, FALSE), "")</f>
        <v/>
      </c>
      <c r="AH397" s="422" t="str">
        <f>IFERROR(VLOOKUP(N397, 【参考】数式用!$BA$2:$BB$48, 2, FALSE), "")</f>
        <v/>
      </c>
      <c r="AI397" s="423" t="str">
        <f t="shared" si="14"/>
        <v/>
      </c>
      <c r="AJ397" s="424" t="str">
        <f t="shared" si="15"/>
        <v/>
      </c>
    </row>
    <row r="398" spans="1:36" ht="30" customHeight="1">
      <c r="A398" s="153">
        <v>385</v>
      </c>
      <c r="B398" s="857" t="str">
        <f>IF(基本情報入力シート!C423="","",基本情報入力シート!C423)</f>
        <v/>
      </c>
      <c r="C398" s="858"/>
      <c r="D398" s="858"/>
      <c r="E398" s="858"/>
      <c r="F398" s="858"/>
      <c r="G398" s="858"/>
      <c r="H398" s="858"/>
      <c r="I398" s="859"/>
      <c r="J398" s="405" t="str">
        <f>IF(基本情報入力シート!M423="","",基本情報入力シート!M423)</f>
        <v/>
      </c>
      <c r="K398" s="406" t="str">
        <f>IF(基本情報入力シート!R423="","",基本情報入力シート!R423)</f>
        <v/>
      </c>
      <c r="L398" s="406" t="str">
        <f>IF(基本情報入力シート!W423="","",基本情報入力シート!W423)</f>
        <v/>
      </c>
      <c r="M398" s="405" t="str">
        <f>IF(基本情報入力シート!X423="","",基本情報入力シート!X423)</f>
        <v/>
      </c>
      <c r="N398" s="157" t="str">
        <f>IF(基本情報入力シート!Y423="","",基本情報入力シート!Y423)</f>
        <v/>
      </c>
      <c r="O398" s="164"/>
      <c r="P398" s="43"/>
      <c r="Q398" s="860"/>
      <c r="R398" s="861"/>
      <c r="S398" s="154" t="str">
        <f>IFERROR(ROUNDDOWN(Q398*VLOOKUP(N398,【参考】数式用!$AR$2:$AW$48,MATCH(P398,【参考】数式用!$AT$4:$AW$4)+2,FALSE)*0.5, 0), "")</f>
        <v/>
      </c>
      <c r="T398" s="47"/>
      <c r="U398" s="156" t="str">
        <f>IFERROR(IF(AG398&lt;&gt;"",Q398*VLOOKUP(N398,【参考】数式用!$AG$2:$AL$48,MATCH(P398,【参考】数式用!$AI$4:$AL$4,0)+2,0), ""), "")</f>
        <v/>
      </c>
      <c r="V398" s="42"/>
      <c r="W398" s="862"/>
      <c r="X398" s="863"/>
      <c r="Y398" s="43"/>
      <c r="Z398" s="48"/>
      <c r="AA398" s="155"/>
      <c r="AB398" s="49"/>
      <c r="AC398" s="864" t="str">
        <f>IFERROR(IF(AG398&lt;&gt;"",Z398*VLOOKUP(N398,【参考】数式用!$AG$2:$AL$48,MATCH(Y398,【参考】数式用!$AI$4:$AL$4,0)+2,0), ""), "")</f>
        <v/>
      </c>
      <c r="AD398" s="864"/>
      <c r="AE398" s="409"/>
      <c r="AF398" s="53"/>
      <c r="AG398" s="421" t="str">
        <f>IFERROR(VLOOKUP(O398, 【参考】数式用!$AY$5:$AY$13, 1, FALSE), "")</f>
        <v/>
      </c>
      <c r="AH398" s="422" t="str">
        <f>IFERROR(VLOOKUP(N398, 【参考】数式用!$BA$2:$BB$48, 2, FALSE), "")</f>
        <v/>
      </c>
      <c r="AI398" s="423" t="str">
        <f t="shared" si="14"/>
        <v/>
      </c>
      <c r="AJ398" s="424" t="str">
        <f t="shared" si="15"/>
        <v/>
      </c>
    </row>
    <row r="399" spans="1:36" ht="30" customHeight="1">
      <c r="A399" s="153">
        <v>386</v>
      </c>
      <c r="B399" s="857" t="str">
        <f>IF(基本情報入力シート!C424="","",基本情報入力シート!C424)</f>
        <v/>
      </c>
      <c r="C399" s="858"/>
      <c r="D399" s="858"/>
      <c r="E399" s="858"/>
      <c r="F399" s="858"/>
      <c r="G399" s="858"/>
      <c r="H399" s="858"/>
      <c r="I399" s="859"/>
      <c r="J399" s="405" t="str">
        <f>IF(基本情報入力シート!M424="","",基本情報入力シート!M424)</f>
        <v/>
      </c>
      <c r="K399" s="406" t="str">
        <f>IF(基本情報入力シート!R424="","",基本情報入力シート!R424)</f>
        <v/>
      </c>
      <c r="L399" s="406" t="str">
        <f>IF(基本情報入力シート!W424="","",基本情報入力シート!W424)</f>
        <v/>
      </c>
      <c r="M399" s="405" t="str">
        <f>IF(基本情報入力シート!X424="","",基本情報入力シート!X424)</f>
        <v/>
      </c>
      <c r="N399" s="157" t="str">
        <f>IF(基本情報入力シート!Y424="","",基本情報入力シート!Y424)</f>
        <v/>
      </c>
      <c r="O399" s="164"/>
      <c r="P399" s="43"/>
      <c r="Q399" s="860"/>
      <c r="R399" s="861"/>
      <c r="S399" s="154" t="str">
        <f>IFERROR(ROUNDDOWN(Q399*VLOOKUP(N399,【参考】数式用!$AR$2:$AW$48,MATCH(P399,【参考】数式用!$AT$4:$AW$4)+2,FALSE)*0.5, 0), "")</f>
        <v/>
      </c>
      <c r="T399" s="47"/>
      <c r="U399" s="156" t="str">
        <f>IFERROR(IF(AG399&lt;&gt;"",Q399*VLOOKUP(N399,【参考】数式用!$AG$2:$AL$48,MATCH(P399,【参考】数式用!$AI$4:$AL$4,0)+2,0), ""), "")</f>
        <v/>
      </c>
      <c r="V399" s="42"/>
      <c r="W399" s="862"/>
      <c r="X399" s="863"/>
      <c r="Y399" s="43"/>
      <c r="Z399" s="48"/>
      <c r="AA399" s="155"/>
      <c r="AB399" s="49"/>
      <c r="AC399" s="864" t="str">
        <f>IFERROR(IF(AG399&lt;&gt;"",Z399*VLOOKUP(N399,【参考】数式用!$AG$2:$AL$48,MATCH(Y399,【参考】数式用!$AI$4:$AL$4,0)+2,0), ""), "")</f>
        <v/>
      </c>
      <c r="AD399" s="864"/>
      <c r="AE399" s="409"/>
      <c r="AF399" s="53"/>
      <c r="AG399" s="421" t="str">
        <f>IFERROR(VLOOKUP(O399, 【参考】数式用!$AY$5:$AY$13, 1, FALSE), "")</f>
        <v/>
      </c>
      <c r="AH399" s="422" t="str">
        <f>IFERROR(VLOOKUP(N399, 【参考】数式用!$BA$2:$BB$48, 2, FALSE), "")</f>
        <v/>
      </c>
      <c r="AI399" s="423" t="str">
        <f t="shared" si="14"/>
        <v/>
      </c>
      <c r="AJ399" s="424" t="str">
        <f t="shared" si="15"/>
        <v/>
      </c>
    </row>
    <row r="400" spans="1:36" ht="30" customHeight="1">
      <c r="A400" s="153">
        <v>387</v>
      </c>
      <c r="B400" s="857" t="str">
        <f>IF(基本情報入力シート!C425="","",基本情報入力シート!C425)</f>
        <v/>
      </c>
      <c r="C400" s="858"/>
      <c r="D400" s="858"/>
      <c r="E400" s="858"/>
      <c r="F400" s="858"/>
      <c r="G400" s="858"/>
      <c r="H400" s="858"/>
      <c r="I400" s="859"/>
      <c r="J400" s="405" t="str">
        <f>IF(基本情報入力シート!M425="","",基本情報入力シート!M425)</f>
        <v/>
      </c>
      <c r="K400" s="406" t="str">
        <f>IF(基本情報入力シート!R425="","",基本情報入力シート!R425)</f>
        <v/>
      </c>
      <c r="L400" s="406" t="str">
        <f>IF(基本情報入力シート!W425="","",基本情報入力シート!W425)</f>
        <v/>
      </c>
      <c r="M400" s="405" t="str">
        <f>IF(基本情報入力シート!X425="","",基本情報入力シート!X425)</f>
        <v/>
      </c>
      <c r="N400" s="157" t="str">
        <f>IF(基本情報入力シート!Y425="","",基本情報入力シート!Y425)</f>
        <v/>
      </c>
      <c r="O400" s="164"/>
      <c r="P400" s="43"/>
      <c r="Q400" s="860"/>
      <c r="R400" s="861"/>
      <c r="S400" s="154" t="str">
        <f>IFERROR(ROUNDDOWN(Q400*VLOOKUP(N400,【参考】数式用!$AR$2:$AW$48,MATCH(P400,【参考】数式用!$AT$4:$AW$4)+2,FALSE)*0.5, 0), "")</f>
        <v/>
      </c>
      <c r="T400" s="47"/>
      <c r="U400" s="156" t="str">
        <f>IFERROR(IF(AG400&lt;&gt;"",Q400*VLOOKUP(N400,【参考】数式用!$AG$2:$AL$48,MATCH(P400,【参考】数式用!$AI$4:$AL$4,0)+2,0), ""), "")</f>
        <v/>
      </c>
      <c r="V400" s="42"/>
      <c r="W400" s="862"/>
      <c r="X400" s="863"/>
      <c r="Y400" s="43"/>
      <c r="Z400" s="48"/>
      <c r="AA400" s="155"/>
      <c r="AB400" s="49"/>
      <c r="AC400" s="864" t="str">
        <f>IFERROR(IF(AG400&lt;&gt;"",Z400*VLOOKUP(N400,【参考】数式用!$AG$2:$AL$48,MATCH(Y400,【参考】数式用!$AI$4:$AL$4,0)+2,0), ""), "")</f>
        <v/>
      </c>
      <c r="AD400" s="864"/>
      <c r="AE400" s="409"/>
      <c r="AF400" s="53"/>
      <c r="AG400" s="421" t="str">
        <f>IFERROR(VLOOKUP(O400, 【参考】数式用!$AY$5:$AY$13, 1, FALSE), "")</f>
        <v/>
      </c>
      <c r="AH400" s="422" t="str">
        <f>IFERROR(VLOOKUP(N400, 【参考】数式用!$BA$2:$BB$48, 2, FALSE), "")</f>
        <v/>
      </c>
      <c r="AI400" s="423" t="str">
        <f t="shared" si="14"/>
        <v/>
      </c>
      <c r="AJ400" s="424" t="str">
        <f t="shared" si="15"/>
        <v/>
      </c>
    </row>
    <row r="401" spans="1:36" ht="30" customHeight="1">
      <c r="A401" s="153">
        <v>388</v>
      </c>
      <c r="B401" s="857" t="str">
        <f>IF(基本情報入力シート!C426="","",基本情報入力シート!C426)</f>
        <v/>
      </c>
      <c r="C401" s="858"/>
      <c r="D401" s="858"/>
      <c r="E401" s="858"/>
      <c r="F401" s="858"/>
      <c r="G401" s="858"/>
      <c r="H401" s="858"/>
      <c r="I401" s="859"/>
      <c r="J401" s="405" t="str">
        <f>IF(基本情報入力シート!M426="","",基本情報入力シート!M426)</f>
        <v/>
      </c>
      <c r="K401" s="406" t="str">
        <f>IF(基本情報入力シート!R426="","",基本情報入力シート!R426)</f>
        <v/>
      </c>
      <c r="L401" s="406" t="str">
        <f>IF(基本情報入力シート!W426="","",基本情報入力シート!W426)</f>
        <v/>
      </c>
      <c r="M401" s="405" t="str">
        <f>IF(基本情報入力シート!X426="","",基本情報入力シート!X426)</f>
        <v/>
      </c>
      <c r="N401" s="157" t="str">
        <f>IF(基本情報入力シート!Y426="","",基本情報入力シート!Y426)</f>
        <v/>
      </c>
      <c r="O401" s="164"/>
      <c r="P401" s="43"/>
      <c r="Q401" s="860"/>
      <c r="R401" s="861"/>
      <c r="S401" s="154" t="str">
        <f>IFERROR(ROUNDDOWN(Q401*VLOOKUP(N401,【参考】数式用!$AR$2:$AW$48,MATCH(P401,【参考】数式用!$AT$4:$AW$4)+2,FALSE)*0.5, 0), "")</f>
        <v/>
      </c>
      <c r="T401" s="47"/>
      <c r="U401" s="156" t="str">
        <f>IFERROR(IF(AG401&lt;&gt;"",Q401*VLOOKUP(N401,【参考】数式用!$AG$2:$AL$48,MATCH(P401,【参考】数式用!$AI$4:$AL$4,0)+2,0), ""), "")</f>
        <v/>
      </c>
      <c r="V401" s="42"/>
      <c r="W401" s="862"/>
      <c r="X401" s="863"/>
      <c r="Y401" s="43"/>
      <c r="Z401" s="48"/>
      <c r="AA401" s="155"/>
      <c r="AB401" s="49"/>
      <c r="AC401" s="864" t="str">
        <f>IFERROR(IF(AG401&lt;&gt;"",Z401*VLOOKUP(N401,【参考】数式用!$AG$2:$AL$48,MATCH(Y401,【参考】数式用!$AI$4:$AL$4,0)+2,0), ""), "")</f>
        <v/>
      </c>
      <c r="AD401" s="864"/>
      <c r="AE401" s="409"/>
      <c r="AF401" s="53"/>
      <c r="AG401" s="421" t="str">
        <f>IFERROR(VLOOKUP(O401, 【参考】数式用!$AY$5:$AY$13, 1, FALSE), "")</f>
        <v/>
      </c>
      <c r="AH401" s="422" t="str">
        <f>IFERROR(VLOOKUP(N401, 【参考】数式用!$BA$2:$BB$48, 2, FALSE), "")</f>
        <v/>
      </c>
      <c r="AI401" s="423" t="str">
        <f t="shared" si="14"/>
        <v/>
      </c>
      <c r="AJ401" s="424" t="str">
        <f t="shared" si="15"/>
        <v/>
      </c>
    </row>
    <row r="402" spans="1:36" ht="30" customHeight="1">
      <c r="A402" s="153">
        <v>389</v>
      </c>
      <c r="B402" s="857" t="str">
        <f>IF(基本情報入力シート!C427="","",基本情報入力シート!C427)</f>
        <v/>
      </c>
      <c r="C402" s="858"/>
      <c r="D402" s="858"/>
      <c r="E402" s="858"/>
      <c r="F402" s="858"/>
      <c r="G402" s="858"/>
      <c r="H402" s="858"/>
      <c r="I402" s="859"/>
      <c r="J402" s="405" t="str">
        <f>IF(基本情報入力シート!M427="","",基本情報入力シート!M427)</f>
        <v/>
      </c>
      <c r="K402" s="406" t="str">
        <f>IF(基本情報入力シート!R427="","",基本情報入力シート!R427)</f>
        <v/>
      </c>
      <c r="L402" s="406" t="str">
        <f>IF(基本情報入力シート!W427="","",基本情報入力シート!W427)</f>
        <v/>
      </c>
      <c r="M402" s="405" t="str">
        <f>IF(基本情報入力シート!X427="","",基本情報入力シート!X427)</f>
        <v/>
      </c>
      <c r="N402" s="157" t="str">
        <f>IF(基本情報入力シート!Y427="","",基本情報入力シート!Y427)</f>
        <v/>
      </c>
      <c r="O402" s="164"/>
      <c r="P402" s="43"/>
      <c r="Q402" s="860"/>
      <c r="R402" s="861"/>
      <c r="S402" s="154" t="str">
        <f>IFERROR(ROUNDDOWN(Q402*VLOOKUP(N402,【参考】数式用!$AR$2:$AW$48,MATCH(P402,【参考】数式用!$AT$4:$AW$4)+2,FALSE)*0.5, 0), "")</f>
        <v/>
      </c>
      <c r="T402" s="47"/>
      <c r="U402" s="156" t="str">
        <f>IFERROR(IF(AG402&lt;&gt;"",Q402*VLOOKUP(N402,【参考】数式用!$AG$2:$AL$48,MATCH(P402,【参考】数式用!$AI$4:$AL$4,0)+2,0), ""), "")</f>
        <v/>
      </c>
      <c r="V402" s="42"/>
      <c r="W402" s="862"/>
      <c r="X402" s="863"/>
      <c r="Y402" s="43"/>
      <c r="Z402" s="48"/>
      <c r="AA402" s="155"/>
      <c r="AB402" s="49"/>
      <c r="AC402" s="864" t="str">
        <f>IFERROR(IF(AG402&lt;&gt;"",Z402*VLOOKUP(N402,【参考】数式用!$AG$2:$AL$48,MATCH(Y402,【参考】数式用!$AI$4:$AL$4,0)+2,0), ""), "")</f>
        <v/>
      </c>
      <c r="AD402" s="864"/>
      <c r="AE402" s="409"/>
      <c r="AF402" s="53"/>
      <c r="AG402" s="421" t="str">
        <f>IFERROR(VLOOKUP(O402, 【参考】数式用!$AY$5:$AY$13, 1, FALSE), "")</f>
        <v/>
      </c>
      <c r="AH402" s="422" t="str">
        <f>IFERROR(VLOOKUP(N402, 【参考】数式用!$BA$2:$BB$48, 2, FALSE), "")</f>
        <v/>
      </c>
      <c r="AI402" s="423" t="str">
        <f t="shared" si="14"/>
        <v/>
      </c>
      <c r="AJ402" s="424" t="str">
        <f t="shared" si="15"/>
        <v/>
      </c>
    </row>
    <row r="403" spans="1:36" ht="30" customHeight="1">
      <c r="A403" s="153">
        <v>390</v>
      </c>
      <c r="B403" s="857" t="str">
        <f>IF(基本情報入力シート!C428="","",基本情報入力シート!C428)</f>
        <v/>
      </c>
      <c r="C403" s="858"/>
      <c r="D403" s="858"/>
      <c r="E403" s="858"/>
      <c r="F403" s="858"/>
      <c r="G403" s="858"/>
      <c r="H403" s="858"/>
      <c r="I403" s="859"/>
      <c r="J403" s="405" t="str">
        <f>IF(基本情報入力シート!M428="","",基本情報入力シート!M428)</f>
        <v/>
      </c>
      <c r="K403" s="406" t="str">
        <f>IF(基本情報入力シート!R428="","",基本情報入力シート!R428)</f>
        <v/>
      </c>
      <c r="L403" s="406" t="str">
        <f>IF(基本情報入力シート!W428="","",基本情報入力シート!W428)</f>
        <v/>
      </c>
      <c r="M403" s="405" t="str">
        <f>IF(基本情報入力シート!X428="","",基本情報入力シート!X428)</f>
        <v/>
      </c>
      <c r="N403" s="157" t="str">
        <f>IF(基本情報入力シート!Y428="","",基本情報入力シート!Y428)</f>
        <v/>
      </c>
      <c r="O403" s="164"/>
      <c r="P403" s="43"/>
      <c r="Q403" s="860"/>
      <c r="R403" s="861"/>
      <c r="S403" s="154" t="str">
        <f>IFERROR(ROUNDDOWN(Q403*VLOOKUP(N403,【参考】数式用!$AR$2:$AW$48,MATCH(P403,【参考】数式用!$AT$4:$AW$4)+2,FALSE)*0.5, 0), "")</f>
        <v/>
      </c>
      <c r="T403" s="47"/>
      <c r="U403" s="156" t="str">
        <f>IFERROR(IF(AG403&lt;&gt;"",Q403*VLOOKUP(N403,【参考】数式用!$AG$2:$AL$48,MATCH(P403,【参考】数式用!$AI$4:$AL$4,0)+2,0), ""), "")</f>
        <v/>
      </c>
      <c r="V403" s="42"/>
      <c r="W403" s="862"/>
      <c r="X403" s="863"/>
      <c r="Y403" s="43"/>
      <c r="Z403" s="48"/>
      <c r="AA403" s="155"/>
      <c r="AB403" s="49"/>
      <c r="AC403" s="864" t="str">
        <f>IFERROR(IF(AG403&lt;&gt;"",Z403*VLOOKUP(N403,【参考】数式用!$AG$2:$AL$48,MATCH(Y403,【参考】数式用!$AI$4:$AL$4,0)+2,0), ""), "")</f>
        <v/>
      </c>
      <c r="AD403" s="864"/>
      <c r="AE403" s="409"/>
      <c r="AF403" s="53"/>
      <c r="AG403" s="421" t="str">
        <f>IFERROR(VLOOKUP(O403, 【参考】数式用!$AY$5:$AY$13, 1, FALSE), "")</f>
        <v/>
      </c>
      <c r="AH403" s="422" t="str">
        <f>IFERROR(VLOOKUP(N403, 【参考】数式用!$BA$2:$BB$48, 2, FALSE), "")</f>
        <v/>
      </c>
      <c r="AI403" s="423" t="str">
        <f t="shared" si="14"/>
        <v/>
      </c>
      <c r="AJ403" s="424" t="str">
        <f t="shared" si="15"/>
        <v/>
      </c>
    </row>
    <row r="404" spans="1:36" ht="30" customHeight="1">
      <c r="A404" s="153">
        <v>391</v>
      </c>
      <c r="B404" s="857" t="str">
        <f>IF(基本情報入力シート!C429="","",基本情報入力シート!C429)</f>
        <v/>
      </c>
      <c r="C404" s="858"/>
      <c r="D404" s="858"/>
      <c r="E404" s="858"/>
      <c r="F404" s="858"/>
      <c r="G404" s="858"/>
      <c r="H404" s="858"/>
      <c r="I404" s="859"/>
      <c r="J404" s="405" t="str">
        <f>IF(基本情報入力シート!M429="","",基本情報入力シート!M429)</f>
        <v/>
      </c>
      <c r="K404" s="406" t="str">
        <f>IF(基本情報入力シート!R429="","",基本情報入力シート!R429)</f>
        <v/>
      </c>
      <c r="L404" s="406" t="str">
        <f>IF(基本情報入力シート!W429="","",基本情報入力シート!W429)</f>
        <v/>
      </c>
      <c r="M404" s="405" t="str">
        <f>IF(基本情報入力シート!X429="","",基本情報入力シート!X429)</f>
        <v/>
      </c>
      <c r="N404" s="157" t="str">
        <f>IF(基本情報入力シート!Y429="","",基本情報入力シート!Y429)</f>
        <v/>
      </c>
      <c r="O404" s="164"/>
      <c r="P404" s="43"/>
      <c r="Q404" s="860"/>
      <c r="R404" s="861"/>
      <c r="S404" s="154" t="str">
        <f>IFERROR(ROUNDDOWN(Q404*VLOOKUP(N404,【参考】数式用!$AR$2:$AW$48,MATCH(P404,【参考】数式用!$AT$4:$AW$4)+2,FALSE)*0.5, 0), "")</f>
        <v/>
      </c>
      <c r="T404" s="47"/>
      <c r="U404" s="156" t="str">
        <f>IFERROR(IF(AG404&lt;&gt;"",Q404*VLOOKUP(N404,【参考】数式用!$AG$2:$AL$48,MATCH(P404,【参考】数式用!$AI$4:$AL$4,0)+2,0), ""), "")</f>
        <v/>
      </c>
      <c r="V404" s="42"/>
      <c r="W404" s="862"/>
      <c r="X404" s="863"/>
      <c r="Y404" s="43"/>
      <c r="Z404" s="48"/>
      <c r="AA404" s="155"/>
      <c r="AB404" s="49"/>
      <c r="AC404" s="864" t="str">
        <f>IFERROR(IF(AG404&lt;&gt;"",Z404*VLOOKUP(N404,【参考】数式用!$AG$2:$AL$48,MATCH(Y404,【参考】数式用!$AI$4:$AL$4,0)+2,0), ""), "")</f>
        <v/>
      </c>
      <c r="AD404" s="864"/>
      <c r="AE404" s="409"/>
      <c r="AF404" s="53"/>
      <c r="AG404" s="421" t="str">
        <f>IFERROR(VLOOKUP(O404, 【参考】数式用!$AY$5:$AY$13, 1, FALSE), "")</f>
        <v/>
      </c>
      <c r="AH404" s="422" t="str">
        <f>IFERROR(VLOOKUP(N404, 【参考】数式用!$BA$2:$BB$48, 2, FALSE), "")</f>
        <v/>
      </c>
      <c r="AI404" s="423" t="str">
        <f t="shared" si="14"/>
        <v/>
      </c>
      <c r="AJ404" s="424" t="str">
        <f t="shared" si="15"/>
        <v/>
      </c>
    </row>
    <row r="405" spans="1:36" ht="30" customHeight="1">
      <c r="A405" s="153">
        <v>392</v>
      </c>
      <c r="B405" s="857" t="str">
        <f>IF(基本情報入力シート!C430="","",基本情報入力シート!C430)</f>
        <v/>
      </c>
      <c r="C405" s="858"/>
      <c r="D405" s="858"/>
      <c r="E405" s="858"/>
      <c r="F405" s="858"/>
      <c r="G405" s="858"/>
      <c r="H405" s="858"/>
      <c r="I405" s="859"/>
      <c r="J405" s="405" t="str">
        <f>IF(基本情報入力シート!M430="","",基本情報入力シート!M430)</f>
        <v/>
      </c>
      <c r="K405" s="406" t="str">
        <f>IF(基本情報入力シート!R430="","",基本情報入力シート!R430)</f>
        <v/>
      </c>
      <c r="L405" s="406" t="str">
        <f>IF(基本情報入力シート!W430="","",基本情報入力シート!W430)</f>
        <v/>
      </c>
      <c r="M405" s="405" t="str">
        <f>IF(基本情報入力シート!X430="","",基本情報入力シート!X430)</f>
        <v/>
      </c>
      <c r="N405" s="157" t="str">
        <f>IF(基本情報入力シート!Y430="","",基本情報入力シート!Y430)</f>
        <v/>
      </c>
      <c r="O405" s="164"/>
      <c r="P405" s="43"/>
      <c r="Q405" s="860"/>
      <c r="R405" s="861"/>
      <c r="S405" s="154" t="str">
        <f>IFERROR(ROUNDDOWN(Q405*VLOOKUP(N405,【参考】数式用!$AR$2:$AW$48,MATCH(P405,【参考】数式用!$AT$4:$AW$4)+2,FALSE)*0.5, 0), "")</f>
        <v/>
      </c>
      <c r="T405" s="47"/>
      <c r="U405" s="156" t="str">
        <f>IFERROR(IF(AG405&lt;&gt;"",Q405*VLOOKUP(N405,【参考】数式用!$AG$2:$AL$48,MATCH(P405,【参考】数式用!$AI$4:$AL$4,0)+2,0), ""), "")</f>
        <v/>
      </c>
      <c r="V405" s="42"/>
      <c r="W405" s="862"/>
      <c r="X405" s="863"/>
      <c r="Y405" s="43"/>
      <c r="Z405" s="48"/>
      <c r="AA405" s="155"/>
      <c r="AB405" s="49"/>
      <c r="AC405" s="864" t="str">
        <f>IFERROR(IF(AG405&lt;&gt;"",Z405*VLOOKUP(N405,【参考】数式用!$AG$2:$AL$48,MATCH(Y405,【参考】数式用!$AI$4:$AL$4,0)+2,0), ""), "")</f>
        <v/>
      </c>
      <c r="AD405" s="864"/>
      <c r="AE405" s="409"/>
      <c r="AF405" s="53"/>
      <c r="AG405" s="421" t="str">
        <f>IFERROR(VLOOKUP(O405, 【参考】数式用!$AY$5:$AY$13, 1, FALSE), "")</f>
        <v/>
      </c>
      <c r="AH405" s="422" t="str">
        <f>IFERROR(VLOOKUP(N405, 【参考】数式用!$BA$2:$BB$48, 2, FALSE), "")</f>
        <v/>
      </c>
      <c r="AI405" s="423" t="str">
        <f t="shared" si="14"/>
        <v/>
      </c>
      <c r="AJ405" s="424" t="str">
        <f t="shared" si="15"/>
        <v/>
      </c>
    </row>
    <row r="406" spans="1:36" ht="30" customHeight="1">
      <c r="A406" s="153">
        <v>393</v>
      </c>
      <c r="B406" s="857" t="str">
        <f>IF(基本情報入力シート!C431="","",基本情報入力シート!C431)</f>
        <v/>
      </c>
      <c r="C406" s="858"/>
      <c r="D406" s="858"/>
      <c r="E406" s="858"/>
      <c r="F406" s="858"/>
      <c r="G406" s="858"/>
      <c r="H406" s="858"/>
      <c r="I406" s="859"/>
      <c r="J406" s="405" t="str">
        <f>IF(基本情報入力シート!M431="","",基本情報入力シート!M431)</f>
        <v/>
      </c>
      <c r="K406" s="406" t="str">
        <f>IF(基本情報入力シート!R431="","",基本情報入力シート!R431)</f>
        <v/>
      </c>
      <c r="L406" s="406" t="str">
        <f>IF(基本情報入力シート!W431="","",基本情報入力シート!W431)</f>
        <v/>
      </c>
      <c r="M406" s="405" t="str">
        <f>IF(基本情報入力シート!X431="","",基本情報入力シート!X431)</f>
        <v/>
      </c>
      <c r="N406" s="157" t="str">
        <f>IF(基本情報入力シート!Y431="","",基本情報入力シート!Y431)</f>
        <v/>
      </c>
      <c r="O406" s="164"/>
      <c r="P406" s="43"/>
      <c r="Q406" s="860"/>
      <c r="R406" s="861"/>
      <c r="S406" s="154" t="str">
        <f>IFERROR(ROUNDDOWN(Q406*VLOOKUP(N406,【参考】数式用!$AR$2:$AW$48,MATCH(P406,【参考】数式用!$AT$4:$AW$4)+2,FALSE)*0.5, 0), "")</f>
        <v/>
      </c>
      <c r="T406" s="47"/>
      <c r="U406" s="156" t="str">
        <f>IFERROR(IF(AG406&lt;&gt;"",Q406*VLOOKUP(N406,【参考】数式用!$AG$2:$AL$48,MATCH(P406,【参考】数式用!$AI$4:$AL$4,0)+2,0), ""), "")</f>
        <v/>
      </c>
      <c r="V406" s="42"/>
      <c r="W406" s="862"/>
      <c r="X406" s="863"/>
      <c r="Y406" s="43"/>
      <c r="Z406" s="48"/>
      <c r="AA406" s="155"/>
      <c r="AB406" s="49"/>
      <c r="AC406" s="864" t="str">
        <f>IFERROR(IF(AG406&lt;&gt;"",Z406*VLOOKUP(N406,【参考】数式用!$AG$2:$AL$48,MATCH(Y406,【参考】数式用!$AI$4:$AL$4,0)+2,0), ""), "")</f>
        <v/>
      </c>
      <c r="AD406" s="864"/>
      <c r="AE406" s="409"/>
      <c r="AF406" s="53"/>
      <c r="AG406" s="421" t="str">
        <f>IFERROR(VLOOKUP(O406, 【参考】数式用!$AY$5:$AY$13, 1, FALSE), "")</f>
        <v/>
      </c>
      <c r="AH406" s="422" t="str">
        <f>IFERROR(VLOOKUP(N406, 【参考】数式用!$BA$2:$BB$48, 2, FALSE), "")</f>
        <v/>
      </c>
      <c r="AI406" s="423" t="str">
        <f t="shared" si="14"/>
        <v/>
      </c>
      <c r="AJ406" s="424" t="str">
        <f t="shared" si="15"/>
        <v/>
      </c>
    </row>
    <row r="407" spans="1:36" ht="30" customHeight="1">
      <c r="A407" s="153">
        <v>394</v>
      </c>
      <c r="B407" s="857" t="str">
        <f>IF(基本情報入力シート!C432="","",基本情報入力シート!C432)</f>
        <v/>
      </c>
      <c r="C407" s="858"/>
      <c r="D407" s="858"/>
      <c r="E407" s="858"/>
      <c r="F407" s="858"/>
      <c r="G407" s="858"/>
      <c r="H407" s="858"/>
      <c r="I407" s="859"/>
      <c r="J407" s="405" t="str">
        <f>IF(基本情報入力シート!M432="","",基本情報入力シート!M432)</f>
        <v/>
      </c>
      <c r="K407" s="406" t="str">
        <f>IF(基本情報入力シート!R432="","",基本情報入力シート!R432)</f>
        <v/>
      </c>
      <c r="L407" s="406" t="str">
        <f>IF(基本情報入力シート!W432="","",基本情報入力シート!W432)</f>
        <v/>
      </c>
      <c r="M407" s="405" t="str">
        <f>IF(基本情報入力シート!X432="","",基本情報入力シート!X432)</f>
        <v/>
      </c>
      <c r="N407" s="157" t="str">
        <f>IF(基本情報入力シート!Y432="","",基本情報入力シート!Y432)</f>
        <v/>
      </c>
      <c r="O407" s="164"/>
      <c r="P407" s="43"/>
      <c r="Q407" s="860"/>
      <c r="R407" s="861"/>
      <c r="S407" s="154" t="str">
        <f>IFERROR(ROUNDDOWN(Q407*VLOOKUP(N407,【参考】数式用!$AR$2:$AW$48,MATCH(P407,【参考】数式用!$AT$4:$AW$4)+2,FALSE)*0.5, 0), "")</f>
        <v/>
      </c>
      <c r="T407" s="47"/>
      <c r="U407" s="156" t="str">
        <f>IFERROR(IF(AG407&lt;&gt;"",Q407*VLOOKUP(N407,【参考】数式用!$AG$2:$AL$48,MATCH(P407,【参考】数式用!$AI$4:$AL$4,0)+2,0), ""), "")</f>
        <v/>
      </c>
      <c r="V407" s="42"/>
      <c r="W407" s="862"/>
      <c r="X407" s="863"/>
      <c r="Y407" s="43"/>
      <c r="Z407" s="48"/>
      <c r="AA407" s="155"/>
      <c r="AB407" s="49"/>
      <c r="AC407" s="864" t="str">
        <f>IFERROR(IF(AG407&lt;&gt;"",Z407*VLOOKUP(N407,【参考】数式用!$AG$2:$AL$48,MATCH(Y407,【参考】数式用!$AI$4:$AL$4,0)+2,0), ""), "")</f>
        <v/>
      </c>
      <c r="AD407" s="864"/>
      <c r="AE407" s="409"/>
      <c r="AF407" s="53"/>
      <c r="AG407" s="421" t="str">
        <f>IFERROR(VLOOKUP(O407, 【参考】数式用!$AY$5:$AY$13, 1, FALSE), "")</f>
        <v/>
      </c>
      <c r="AH407" s="422" t="str">
        <f>IFERROR(VLOOKUP(N407, 【参考】数式用!$BA$2:$BB$48, 2, FALSE), "")</f>
        <v/>
      </c>
      <c r="AI407" s="423" t="str">
        <f t="shared" si="14"/>
        <v/>
      </c>
      <c r="AJ407" s="424" t="str">
        <f t="shared" si="15"/>
        <v/>
      </c>
    </row>
    <row r="408" spans="1:36" ht="30" customHeight="1">
      <c r="A408" s="153">
        <v>395</v>
      </c>
      <c r="B408" s="857" t="str">
        <f>IF(基本情報入力シート!C433="","",基本情報入力シート!C433)</f>
        <v/>
      </c>
      <c r="C408" s="858"/>
      <c r="D408" s="858"/>
      <c r="E408" s="858"/>
      <c r="F408" s="858"/>
      <c r="G408" s="858"/>
      <c r="H408" s="858"/>
      <c r="I408" s="859"/>
      <c r="J408" s="405" t="str">
        <f>IF(基本情報入力シート!M433="","",基本情報入力シート!M433)</f>
        <v/>
      </c>
      <c r="K408" s="406" t="str">
        <f>IF(基本情報入力シート!R433="","",基本情報入力シート!R433)</f>
        <v/>
      </c>
      <c r="L408" s="406" t="str">
        <f>IF(基本情報入力シート!W433="","",基本情報入力シート!W433)</f>
        <v/>
      </c>
      <c r="M408" s="405" t="str">
        <f>IF(基本情報入力シート!X433="","",基本情報入力シート!X433)</f>
        <v/>
      </c>
      <c r="N408" s="157" t="str">
        <f>IF(基本情報入力シート!Y433="","",基本情報入力シート!Y433)</f>
        <v/>
      </c>
      <c r="O408" s="164"/>
      <c r="P408" s="43"/>
      <c r="Q408" s="860"/>
      <c r="R408" s="861"/>
      <c r="S408" s="154" t="str">
        <f>IFERROR(ROUNDDOWN(Q408*VLOOKUP(N408,【参考】数式用!$AR$2:$AW$48,MATCH(P408,【参考】数式用!$AT$4:$AW$4)+2,FALSE)*0.5, 0), "")</f>
        <v/>
      </c>
      <c r="T408" s="47"/>
      <c r="U408" s="156" t="str">
        <f>IFERROR(IF(AG408&lt;&gt;"",Q408*VLOOKUP(N408,【参考】数式用!$AG$2:$AL$48,MATCH(P408,【参考】数式用!$AI$4:$AL$4,0)+2,0), ""), "")</f>
        <v/>
      </c>
      <c r="V408" s="42"/>
      <c r="W408" s="862"/>
      <c r="X408" s="863"/>
      <c r="Y408" s="43"/>
      <c r="Z408" s="48"/>
      <c r="AA408" s="155"/>
      <c r="AB408" s="49"/>
      <c r="AC408" s="864" t="str">
        <f>IFERROR(IF(AG408&lt;&gt;"",Z408*VLOOKUP(N408,【参考】数式用!$AG$2:$AL$48,MATCH(Y408,【参考】数式用!$AI$4:$AL$4,0)+2,0), ""), "")</f>
        <v/>
      </c>
      <c r="AD408" s="864"/>
      <c r="AE408" s="409"/>
      <c r="AF408" s="53"/>
      <c r="AG408" s="421" t="str">
        <f>IFERROR(VLOOKUP(O408, 【参考】数式用!$AY$5:$AY$13, 1, FALSE), "")</f>
        <v/>
      </c>
      <c r="AH408" s="422" t="str">
        <f>IFERROR(VLOOKUP(N408, 【参考】数式用!$BA$2:$BB$48, 2, FALSE), "")</f>
        <v/>
      </c>
      <c r="AI408" s="423" t="str">
        <f t="shared" si="14"/>
        <v/>
      </c>
      <c r="AJ408" s="424" t="str">
        <f t="shared" si="15"/>
        <v/>
      </c>
    </row>
    <row r="409" spans="1:36" ht="30" customHeight="1">
      <c r="A409" s="153">
        <v>396</v>
      </c>
      <c r="B409" s="857" t="str">
        <f>IF(基本情報入力シート!C434="","",基本情報入力シート!C434)</f>
        <v/>
      </c>
      <c r="C409" s="858"/>
      <c r="D409" s="858"/>
      <c r="E409" s="858"/>
      <c r="F409" s="858"/>
      <c r="G409" s="858"/>
      <c r="H409" s="858"/>
      <c r="I409" s="859"/>
      <c r="J409" s="405" t="str">
        <f>IF(基本情報入力シート!M434="","",基本情報入力シート!M434)</f>
        <v/>
      </c>
      <c r="K409" s="406" t="str">
        <f>IF(基本情報入力シート!R434="","",基本情報入力シート!R434)</f>
        <v/>
      </c>
      <c r="L409" s="406" t="str">
        <f>IF(基本情報入力シート!W434="","",基本情報入力シート!W434)</f>
        <v/>
      </c>
      <c r="M409" s="405" t="str">
        <f>IF(基本情報入力シート!X434="","",基本情報入力シート!X434)</f>
        <v/>
      </c>
      <c r="N409" s="157" t="str">
        <f>IF(基本情報入力シート!Y434="","",基本情報入力シート!Y434)</f>
        <v/>
      </c>
      <c r="O409" s="164"/>
      <c r="P409" s="43"/>
      <c r="Q409" s="860"/>
      <c r="R409" s="861"/>
      <c r="S409" s="154" t="str">
        <f>IFERROR(ROUNDDOWN(Q409*VLOOKUP(N409,【参考】数式用!$AR$2:$AW$48,MATCH(P409,【参考】数式用!$AT$4:$AW$4)+2,FALSE)*0.5, 0), "")</f>
        <v/>
      </c>
      <c r="T409" s="47"/>
      <c r="U409" s="156" t="str">
        <f>IFERROR(IF(AG409&lt;&gt;"",Q409*VLOOKUP(N409,【参考】数式用!$AG$2:$AL$48,MATCH(P409,【参考】数式用!$AI$4:$AL$4,0)+2,0), ""), "")</f>
        <v/>
      </c>
      <c r="V409" s="42"/>
      <c r="W409" s="862"/>
      <c r="X409" s="863"/>
      <c r="Y409" s="43"/>
      <c r="Z409" s="48"/>
      <c r="AA409" s="155"/>
      <c r="AB409" s="49"/>
      <c r="AC409" s="864" t="str">
        <f>IFERROR(IF(AG409&lt;&gt;"",Z409*VLOOKUP(N409,【参考】数式用!$AG$2:$AL$48,MATCH(Y409,【参考】数式用!$AI$4:$AL$4,0)+2,0), ""), "")</f>
        <v/>
      </c>
      <c r="AD409" s="864"/>
      <c r="AE409" s="409"/>
      <c r="AF409" s="53"/>
      <c r="AG409" s="421" t="str">
        <f>IFERROR(VLOOKUP(O409, 【参考】数式用!$AY$5:$AY$13, 1, FALSE), "")</f>
        <v/>
      </c>
      <c r="AH409" s="422" t="str">
        <f>IFERROR(VLOOKUP(N409, 【参考】数式用!$BA$2:$BB$48, 2, FALSE), "")</f>
        <v/>
      </c>
      <c r="AI409" s="423" t="str">
        <f t="shared" si="14"/>
        <v/>
      </c>
      <c r="AJ409" s="424" t="str">
        <f t="shared" si="15"/>
        <v/>
      </c>
    </row>
    <row r="410" spans="1:36" ht="30" customHeight="1">
      <c r="A410" s="153">
        <v>397</v>
      </c>
      <c r="B410" s="857" t="str">
        <f>IF(基本情報入力シート!C435="","",基本情報入力シート!C435)</f>
        <v/>
      </c>
      <c r="C410" s="858"/>
      <c r="D410" s="858"/>
      <c r="E410" s="858"/>
      <c r="F410" s="858"/>
      <c r="G410" s="858"/>
      <c r="H410" s="858"/>
      <c r="I410" s="859"/>
      <c r="J410" s="405" t="str">
        <f>IF(基本情報入力シート!M435="","",基本情報入力シート!M435)</f>
        <v/>
      </c>
      <c r="K410" s="406" t="str">
        <f>IF(基本情報入力シート!R435="","",基本情報入力シート!R435)</f>
        <v/>
      </c>
      <c r="L410" s="406" t="str">
        <f>IF(基本情報入力シート!W435="","",基本情報入力シート!W435)</f>
        <v/>
      </c>
      <c r="M410" s="405" t="str">
        <f>IF(基本情報入力シート!X435="","",基本情報入力シート!X435)</f>
        <v/>
      </c>
      <c r="N410" s="157" t="str">
        <f>IF(基本情報入力シート!Y435="","",基本情報入力シート!Y435)</f>
        <v/>
      </c>
      <c r="O410" s="164"/>
      <c r="P410" s="43"/>
      <c r="Q410" s="860"/>
      <c r="R410" s="861"/>
      <c r="S410" s="154" t="str">
        <f>IFERROR(ROUNDDOWN(Q410*VLOOKUP(N410,【参考】数式用!$AR$2:$AW$48,MATCH(P410,【参考】数式用!$AT$4:$AW$4)+2,FALSE)*0.5, 0), "")</f>
        <v/>
      </c>
      <c r="T410" s="47"/>
      <c r="U410" s="156" t="str">
        <f>IFERROR(IF(AG410&lt;&gt;"",Q410*VLOOKUP(N410,【参考】数式用!$AG$2:$AL$48,MATCH(P410,【参考】数式用!$AI$4:$AL$4,0)+2,0), ""), "")</f>
        <v/>
      </c>
      <c r="V410" s="42"/>
      <c r="W410" s="862"/>
      <c r="X410" s="863"/>
      <c r="Y410" s="43"/>
      <c r="Z410" s="48"/>
      <c r="AA410" s="155"/>
      <c r="AB410" s="49"/>
      <c r="AC410" s="864" t="str">
        <f>IFERROR(IF(AG410&lt;&gt;"",Z410*VLOOKUP(N410,【参考】数式用!$AG$2:$AL$48,MATCH(Y410,【参考】数式用!$AI$4:$AL$4,0)+2,0), ""), "")</f>
        <v/>
      </c>
      <c r="AD410" s="864"/>
      <c r="AE410" s="409"/>
      <c r="AF410" s="53"/>
      <c r="AG410" s="421" t="str">
        <f>IFERROR(VLOOKUP(O410, 【参考】数式用!$AY$5:$AY$13, 1, FALSE), "")</f>
        <v/>
      </c>
      <c r="AH410" s="422" t="str">
        <f>IFERROR(VLOOKUP(N410, 【参考】数式用!$BA$2:$BB$48, 2, FALSE), "")</f>
        <v/>
      </c>
      <c r="AI410" s="423" t="str">
        <f t="shared" si="14"/>
        <v/>
      </c>
      <c r="AJ410" s="424" t="str">
        <f t="shared" si="15"/>
        <v/>
      </c>
    </row>
    <row r="411" spans="1:36" ht="30" customHeight="1">
      <c r="A411" s="153">
        <v>398</v>
      </c>
      <c r="B411" s="857" t="str">
        <f>IF(基本情報入力シート!C436="","",基本情報入力シート!C436)</f>
        <v/>
      </c>
      <c r="C411" s="858"/>
      <c r="D411" s="858"/>
      <c r="E411" s="858"/>
      <c r="F411" s="858"/>
      <c r="G411" s="858"/>
      <c r="H411" s="858"/>
      <c r="I411" s="859"/>
      <c r="J411" s="405" t="str">
        <f>IF(基本情報入力シート!M436="","",基本情報入力シート!M436)</f>
        <v/>
      </c>
      <c r="K411" s="406" t="str">
        <f>IF(基本情報入力シート!R436="","",基本情報入力シート!R436)</f>
        <v/>
      </c>
      <c r="L411" s="406" t="str">
        <f>IF(基本情報入力シート!W436="","",基本情報入力シート!W436)</f>
        <v/>
      </c>
      <c r="M411" s="405" t="str">
        <f>IF(基本情報入力シート!X436="","",基本情報入力シート!X436)</f>
        <v/>
      </c>
      <c r="N411" s="157" t="str">
        <f>IF(基本情報入力シート!Y436="","",基本情報入力シート!Y436)</f>
        <v/>
      </c>
      <c r="O411" s="164"/>
      <c r="P411" s="43"/>
      <c r="Q411" s="860"/>
      <c r="R411" s="861"/>
      <c r="S411" s="154" t="str">
        <f>IFERROR(ROUNDDOWN(Q411*VLOOKUP(N411,【参考】数式用!$AR$2:$AW$48,MATCH(P411,【参考】数式用!$AT$4:$AW$4)+2,FALSE)*0.5, 0), "")</f>
        <v/>
      </c>
      <c r="T411" s="47"/>
      <c r="U411" s="156" t="str">
        <f>IFERROR(IF(AG411&lt;&gt;"",Q411*VLOOKUP(N411,【参考】数式用!$AG$2:$AL$48,MATCH(P411,【参考】数式用!$AI$4:$AL$4,0)+2,0), ""), "")</f>
        <v/>
      </c>
      <c r="V411" s="42"/>
      <c r="W411" s="862"/>
      <c r="X411" s="863"/>
      <c r="Y411" s="43"/>
      <c r="Z411" s="48"/>
      <c r="AA411" s="155"/>
      <c r="AB411" s="49"/>
      <c r="AC411" s="864" t="str">
        <f>IFERROR(IF(AG411&lt;&gt;"",Z411*VLOOKUP(N411,【参考】数式用!$AG$2:$AL$48,MATCH(Y411,【参考】数式用!$AI$4:$AL$4,0)+2,0), ""), "")</f>
        <v/>
      </c>
      <c r="AD411" s="864"/>
      <c r="AE411" s="409"/>
      <c r="AF411" s="53"/>
      <c r="AG411" s="421" t="str">
        <f>IFERROR(VLOOKUP(O411, 【参考】数式用!$AY$5:$AY$13, 1, FALSE), "")</f>
        <v/>
      </c>
      <c r="AH411" s="422" t="str">
        <f>IFERROR(VLOOKUP(N411, 【参考】数式用!$BA$2:$BB$48, 2, FALSE), "")</f>
        <v/>
      </c>
      <c r="AI411" s="423" t="str">
        <f t="shared" si="14"/>
        <v/>
      </c>
      <c r="AJ411" s="424" t="str">
        <f t="shared" si="15"/>
        <v/>
      </c>
    </row>
    <row r="412" spans="1:36" ht="30" customHeight="1">
      <c r="A412" s="153">
        <v>399</v>
      </c>
      <c r="B412" s="857" t="str">
        <f>IF(基本情報入力シート!C437="","",基本情報入力シート!C437)</f>
        <v/>
      </c>
      <c r="C412" s="858"/>
      <c r="D412" s="858"/>
      <c r="E412" s="858"/>
      <c r="F412" s="858"/>
      <c r="G412" s="858"/>
      <c r="H412" s="858"/>
      <c r="I412" s="859"/>
      <c r="J412" s="405" t="str">
        <f>IF(基本情報入力シート!M437="","",基本情報入力シート!M437)</f>
        <v/>
      </c>
      <c r="K412" s="406" t="str">
        <f>IF(基本情報入力シート!R437="","",基本情報入力シート!R437)</f>
        <v/>
      </c>
      <c r="L412" s="406" t="str">
        <f>IF(基本情報入力シート!W437="","",基本情報入力シート!W437)</f>
        <v/>
      </c>
      <c r="M412" s="405" t="str">
        <f>IF(基本情報入力シート!X437="","",基本情報入力シート!X437)</f>
        <v/>
      </c>
      <c r="N412" s="157" t="str">
        <f>IF(基本情報入力シート!Y437="","",基本情報入力シート!Y437)</f>
        <v/>
      </c>
      <c r="O412" s="164"/>
      <c r="P412" s="43"/>
      <c r="Q412" s="860"/>
      <c r="R412" s="861"/>
      <c r="S412" s="154" t="str">
        <f>IFERROR(ROUNDDOWN(Q412*VLOOKUP(N412,【参考】数式用!$AR$2:$AW$48,MATCH(P412,【参考】数式用!$AT$4:$AW$4)+2,FALSE)*0.5, 0), "")</f>
        <v/>
      </c>
      <c r="T412" s="47"/>
      <c r="U412" s="156" t="str">
        <f>IFERROR(IF(AG412&lt;&gt;"",Q412*VLOOKUP(N412,【参考】数式用!$AG$2:$AL$48,MATCH(P412,【参考】数式用!$AI$4:$AL$4,0)+2,0), ""), "")</f>
        <v/>
      </c>
      <c r="V412" s="42"/>
      <c r="W412" s="862"/>
      <c r="X412" s="863"/>
      <c r="Y412" s="43"/>
      <c r="Z412" s="48"/>
      <c r="AA412" s="155"/>
      <c r="AB412" s="49"/>
      <c r="AC412" s="864" t="str">
        <f>IFERROR(IF(AG412&lt;&gt;"",Z412*VLOOKUP(N412,【参考】数式用!$AG$2:$AL$48,MATCH(Y412,【参考】数式用!$AI$4:$AL$4,0)+2,0), ""), "")</f>
        <v/>
      </c>
      <c r="AD412" s="864"/>
      <c r="AE412" s="409"/>
      <c r="AF412" s="53"/>
      <c r="AG412" s="421" t="str">
        <f>IFERROR(VLOOKUP(O412, 【参考】数式用!$AY$5:$AY$13, 1, FALSE), "")</f>
        <v/>
      </c>
      <c r="AH412" s="422" t="str">
        <f>IFERROR(VLOOKUP(N412, 【参考】数式用!$BA$2:$BB$48, 2, FALSE), "")</f>
        <v/>
      </c>
      <c r="AI412" s="423" t="str">
        <f t="shared" si="14"/>
        <v/>
      </c>
      <c r="AJ412" s="424" t="str">
        <f t="shared" si="15"/>
        <v/>
      </c>
    </row>
    <row r="413" spans="1:36" ht="30" customHeight="1">
      <c r="A413" s="153">
        <v>400</v>
      </c>
      <c r="B413" s="857" t="str">
        <f>IF(基本情報入力シート!C438="","",基本情報入力シート!C438)</f>
        <v/>
      </c>
      <c r="C413" s="858"/>
      <c r="D413" s="858"/>
      <c r="E413" s="858"/>
      <c r="F413" s="858"/>
      <c r="G413" s="858"/>
      <c r="H413" s="858"/>
      <c r="I413" s="859"/>
      <c r="J413" s="405" t="str">
        <f>IF(基本情報入力シート!M438="","",基本情報入力シート!M438)</f>
        <v/>
      </c>
      <c r="K413" s="406" t="str">
        <f>IF(基本情報入力シート!R438="","",基本情報入力シート!R438)</f>
        <v/>
      </c>
      <c r="L413" s="406" t="str">
        <f>IF(基本情報入力シート!W438="","",基本情報入力シート!W438)</f>
        <v/>
      </c>
      <c r="M413" s="405" t="str">
        <f>IF(基本情報入力シート!X438="","",基本情報入力シート!X438)</f>
        <v/>
      </c>
      <c r="N413" s="157" t="str">
        <f>IF(基本情報入力シート!Y438="","",基本情報入力シート!Y438)</f>
        <v/>
      </c>
      <c r="O413" s="164"/>
      <c r="P413" s="43"/>
      <c r="Q413" s="860"/>
      <c r="R413" s="861"/>
      <c r="S413" s="154" t="str">
        <f>IFERROR(ROUNDDOWN(Q413*VLOOKUP(N413,【参考】数式用!$AR$2:$AW$48,MATCH(P413,【参考】数式用!$AT$4:$AW$4)+2,FALSE)*0.5, 0), "")</f>
        <v/>
      </c>
      <c r="T413" s="47"/>
      <c r="U413" s="156" t="str">
        <f>IFERROR(IF(AG413&lt;&gt;"",Q413*VLOOKUP(N413,【参考】数式用!$AG$2:$AL$48,MATCH(P413,【参考】数式用!$AI$4:$AL$4,0)+2,0), ""), "")</f>
        <v/>
      </c>
      <c r="V413" s="42"/>
      <c r="W413" s="862"/>
      <c r="X413" s="863"/>
      <c r="Y413" s="43"/>
      <c r="Z413" s="48"/>
      <c r="AA413" s="155"/>
      <c r="AB413" s="49"/>
      <c r="AC413" s="864" t="str">
        <f>IFERROR(IF(AG413&lt;&gt;"",Z413*VLOOKUP(N413,【参考】数式用!$AG$2:$AL$48,MATCH(Y413,【参考】数式用!$AI$4:$AL$4,0)+2,0), ""), "")</f>
        <v/>
      </c>
      <c r="AD413" s="864"/>
      <c r="AE413" s="409"/>
      <c r="AF413" s="53"/>
      <c r="AG413" s="421" t="str">
        <f>IFERROR(VLOOKUP(O413, 【参考】数式用!$AY$5:$AY$13, 1, FALSE), "")</f>
        <v/>
      </c>
      <c r="AH413" s="422" t="str">
        <f>IFERROR(VLOOKUP(N413, 【参考】数式用!$BA$2:$BB$48, 2, FALSE), "")</f>
        <v/>
      </c>
      <c r="AI413" s="423" t="str">
        <f t="shared" si="14"/>
        <v/>
      </c>
      <c r="AJ413" s="424" t="str">
        <f t="shared" si="15"/>
        <v/>
      </c>
    </row>
    <row r="414" spans="1:36" ht="30" customHeight="1">
      <c r="A414" s="153">
        <v>401</v>
      </c>
      <c r="B414" s="857" t="str">
        <f>IF(基本情報入力シート!C439="","",基本情報入力シート!C439)</f>
        <v/>
      </c>
      <c r="C414" s="858"/>
      <c r="D414" s="858"/>
      <c r="E414" s="858"/>
      <c r="F414" s="858"/>
      <c r="G414" s="858"/>
      <c r="H414" s="858"/>
      <c r="I414" s="859"/>
      <c r="J414" s="405" t="str">
        <f>IF(基本情報入力シート!M439="","",基本情報入力シート!M439)</f>
        <v/>
      </c>
      <c r="K414" s="406" t="str">
        <f>IF(基本情報入力シート!R439="","",基本情報入力シート!R439)</f>
        <v/>
      </c>
      <c r="L414" s="406" t="str">
        <f>IF(基本情報入力シート!W439="","",基本情報入力シート!W439)</f>
        <v/>
      </c>
      <c r="M414" s="405" t="str">
        <f>IF(基本情報入力シート!X439="","",基本情報入力シート!X439)</f>
        <v/>
      </c>
      <c r="N414" s="157" t="str">
        <f>IF(基本情報入力シート!Y439="","",基本情報入力シート!Y439)</f>
        <v/>
      </c>
      <c r="O414" s="164"/>
      <c r="P414" s="43"/>
      <c r="Q414" s="860"/>
      <c r="R414" s="861"/>
      <c r="S414" s="154" t="str">
        <f>IFERROR(ROUNDDOWN(Q414*VLOOKUP(N414,【参考】数式用!$AR$2:$AW$48,MATCH(P414,【参考】数式用!$AT$4:$AW$4)+2,FALSE)*0.5, 0), "")</f>
        <v/>
      </c>
      <c r="T414" s="47"/>
      <c r="U414" s="156" t="str">
        <f>IFERROR(IF(AG414&lt;&gt;"",Q414*VLOOKUP(N414,【参考】数式用!$AG$2:$AL$48,MATCH(P414,【参考】数式用!$AI$4:$AL$4,0)+2,0), ""), "")</f>
        <v/>
      </c>
      <c r="V414" s="42"/>
      <c r="W414" s="862"/>
      <c r="X414" s="863"/>
      <c r="Y414" s="43"/>
      <c r="Z414" s="48"/>
      <c r="AA414" s="155"/>
      <c r="AB414" s="49"/>
      <c r="AC414" s="864" t="str">
        <f>IFERROR(IF(AG414&lt;&gt;"",Z414*VLOOKUP(N414,【参考】数式用!$AG$2:$AL$48,MATCH(Y414,【参考】数式用!$AI$4:$AL$4,0)+2,0), ""), "")</f>
        <v/>
      </c>
      <c r="AD414" s="864"/>
      <c r="AE414" s="409"/>
      <c r="AF414" s="53"/>
      <c r="AG414" s="421" t="str">
        <f>IFERROR(VLOOKUP(O414, 【参考】数式用!$AY$5:$AY$13, 1, FALSE), "")</f>
        <v/>
      </c>
      <c r="AH414" s="422" t="str">
        <f>IFERROR(VLOOKUP(N414, 【参考】数式用!$BA$2:$BB$48, 2, FALSE), "")</f>
        <v/>
      </c>
      <c r="AI414" s="423" t="str">
        <f t="shared" si="14"/>
        <v/>
      </c>
      <c r="AJ414" s="424" t="str">
        <f t="shared" si="15"/>
        <v/>
      </c>
    </row>
    <row r="415" spans="1:36" ht="30" customHeight="1">
      <c r="A415" s="153">
        <v>402</v>
      </c>
      <c r="B415" s="857" t="str">
        <f>IF(基本情報入力シート!C440="","",基本情報入力シート!C440)</f>
        <v/>
      </c>
      <c r="C415" s="858"/>
      <c r="D415" s="858"/>
      <c r="E415" s="858"/>
      <c r="F415" s="858"/>
      <c r="G415" s="858"/>
      <c r="H415" s="858"/>
      <c r="I415" s="859"/>
      <c r="J415" s="405" t="str">
        <f>IF(基本情報入力シート!M440="","",基本情報入力シート!M440)</f>
        <v/>
      </c>
      <c r="K415" s="406" t="str">
        <f>IF(基本情報入力シート!R440="","",基本情報入力シート!R440)</f>
        <v/>
      </c>
      <c r="L415" s="406" t="str">
        <f>IF(基本情報入力シート!W440="","",基本情報入力シート!W440)</f>
        <v/>
      </c>
      <c r="M415" s="405" t="str">
        <f>IF(基本情報入力シート!X440="","",基本情報入力シート!X440)</f>
        <v/>
      </c>
      <c r="N415" s="157" t="str">
        <f>IF(基本情報入力シート!Y440="","",基本情報入力シート!Y440)</f>
        <v/>
      </c>
      <c r="O415" s="164"/>
      <c r="P415" s="43"/>
      <c r="Q415" s="860"/>
      <c r="R415" s="861"/>
      <c r="S415" s="154" t="str">
        <f>IFERROR(ROUNDDOWN(Q415*VLOOKUP(N415,【参考】数式用!$AR$2:$AW$48,MATCH(P415,【参考】数式用!$AT$4:$AW$4)+2,FALSE)*0.5, 0), "")</f>
        <v/>
      </c>
      <c r="T415" s="47"/>
      <c r="U415" s="156" t="str">
        <f>IFERROR(IF(AG415&lt;&gt;"",Q415*VLOOKUP(N415,【参考】数式用!$AG$2:$AL$48,MATCH(P415,【参考】数式用!$AI$4:$AL$4,0)+2,0), ""), "")</f>
        <v/>
      </c>
      <c r="V415" s="42"/>
      <c r="W415" s="862"/>
      <c r="X415" s="863"/>
      <c r="Y415" s="43"/>
      <c r="Z415" s="48"/>
      <c r="AA415" s="155"/>
      <c r="AB415" s="49"/>
      <c r="AC415" s="864" t="str">
        <f>IFERROR(IF(AG415&lt;&gt;"",Z415*VLOOKUP(N415,【参考】数式用!$AG$2:$AL$48,MATCH(Y415,【参考】数式用!$AI$4:$AL$4,0)+2,0), ""), "")</f>
        <v/>
      </c>
      <c r="AD415" s="864"/>
      <c r="AE415" s="409"/>
      <c r="AF415" s="53"/>
      <c r="AG415" s="421" t="str">
        <f>IFERROR(VLOOKUP(O415, 【参考】数式用!$AY$5:$AY$13, 1, FALSE), "")</f>
        <v/>
      </c>
      <c r="AH415" s="422" t="str">
        <f>IFERROR(VLOOKUP(N415, 【参考】数式用!$BA$2:$BB$48, 2, FALSE), "")</f>
        <v/>
      </c>
      <c r="AI415" s="423" t="str">
        <f t="shared" si="14"/>
        <v/>
      </c>
      <c r="AJ415" s="424" t="str">
        <f t="shared" si="15"/>
        <v/>
      </c>
    </row>
    <row r="416" spans="1:36" ht="30" customHeight="1">
      <c r="A416" s="153">
        <v>403</v>
      </c>
      <c r="B416" s="857" t="str">
        <f>IF(基本情報入力シート!C441="","",基本情報入力シート!C441)</f>
        <v/>
      </c>
      <c r="C416" s="858"/>
      <c r="D416" s="858"/>
      <c r="E416" s="858"/>
      <c r="F416" s="858"/>
      <c r="G416" s="858"/>
      <c r="H416" s="858"/>
      <c r="I416" s="859"/>
      <c r="J416" s="405" t="str">
        <f>IF(基本情報入力シート!M441="","",基本情報入力シート!M441)</f>
        <v/>
      </c>
      <c r="K416" s="406" t="str">
        <f>IF(基本情報入力シート!R441="","",基本情報入力シート!R441)</f>
        <v/>
      </c>
      <c r="L416" s="406" t="str">
        <f>IF(基本情報入力シート!W441="","",基本情報入力シート!W441)</f>
        <v/>
      </c>
      <c r="M416" s="405" t="str">
        <f>IF(基本情報入力シート!X441="","",基本情報入力シート!X441)</f>
        <v/>
      </c>
      <c r="N416" s="157" t="str">
        <f>IF(基本情報入力シート!Y441="","",基本情報入力シート!Y441)</f>
        <v/>
      </c>
      <c r="O416" s="164"/>
      <c r="P416" s="43"/>
      <c r="Q416" s="860"/>
      <c r="R416" s="861"/>
      <c r="S416" s="154" t="str">
        <f>IFERROR(ROUNDDOWN(Q416*VLOOKUP(N416,【参考】数式用!$AR$2:$AW$48,MATCH(P416,【参考】数式用!$AT$4:$AW$4)+2,FALSE)*0.5, 0), "")</f>
        <v/>
      </c>
      <c r="T416" s="47"/>
      <c r="U416" s="156" t="str">
        <f>IFERROR(IF(AG416&lt;&gt;"",Q416*VLOOKUP(N416,【参考】数式用!$AG$2:$AL$48,MATCH(P416,【参考】数式用!$AI$4:$AL$4,0)+2,0), ""), "")</f>
        <v/>
      </c>
      <c r="V416" s="42"/>
      <c r="W416" s="862"/>
      <c r="X416" s="863"/>
      <c r="Y416" s="43"/>
      <c r="Z416" s="48"/>
      <c r="AA416" s="155"/>
      <c r="AB416" s="49"/>
      <c r="AC416" s="864" t="str">
        <f>IFERROR(IF(AG416&lt;&gt;"",Z416*VLOOKUP(N416,【参考】数式用!$AG$2:$AL$48,MATCH(Y416,【参考】数式用!$AI$4:$AL$4,0)+2,0), ""), "")</f>
        <v/>
      </c>
      <c r="AD416" s="864"/>
      <c r="AE416" s="409"/>
      <c r="AF416" s="53"/>
      <c r="AG416" s="421" t="str">
        <f>IFERROR(VLOOKUP(O416, 【参考】数式用!$AY$5:$AY$13, 1, FALSE), "")</f>
        <v/>
      </c>
      <c r="AH416" s="422" t="str">
        <f>IFERROR(VLOOKUP(N416, 【参考】数式用!$BA$2:$BB$48, 2, FALSE), "")</f>
        <v/>
      </c>
      <c r="AI416" s="423" t="str">
        <f t="shared" si="14"/>
        <v/>
      </c>
      <c r="AJ416" s="424" t="str">
        <f t="shared" si="15"/>
        <v/>
      </c>
    </row>
    <row r="417" spans="1:36" ht="30" customHeight="1">
      <c r="A417" s="153">
        <v>404</v>
      </c>
      <c r="B417" s="857" t="str">
        <f>IF(基本情報入力シート!C442="","",基本情報入力シート!C442)</f>
        <v/>
      </c>
      <c r="C417" s="858"/>
      <c r="D417" s="858"/>
      <c r="E417" s="858"/>
      <c r="F417" s="858"/>
      <c r="G417" s="858"/>
      <c r="H417" s="858"/>
      <c r="I417" s="859"/>
      <c r="J417" s="405" t="str">
        <f>IF(基本情報入力シート!M442="","",基本情報入力シート!M442)</f>
        <v/>
      </c>
      <c r="K417" s="406" t="str">
        <f>IF(基本情報入力シート!R442="","",基本情報入力シート!R442)</f>
        <v/>
      </c>
      <c r="L417" s="406" t="str">
        <f>IF(基本情報入力シート!W442="","",基本情報入力シート!W442)</f>
        <v/>
      </c>
      <c r="M417" s="405" t="str">
        <f>IF(基本情報入力シート!X442="","",基本情報入力シート!X442)</f>
        <v/>
      </c>
      <c r="N417" s="157" t="str">
        <f>IF(基本情報入力シート!Y442="","",基本情報入力シート!Y442)</f>
        <v/>
      </c>
      <c r="O417" s="164"/>
      <c r="P417" s="43"/>
      <c r="Q417" s="860"/>
      <c r="R417" s="861"/>
      <c r="S417" s="154" t="str">
        <f>IFERROR(ROUNDDOWN(Q417*VLOOKUP(N417,【参考】数式用!$AR$2:$AW$48,MATCH(P417,【参考】数式用!$AT$4:$AW$4)+2,FALSE)*0.5, 0), "")</f>
        <v/>
      </c>
      <c r="T417" s="47"/>
      <c r="U417" s="156" t="str">
        <f>IFERROR(IF(AG417&lt;&gt;"",Q417*VLOOKUP(N417,【参考】数式用!$AG$2:$AL$48,MATCH(P417,【参考】数式用!$AI$4:$AL$4,0)+2,0), ""), "")</f>
        <v/>
      </c>
      <c r="V417" s="42"/>
      <c r="W417" s="862"/>
      <c r="X417" s="863"/>
      <c r="Y417" s="43"/>
      <c r="Z417" s="48"/>
      <c r="AA417" s="155"/>
      <c r="AB417" s="49"/>
      <c r="AC417" s="864" t="str">
        <f>IFERROR(IF(AG417&lt;&gt;"",Z417*VLOOKUP(N417,【参考】数式用!$AG$2:$AL$48,MATCH(Y417,【参考】数式用!$AI$4:$AL$4,0)+2,0), ""), "")</f>
        <v/>
      </c>
      <c r="AD417" s="864"/>
      <c r="AE417" s="409"/>
      <c r="AF417" s="53"/>
      <c r="AG417" s="421" t="str">
        <f>IFERROR(VLOOKUP(O417, 【参考】数式用!$AY$5:$AY$13, 1, FALSE), "")</f>
        <v/>
      </c>
      <c r="AH417" s="422" t="str">
        <f>IFERROR(VLOOKUP(N417, 【参考】数式用!$BA$2:$BB$48, 2, FALSE), "")</f>
        <v/>
      </c>
      <c r="AI417" s="423" t="str">
        <f t="shared" si="14"/>
        <v/>
      </c>
      <c r="AJ417" s="424" t="str">
        <f t="shared" si="15"/>
        <v/>
      </c>
    </row>
    <row r="418" spans="1:36" ht="30" customHeight="1">
      <c r="A418" s="153">
        <v>405</v>
      </c>
      <c r="B418" s="857" t="str">
        <f>IF(基本情報入力シート!C443="","",基本情報入力シート!C443)</f>
        <v/>
      </c>
      <c r="C418" s="858"/>
      <c r="D418" s="858"/>
      <c r="E418" s="858"/>
      <c r="F418" s="858"/>
      <c r="G418" s="858"/>
      <c r="H418" s="858"/>
      <c r="I418" s="859"/>
      <c r="J418" s="405" t="str">
        <f>IF(基本情報入力シート!M443="","",基本情報入力シート!M443)</f>
        <v/>
      </c>
      <c r="K418" s="406" t="str">
        <f>IF(基本情報入力シート!R443="","",基本情報入力シート!R443)</f>
        <v/>
      </c>
      <c r="L418" s="406" t="str">
        <f>IF(基本情報入力シート!W443="","",基本情報入力シート!W443)</f>
        <v/>
      </c>
      <c r="M418" s="405" t="str">
        <f>IF(基本情報入力シート!X443="","",基本情報入力シート!X443)</f>
        <v/>
      </c>
      <c r="N418" s="157" t="str">
        <f>IF(基本情報入力シート!Y443="","",基本情報入力シート!Y443)</f>
        <v/>
      </c>
      <c r="O418" s="164"/>
      <c r="P418" s="43"/>
      <c r="Q418" s="860"/>
      <c r="R418" s="861"/>
      <c r="S418" s="154" t="str">
        <f>IFERROR(ROUNDDOWN(Q418*VLOOKUP(N418,【参考】数式用!$AR$2:$AW$48,MATCH(P418,【参考】数式用!$AT$4:$AW$4)+2,FALSE)*0.5, 0), "")</f>
        <v/>
      </c>
      <c r="T418" s="47"/>
      <c r="U418" s="156" t="str">
        <f>IFERROR(IF(AG418&lt;&gt;"",Q418*VLOOKUP(N418,【参考】数式用!$AG$2:$AL$48,MATCH(P418,【参考】数式用!$AI$4:$AL$4,0)+2,0), ""), "")</f>
        <v/>
      </c>
      <c r="V418" s="42"/>
      <c r="W418" s="862"/>
      <c r="X418" s="863"/>
      <c r="Y418" s="43"/>
      <c r="Z418" s="48"/>
      <c r="AA418" s="155"/>
      <c r="AB418" s="49"/>
      <c r="AC418" s="864" t="str">
        <f>IFERROR(IF(AG418&lt;&gt;"",Z418*VLOOKUP(N418,【参考】数式用!$AG$2:$AL$48,MATCH(Y418,【参考】数式用!$AI$4:$AL$4,0)+2,0), ""), "")</f>
        <v/>
      </c>
      <c r="AD418" s="864"/>
      <c r="AE418" s="409"/>
      <c r="AF418" s="53"/>
      <c r="AG418" s="421" t="str">
        <f>IFERROR(VLOOKUP(O418, 【参考】数式用!$AY$5:$AY$13, 1, FALSE), "")</f>
        <v/>
      </c>
      <c r="AH418" s="422" t="str">
        <f>IFERROR(VLOOKUP(N418, 【参考】数式用!$BA$2:$BB$48, 2, FALSE), "")</f>
        <v/>
      </c>
      <c r="AI418" s="423" t="str">
        <f t="shared" si="14"/>
        <v/>
      </c>
      <c r="AJ418" s="424" t="str">
        <f t="shared" si="15"/>
        <v/>
      </c>
    </row>
    <row r="419" spans="1:36" ht="30" customHeight="1">
      <c r="A419" s="153">
        <v>406</v>
      </c>
      <c r="B419" s="857" t="str">
        <f>IF(基本情報入力シート!C444="","",基本情報入力シート!C444)</f>
        <v/>
      </c>
      <c r="C419" s="858"/>
      <c r="D419" s="858"/>
      <c r="E419" s="858"/>
      <c r="F419" s="858"/>
      <c r="G419" s="858"/>
      <c r="H419" s="858"/>
      <c r="I419" s="859"/>
      <c r="J419" s="405" t="str">
        <f>IF(基本情報入力シート!M444="","",基本情報入力シート!M444)</f>
        <v/>
      </c>
      <c r="K419" s="406" t="str">
        <f>IF(基本情報入力シート!R444="","",基本情報入力シート!R444)</f>
        <v/>
      </c>
      <c r="L419" s="406" t="str">
        <f>IF(基本情報入力シート!W444="","",基本情報入力シート!W444)</f>
        <v/>
      </c>
      <c r="M419" s="405" t="str">
        <f>IF(基本情報入力シート!X444="","",基本情報入力シート!X444)</f>
        <v/>
      </c>
      <c r="N419" s="157" t="str">
        <f>IF(基本情報入力シート!Y444="","",基本情報入力シート!Y444)</f>
        <v/>
      </c>
      <c r="O419" s="164"/>
      <c r="P419" s="43"/>
      <c r="Q419" s="860"/>
      <c r="R419" s="861"/>
      <c r="S419" s="154" t="str">
        <f>IFERROR(ROUNDDOWN(Q419*VLOOKUP(N419,【参考】数式用!$AR$2:$AW$48,MATCH(P419,【参考】数式用!$AT$4:$AW$4)+2,FALSE)*0.5, 0), "")</f>
        <v/>
      </c>
      <c r="T419" s="47"/>
      <c r="U419" s="156" t="str">
        <f>IFERROR(IF(AG419&lt;&gt;"",Q419*VLOOKUP(N419,【参考】数式用!$AG$2:$AL$48,MATCH(P419,【参考】数式用!$AI$4:$AL$4,0)+2,0), ""), "")</f>
        <v/>
      </c>
      <c r="V419" s="42"/>
      <c r="W419" s="862"/>
      <c r="X419" s="863"/>
      <c r="Y419" s="43"/>
      <c r="Z419" s="48"/>
      <c r="AA419" s="155"/>
      <c r="AB419" s="49"/>
      <c r="AC419" s="864" t="str">
        <f>IFERROR(IF(AG419&lt;&gt;"",Z419*VLOOKUP(N419,【参考】数式用!$AG$2:$AL$48,MATCH(Y419,【参考】数式用!$AI$4:$AL$4,0)+2,0), ""), "")</f>
        <v/>
      </c>
      <c r="AD419" s="864"/>
      <c r="AE419" s="409"/>
      <c r="AF419" s="53"/>
      <c r="AG419" s="421" t="str">
        <f>IFERROR(VLOOKUP(O419, 【参考】数式用!$AY$5:$AY$13, 1, FALSE), "")</f>
        <v/>
      </c>
      <c r="AH419" s="422" t="str">
        <f>IFERROR(VLOOKUP(N419, 【参考】数式用!$BA$2:$BB$48, 2, FALSE), "")</f>
        <v/>
      </c>
      <c r="AI419" s="423" t="str">
        <f t="shared" si="14"/>
        <v/>
      </c>
      <c r="AJ419" s="424" t="str">
        <f t="shared" si="15"/>
        <v/>
      </c>
    </row>
    <row r="420" spans="1:36" ht="30" customHeight="1">
      <c r="A420" s="153">
        <v>407</v>
      </c>
      <c r="B420" s="857" t="str">
        <f>IF(基本情報入力シート!C445="","",基本情報入力シート!C445)</f>
        <v/>
      </c>
      <c r="C420" s="858"/>
      <c r="D420" s="858"/>
      <c r="E420" s="858"/>
      <c r="F420" s="858"/>
      <c r="G420" s="858"/>
      <c r="H420" s="858"/>
      <c r="I420" s="859"/>
      <c r="J420" s="405" t="str">
        <f>IF(基本情報入力シート!M445="","",基本情報入力シート!M445)</f>
        <v/>
      </c>
      <c r="K420" s="406" t="str">
        <f>IF(基本情報入力シート!R445="","",基本情報入力シート!R445)</f>
        <v/>
      </c>
      <c r="L420" s="406" t="str">
        <f>IF(基本情報入力シート!W445="","",基本情報入力シート!W445)</f>
        <v/>
      </c>
      <c r="M420" s="405" t="str">
        <f>IF(基本情報入力シート!X445="","",基本情報入力シート!X445)</f>
        <v/>
      </c>
      <c r="N420" s="157" t="str">
        <f>IF(基本情報入力シート!Y445="","",基本情報入力シート!Y445)</f>
        <v/>
      </c>
      <c r="O420" s="164"/>
      <c r="P420" s="43"/>
      <c r="Q420" s="860"/>
      <c r="R420" s="861"/>
      <c r="S420" s="154" t="str">
        <f>IFERROR(ROUNDDOWN(Q420*VLOOKUP(N420,【参考】数式用!$AR$2:$AW$48,MATCH(P420,【参考】数式用!$AT$4:$AW$4)+2,FALSE)*0.5, 0), "")</f>
        <v/>
      </c>
      <c r="T420" s="47"/>
      <c r="U420" s="156" t="str">
        <f>IFERROR(IF(AG420&lt;&gt;"",Q420*VLOOKUP(N420,【参考】数式用!$AG$2:$AL$48,MATCH(P420,【参考】数式用!$AI$4:$AL$4,0)+2,0), ""), "")</f>
        <v/>
      </c>
      <c r="V420" s="42"/>
      <c r="W420" s="862"/>
      <c r="X420" s="863"/>
      <c r="Y420" s="43"/>
      <c r="Z420" s="48"/>
      <c r="AA420" s="155"/>
      <c r="AB420" s="49"/>
      <c r="AC420" s="864" t="str">
        <f>IFERROR(IF(AG420&lt;&gt;"",Z420*VLOOKUP(N420,【参考】数式用!$AG$2:$AL$48,MATCH(Y420,【参考】数式用!$AI$4:$AL$4,0)+2,0), ""), "")</f>
        <v/>
      </c>
      <c r="AD420" s="864"/>
      <c r="AE420" s="409"/>
      <c r="AF420" s="53"/>
      <c r="AG420" s="421" t="str">
        <f>IFERROR(VLOOKUP(O420, 【参考】数式用!$AY$5:$AY$13, 1, FALSE), "")</f>
        <v/>
      </c>
      <c r="AH420" s="422" t="str">
        <f>IFERROR(VLOOKUP(N420, 【参考】数式用!$BA$2:$BB$48, 2, FALSE), "")</f>
        <v/>
      </c>
      <c r="AI420" s="423" t="str">
        <f t="shared" si="14"/>
        <v/>
      </c>
      <c r="AJ420" s="424" t="str">
        <f t="shared" si="15"/>
        <v/>
      </c>
    </row>
    <row r="421" spans="1:36" ht="30" customHeight="1">
      <c r="A421" s="153">
        <v>408</v>
      </c>
      <c r="B421" s="857" t="str">
        <f>IF(基本情報入力シート!C446="","",基本情報入力シート!C446)</f>
        <v/>
      </c>
      <c r="C421" s="858"/>
      <c r="D421" s="858"/>
      <c r="E421" s="858"/>
      <c r="F421" s="858"/>
      <c r="G421" s="858"/>
      <c r="H421" s="858"/>
      <c r="I421" s="859"/>
      <c r="J421" s="405" t="str">
        <f>IF(基本情報入力シート!M446="","",基本情報入力シート!M446)</f>
        <v/>
      </c>
      <c r="K421" s="406" t="str">
        <f>IF(基本情報入力シート!R446="","",基本情報入力シート!R446)</f>
        <v/>
      </c>
      <c r="L421" s="406" t="str">
        <f>IF(基本情報入力シート!W446="","",基本情報入力シート!W446)</f>
        <v/>
      </c>
      <c r="M421" s="405" t="str">
        <f>IF(基本情報入力シート!X446="","",基本情報入力シート!X446)</f>
        <v/>
      </c>
      <c r="N421" s="157" t="str">
        <f>IF(基本情報入力シート!Y446="","",基本情報入力シート!Y446)</f>
        <v/>
      </c>
      <c r="O421" s="164"/>
      <c r="P421" s="43"/>
      <c r="Q421" s="860"/>
      <c r="R421" s="861"/>
      <c r="S421" s="154" t="str">
        <f>IFERROR(ROUNDDOWN(Q421*VLOOKUP(N421,【参考】数式用!$AR$2:$AW$48,MATCH(P421,【参考】数式用!$AT$4:$AW$4)+2,FALSE)*0.5, 0), "")</f>
        <v/>
      </c>
      <c r="T421" s="47"/>
      <c r="U421" s="156" t="str">
        <f>IFERROR(IF(AG421&lt;&gt;"",Q421*VLOOKUP(N421,【参考】数式用!$AG$2:$AL$48,MATCH(P421,【参考】数式用!$AI$4:$AL$4,0)+2,0), ""), "")</f>
        <v/>
      </c>
      <c r="V421" s="42"/>
      <c r="W421" s="862"/>
      <c r="X421" s="863"/>
      <c r="Y421" s="43"/>
      <c r="Z421" s="48"/>
      <c r="AA421" s="155"/>
      <c r="AB421" s="49"/>
      <c r="AC421" s="864" t="str">
        <f>IFERROR(IF(AG421&lt;&gt;"",Z421*VLOOKUP(N421,【参考】数式用!$AG$2:$AL$48,MATCH(Y421,【参考】数式用!$AI$4:$AL$4,0)+2,0), ""), "")</f>
        <v/>
      </c>
      <c r="AD421" s="864"/>
      <c r="AE421" s="409"/>
      <c r="AF421" s="53"/>
      <c r="AG421" s="421" t="str">
        <f>IFERROR(VLOOKUP(O421, 【参考】数式用!$AY$5:$AY$13, 1, FALSE), "")</f>
        <v/>
      </c>
      <c r="AH421" s="422" t="str">
        <f>IFERROR(VLOOKUP(N421, 【参考】数式用!$BA$2:$BB$48, 2, FALSE), "")</f>
        <v/>
      </c>
      <c r="AI421" s="423" t="str">
        <f t="shared" si="14"/>
        <v/>
      </c>
      <c r="AJ421" s="424" t="str">
        <f t="shared" si="15"/>
        <v/>
      </c>
    </row>
    <row r="422" spans="1:36" ht="30" customHeight="1">
      <c r="A422" s="153">
        <v>409</v>
      </c>
      <c r="B422" s="857" t="str">
        <f>IF(基本情報入力シート!C447="","",基本情報入力シート!C447)</f>
        <v/>
      </c>
      <c r="C422" s="858"/>
      <c r="D422" s="858"/>
      <c r="E422" s="858"/>
      <c r="F422" s="858"/>
      <c r="G422" s="858"/>
      <c r="H422" s="858"/>
      <c r="I422" s="859"/>
      <c r="J422" s="405" t="str">
        <f>IF(基本情報入力シート!M447="","",基本情報入力シート!M447)</f>
        <v/>
      </c>
      <c r="K422" s="406" t="str">
        <f>IF(基本情報入力シート!R447="","",基本情報入力シート!R447)</f>
        <v/>
      </c>
      <c r="L422" s="406" t="str">
        <f>IF(基本情報入力シート!W447="","",基本情報入力シート!W447)</f>
        <v/>
      </c>
      <c r="M422" s="405" t="str">
        <f>IF(基本情報入力シート!X447="","",基本情報入力シート!X447)</f>
        <v/>
      </c>
      <c r="N422" s="157" t="str">
        <f>IF(基本情報入力シート!Y447="","",基本情報入力シート!Y447)</f>
        <v/>
      </c>
      <c r="O422" s="164"/>
      <c r="P422" s="43"/>
      <c r="Q422" s="860"/>
      <c r="R422" s="861"/>
      <c r="S422" s="154" t="str">
        <f>IFERROR(ROUNDDOWN(Q422*VLOOKUP(N422,【参考】数式用!$AR$2:$AW$48,MATCH(P422,【参考】数式用!$AT$4:$AW$4)+2,FALSE)*0.5, 0), "")</f>
        <v/>
      </c>
      <c r="T422" s="47"/>
      <c r="U422" s="156" t="str">
        <f>IFERROR(IF(AG422&lt;&gt;"",Q422*VLOOKUP(N422,【参考】数式用!$AG$2:$AL$48,MATCH(P422,【参考】数式用!$AI$4:$AL$4,0)+2,0), ""), "")</f>
        <v/>
      </c>
      <c r="V422" s="42"/>
      <c r="W422" s="862"/>
      <c r="X422" s="863"/>
      <c r="Y422" s="43"/>
      <c r="Z422" s="48"/>
      <c r="AA422" s="155"/>
      <c r="AB422" s="49"/>
      <c r="AC422" s="864" t="str">
        <f>IFERROR(IF(AG422&lt;&gt;"",Z422*VLOOKUP(N422,【参考】数式用!$AG$2:$AL$48,MATCH(Y422,【参考】数式用!$AI$4:$AL$4,0)+2,0), ""), "")</f>
        <v/>
      </c>
      <c r="AD422" s="864"/>
      <c r="AE422" s="409"/>
      <c r="AF422" s="53"/>
      <c r="AG422" s="421" t="str">
        <f>IFERROR(VLOOKUP(O422, 【参考】数式用!$AY$5:$AY$13, 1, FALSE), "")</f>
        <v/>
      </c>
      <c r="AH422" s="422" t="str">
        <f>IFERROR(VLOOKUP(N422, 【参考】数式用!$BA$2:$BB$48, 2, FALSE), "")</f>
        <v/>
      </c>
      <c r="AI422" s="423" t="str">
        <f t="shared" si="14"/>
        <v/>
      </c>
      <c r="AJ422" s="424" t="str">
        <f t="shared" si="15"/>
        <v/>
      </c>
    </row>
    <row r="423" spans="1:36" ht="30" customHeight="1">
      <c r="A423" s="153">
        <v>410</v>
      </c>
      <c r="B423" s="857" t="str">
        <f>IF(基本情報入力シート!C448="","",基本情報入力シート!C448)</f>
        <v/>
      </c>
      <c r="C423" s="858"/>
      <c r="D423" s="858"/>
      <c r="E423" s="858"/>
      <c r="F423" s="858"/>
      <c r="G423" s="858"/>
      <c r="H423" s="858"/>
      <c r="I423" s="859"/>
      <c r="J423" s="405" t="str">
        <f>IF(基本情報入力シート!M448="","",基本情報入力シート!M448)</f>
        <v/>
      </c>
      <c r="K423" s="406" t="str">
        <f>IF(基本情報入力シート!R448="","",基本情報入力シート!R448)</f>
        <v/>
      </c>
      <c r="L423" s="406" t="str">
        <f>IF(基本情報入力シート!W448="","",基本情報入力シート!W448)</f>
        <v/>
      </c>
      <c r="M423" s="405" t="str">
        <f>IF(基本情報入力シート!X448="","",基本情報入力シート!X448)</f>
        <v/>
      </c>
      <c r="N423" s="157" t="str">
        <f>IF(基本情報入力シート!Y448="","",基本情報入力シート!Y448)</f>
        <v/>
      </c>
      <c r="O423" s="164"/>
      <c r="P423" s="43"/>
      <c r="Q423" s="860"/>
      <c r="R423" s="861"/>
      <c r="S423" s="154" t="str">
        <f>IFERROR(ROUNDDOWN(Q423*VLOOKUP(N423,【参考】数式用!$AR$2:$AW$48,MATCH(P423,【参考】数式用!$AT$4:$AW$4)+2,FALSE)*0.5, 0), "")</f>
        <v/>
      </c>
      <c r="T423" s="47"/>
      <c r="U423" s="156" t="str">
        <f>IFERROR(IF(AG423&lt;&gt;"",Q423*VLOOKUP(N423,【参考】数式用!$AG$2:$AL$48,MATCH(P423,【参考】数式用!$AI$4:$AL$4,0)+2,0), ""), "")</f>
        <v/>
      </c>
      <c r="V423" s="42"/>
      <c r="W423" s="862"/>
      <c r="X423" s="863"/>
      <c r="Y423" s="43"/>
      <c r="Z423" s="48"/>
      <c r="AA423" s="155"/>
      <c r="AB423" s="49"/>
      <c r="AC423" s="864" t="str">
        <f>IFERROR(IF(AG423&lt;&gt;"",Z423*VLOOKUP(N423,【参考】数式用!$AG$2:$AL$48,MATCH(Y423,【参考】数式用!$AI$4:$AL$4,0)+2,0), ""), "")</f>
        <v/>
      </c>
      <c r="AD423" s="864"/>
      <c r="AE423" s="409"/>
      <c r="AF423" s="53"/>
      <c r="AG423" s="421" t="str">
        <f>IFERROR(VLOOKUP(O423, 【参考】数式用!$AY$5:$AY$13, 1, FALSE), "")</f>
        <v/>
      </c>
      <c r="AH423" s="422" t="str">
        <f>IFERROR(VLOOKUP(N423, 【参考】数式用!$BA$2:$BB$48, 2, FALSE), "")</f>
        <v/>
      </c>
      <c r="AI423" s="423" t="str">
        <f t="shared" si="14"/>
        <v/>
      </c>
      <c r="AJ423" s="424" t="str">
        <f t="shared" si="15"/>
        <v/>
      </c>
    </row>
    <row r="424" spans="1:36" ht="30" customHeight="1">
      <c r="A424" s="153">
        <v>411</v>
      </c>
      <c r="B424" s="857" t="str">
        <f>IF(基本情報入力シート!C449="","",基本情報入力シート!C449)</f>
        <v/>
      </c>
      <c r="C424" s="858"/>
      <c r="D424" s="858"/>
      <c r="E424" s="858"/>
      <c r="F424" s="858"/>
      <c r="G424" s="858"/>
      <c r="H424" s="858"/>
      <c r="I424" s="859"/>
      <c r="J424" s="405" t="str">
        <f>IF(基本情報入力シート!M449="","",基本情報入力シート!M449)</f>
        <v/>
      </c>
      <c r="K424" s="406" t="str">
        <f>IF(基本情報入力シート!R449="","",基本情報入力シート!R449)</f>
        <v/>
      </c>
      <c r="L424" s="406" t="str">
        <f>IF(基本情報入力シート!W449="","",基本情報入力シート!W449)</f>
        <v/>
      </c>
      <c r="M424" s="405" t="str">
        <f>IF(基本情報入力シート!X449="","",基本情報入力シート!X449)</f>
        <v/>
      </c>
      <c r="N424" s="157" t="str">
        <f>IF(基本情報入力シート!Y449="","",基本情報入力シート!Y449)</f>
        <v/>
      </c>
      <c r="O424" s="164"/>
      <c r="P424" s="43"/>
      <c r="Q424" s="860"/>
      <c r="R424" s="861"/>
      <c r="S424" s="154" t="str">
        <f>IFERROR(ROUNDDOWN(Q424*VLOOKUP(N424,【参考】数式用!$AR$2:$AW$48,MATCH(P424,【参考】数式用!$AT$4:$AW$4)+2,FALSE)*0.5, 0), "")</f>
        <v/>
      </c>
      <c r="T424" s="47"/>
      <c r="U424" s="156" t="str">
        <f>IFERROR(IF(AG424&lt;&gt;"",Q424*VLOOKUP(N424,【参考】数式用!$AG$2:$AL$48,MATCH(P424,【参考】数式用!$AI$4:$AL$4,0)+2,0), ""), "")</f>
        <v/>
      </c>
      <c r="V424" s="42"/>
      <c r="W424" s="862"/>
      <c r="X424" s="863"/>
      <c r="Y424" s="43"/>
      <c r="Z424" s="48"/>
      <c r="AA424" s="155"/>
      <c r="AB424" s="49"/>
      <c r="AC424" s="864" t="str">
        <f>IFERROR(IF(AG424&lt;&gt;"",Z424*VLOOKUP(N424,【参考】数式用!$AG$2:$AL$48,MATCH(Y424,【参考】数式用!$AI$4:$AL$4,0)+2,0), ""), "")</f>
        <v/>
      </c>
      <c r="AD424" s="864"/>
      <c r="AE424" s="409"/>
      <c r="AF424" s="53"/>
      <c r="AG424" s="421" t="str">
        <f>IFERROR(VLOOKUP(O424, 【参考】数式用!$AY$5:$AY$13, 1, FALSE), "")</f>
        <v/>
      </c>
      <c r="AH424" s="422" t="str">
        <f>IFERROR(VLOOKUP(N424, 【参考】数式用!$BA$2:$BB$48, 2, FALSE), "")</f>
        <v/>
      </c>
      <c r="AI424" s="423" t="str">
        <f t="shared" ref="AI424:AI487" si="16">IF(AND(OR(P424="処遇改善加算Ⅰ",P424="処遇改善加算Ⅱ"),AH424="対象"), 1,"")</f>
        <v/>
      </c>
      <c r="AJ424" s="424" t="str">
        <f t="shared" ref="AJ424:AJ487" si="17">IF(OR(Y424="処遇改善加算Ⅰ",Y424="処遇改善加算Ⅱ"),IF(AND(N424&lt;&gt;"訪問型サービス（総合事業）",N424&lt;&gt;"通所型サービス（総合事業）",N424&lt;&gt;"（介護予防）短期入所生活介護",N424&lt;&gt;"（介護予防）短期入所療養介護（老健）",N424&lt;&gt;"（介護予防）短期入所療養介護 （病院等（老健以外）)",N424&lt;&gt;"（介護予防）短期入所療養介護（医療院）"),1,""),"")</f>
        <v/>
      </c>
    </row>
    <row r="425" spans="1:36" ht="30" customHeight="1">
      <c r="A425" s="153">
        <v>412</v>
      </c>
      <c r="B425" s="857" t="str">
        <f>IF(基本情報入力シート!C450="","",基本情報入力シート!C450)</f>
        <v/>
      </c>
      <c r="C425" s="858"/>
      <c r="D425" s="858"/>
      <c r="E425" s="858"/>
      <c r="F425" s="858"/>
      <c r="G425" s="858"/>
      <c r="H425" s="858"/>
      <c r="I425" s="859"/>
      <c r="J425" s="405" t="str">
        <f>IF(基本情報入力シート!M450="","",基本情報入力シート!M450)</f>
        <v/>
      </c>
      <c r="K425" s="406" t="str">
        <f>IF(基本情報入力シート!R450="","",基本情報入力シート!R450)</f>
        <v/>
      </c>
      <c r="L425" s="406" t="str">
        <f>IF(基本情報入力シート!W450="","",基本情報入力シート!W450)</f>
        <v/>
      </c>
      <c r="M425" s="405" t="str">
        <f>IF(基本情報入力シート!X450="","",基本情報入力シート!X450)</f>
        <v/>
      </c>
      <c r="N425" s="157" t="str">
        <f>IF(基本情報入力シート!Y450="","",基本情報入力シート!Y450)</f>
        <v/>
      </c>
      <c r="O425" s="164"/>
      <c r="P425" s="43"/>
      <c r="Q425" s="860"/>
      <c r="R425" s="861"/>
      <c r="S425" s="154" t="str">
        <f>IFERROR(ROUNDDOWN(Q425*VLOOKUP(N425,【参考】数式用!$AR$2:$AW$48,MATCH(P425,【参考】数式用!$AT$4:$AW$4)+2,FALSE)*0.5, 0), "")</f>
        <v/>
      </c>
      <c r="T425" s="47"/>
      <c r="U425" s="156" t="str">
        <f>IFERROR(IF(AG425&lt;&gt;"",Q425*VLOOKUP(N425,【参考】数式用!$AG$2:$AL$48,MATCH(P425,【参考】数式用!$AI$4:$AL$4,0)+2,0), ""), "")</f>
        <v/>
      </c>
      <c r="V425" s="42"/>
      <c r="W425" s="862"/>
      <c r="X425" s="863"/>
      <c r="Y425" s="43"/>
      <c r="Z425" s="48"/>
      <c r="AA425" s="155"/>
      <c r="AB425" s="49"/>
      <c r="AC425" s="864" t="str">
        <f>IFERROR(IF(AG425&lt;&gt;"",Z425*VLOOKUP(N425,【参考】数式用!$AG$2:$AL$48,MATCH(Y425,【参考】数式用!$AI$4:$AL$4,0)+2,0), ""), "")</f>
        <v/>
      </c>
      <c r="AD425" s="864"/>
      <c r="AE425" s="409"/>
      <c r="AF425" s="53"/>
      <c r="AG425" s="421" t="str">
        <f>IFERROR(VLOOKUP(O425, 【参考】数式用!$AY$5:$AY$13, 1, FALSE), "")</f>
        <v/>
      </c>
      <c r="AH425" s="422" t="str">
        <f>IFERROR(VLOOKUP(N425, 【参考】数式用!$BA$2:$BB$48, 2, FALSE), "")</f>
        <v/>
      </c>
      <c r="AI425" s="423" t="str">
        <f t="shared" si="16"/>
        <v/>
      </c>
      <c r="AJ425" s="424" t="str">
        <f t="shared" si="17"/>
        <v/>
      </c>
    </row>
    <row r="426" spans="1:36" ht="30" customHeight="1">
      <c r="A426" s="153">
        <v>413</v>
      </c>
      <c r="B426" s="857" t="str">
        <f>IF(基本情報入力シート!C451="","",基本情報入力シート!C451)</f>
        <v/>
      </c>
      <c r="C426" s="858"/>
      <c r="D426" s="858"/>
      <c r="E426" s="858"/>
      <c r="F426" s="858"/>
      <c r="G426" s="858"/>
      <c r="H426" s="858"/>
      <c r="I426" s="859"/>
      <c r="J426" s="405" t="str">
        <f>IF(基本情報入力シート!M451="","",基本情報入力シート!M451)</f>
        <v/>
      </c>
      <c r="K426" s="406" t="str">
        <f>IF(基本情報入力シート!R451="","",基本情報入力シート!R451)</f>
        <v/>
      </c>
      <c r="L426" s="406" t="str">
        <f>IF(基本情報入力シート!W451="","",基本情報入力シート!W451)</f>
        <v/>
      </c>
      <c r="M426" s="405" t="str">
        <f>IF(基本情報入力シート!X451="","",基本情報入力シート!X451)</f>
        <v/>
      </c>
      <c r="N426" s="157" t="str">
        <f>IF(基本情報入力シート!Y451="","",基本情報入力シート!Y451)</f>
        <v/>
      </c>
      <c r="O426" s="164"/>
      <c r="P426" s="43"/>
      <c r="Q426" s="860"/>
      <c r="R426" s="861"/>
      <c r="S426" s="154" t="str">
        <f>IFERROR(ROUNDDOWN(Q426*VLOOKUP(N426,【参考】数式用!$AR$2:$AW$48,MATCH(P426,【参考】数式用!$AT$4:$AW$4)+2,FALSE)*0.5, 0), "")</f>
        <v/>
      </c>
      <c r="T426" s="47"/>
      <c r="U426" s="156" t="str">
        <f>IFERROR(IF(AG426&lt;&gt;"",Q426*VLOOKUP(N426,【参考】数式用!$AG$2:$AL$48,MATCH(P426,【参考】数式用!$AI$4:$AL$4,0)+2,0), ""), "")</f>
        <v/>
      </c>
      <c r="V426" s="42"/>
      <c r="W426" s="862"/>
      <c r="X426" s="863"/>
      <c r="Y426" s="43"/>
      <c r="Z426" s="48"/>
      <c r="AA426" s="155"/>
      <c r="AB426" s="49"/>
      <c r="AC426" s="864" t="str">
        <f>IFERROR(IF(AG426&lt;&gt;"",Z426*VLOOKUP(N426,【参考】数式用!$AG$2:$AL$48,MATCH(Y426,【参考】数式用!$AI$4:$AL$4,0)+2,0), ""), "")</f>
        <v/>
      </c>
      <c r="AD426" s="864"/>
      <c r="AE426" s="409"/>
      <c r="AF426" s="53"/>
      <c r="AG426" s="421" t="str">
        <f>IFERROR(VLOOKUP(O426, 【参考】数式用!$AY$5:$AY$13, 1, FALSE), "")</f>
        <v/>
      </c>
      <c r="AH426" s="422" t="str">
        <f>IFERROR(VLOOKUP(N426, 【参考】数式用!$BA$2:$BB$48, 2, FALSE), "")</f>
        <v/>
      </c>
      <c r="AI426" s="423" t="str">
        <f t="shared" si="16"/>
        <v/>
      </c>
      <c r="AJ426" s="424" t="str">
        <f t="shared" si="17"/>
        <v/>
      </c>
    </row>
    <row r="427" spans="1:36" ht="30" customHeight="1">
      <c r="A427" s="153">
        <v>414</v>
      </c>
      <c r="B427" s="857" t="str">
        <f>IF(基本情報入力シート!C452="","",基本情報入力シート!C452)</f>
        <v/>
      </c>
      <c r="C427" s="858"/>
      <c r="D427" s="858"/>
      <c r="E427" s="858"/>
      <c r="F427" s="858"/>
      <c r="G427" s="858"/>
      <c r="H427" s="858"/>
      <c r="I427" s="859"/>
      <c r="J427" s="405" t="str">
        <f>IF(基本情報入力シート!M452="","",基本情報入力シート!M452)</f>
        <v/>
      </c>
      <c r="K427" s="406" t="str">
        <f>IF(基本情報入力シート!R452="","",基本情報入力シート!R452)</f>
        <v/>
      </c>
      <c r="L427" s="406" t="str">
        <f>IF(基本情報入力シート!W452="","",基本情報入力シート!W452)</f>
        <v/>
      </c>
      <c r="M427" s="405" t="str">
        <f>IF(基本情報入力シート!X452="","",基本情報入力シート!X452)</f>
        <v/>
      </c>
      <c r="N427" s="157" t="str">
        <f>IF(基本情報入力シート!Y452="","",基本情報入力シート!Y452)</f>
        <v/>
      </c>
      <c r="O427" s="164"/>
      <c r="P427" s="43"/>
      <c r="Q427" s="860"/>
      <c r="R427" s="861"/>
      <c r="S427" s="154" t="str">
        <f>IFERROR(ROUNDDOWN(Q427*VLOOKUP(N427,【参考】数式用!$AR$2:$AW$48,MATCH(P427,【参考】数式用!$AT$4:$AW$4)+2,FALSE)*0.5, 0), "")</f>
        <v/>
      </c>
      <c r="T427" s="47"/>
      <c r="U427" s="156" t="str">
        <f>IFERROR(IF(AG427&lt;&gt;"",Q427*VLOOKUP(N427,【参考】数式用!$AG$2:$AL$48,MATCH(P427,【参考】数式用!$AI$4:$AL$4,0)+2,0), ""), "")</f>
        <v/>
      </c>
      <c r="V427" s="42"/>
      <c r="W427" s="862"/>
      <c r="X427" s="863"/>
      <c r="Y427" s="43"/>
      <c r="Z427" s="48"/>
      <c r="AA427" s="155"/>
      <c r="AB427" s="49"/>
      <c r="AC427" s="864" t="str">
        <f>IFERROR(IF(AG427&lt;&gt;"",Z427*VLOOKUP(N427,【参考】数式用!$AG$2:$AL$48,MATCH(Y427,【参考】数式用!$AI$4:$AL$4,0)+2,0), ""), "")</f>
        <v/>
      </c>
      <c r="AD427" s="864"/>
      <c r="AE427" s="409"/>
      <c r="AF427" s="53"/>
      <c r="AG427" s="421" t="str">
        <f>IFERROR(VLOOKUP(O427, 【参考】数式用!$AY$5:$AY$13, 1, FALSE), "")</f>
        <v/>
      </c>
      <c r="AH427" s="422" t="str">
        <f>IFERROR(VLOOKUP(N427, 【参考】数式用!$BA$2:$BB$48, 2, FALSE), "")</f>
        <v/>
      </c>
      <c r="AI427" s="423" t="str">
        <f t="shared" si="16"/>
        <v/>
      </c>
      <c r="AJ427" s="424" t="str">
        <f t="shared" si="17"/>
        <v/>
      </c>
    </row>
    <row r="428" spans="1:36" ht="30" customHeight="1">
      <c r="A428" s="153">
        <v>415</v>
      </c>
      <c r="B428" s="857" t="str">
        <f>IF(基本情報入力シート!C453="","",基本情報入力シート!C453)</f>
        <v/>
      </c>
      <c r="C428" s="858"/>
      <c r="D428" s="858"/>
      <c r="E428" s="858"/>
      <c r="F428" s="858"/>
      <c r="G428" s="858"/>
      <c r="H428" s="858"/>
      <c r="I428" s="859"/>
      <c r="J428" s="405" t="str">
        <f>IF(基本情報入力シート!M453="","",基本情報入力シート!M453)</f>
        <v/>
      </c>
      <c r="K428" s="406" t="str">
        <f>IF(基本情報入力シート!R453="","",基本情報入力シート!R453)</f>
        <v/>
      </c>
      <c r="L428" s="406" t="str">
        <f>IF(基本情報入力シート!W453="","",基本情報入力シート!W453)</f>
        <v/>
      </c>
      <c r="M428" s="405" t="str">
        <f>IF(基本情報入力シート!X453="","",基本情報入力シート!X453)</f>
        <v/>
      </c>
      <c r="N428" s="157" t="str">
        <f>IF(基本情報入力シート!Y453="","",基本情報入力シート!Y453)</f>
        <v/>
      </c>
      <c r="O428" s="164"/>
      <c r="P428" s="43"/>
      <c r="Q428" s="860"/>
      <c r="R428" s="861"/>
      <c r="S428" s="154" t="str">
        <f>IFERROR(ROUNDDOWN(Q428*VLOOKUP(N428,【参考】数式用!$AR$2:$AW$48,MATCH(P428,【参考】数式用!$AT$4:$AW$4)+2,FALSE)*0.5, 0), "")</f>
        <v/>
      </c>
      <c r="T428" s="47"/>
      <c r="U428" s="156" t="str">
        <f>IFERROR(IF(AG428&lt;&gt;"",Q428*VLOOKUP(N428,【参考】数式用!$AG$2:$AL$48,MATCH(P428,【参考】数式用!$AI$4:$AL$4,0)+2,0), ""), "")</f>
        <v/>
      </c>
      <c r="V428" s="42"/>
      <c r="W428" s="862"/>
      <c r="X428" s="863"/>
      <c r="Y428" s="43"/>
      <c r="Z428" s="48"/>
      <c r="AA428" s="155"/>
      <c r="AB428" s="49"/>
      <c r="AC428" s="864" t="str">
        <f>IFERROR(IF(AG428&lt;&gt;"",Z428*VLOOKUP(N428,【参考】数式用!$AG$2:$AL$48,MATCH(Y428,【参考】数式用!$AI$4:$AL$4,0)+2,0), ""), "")</f>
        <v/>
      </c>
      <c r="AD428" s="864"/>
      <c r="AE428" s="409"/>
      <c r="AF428" s="53"/>
      <c r="AG428" s="421" t="str">
        <f>IFERROR(VLOOKUP(O428, 【参考】数式用!$AY$5:$AY$13, 1, FALSE), "")</f>
        <v/>
      </c>
      <c r="AH428" s="422" t="str">
        <f>IFERROR(VLOOKUP(N428, 【参考】数式用!$BA$2:$BB$48, 2, FALSE), "")</f>
        <v/>
      </c>
      <c r="AI428" s="423" t="str">
        <f t="shared" si="16"/>
        <v/>
      </c>
      <c r="AJ428" s="424" t="str">
        <f t="shared" si="17"/>
        <v/>
      </c>
    </row>
    <row r="429" spans="1:36" ht="30" customHeight="1">
      <c r="A429" s="153">
        <v>416</v>
      </c>
      <c r="B429" s="857" t="str">
        <f>IF(基本情報入力シート!C454="","",基本情報入力シート!C454)</f>
        <v/>
      </c>
      <c r="C429" s="858"/>
      <c r="D429" s="858"/>
      <c r="E429" s="858"/>
      <c r="F429" s="858"/>
      <c r="G429" s="858"/>
      <c r="H429" s="858"/>
      <c r="I429" s="859"/>
      <c r="J429" s="405" t="str">
        <f>IF(基本情報入力シート!M454="","",基本情報入力シート!M454)</f>
        <v/>
      </c>
      <c r="K429" s="406" t="str">
        <f>IF(基本情報入力シート!R454="","",基本情報入力シート!R454)</f>
        <v/>
      </c>
      <c r="L429" s="406" t="str">
        <f>IF(基本情報入力シート!W454="","",基本情報入力シート!W454)</f>
        <v/>
      </c>
      <c r="M429" s="405" t="str">
        <f>IF(基本情報入力シート!X454="","",基本情報入力シート!X454)</f>
        <v/>
      </c>
      <c r="N429" s="157" t="str">
        <f>IF(基本情報入力シート!Y454="","",基本情報入力シート!Y454)</f>
        <v/>
      </c>
      <c r="O429" s="164"/>
      <c r="P429" s="43"/>
      <c r="Q429" s="860"/>
      <c r="R429" s="861"/>
      <c r="S429" s="154" t="str">
        <f>IFERROR(ROUNDDOWN(Q429*VLOOKUP(N429,【参考】数式用!$AR$2:$AW$48,MATCH(P429,【参考】数式用!$AT$4:$AW$4)+2,FALSE)*0.5, 0), "")</f>
        <v/>
      </c>
      <c r="T429" s="47"/>
      <c r="U429" s="156" t="str">
        <f>IFERROR(IF(AG429&lt;&gt;"",Q429*VLOOKUP(N429,【参考】数式用!$AG$2:$AL$48,MATCH(P429,【参考】数式用!$AI$4:$AL$4,0)+2,0), ""), "")</f>
        <v/>
      </c>
      <c r="V429" s="42"/>
      <c r="W429" s="862"/>
      <c r="X429" s="863"/>
      <c r="Y429" s="43"/>
      <c r="Z429" s="48"/>
      <c r="AA429" s="155"/>
      <c r="AB429" s="49"/>
      <c r="AC429" s="864" t="str">
        <f>IFERROR(IF(AG429&lt;&gt;"",Z429*VLOOKUP(N429,【参考】数式用!$AG$2:$AL$48,MATCH(Y429,【参考】数式用!$AI$4:$AL$4,0)+2,0), ""), "")</f>
        <v/>
      </c>
      <c r="AD429" s="864"/>
      <c r="AE429" s="409"/>
      <c r="AF429" s="53"/>
      <c r="AG429" s="421" t="str">
        <f>IFERROR(VLOOKUP(O429, 【参考】数式用!$AY$5:$AY$13, 1, FALSE), "")</f>
        <v/>
      </c>
      <c r="AH429" s="422" t="str">
        <f>IFERROR(VLOOKUP(N429, 【参考】数式用!$BA$2:$BB$48, 2, FALSE), "")</f>
        <v/>
      </c>
      <c r="AI429" s="423" t="str">
        <f t="shared" si="16"/>
        <v/>
      </c>
      <c r="AJ429" s="424" t="str">
        <f t="shared" si="17"/>
        <v/>
      </c>
    </row>
    <row r="430" spans="1:36" ht="30" customHeight="1">
      <c r="A430" s="153">
        <v>417</v>
      </c>
      <c r="B430" s="857" t="str">
        <f>IF(基本情報入力シート!C455="","",基本情報入力シート!C455)</f>
        <v/>
      </c>
      <c r="C430" s="858"/>
      <c r="D430" s="858"/>
      <c r="E430" s="858"/>
      <c r="F430" s="858"/>
      <c r="G430" s="858"/>
      <c r="H430" s="858"/>
      <c r="I430" s="859"/>
      <c r="J430" s="405" t="str">
        <f>IF(基本情報入力シート!M455="","",基本情報入力シート!M455)</f>
        <v/>
      </c>
      <c r="K430" s="406" t="str">
        <f>IF(基本情報入力シート!R455="","",基本情報入力シート!R455)</f>
        <v/>
      </c>
      <c r="L430" s="406" t="str">
        <f>IF(基本情報入力シート!W455="","",基本情報入力シート!W455)</f>
        <v/>
      </c>
      <c r="M430" s="405" t="str">
        <f>IF(基本情報入力シート!X455="","",基本情報入力シート!X455)</f>
        <v/>
      </c>
      <c r="N430" s="157" t="str">
        <f>IF(基本情報入力シート!Y455="","",基本情報入力シート!Y455)</f>
        <v/>
      </c>
      <c r="O430" s="164"/>
      <c r="P430" s="43"/>
      <c r="Q430" s="860"/>
      <c r="R430" s="861"/>
      <c r="S430" s="154" t="str">
        <f>IFERROR(ROUNDDOWN(Q430*VLOOKUP(N430,【参考】数式用!$AR$2:$AW$48,MATCH(P430,【参考】数式用!$AT$4:$AW$4)+2,FALSE)*0.5, 0), "")</f>
        <v/>
      </c>
      <c r="T430" s="47"/>
      <c r="U430" s="156" t="str">
        <f>IFERROR(IF(AG430&lt;&gt;"",Q430*VLOOKUP(N430,【参考】数式用!$AG$2:$AL$48,MATCH(P430,【参考】数式用!$AI$4:$AL$4,0)+2,0), ""), "")</f>
        <v/>
      </c>
      <c r="V430" s="42"/>
      <c r="W430" s="862"/>
      <c r="X430" s="863"/>
      <c r="Y430" s="43"/>
      <c r="Z430" s="48"/>
      <c r="AA430" s="155"/>
      <c r="AB430" s="49"/>
      <c r="AC430" s="864" t="str">
        <f>IFERROR(IF(AG430&lt;&gt;"",Z430*VLOOKUP(N430,【参考】数式用!$AG$2:$AL$48,MATCH(Y430,【参考】数式用!$AI$4:$AL$4,0)+2,0), ""), "")</f>
        <v/>
      </c>
      <c r="AD430" s="864"/>
      <c r="AE430" s="409"/>
      <c r="AF430" s="53"/>
      <c r="AG430" s="421" t="str">
        <f>IFERROR(VLOOKUP(O430, 【参考】数式用!$AY$5:$AY$13, 1, FALSE), "")</f>
        <v/>
      </c>
      <c r="AH430" s="422" t="str">
        <f>IFERROR(VLOOKUP(N430, 【参考】数式用!$BA$2:$BB$48, 2, FALSE), "")</f>
        <v/>
      </c>
      <c r="AI430" s="423" t="str">
        <f t="shared" si="16"/>
        <v/>
      </c>
      <c r="AJ430" s="424" t="str">
        <f t="shared" si="17"/>
        <v/>
      </c>
    </row>
    <row r="431" spans="1:36" ht="30" customHeight="1">
      <c r="A431" s="153">
        <v>418</v>
      </c>
      <c r="B431" s="857" t="str">
        <f>IF(基本情報入力シート!C456="","",基本情報入力シート!C456)</f>
        <v/>
      </c>
      <c r="C431" s="858"/>
      <c r="D431" s="858"/>
      <c r="E431" s="858"/>
      <c r="F431" s="858"/>
      <c r="G431" s="858"/>
      <c r="H431" s="858"/>
      <c r="I431" s="859"/>
      <c r="J431" s="405" t="str">
        <f>IF(基本情報入力シート!M456="","",基本情報入力シート!M456)</f>
        <v/>
      </c>
      <c r="K431" s="406" t="str">
        <f>IF(基本情報入力シート!R456="","",基本情報入力シート!R456)</f>
        <v/>
      </c>
      <c r="L431" s="406" t="str">
        <f>IF(基本情報入力シート!W456="","",基本情報入力シート!W456)</f>
        <v/>
      </c>
      <c r="M431" s="405" t="str">
        <f>IF(基本情報入力シート!X456="","",基本情報入力シート!X456)</f>
        <v/>
      </c>
      <c r="N431" s="157" t="str">
        <f>IF(基本情報入力シート!Y456="","",基本情報入力シート!Y456)</f>
        <v/>
      </c>
      <c r="O431" s="164"/>
      <c r="P431" s="43"/>
      <c r="Q431" s="860"/>
      <c r="R431" s="861"/>
      <c r="S431" s="154" t="str">
        <f>IFERROR(ROUNDDOWN(Q431*VLOOKUP(N431,【参考】数式用!$AR$2:$AW$48,MATCH(P431,【参考】数式用!$AT$4:$AW$4)+2,FALSE)*0.5, 0), "")</f>
        <v/>
      </c>
      <c r="T431" s="47"/>
      <c r="U431" s="156" t="str">
        <f>IFERROR(IF(AG431&lt;&gt;"",Q431*VLOOKUP(N431,【参考】数式用!$AG$2:$AL$48,MATCH(P431,【参考】数式用!$AI$4:$AL$4,0)+2,0), ""), "")</f>
        <v/>
      </c>
      <c r="V431" s="42"/>
      <c r="W431" s="862"/>
      <c r="X431" s="863"/>
      <c r="Y431" s="43"/>
      <c r="Z431" s="48"/>
      <c r="AA431" s="155"/>
      <c r="AB431" s="49"/>
      <c r="AC431" s="864" t="str">
        <f>IFERROR(IF(AG431&lt;&gt;"",Z431*VLOOKUP(N431,【参考】数式用!$AG$2:$AL$48,MATCH(Y431,【参考】数式用!$AI$4:$AL$4,0)+2,0), ""), "")</f>
        <v/>
      </c>
      <c r="AD431" s="864"/>
      <c r="AE431" s="409"/>
      <c r="AF431" s="53"/>
      <c r="AG431" s="421" t="str">
        <f>IFERROR(VLOOKUP(O431, 【参考】数式用!$AY$5:$AY$13, 1, FALSE), "")</f>
        <v/>
      </c>
      <c r="AH431" s="422" t="str">
        <f>IFERROR(VLOOKUP(N431, 【参考】数式用!$BA$2:$BB$48, 2, FALSE), "")</f>
        <v/>
      </c>
      <c r="AI431" s="423" t="str">
        <f t="shared" si="16"/>
        <v/>
      </c>
      <c r="AJ431" s="424" t="str">
        <f t="shared" si="17"/>
        <v/>
      </c>
    </row>
    <row r="432" spans="1:36" ht="30" customHeight="1">
      <c r="A432" s="153">
        <v>419</v>
      </c>
      <c r="B432" s="857" t="str">
        <f>IF(基本情報入力シート!C457="","",基本情報入力シート!C457)</f>
        <v/>
      </c>
      <c r="C432" s="858"/>
      <c r="D432" s="858"/>
      <c r="E432" s="858"/>
      <c r="F432" s="858"/>
      <c r="G432" s="858"/>
      <c r="H432" s="858"/>
      <c r="I432" s="859"/>
      <c r="J432" s="405" t="str">
        <f>IF(基本情報入力シート!M457="","",基本情報入力シート!M457)</f>
        <v/>
      </c>
      <c r="K432" s="406" t="str">
        <f>IF(基本情報入力シート!R457="","",基本情報入力シート!R457)</f>
        <v/>
      </c>
      <c r="L432" s="406" t="str">
        <f>IF(基本情報入力シート!W457="","",基本情報入力シート!W457)</f>
        <v/>
      </c>
      <c r="M432" s="405" t="str">
        <f>IF(基本情報入力シート!X457="","",基本情報入力シート!X457)</f>
        <v/>
      </c>
      <c r="N432" s="157" t="str">
        <f>IF(基本情報入力シート!Y457="","",基本情報入力シート!Y457)</f>
        <v/>
      </c>
      <c r="O432" s="164"/>
      <c r="P432" s="43"/>
      <c r="Q432" s="860"/>
      <c r="R432" s="861"/>
      <c r="S432" s="154" t="str">
        <f>IFERROR(ROUNDDOWN(Q432*VLOOKUP(N432,【参考】数式用!$AR$2:$AW$48,MATCH(P432,【参考】数式用!$AT$4:$AW$4)+2,FALSE)*0.5, 0), "")</f>
        <v/>
      </c>
      <c r="T432" s="47"/>
      <c r="U432" s="156" t="str">
        <f>IFERROR(IF(AG432&lt;&gt;"",Q432*VLOOKUP(N432,【参考】数式用!$AG$2:$AL$48,MATCH(P432,【参考】数式用!$AI$4:$AL$4,0)+2,0), ""), "")</f>
        <v/>
      </c>
      <c r="V432" s="42"/>
      <c r="W432" s="862"/>
      <c r="X432" s="863"/>
      <c r="Y432" s="43"/>
      <c r="Z432" s="48"/>
      <c r="AA432" s="155"/>
      <c r="AB432" s="49"/>
      <c r="AC432" s="864" t="str">
        <f>IFERROR(IF(AG432&lt;&gt;"",Z432*VLOOKUP(N432,【参考】数式用!$AG$2:$AL$48,MATCH(Y432,【参考】数式用!$AI$4:$AL$4,0)+2,0), ""), "")</f>
        <v/>
      </c>
      <c r="AD432" s="864"/>
      <c r="AE432" s="409"/>
      <c r="AF432" s="53"/>
      <c r="AG432" s="421" t="str">
        <f>IFERROR(VLOOKUP(O432, 【参考】数式用!$AY$5:$AY$13, 1, FALSE), "")</f>
        <v/>
      </c>
      <c r="AH432" s="422" t="str">
        <f>IFERROR(VLOOKUP(N432, 【参考】数式用!$BA$2:$BB$48, 2, FALSE), "")</f>
        <v/>
      </c>
      <c r="AI432" s="423" t="str">
        <f t="shared" si="16"/>
        <v/>
      </c>
      <c r="AJ432" s="424" t="str">
        <f t="shared" si="17"/>
        <v/>
      </c>
    </row>
    <row r="433" spans="1:36" ht="30" customHeight="1">
      <c r="A433" s="153">
        <v>420</v>
      </c>
      <c r="B433" s="857" t="str">
        <f>IF(基本情報入力シート!C458="","",基本情報入力シート!C458)</f>
        <v/>
      </c>
      <c r="C433" s="858"/>
      <c r="D433" s="858"/>
      <c r="E433" s="858"/>
      <c r="F433" s="858"/>
      <c r="G433" s="858"/>
      <c r="H433" s="858"/>
      <c r="I433" s="859"/>
      <c r="J433" s="405" t="str">
        <f>IF(基本情報入力シート!M458="","",基本情報入力シート!M458)</f>
        <v/>
      </c>
      <c r="K433" s="406" t="str">
        <f>IF(基本情報入力シート!R458="","",基本情報入力シート!R458)</f>
        <v/>
      </c>
      <c r="L433" s="406" t="str">
        <f>IF(基本情報入力シート!W458="","",基本情報入力シート!W458)</f>
        <v/>
      </c>
      <c r="M433" s="405" t="str">
        <f>IF(基本情報入力シート!X458="","",基本情報入力シート!X458)</f>
        <v/>
      </c>
      <c r="N433" s="157" t="str">
        <f>IF(基本情報入力シート!Y458="","",基本情報入力シート!Y458)</f>
        <v/>
      </c>
      <c r="O433" s="164"/>
      <c r="P433" s="43"/>
      <c r="Q433" s="860"/>
      <c r="R433" s="861"/>
      <c r="S433" s="154" t="str">
        <f>IFERROR(ROUNDDOWN(Q433*VLOOKUP(N433,【参考】数式用!$AR$2:$AW$48,MATCH(P433,【参考】数式用!$AT$4:$AW$4)+2,FALSE)*0.5, 0), "")</f>
        <v/>
      </c>
      <c r="T433" s="47"/>
      <c r="U433" s="156" t="str">
        <f>IFERROR(IF(AG433&lt;&gt;"",Q433*VLOOKUP(N433,【参考】数式用!$AG$2:$AL$48,MATCH(P433,【参考】数式用!$AI$4:$AL$4,0)+2,0), ""), "")</f>
        <v/>
      </c>
      <c r="V433" s="42"/>
      <c r="W433" s="862"/>
      <c r="X433" s="863"/>
      <c r="Y433" s="43"/>
      <c r="Z433" s="48"/>
      <c r="AA433" s="155"/>
      <c r="AB433" s="49"/>
      <c r="AC433" s="864" t="str">
        <f>IFERROR(IF(AG433&lt;&gt;"",Z433*VLOOKUP(N433,【参考】数式用!$AG$2:$AL$48,MATCH(Y433,【参考】数式用!$AI$4:$AL$4,0)+2,0), ""), "")</f>
        <v/>
      </c>
      <c r="AD433" s="864"/>
      <c r="AE433" s="409"/>
      <c r="AF433" s="53"/>
      <c r="AG433" s="421" t="str">
        <f>IFERROR(VLOOKUP(O433, 【参考】数式用!$AY$5:$AY$13, 1, FALSE), "")</f>
        <v/>
      </c>
      <c r="AH433" s="422" t="str">
        <f>IFERROR(VLOOKUP(N433, 【参考】数式用!$BA$2:$BB$48, 2, FALSE), "")</f>
        <v/>
      </c>
      <c r="AI433" s="423" t="str">
        <f t="shared" si="16"/>
        <v/>
      </c>
      <c r="AJ433" s="424" t="str">
        <f t="shared" si="17"/>
        <v/>
      </c>
    </row>
    <row r="434" spans="1:36" ht="30" customHeight="1">
      <c r="A434" s="153">
        <v>421</v>
      </c>
      <c r="B434" s="857" t="str">
        <f>IF(基本情報入力シート!C459="","",基本情報入力シート!C459)</f>
        <v/>
      </c>
      <c r="C434" s="858"/>
      <c r="D434" s="858"/>
      <c r="E434" s="858"/>
      <c r="F434" s="858"/>
      <c r="G434" s="858"/>
      <c r="H434" s="858"/>
      <c r="I434" s="859"/>
      <c r="J434" s="405" t="str">
        <f>IF(基本情報入力シート!M459="","",基本情報入力シート!M459)</f>
        <v/>
      </c>
      <c r="K434" s="406" t="str">
        <f>IF(基本情報入力シート!R459="","",基本情報入力シート!R459)</f>
        <v/>
      </c>
      <c r="L434" s="406" t="str">
        <f>IF(基本情報入力シート!W459="","",基本情報入力シート!W459)</f>
        <v/>
      </c>
      <c r="M434" s="405" t="str">
        <f>IF(基本情報入力シート!X459="","",基本情報入力シート!X459)</f>
        <v/>
      </c>
      <c r="N434" s="157" t="str">
        <f>IF(基本情報入力シート!Y459="","",基本情報入力シート!Y459)</f>
        <v/>
      </c>
      <c r="O434" s="164"/>
      <c r="P434" s="43"/>
      <c r="Q434" s="860"/>
      <c r="R434" s="861"/>
      <c r="S434" s="154" t="str">
        <f>IFERROR(ROUNDDOWN(Q434*VLOOKUP(N434,【参考】数式用!$AR$2:$AW$48,MATCH(P434,【参考】数式用!$AT$4:$AW$4)+2,FALSE)*0.5, 0), "")</f>
        <v/>
      </c>
      <c r="T434" s="47"/>
      <c r="U434" s="156" t="str">
        <f>IFERROR(IF(AG434&lt;&gt;"",Q434*VLOOKUP(N434,【参考】数式用!$AG$2:$AL$48,MATCH(P434,【参考】数式用!$AI$4:$AL$4,0)+2,0), ""), "")</f>
        <v/>
      </c>
      <c r="V434" s="42"/>
      <c r="W434" s="862"/>
      <c r="X434" s="863"/>
      <c r="Y434" s="43"/>
      <c r="Z434" s="48"/>
      <c r="AA434" s="155"/>
      <c r="AB434" s="49"/>
      <c r="AC434" s="864" t="str">
        <f>IFERROR(IF(AG434&lt;&gt;"",Z434*VLOOKUP(N434,【参考】数式用!$AG$2:$AL$48,MATCH(Y434,【参考】数式用!$AI$4:$AL$4,0)+2,0), ""), "")</f>
        <v/>
      </c>
      <c r="AD434" s="864"/>
      <c r="AE434" s="409"/>
      <c r="AF434" s="53"/>
      <c r="AG434" s="421" t="str">
        <f>IFERROR(VLOOKUP(O434, 【参考】数式用!$AY$5:$AY$13, 1, FALSE), "")</f>
        <v/>
      </c>
      <c r="AH434" s="422" t="str">
        <f>IFERROR(VLOOKUP(N434, 【参考】数式用!$BA$2:$BB$48, 2, FALSE), "")</f>
        <v/>
      </c>
      <c r="AI434" s="423" t="str">
        <f t="shared" si="16"/>
        <v/>
      </c>
      <c r="AJ434" s="424" t="str">
        <f t="shared" si="17"/>
        <v/>
      </c>
    </row>
    <row r="435" spans="1:36" ht="30" customHeight="1">
      <c r="A435" s="153">
        <v>422</v>
      </c>
      <c r="B435" s="857" t="str">
        <f>IF(基本情報入力シート!C460="","",基本情報入力シート!C460)</f>
        <v/>
      </c>
      <c r="C435" s="858"/>
      <c r="D435" s="858"/>
      <c r="E435" s="858"/>
      <c r="F435" s="858"/>
      <c r="G435" s="858"/>
      <c r="H435" s="858"/>
      <c r="I435" s="859"/>
      <c r="J435" s="405" t="str">
        <f>IF(基本情報入力シート!M460="","",基本情報入力シート!M460)</f>
        <v/>
      </c>
      <c r="K435" s="406" t="str">
        <f>IF(基本情報入力シート!R460="","",基本情報入力シート!R460)</f>
        <v/>
      </c>
      <c r="L435" s="406" t="str">
        <f>IF(基本情報入力シート!W460="","",基本情報入力シート!W460)</f>
        <v/>
      </c>
      <c r="M435" s="405" t="str">
        <f>IF(基本情報入力シート!X460="","",基本情報入力シート!X460)</f>
        <v/>
      </c>
      <c r="N435" s="157" t="str">
        <f>IF(基本情報入力シート!Y460="","",基本情報入力シート!Y460)</f>
        <v/>
      </c>
      <c r="O435" s="164"/>
      <c r="P435" s="43"/>
      <c r="Q435" s="860"/>
      <c r="R435" s="861"/>
      <c r="S435" s="154" t="str">
        <f>IFERROR(ROUNDDOWN(Q435*VLOOKUP(N435,【参考】数式用!$AR$2:$AW$48,MATCH(P435,【参考】数式用!$AT$4:$AW$4)+2,FALSE)*0.5, 0), "")</f>
        <v/>
      </c>
      <c r="T435" s="47"/>
      <c r="U435" s="156" t="str">
        <f>IFERROR(IF(AG435&lt;&gt;"",Q435*VLOOKUP(N435,【参考】数式用!$AG$2:$AL$48,MATCH(P435,【参考】数式用!$AI$4:$AL$4,0)+2,0), ""), "")</f>
        <v/>
      </c>
      <c r="V435" s="42"/>
      <c r="W435" s="862"/>
      <c r="X435" s="863"/>
      <c r="Y435" s="43"/>
      <c r="Z435" s="48"/>
      <c r="AA435" s="155"/>
      <c r="AB435" s="49"/>
      <c r="AC435" s="864" t="str">
        <f>IFERROR(IF(AG435&lt;&gt;"",Z435*VLOOKUP(N435,【参考】数式用!$AG$2:$AL$48,MATCH(Y435,【参考】数式用!$AI$4:$AL$4,0)+2,0), ""), "")</f>
        <v/>
      </c>
      <c r="AD435" s="864"/>
      <c r="AE435" s="409"/>
      <c r="AF435" s="53"/>
      <c r="AG435" s="421" t="str">
        <f>IFERROR(VLOOKUP(O435, 【参考】数式用!$AY$5:$AY$13, 1, FALSE), "")</f>
        <v/>
      </c>
      <c r="AH435" s="422" t="str">
        <f>IFERROR(VLOOKUP(N435, 【参考】数式用!$BA$2:$BB$48, 2, FALSE), "")</f>
        <v/>
      </c>
      <c r="AI435" s="423" t="str">
        <f t="shared" si="16"/>
        <v/>
      </c>
      <c r="AJ435" s="424" t="str">
        <f t="shared" si="17"/>
        <v/>
      </c>
    </row>
    <row r="436" spans="1:36" ht="30" customHeight="1">
      <c r="A436" s="153">
        <v>423</v>
      </c>
      <c r="B436" s="857" t="str">
        <f>IF(基本情報入力シート!C461="","",基本情報入力シート!C461)</f>
        <v/>
      </c>
      <c r="C436" s="858"/>
      <c r="D436" s="858"/>
      <c r="E436" s="858"/>
      <c r="F436" s="858"/>
      <c r="G436" s="858"/>
      <c r="H436" s="858"/>
      <c r="I436" s="859"/>
      <c r="J436" s="405" t="str">
        <f>IF(基本情報入力シート!M461="","",基本情報入力シート!M461)</f>
        <v/>
      </c>
      <c r="K436" s="406" t="str">
        <f>IF(基本情報入力シート!R461="","",基本情報入力シート!R461)</f>
        <v/>
      </c>
      <c r="L436" s="406" t="str">
        <f>IF(基本情報入力シート!W461="","",基本情報入力シート!W461)</f>
        <v/>
      </c>
      <c r="M436" s="405" t="str">
        <f>IF(基本情報入力シート!X461="","",基本情報入力シート!X461)</f>
        <v/>
      </c>
      <c r="N436" s="157" t="str">
        <f>IF(基本情報入力シート!Y461="","",基本情報入力シート!Y461)</f>
        <v/>
      </c>
      <c r="O436" s="164"/>
      <c r="P436" s="43"/>
      <c r="Q436" s="860"/>
      <c r="R436" s="861"/>
      <c r="S436" s="154" t="str">
        <f>IFERROR(ROUNDDOWN(Q436*VLOOKUP(N436,【参考】数式用!$AR$2:$AW$48,MATCH(P436,【参考】数式用!$AT$4:$AW$4)+2,FALSE)*0.5, 0), "")</f>
        <v/>
      </c>
      <c r="T436" s="47"/>
      <c r="U436" s="156" t="str">
        <f>IFERROR(IF(AG436&lt;&gt;"",Q436*VLOOKUP(N436,【参考】数式用!$AG$2:$AL$48,MATCH(P436,【参考】数式用!$AI$4:$AL$4,0)+2,0), ""), "")</f>
        <v/>
      </c>
      <c r="V436" s="42"/>
      <c r="W436" s="862"/>
      <c r="X436" s="863"/>
      <c r="Y436" s="43"/>
      <c r="Z436" s="48"/>
      <c r="AA436" s="155"/>
      <c r="AB436" s="49"/>
      <c r="AC436" s="864" t="str">
        <f>IFERROR(IF(AG436&lt;&gt;"",Z436*VLOOKUP(N436,【参考】数式用!$AG$2:$AL$48,MATCH(Y436,【参考】数式用!$AI$4:$AL$4,0)+2,0), ""), "")</f>
        <v/>
      </c>
      <c r="AD436" s="864"/>
      <c r="AE436" s="409"/>
      <c r="AF436" s="53"/>
      <c r="AG436" s="421" t="str">
        <f>IFERROR(VLOOKUP(O436, 【参考】数式用!$AY$5:$AY$13, 1, FALSE), "")</f>
        <v/>
      </c>
      <c r="AH436" s="422" t="str">
        <f>IFERROR(VLOOKUP(N436, 【参考】数式用!$BA$2:$BB$48, 2, FALSE), "")</f>
        <v/>
      </c>
      <c r="AI436" s="423" t="str">
        <f t="shared" si="16"/>
        <v/>
      </c>
      <c r="AJ436" s="424" t="str">
        <f t="shared" si="17"/>
        <v/>
      </c>
    </row>
    <row r="437" spans="1:36" ht="30" customHeight="1">
      <c r="A437" s="153">
        <v>424</v>
      </c>
      <c r="B437" s="857" t="str">
        <f>IF(基本情報入力シート!C462="","",基本情報入力シート!C462)</f>
        <v/>
      </c>
      <c r="C437" s="858"/>
      <c r="D437" s="858"/>
      <c r="E437" s="858"/>
      <c r="F437" s="858"/>
      <c r="G437" s="858"/>
      <c r="H437" s="858"/>
      <c r="I437" s="859"/>
      <c r="J437" s="405" t="str">
        <f>IF(基本情報入力シート!M462="","",基本情報入力シート!M462)</f>
        <v/>
      </c>
      <c r="K437" s="406" t="str">
        <f>IF(基本情報入力シート!R462="","",基本情報入力シート!R462)</f>
        <v/>
      </c>
      <c r="L437" s="406" t="str">
        <f>IF(基本情報入力シート!W462="","",基本情報入力シート!W462)</f>
        <v/>
      </c>
      <c r="M437" s="405" t="str">
        <f>IF(基本情報入力シート!X462="","",基本情報入力シート!X462)</f>
        <v/>
      </c>
      <c r="N437" s="157" t="str">
        <f>IF(基本情報入力シート!Y462="","",基本情報入力シート!Y462)</f>
        <v/>
      </c>
      <c r="O437" s="164"/>
      <c r="P437" s="43"/>
      <c r="Q437" s="860"/>
      <c r="R437" s="861"/>
      <c r="S437" s="154" t="str">
        <f>IFERROR(ROUNDDOWN(Q437*VLOOKUP(N437,【参考】数式用!$AR$2:$AW$48,MATCH(P437,【参考】数式用!$AT$4:$AW$4)+2,FALSE)*0.5, 0), "")</f>
        <v/>
      </c>
      <c r="T437" s="47"/>
      <c r="U437" s="156" t="str">
        <f>IFERROR(IF(AG437&lt;&gt;"",Q437*VLOOKUP(N437,【参考】数式用!$AG$2:$AL$48,MATCH(P437,【参考】数式用!$AI$4:$AL$4,0)+2,0), ""), "")</f>
        <v/>
      </c>
      <c r="V437" s="42"/>
      <c r="W437" s="862"/>
      <c r="X437" s="863"/>
      <c r="Y437" s="43"/>
      <c r="Z437" s="48"/>
      <c r="AA437" s="155"/>
      <c r="AB437" s="49"/>
      <c r="AC437" s="864" t="str">
        <f>IFERROR(IF(AG437&lt;&gt;"",Z437*VLOOKUP(N437,【参考】数式用!$AG$2:$AL$48,MATCH(Y437,【参考】数式用!$AI$4:$AL$4,0)+2,0), ""), "")</f>
        <v/>
      </c>
      <c r="AD437" s="864"/>
      <c r="AE437" s="409"/>
      <c r="AF437" s="53"/>
      <c r="AG437" s="421" t="str">
        <f>IFERROR(VLOOKUP(O437, 【参考】数式用!$AY$5:$AY$13, 1, FALSE), "")</f>
        <v/>
      </c>
      <c r="AH437" s="422" t="str">
        <f>IFERROR(VLOOKUP(N437, 【参考】数式用!$BA$2:$BB$48, 2, FALSE), "")</f>
        <v/>
      </c>
      <c r="AI437" s="423" t="str">
        <f t="shared" si="16"/>
        <v/>
      </c>
      <c r="AJ437" s="424" t="str">
        <f t="shared" si="17"/>
        <v/>
      </c>
    </row>
    <row r="438" spans="1:36" ht="30" customHeight="1">
      <c r="A438" s="153">
        <v>425</v>
      </c>
      <c r="B438" s="857" t="str">
        <f>IF(基本情報入力シート!C463="","",基本情報入力シート!C463)</f>
        <v/>
      </c>
      <c r="C438" s="858"/>
      <c r="D438" s="858"/>
      <c r="E438" s="858"/>
      <c r="F438" s="858"/>
      <c r="G438" s="858"/>
      <c r="H438" s="858"/>
      <c r="I438" s="859"/>
      <c r="J438" s="405" t="str">
        <f>IF(基本情報入力シート!M463="","",基本情報入力シート!M463)</f>
        <v/>
      </c>
      <c r="K438" s="406" t="str">
        <f>IF(基本情報入力シート!R463="","",基本情報入力シート!R463)</f>
        <v/>
      </c>
      <c r="L438" s="406" t="str">
        <f>IF(基本情報入力シート!W463="","",基本情報入力シート!W463)</f>
        <v/>
      </c>
      <c r="M438" s="405" t="str">
        <f>IF(基本情報入力シート!X463="","",基本情報入力シート!X463)</f>
        <v/>
      </c>
      <c r="N438" s="157" t="str">
        <f>IF(基本情報入力シート!Y463="","",基本情報入力シート!Y463)</f>
        <v/>
      </c>
      <c r="O438" s="164"/>
      <c r="P438" s="43"/>
      <c r="Q438" s="860"/>
      <c r="R438" s="861"/>
      <c r="S438" s="154" t="str">
        <f>IFERROR(ROUNDDOWN(Q438*VLOOKUP(N438,【参考】数式用!$AR$2:$AW$48,MATCH(P438,【参考】数式用!$AT$4:$AW$4)+2,FALSE)*0.5, 0), "")</f>
        <v/>
      </c>
      <c r="T438" s="47"/>
      <c r="U438" s="156" t="str">
        <f>IFERROR(IF(AG438&lt;&gt;"",Q438*VLOOKUP(N438,【参考】数式用!$AG$2:$AL$48,MATCH(P438,【参考】数式用!$AI$4:$AL$4,0)+2,0), ""), "")</f>
        <v/>
      </c>
      <c r="V438" s="42"/>
      <c r="W438" s="862"/>
      <c r="X438" s="863"/>
      <c r="Y438" s="43"/>
      <c r="Z438" s="48"/>
      <c r="AA438" s="155"/>
      <c r="AB438" s="49"/>
      <c r="AC438" s="864" t="str">
        <f>IFERROR(IF(AG438&lt;&gt;"",Z438*VLOOKUP(N438,【参考】数式用!$AG$2:$AL$48,MATCH(Y438,【参考】数式用!$AI$4:$AL$4,0)+2,0), ""), "")</f>
        <v/>
      </c>
      <c r="AD438" s="864"/>
      <c r="AE438" s="409"/>
      <c r="AF438" s="53"/>
      <c r="AG438" s="421" t="str">
        <f>IFERROR(VLOOKUP(O438, 【参考】数式用!$AY$5:$AY$13, 1, FALSE), "")</f>
        <v/>
      </c>
      <c r="AH438" s="422" t="str">
        <f>IFERROR(VLOOKUP(N438, 【参考】数式用!$BA$2:$BB$48, 2, FALSE), "")</f>
        <v/>
      </c>
      <c r="AI438" s="423" t="str">
        <f t="shared" si="16"/>
        <v/>
      </c>
      <c r="AJ438" s="424" t="str">
        <f t="shared" si="17"/>
        <v/>
      </c>
    </row>
    <row r="439" spans="1:36" ht="30" customHeight="1">
      <c r="A439" s="153">
        <v>426</v>
      </c>
      <c r="B439" s="857" t="str">
        <f>IF(基本情報入力シート!C464="","",基本情報入力シート!C464)</f>
        <v/>
      </c>
      <c r="C439" s="858"/>
      <c r="D439" s="858"/>
      <c r="E439" s="858"/>
      <c r="F439" s="858"/>
      <c r="G439" s="858"/>
      <c r="H439" s="858"/>
      <c r="I439" s="859"/>
      <c r="J439" s="405" t="str">
        <f>IF(基本情報入力シート!M464="","",基本情報入力シート!M464)</f>
        <v/>
      </c>
      <c r="K439" s="406" t="str">
        <f>IF(基本情報入力シート!R464="","",基本情報入力シート!R464)</f>
        <v/>
      </c>
      <c r="L439" s="406" t="str">
        <f>IF(基本情報入力シート!W464="","",基本情報入力シート!W464)</f>
        <v/>
      </c>
      <c r="M439" s="405" t="str">
        <f>IF(基本情報入力シート!X464="","",基本情報入力シート!X464)</f>
        <v/>
      </c>
      <c r="N439" s="157" t="str">
        <f>IF(基本情報入力シート!Y464="","",基本情報入力シート!Y464)</f>
        <v/>
      </c>
      <c r="O439" s="164"/>
      <c r="P439" s="43"/>
      <c r="Q439" s="860"/>
      <c r="R439" s="861"/>
      <c r="S439" s="154" t="str">
        <f>IFERROR(ROUNDDOWN(Q439*VLOOKUP(N439,【参考】数式用!$AR$2:$AW$48,MATCH(P439,【参考】数式用!$AT$4:$AW$4)+2,FALSE)*0.5, 0), "")</f>
        <v/>
      </c>
      <c r="T439" s="47"/>
      <c r="U439" s="156" t="str">
        <f>IFERROR(IF(AG439&lt;&gt;"",Q439*VLOOKUP(N439,【参考】数式用!$AG$2:$AL$48,MATCH(P439,【参考】数式用!$AI$4:$AL$4,0)+2,0), ""), "")</f>
        <v/>
      </c>
      <c r="V439" s="42"/>
      <c r="W439" s="862"/>
      <c r="X439" s="863"/>
      <c r="Y439" s="43"/>
      <c r="Z439" s="48"/>
      <c r="AA439" s="155"/>
      <c r="AB439" s="49"/>
      <c r="AC439" s="864" t="str">
        <f>IFERROR(IF(AG439&lt;&gt;"",Z439*VLOOKUP(N439,【参考】数式用!$AG$2:$AL$48,MATCH(Y439,【参考】数式用!$AI$4:$AL$4,0)+2,0), ""), "")</f>
        <v/>
      </c>
      <c r="AD439" s="864"/>
      <c r="AE439" s="409"/>
      <c r="AF439" s="53"/>
      <c r="AG439" s="421" t="str">
        <f>IFERROR(VLOOKUP(O439, 【参考】数式用!$AY$5:$AY$13, 1, FALSE), "")</f>
        <v/>
      </c>
      <c r="AH439" s="422" t="str">
        <f>IFERROR(VLOOKUP(N439, 【参考】数式用!$BA$2:$BB$48, 2, FALSE), "")</f>
        <v/>
      </c>
      <c r="AI439" s="423" t="str">
        <f t="shared" si="16"/>
        <v/>
      </c>
      <c r="AJ439" s="424" t="str">
        <f t="shared" si="17"/>
        <v/>
      </c>
    </row>
    <row r="440" spans="1:36" ht="30" customHeight="1">
      <c r="A440" s="153">
        <v>427</v>
      </c>
      <c r="B440" s="857" t="str">
        <f>IF(基本情報入力シート!C465="","",基本情報入力シート!C465)</f>
        <v/>
      </c>
      <c r="C440" s="858"/>
      <c r="D440" s="858"/>
      <c r="E440" s="858"/>
      <c r="F440" s="858"/>
      <c r="G440" s="858"/>
      <c r="H440" s="858"/>
      <c r="I440" s="859"/>
      <c r="J440" s="405" t="str">
        <f>IF(基本情報入力シート!M465="","",基本情報入力シート!M465)</f>
        <v/>
      </c>
      <c r="K440" s="406" t="str">
        <f>IF(基本情報入力シート!R465="","",基本情報入力シート!R465)</f>
        <v/>
      </c>
      <c r="L440" s="406" t="str">
        <f>IF(基本情報入力シート!W465="","",基本情報入力シート!W465)</f>
        <v/>
      </c>
      <c r="M440" s="405" t="str">
        <f>IF(基本情報入力シート!X465="","",基本情報入力シート!X465)</f>
        <v/>
      </c>
      <c r="N440" s="157" t="str">
        <f>IF(基本情報入力シート!Y465="","",基本情報入力シート!Y465)</f>
        <v/>
      </c>
      <c r="O440" s="164"/>
      <c r="P440" s="43"/>
      <c r="Q440" s="860"/>
      <c r="R440" s="861"/>
      <c r="S440" s="154" t="str">
        <f>IFERROR(ROUNDDOWN(Q440*VLOOKUP(N440,【参考】数式用!$AR$2:$AW$48,MATCH(P440,【参考】数式用!$AT$4:$AW$4)+2,FALSE)*0.5, 0), "")</f>
        <v/>
      </c>
      <c r="T440" s="47"/>
      <c r="U440" s="156" t="str">
        <f>IFERROR(IF(AG440&lt;&gt;"",Q440*VLOOKUP(N440,【参考】数式用!$AG$2:$AL$48,MATCH(P440,【参考】数式用!$AI$4:$AL$4,0)+2,0), ""), "")</f>
        <v/>
      </c>
      <c r="V440" s="42"/>
      <c r="W440" s="862"/>
      <c r="X440" s="863"/>
      <c r="Y440" s="43"/>
      <c r="Z440" s="48"/>
      <c r="AA440" s="155"/>
      <c r="AB440" s="49"/>
      <c r="AC440" s="864" t="str">
        <f>IFERROR(IF(AG440&lt;&gt;"",Z440*VLOOKUP(N440,【参考】数式用!$AG$2:$AL$48,MATCH(Y440,【参考】数式用!$AI$4:$AL$4,0)+2,0), ""), "")</f>
        <v/>
      </c>
      <c r="AD440" s="864"/>
      <c r="AE440" s="409"/>
      <c r="AF440" s="53"/>
      <c r="AG440" s="421" t="str">
        <f>IFERROR(VLOOKUP(O440, 【参考】数式用!$AY$5:$AY$13, 1, FALSE), "")</f>
        <v/>
      </c>
      <c r="AH440" s="422" t="str">
        <f>IFERROR(VLOOKUP(N440, 【参考】数式用!$BA$2:$BB$48, 2, FALSE), "")</f>
        <v/>
      </c>
      <c r="AI440" s="423" t="str">
        <f t="shared" si="16"/>
        <v/>
      </c>
      <c r="AJ440" s="424" t="str">
        <f t="shared" si="17"/>
        <v/>
      </c>
    </row>
    <row r="441" spans="1:36" ht="30" customHeight="1">
      <c r="A441" s="153">
        <v>428</v>
      </c>
      <c r="B441" s="857" t="str">
        <f>IF(基本情報入力シート!C466="","",基本情報入力シート!C466)</f>
        <v/>
      </c>
      <c r="C441" s="858"/>
      <c r="D441" s="858"/>
      <c r="E441" s="858"/>
      <c r="F441" s="858"/>
      <c r="G441" s="858"/>
      <c r="H441" s="858"/>
      <c r="I441" s="859"/>
      <c r="J441" s="405" t="str">
        <f>IF(基本情報入力シート!M466="","",基本情報入力シート!M466)</f>
        <v/>
      </c>
      <c r="K441" s="406" t="str">
        <f>IF(基本情報入力シート!R466="","",基本情報入力シート!R466)</f>
        <v/>
      </c>
      <c r="L441" s="406" t="str">
        <f>IF(基本情報入力シート!W466="","",基本情報入力シート!W466)</f>
        <v/>
      </c>
      <c r="M441" s="405" t="str">
        <f>IF(基本情報入力シート!X466="","",基本情報入力シート!X466)</f>
        <v/>
      </c>
      <c r="N441" s="157" t="str">
        <f>IF(基本情報入力シート!Y466="","",基本情報入力シート!Y466)</f>
        <v/>
      </c>
      <c r="O441" s="164"/>
      <c r="P441" s="43"/>
      <c r="Q441" s="860"/>
      <c r="R441" s="861"/>
      <c r="S441" s="154" t="str">
        <f>IFERROR(ROUNDDOWN(Q441*VLOOKUP(N441,【参考】数式用!$AR$2:$AW$48,MATCH(P441,【参考】数式用!$AT$4:$AW$4)+2,FALSE)*0.5, 0), "")</f>
        <v/>
      </c>
      <c r="T441" s="47"/>
      <c r="U441" s="156" t="str">
        <f>IFERROR(IF(AG441&lt;&gt;"",Q441*VLOOKUP(N441,【参考】数式用!$AG$2:$AL$48,MATCH(P441,【参考】数式用!$AI$4:$AL$4,0)+2,0), ""), "")</f>
        <v/>
      </c>
      <c r="V441" s="42"/>
      <c r="W441" s="862"/>
      <c r="X441" s="863"/>
      <c r="Y441" s="43"/>
      <c r="Z441" s="48"/>
      <c r="AA441" s="155"/>
      <c r="AB441" s="49"/>
      <c r="AC441" s="864" t="str">
        <f>IFERROR(IF(AG441&lt;&gt;"",Z441*VLOOKUP(N441,【参考】数式用!$AG$2:$AL$48,MATCH(Y441,【参考】数式用!$AI$4:$AL$4,0)+2,0), ""), "")</f>
        <v/>
      </c>
      <c r="AD441" s="864"/>
      <c r="AE441" s="409"/>
      <c r="AF441" s="53"/>
      <c r="AG441" s="421" t="str">
        <f>IFERROR(VLOOKUP(O441, 【参考】数式用!$AY$5:$AY$13, 1, FALSE), "")</f>
        <v/>
      </c>
      <c r="AH441" s="422" t="str">
        <f>IFERROR(VLOOKUP(N441, 【参考】数式用!$BA$2:$BB$48, 2, FALSE), "")</f>
        <v/>
      </c>
      <c r="AI441" s="423" t="str">
        <f t="shared" si="16"/>
        <v/>
      </c>
      <c r="AJ441" s="424" t="str">
        <f t="shared" si="17"/>
        <v/>
      </c>
    </row>
    <row r="442" spans="1:36" ht="30" customHeight="1">
      <c r="A442" s="153">
        <v>429</v>
      </c>
      <c r="B442" s="857" t="str">
        <f>IF(基本情報入力シート!C467="","",基本情報入力シート!C467)</f>
        <v/>
      </c>
      <c r="C442" s="858"/>
      <c r="D442" s="858"/>
      <c r="E442" s="858"/>
      <c r="F442" s="858"/>
      <c r="G442" s="858"/>
      <c r="H442" s="858"/>
      <c r="I442" s="859"/>
      <c r="J442" s="405" t="str">
        <f>IF(基本情報入力シート!M467="","",基本情報入力シート!M467)</f>
        <v/>
      </c>
      <c r="K442" s="406" t="str">
        <f>IF(基本情報入力シート!R467="","",基本情報入力シート!R467)</f>
        <v/>
      </c>
      <c r="L442" s="406" t="str">
        <f>IF(基本情報入力シート!W467="","",基本情報入力シート!W467)</f>
        <v/>
      </c>
      <c r="M442" s="405" t="str">
        <f>IF(基本情報入力シート!X467="","",基本情報入力シート!X467)</f>
        <v/>
      </c>
      <c r="N442" s="157" t="str">
        <f>IF(基本情報入力シート!Y467="","",基本情報入力シート!Y467)</f>
        <v/>
      </c>
      <c r="O442" s="164"/>
      <c r="P442" s="43"/>
      <c r="Q442" s="860"/>
      <c r="R442" s="861"/>
      <c r="S442" s="154" t="str">
        <f>IFERROR(ROUNDDOWN(Q442*VLOOKUP(N442,【参考】数式用!$AR$2:$AW$48,MATCH(P442,【参考】数式用!$AT$4:$AW$4)+2,FALSE)*0.5, 0), "")</f>
        <v/>
      </c>
      <c r="T442" s="47"/>
      <c r="U442" s="156" t="str">
        <f>IFERROR(IF(AG442&lt;&gt;"",Q442*VLOOKUP(N442,【参考】数式用!$AG$2:$AL$48,MATCH(P442,【参考】数式用!$AI$4:$AL$4,0)+2,0), ""), "")</f>
        <v/>
      </c>
      <c r="V442" s="42"/>
      <c r="W442" s="862"/>
      <c r="X442" s="863"/>
      <c r="Y442" s="43"/>
      <c r="Z442" s="48"/>
      <c r="AA442" s="155"/>
      <c r="AB442" s="49"/>
      <c r="AC442" s="864" t="str">
        <f>IFERROR(IF(AG442&lt;&gt;"",Z442*VLOOKUP(N442,【参考】数式用!$AG$2:$AL$48,MATCH(Y442,【参考】数式用!$AI$4:$AL$4,0)+2,0), ""), "")</f>
        <v/>
      </c>
      <c r="AD442" s="864"/>
      <c r="AE442" s="409"/>
      <c r="AF442" s="53"/>
      <c r="AG442" s="421" t="str">
        <f>IFERROR(VLOOKUP(O442, 【参考】数式用!$AY$5:$AY$13, 1, FALSE), "")</f>
        <v/>
      </c>
      <c r="AH442" s="422" t="str">
        <f>IFERROR(VLOOKUP(N442, 【参考】数式用!$BA$2:$BB$48, 2, FALSE), "")</f>
        <v/>
      </c>
      <c r="AI442" s="423" t="str">
        <f t="shared" si="16"/>
        <v/>
      </c>
      <c r="AJ442" s="424" t="str">
        <f t="shared" si="17"/>
        <v/>
      </c>
    </row>
    <row r="443" spans="1:36" ht="30" customHeight="1">
      <c r="A443" s="153">
        <v>430</v>
      </c>
      <c r="B443" s="857" t="str">
        <f>IF(基本情報入力シート!C468="","",基本情報入力シート!C468)</f>
        <v/>
      </c>
      <c r="C443" s="858"/>
      <c r="D443" s="858"/>
      <c r="E443" s="858"/>
      <c r="F443" s="858"/>
      <c r="G443" s="858"/>
      <c r="H443" s="858"/>
      <c r="I443" s="859"/>
      <c r="J443" s="405" t="str">
        <f>IF(基本情報入力シート!M468="","",基本情報入力シート!M468)</f>
        <v/>
      </c>
      <c r="K443" s="406" t="str">
        <f>IF(基本情報入力シート!R468="","",基本情報入力シート!R468)</f>
        <v/>
      </c>
      <c r="L443" s="406" t="str">
        <f>IF(基本情報入力シート!W468="","",基本情報入力シート!W468)</f>
        <v/>
      </c>
      <c r="M443" s="405" t="str">
        <f>IF(基本情報入力シート!X468="","",基本情報入力シート!X468)</f>
        <v/>
      </c>
      <c r="N443" s="157" t="str">
        <f>IF(基本情報入力シート!Y468="","",基本情報入力シート!Y468)</f>
        <v/>
      </c>
      <c r="O443" s="164"/>
      <c r="P443" s="43"/>
      <c r="Q443" s="860"/>
      <c r="R443" s="861"/>
      <c r="S443" s="154" t="str">
        <f>IFERROR(ROUNDDOWN(Q443*VLOOKUP(N443,【参考】数式用!$AR$2:$AW$48,MATCH(P443,【参考】数式用!$AT$4:$AW$4)+2,FALSE)*0.5, 0), "")</f>
        <v/>
      </c>
      <c r="T443" s="47"/>
      <c r="U443" s="156" t="str">
        <f>IFERROR(IF(AG443&lt;&gt;"",Q443*VLOOKUP(N443,【参考】数式用!$AG$2:$AL$48,MATCH(P443,【参考】数式用!$AI$4:$AL$4,0)+2,0), ""), "")</f>
        <v/>
      </c>
      <c r="V443" s="42"/>
      <c r="W443" s="862"/>
      <c r="X443" s="863"/>
      <c r="Y443" s="43"/>
      <c r="Z443" s="48"/>
      <c r="AA443" s="155"/>
      <c r="AB443" s="49"/>
      <c r="AC443" s="864" t="str">
        <f>IFERROR(IF(AG443&lt;&gt;"",Z443*VLOOKUP(N443,【参考】数式用!$AG$2:$AL$48,MATCH(Y443,【参考】数式用!$AI$4:$AL$4,0)+2,0), ""), "")</f>
        <v/>
      </c>
      <c r="AD443" s="864"/>
      <c r="AE443" s="409"/>
      <c r="AF443" s="53"/>
      <c r="AG443" s="421" t="str">
        <f>IFERROR(VLOOKUP(O443, 【参考】数式用!$AY$5:$AY$13, 1, FALSE), "")</f>
        <v/>
      </c>
      <c r="AH443" s="422" t="str">
        <f>IFERROR(VLOOKUP(N443, 【参考】数式用!$BA$2:$BB$48, 2, FALSE), "")</f>
        <v/>
      </c>
      <c r="AI443" s="423" t="str">
        <f t="shared" si="16"/>
        <v/>
      </c>
      <c r="AJ443" s="424" t="str">
        <f t="shared" si="17"/>
        <v/>
      </c>
    </row>
    <row r="444" spans="1:36" ht="30" customHeight="1">
      <c r="A444" s="153">
        <v>431</v>
      </c>
      <c r="B444" s="857" t="str">
        <f>IF(基本情報入力シート!C469="","",基本情報入力シート!C469)</f>
        <v/>
      </c>
      <c r="C444" s="858"/>
      <c r="D444" s="858"/>
      <c r="E444" s="858"/>
      <c r="F444" s="858"/>
      <c r="G444" s="858"/>
      <c r="H444" s="858"/>
      <c r="I444" s="859"/>
      <c r="J444" s="405" t="str">
        <f>IF(基本情報入力シート!M469="","",基本情報入力シート!M469)</f>
        <v/>
      </c>
      <c r="K444" s="406" t="str">
        <f>IF(基本情報入力シート!R469="","",基本情報入力シート!R469)</f>
        <v/>
      </c>
      <c r="L444" s="406" t="str">
        <f>IF(基本情報入力シート!W469="","",基本情報入力シート!W469)</f>
        <v/>
      </c>
      <c r="M444" s="405" t="str">
        <f>IF(基本情報入力シート!X469="","",基本情報入力シート!X469)</f>
        <v/>
      </c>
      <c r="N444" s="157" t="str">
        <f>IF(基本情報入力シート!Y469="","",基本情報入力シート!Y469)</f>
        <v/>
      </c>
      <c r="O444" s="164"/>
      <c r="P444" s="43"/>
      <c r="Q444" s="860"/>
      <c r="R444" s="861"/>
      <c r="S444" s="154" t="str">
        <f>IFERROR(ROUNDDOWN(Q444*VLOOKUP(N444,【参考】数式用!$AR$2:$AW$48,MATCH(P444,【参考】数式用!$AT$4:$AW$4)+2,FALSE)*0.5, 0), "")</f>
        <v/>
      </c>
      <c r="T444" s="47"/>
      <c r="U444" s="156" t="str">
        <f>IFERROR(IF(AG444&lt;&gt;"",Q444*VLOOKUP(N444,【参考】数式用!$AG$2:$AL$48,MATCH(P444,【参考】数式用!$AI$4:$AL$4,0)+2,0), ""), "")</f>
        <v/>
      </c>
      <c r="V444" s="42"/>
      <c r="W444" s="862"/>
      <c r="X444" s="863"/>
      <c r="Y444" s="43"/>
      <c r="Z444" s="48"/>
      <c r="AA444" s="155"/>
      <c r="AB444" s="49"/>
      <c r="AC444" s="864" t="str">
        <f>IFERROR(IF(AG444&lt;&gt;"",Z444*VLOOKUP(N444,【参考】数式用!$AG$2:$AL$48,MATCH(Y444,【参考】数式用!$AI$4:$AL$4,0)+2,0), ""), "")</f>
        <v/>
      </c>
      <c r="AD444" s="864"/>
      <c r="AE444" s="409"/>
      <c r="AF444" s="53"/>
      <c r="AG444" s="421" t="str">
        <f>IFERROR(VLOOKUP(O444, 【参考】数式用!$AY$5:$AY$13, 1, FALSE), "")</f>
        <v/>
      </c>
      <c r="AH444" s="422" t="str">
        <f>IFERROR(VLOOKUP(N444, 【参考】数式用!$BA$2:$BB$48, 2, FALSE), "")</f>
        <v/>
      </c>
      <c r="AI444" s="423" t="str">
        <f t="shared" si="16"/>
        <v/>
      </c>
      <c r="AJ444" s="424" t="str">
        <f t="shared" si="17"/>
        <v/>
      </c>
    </row>
    <row r="445" spans="1:36" ht="30" customHeight="1">
      <c r="A445" s="153">
        <v>432</v>
      </c>
      <c r="B445" s="857" t="str">
        <f>IF(基本情報入力シート!C470="","",基本情報入力シート!C470)</f>
        <v/>
      </c>
      <c r="C445" s="858"/>
      <c r="D445" s="858"/>
      <c r="E445" s="858"/>
      <c r="F445" s="858"/>
      <c r="G445" s="858"/>
      <c r="H445" s="858"/>
      <c r="I445" s="859"/>
      <c r="J445" s="405" t="str">
        <f>IF(基本情報入力シート!M470="","",基本情報入力シート!M470)</f>
        <v/>
      </c>
      <c r="K445" s="406" t="str">
        <f>IF(基本情報入力シート!R470="","",基本情報入力シート!R470)</f>
        <v/>
      </c>
      <c r="L445" s="406" t="str">
        <f>IF(基本情報入力シート!W470="","",基本情報入力シート!W470)</f>
        <v/>
      </c>
      <c r="M445" s="405" t="str">
        <f>IF(基本情報入力シート!X470="","",基本情報入力シート!X470)</f>
        <v/>
      </c>
      <c r="N445" s="157" t="str">
        <f>IF(基本情報入力シート!Y470="","",基本情報入力シート!Y470)</f>
        <v/>
      </c>
      <c r="O445" s="164"/>
      <c r="P445" s="43"/>
      <c r="Q445" s="860"/>
      <c r="R445" s="861"/>
      <c r="S445" s="154" t="str">
        <f>IFERROR(ROUNDDOWN(Q445*VLOOKUP(N445,【参考】数式用!$AR$2:$AW$48,MATCH(P445,【参考】数式用!$AT$4:$AW$4)+2,FALSE)*0.5, 0), "")</f>
        <v/>
      </c>
      <c r="T445" s="47"/>
      <c r="U445" s="156" t="str">
        <f>IFERROR(IF(AG445&lt;&gt;"",Q445*VLOOKUP(N445,【参考】数式用!$AG$2:$AL$48,MATCH(P445,【参考】数式用!$AI$4:$AL$4,0)+2,0), ""), "")</f>
        <v/>
      </c>
      <c r="V445" s="42"/>
      <c r="W445" s="862"/>
      <c r="X445" s="863"/>
      <c r="Y445" s="43"/>
      <c r="Z445" s="48"/>
      <c r="AA445" s="155"/>
      <c r="AB445" s="49"/>
      <c r="AC445" s="864" t="str">
        <f>IFERROR(IF(AG445&lt;&gt;"",Z445*VLOOKUP(N445,【参考】数式用!$AG$2:$AL$48,MATCH(Y445,【参考】数式用!$AI$4:$AL$4,0)+2,0), ""), "")</f>
        <v/>
      </c>
      <c r="AD445" s="864"/>
      <c r="AE445" s="409"/>
      <c r="AF445" s="53"/>
      <c r="AG445" s="421" t="str">
        <f>IFERROR(VLOOKUP(O445, 【参考】数式用!$AY$5:$AY$13, 1, FALSE), "")</f>
        <v/>
      </c>
      <c r="AH445" s="422" t="str">
        <f>IFERROR(VLOOKUP(N445, 【参考】数式用!$BA$2:$BB$48, 2, FALSE), "")</f>
        <v/>
      </c>
      <c r="AI445" s="423" t="str">
        <f t="shared" si="16"/>
        <v/>
      </c>
      <c r="AJ445" s="424" t="str">
        <f t="shared" si="17"/>
        <v/>
      </c>
    </row>
    <row r="446" spans="1:36" ht="30" customHeight="1">
      <c r="A446" s="153">
        <v>433</v>
      </c>
      <c r="B446" s="857" t="str">
        <f>IF(基本情報入力シート!C471="","",基本情報入力シート!C471)</f>
        <v/>
      </c>
      <c r="C446" s="858"/>
      <c r="D446" s="858"/>
      <c r="E446" s="858"/>
      <c r="F446" s="858"/>
      <c r="G446" s="858"/>
      <c r="H446" s="858"/>
      <c r="I446" s="859"/>
      <c r="J446" s="405" t="str">
        <f>IF(基本情報入力シート!M471="","",基本情報入力シート!M471)</f>
        <v/>
      </c>
      <c r="K446" s="406" t="str">
        <f>IF(基本情報入力シート!R471="","",基本情報入力シート!R471)</f>
        <v/>
      </c>
      <c r="L446" s="406" t="str">
        <f>IF(基本情報入力シート!W471="","",基本情報入力シート!W471)</f>
        <v/>
      </c>
      <c r="M446" s="405" t="str">
        <f>IF(基本情報入力シート!X471="","",基本情報入力シート!X471)</f>
        <v/>
      </c>
      <c r="N446" s="157" t="str">
        <f>IF(基本情報入力シート!Y471="","",基本情報入力シート!Y471)</f>
        <v/>
      </c>
      <c r="O446" s="164"/>
      <c r="P446" s="43"/>
      <c r="Q446" s="860"/>
      <c r="R446" s="861"/>
      <c r="S446" s="154" t="str">
        <f>IFERROR(ROUNDDOWN(Q446*VLOOKUP(N446,【参考】数式用!$AR$2:$AW$48,MATCH(P446,【参考】数式用!$AT$4:$AW$4)+2,FALSE)*0.5, 0), "")</f>
        <v/>
      </c>
      <c r="T446" s="47"/>
      <c r="U446" s="156" t="str">
        <f>IFERROR(IF(AG446&lt;&gt;"",Q446*VLOOKUP(N446,【参考】数式用!$AG$2:$AL$48,MATCH(P446,【参考】数式用!$AI$4:$AL$4,0)+2,0), ""), "")</f>
        <v/>
      </c>
      <c r="V446" s="42"/>
      <c r="W446" s="862"/>
      <c r="X446" s="863"/>
      <c r="Y446" s="43"/>
      <c r="Z446" s="48"/>
      <c r="AA446" s="155"/>
      <c r="AB446" s="49"/>
      <c r="AC446" s="864" t="str">
        <f>IFERROR(IF(AG446&lt;&gt;"",Z446*VLOOKUP(N446,【参考】数式用!$AG$2:$AL$48,MATCH(Y446,【参考】数式用!$AI$4:$AL$4,0)+2,0), ""), "")</f>
        <v/>
      </c>
      <c r="AD446" s="864"/>
      <c r="AE446" s="409"/>
      <c r="AF446" s="53"/>
      <c r="AG446" s="421" t="str">
        <f>IFERROR(VLOOKUP(O446, 【参考】数式用!$AY$5:$AY$13, 1, FALSE), "")</f>
        <v/>
      </c>
      <c r="AH446" s="422" t="str">
        <f>IFERROR(VLOOKUP(N446, 【参考】数式用!$BA$2:$BB$48, 2, FALSE), "")</f>
        <v/>
      </c>
      <c r="AI446" s="423" t="str">
        <f t="shared" si="16"/>
        <v/>
      </c>
      <c r="AJ446" s="424" t="str">
        <f t="shared" si="17"/>
        <v/>
      </c>
    </row>
    <row r="447" spans="1:36" ht="30" customHeight="1">
      <c r="A447" s="153">
        <v>434</v>
      </c>
      <c r="B447" s="857" t="str">
        <f>IF(基本情報入力シート!C472="","",基本情報入力シート!C472)</f>
        <v/>
      </c>
      <c r="C447" s="858"/>
      <c r="D447" s="858"/>
      <c r="E447" s="858"/>
      <c r="F447" s="858"/>
      <c r="G447" s="858"/>
      <c r="H447" s="858"/>
      <c r="I447" s="859"/>
      <c r="J447" s="405" t="str">
        <f>IF(基本情報入力シート!M472="","",基本情報入力シート!M472)</f>
        <v/>
      </c>
      <c r="K447" s="406" t="str">
        <f>IF(基本情報入力シート!R472="","",基本情報入力シート!R472)</f>
        <v/>
      </c>
      <c r="L447" s="406" t="str">
        <f>IF(基本情報入力シート!W472="","",基本情報入力シート!W472)</f>
        <v/>
      </c>
      <c r="M447" s="405" t="str">
        <f>IF(基本情報入力シート!X472="","",基本情報入力シート!X472)</f>
        <v/>
      </c>
      <c r="N447" s="157" t="str">
        <f>IF(基本情報入力シート!Y472="","",基本情報入力シート!Y472)</f>
        <v/>
      </c>
      <c r="O447" s="164"/>
      <c r="P447" s="43"/>
      <c r="Q447" s="860"/>
      <c r="R447" s="861"/>
      <c r="S447" s="154" t="str">
        <f>IFERROR(ROUNDDOWN(Q447*VLOOKUP(N447,【参考】数式用!$AR$2:$AW$48,MATCH(P447,【参考】数式用!$AT$4:$AW$4)+2,FALSE)*0.5, 0), "")</f>
        <v/>
      </c>
      <c r="T447" s="47"/>
      <c r="U447" s="156" t="str">
        <f>IFERROR(IF(AG447&lt;&gt;"",Q447*VLOOKUP(N447,【参考】数式用!$AG$2:$AL$48,MATCH(P447,【参考】数式用!$AI$4:$AL$4,0)+2,0), ""), "")</f>
        <v/>
      </c>
      <c r="V447" s="42"/>
      <c r="W447" s="862"/>
      <c r="X447" s="863"/>
      <c r="Y447" s="43"/>
      <c r="Z447" s="48"/>
      <c r="AA447" s="155"/>
      <c r="AB447" s="49"/>
      <c r="AC447" s="864" t="str">
        <f>IFERROR(IF(AG447&lt;&gt;"",Z447*VLOOKUP(N447,【参考】数式用!$AG$2:$AL$48,MATCH(Y447,【参考】数式用!$AI$4:$AL$4,0)+2,0), ""), "")</f>
        <v/>
      </c>
      <c r="AD447" s="864"/>
      <c r="AE447" s="409"/>
      <c r="AF447" s="53"/>
      <c r="AG447" s="421" t="str">
        <f>IFERROR(VLOOKUP(O447, 【参考】数式用!$AY$5:$AY$13, 1, FALSE), "")</f>
        <v/>
      </c>
      <c r="AH447" s="422" t="str">
        <f>IFERROR(VLOOKUP(N447, 【参考】数式用!$BA$2:$BB$48, 2, FALSE), "")</f>
        <v/>
      </c>
      <c r="AI447" s="423" t="str">
        <f t="shared" si="16"/>
        <v/>
      </c>
      <c r="AJ447" s="424" t="str">
        <f t="shared" si="17"/>
        <v/>
      </c>
    </row>
    <row r="448" spans="1:36" ht="30" customHeight="1">
      <c r="A448" s="153">
        <v>435</v>
      </c>
      <c r="B448" s="857" t="str">
        <f>IF(基本情報入力シート!C473="","",基本情報入力シート!C473)</f>
        <v/>
      </c>
      <c r="C448" s="858"/>
      <c r="D448" s="858"/>
      <c r="E448" s="858"/>
      <c r="F448" s="858"/>
      <c r="G448" s="858"/>
      <c r="H448" s="858"/>
      <c r="I448" s="859"/>
      <c r="J448" s="405" t="str">
        <f>IF(基本情報入力シート!M473="","",基本情報入力シート!M473)</f>
        <v/>
      </c>
      <c r="K448" s="406" t="str">
        <f>IF(基本情報入力シート!R473="","",基本情報入力シート!R473)</f>
        <v/>
      </c>
      <c r="L448" s="406" t="str">
        <f>IF(基本情報入力シート!W473="","",基本情報入力シート!W473)</f>
        <v/>
      </c>
      <c r="M448" s="405" t="str">
        <f>IF(基本情報入力シート!X473="","",基本情報入力シート!X473)</f>
        <v/>
      </c>
      <c r="N448" s="157" t="str">
        <f>IF(基本情報入力シート!Y473="","",基本情報入力シート!Y473)</f>
        <v/>
      </c>
      <c r="O448" s="164"/>
      <c r="P448" s="43"/>
      <c r="Q448" s="860"/>
      <c r="R448" s="861"/>
      <c r="S448" s="154" t="str">
        <f>IFERROR(ROUNDDOWN(Q448*VLOOKUP(N448,【参考】数式用!$AR$2:$AW$48,MATCH(P448,【参考】数式用!$AT$4:$AW$4)+2,FALSE)*0.5, 0), "")</f>
        <v/>
      </c>
      <c r="T448" s="47"/>
      <c r="U448" s="156" t="str">
        <f>IFERROR(IF(AG448&lt;&gt;"",Q448*VLOOKUP(N448,【参考】数式用!$AG$2:$AL$48,MATCH(P448,【参考】数式用!$AI$4:$AL$4,0)+2,0), ""), "")</f>
        <v/>
      </c>
      <c r="V448" s="42"/>
      <c r="W448" s="862"/>
      <c r="X448" s="863"/>
      <c r="Y448" s="43"/>
      <c r="Z448" s="48"/>
      <c r="AA448" s="155"/>
      <c r="AB448" s="49"/>
      <c r="AC448" s="864" t="str">
        <f>IFERROR(IF(AG448&lt;&gt;"",Z448*VLOOKUP(N448,【参考】数式用!$AG$2:$AL$48,MATCH(Y448,【参考】数式用!$AI$4:$AL$4,0)+2,0), ""), "")</f>
        <v/>
      </c>
      <c r="AD448" s="864"/>
      <c r="AE448" s="409"/>
      <c r="AF448" s="53"/>
      <c r="AG448" s="421" t="str">
        <f>IFERROR(VLOOKUP(O448, 【参考】数式用!$AY$5:$AY$13, 1, FALSE), "")</f>
        <v/>
      </c>
      <c r="AH448" s="422" t="str">
        <f>IFERROR(VLOOKUP(N448, 【参考】数式用!$BA$2:$BB$48, 2, FALSE), "")</f>
        <v/>
      </c>
      <c r="AI448" s="423" t="str">
        <f t="shared" si="16"/>
        <v/>
      </c>
      <c r="AJ448" s="424" t="str">
        <f t="shared" si="17"/>
        <v/>
      </c>
    </row>
    <row r="449" spans="1:36" ht="30" customHeight="1">
      <c r="A449" s="153">
        <v>436</v>
      </c>
      <c r="B449" s="857" t="str">
        <f>IF(基本情報入力シート!C474="","",基本情報入力シート!C474)</f>
        <v/>
      </c>
      <c r="C449" s="858"/>
      <c r="D449" s="858"/>
      <c r="E449" s="858"/>
      <c r="F449" s="858"/>
      <c r="G449" s="858"/>
      <c r="H449" s="858"/>
      <c r="I449" s="859"/>
      <c r="J449" s="405" t="str">
        <f>IF(基本情報入力シート!M474="","",基本情報入力シート!M474)</f>
        <v/>
      </c>
      <c r="K449" s="406" t="str">
        <f>IF(基本情報入力シート!R474="","",基本情報入力シート!R474)</f>
        <v/>
      </c>
      <c r="L449" s="406" t="str">
        <f>IF(基本情報入力シート!W474="","",基本情報入力シート!W474)</f>
        <v/>
      </c>
      <c r="M449" s="405" t="str">
        <f>IF(基本情報入力シート!X474="","",基本情報入力シート!X474)</f>
        <v/>
      </c>
      <c r="N449" s="157" t="str">
        <f>IF(基本情報入力シート!Y474="","",基本情報入力シート!Y474)</f>
        <v/>
      </c>
      <c r="O449" s="164"/>
      <c r="P449" s="43"/>
      <c r="Q449" s="860"/>
      <c r="R449" s="861"/>
      <c r="S449" s="154" t="str">
        <f>IFERROR(ROUNDDOWN(Q449*VLOOKUP(N449,【参考】数式用!$AR$2:$AW$48,MATCH(P449,【参考】数式用!$AT$4:$AW$4)+2,FALSE)*0.5, 0), "")</f>
        <v/>
      </c>
      <c r="T449" s="47"/>
      <c r="U449" s="156" t="str">
        <f>IFERROR(IF(AG449&lt;&gt;"",Q449*VLOOKUP(N449,【参考】数式用!$AG$2:$AL$48,MATCH(P449,【参考】数式用!$AI$4:$AL$4,0)+2,0), ""), "")</f>
        <v/>
      </c>
      <c r="V449" s="42"/>
      <c r="W449" s="862"/>
      <c r="X449" s="863"/>
      <c r="Y449" s="43"/>
      <c r="Z449" s="48"/>
      <c r="AA449" s="155"/>
      <c r="AB449" s="49"/>
      <c r="AC449" s="864" t="str">
        <f>IFERROR(IF(AG449&lt;&gt;"",Z449*VLOOKUP(N449,【参考】数式用!$AG$2:$AL$48,MATCH(Y449,【参考】数式用!$AI$4:$AL$4,0)+2,0), ""), "")</f>
        <v/>
      </c>
      <c r="AD449" s="864"/>
      <c r="AE449" s="409"/>
      <c r="AF449" s="53"/>
      <c r="AG449" s="421" t="str">
        <f>IFERROR(VLOOKUP(O449, 【参考】数式用!$AY$5:$AY$13, 1, FALSE), "")</f>
        <v/>
      </c>
      <c r="AH449" s="422" t="str">
        <f>IFERROR(VLOOKUP(N449, 【参考】数式用!$BA$2:$BB$48, 2, FALSE), "")</f>
        <v/>
      </c>
      <c r="AI449" s="423" t="str">
        <f t="shared" si="16"/>
        <v/>
      </c>
      <c r="AJ449" s="424" t="str">
        <f t="shared" si="17"/>
        <v/>
      </c>
    </row>
    <row r="450" spans="1:36" ht="30" customHeight="1">
      <c r="A450" s="153">
        <v>437</v>
      </c>
      <c r="B450" s="857" t="str">
        <f>IF(基本情報入力シート!C475="","",基本情報入力シート!C475)</f>
        <v/>
      </c>
      <c r="C450" s="858"/>
      <c r="D450" s="858"/>
      <c r="E450" s="858"/>
      <c r="F450" s="858"/>
      <c r="G450" s="858"/>
      <c r="H450" s="858"/>
      <c r="I450" s="859"/>
      <c r="J450" s="405" t="str">
        <f>IF(基本情報入力シート!M475="","",基本情報入力シート!M475)</f>
        <v/>
      </c>
      <c r="K450" s="406" t="str">
        <f>IF(基本情報入力シート!R475="","",基本情報入力シート!R475)</f>
        <v/>
      </c>
      <c r="L450" s="406" t="str">
        <f>IF(基本情報入力シート!W475="","",基本情報入力シート!W475)</f>
        <v/>
      </c>
      <c r="M450" s="405" t="str">
        <f>IF(基本情報入力シート!X475="","",基本情報入力シート!X475)</f>
        <v/>
      </c>
      <c r="N450" s="157" t="str">
        <f>IF(基本情報入力シート!Y475="","",基本情報入力シート!Y475)</f>
        <v/>
      </c>
      <c r="O450" s="164"/>
      <c r="P450" s="43"/>
      <c r="Q450" s="860"/>
      <c r="R450" s="861"/>
      <c r="S450" s="154" t="str">
        <f>IFERROR(ROUNDDOWN(Q450*VLOOKUP(N450,【参考】数式用!$AR$2:$AW$48,MATCH(P450,【参考】数式用!$AT$4:$AW$4)+2,FALSE)*0.5, 0), "")</f>
        <v/>
      </c>
      <c r="T450" s="47"/>
      <c r="U450" s="156" t="str">
        <f>IFERROR(IF(AG450&lt;&gt;"",Q450*VLOOKUP(N450,【参考】数式用!$AG$2:$AL$48,MATCH(P450,【参考】数式用!$AI$4:$AL$4,0)+2,0), ""), "")</f>
        <v/>
      </c>
      <c r="V450" s="42"/>
      <c r="W450" s="862"/>
      <c r="X450" s="863"/>
      <c r="Y450" s="43"/>
      <c r="Z450" s="48"/>
      <c r="AA450" s="155"/>
      <c r="AB450" s="49"/>
      <c r="AC450" s="864" t="str">
        <f>IFERROR(IF(AG450&lt;&gt;"",Z450*VLOOKUP(N450,【参考】数式用!$AG$2:$AL$48,MATCH(Y450,【参考】数式用!$AI$4:$AL$4,0)+2,0), ""), "")</f>
        <v/>
      </c>
      <c r="AD450" s="864"/>
      <c r="AE450" s="409"/>
      <c r="AF450" s="53"/>
      <c r="AG450" s="421" t="str">
        <f>IFERROR(VLOOKUP(O450, 【参考】数式用!$AY$5:$AY$13, 1, FALSE), "")</f>
        <v/>
      </c>
      <c r="AH450" s="422" t="str">
        <f>IFERROR(VLOOKUP(N450, 【参考】数式用!$BA$2:$BB$48, 2, FALSE), "")</f>
        <v/>
      </c>
      <c r="AI450" s="423" t="str">
        <f t="shared" si="16"/>
        <v/>
      </c>
      <c r="AJ450" s="424" t="str">
        <f t="shared" si="17"/>
        <v/>
      </c>
    </row>
    <row r="451" spans="1:36" ht="30" customHeight="1">
      <c r="A451" s="153">
        <v>438</v>
      </c>
      <c r="B451" s="857" t="str">
        <f>IF(基本情報入力シート!C476="","",基本情報入力シート!C476)</f>
        <v/>
      </c>
      <c r="C451" s="858"/>
      <c r="D451" s="858"/>
      <c r="E451" s="858"/>
      <c r="F451" s="858"/>
      <c r="G451" s="858"/>
      <c r="H451" s="858"/>
      <c r="I451" s="859"/>
      <c r="J451" s="405" t="str">
        <f>IF(基本情報入力シート!M476="","",基本情報入力シート!M476)</f>
        <v/>
      </c>
      <c r="K451" s="406" t="str">
        <f>IF(基本情報入力シート!R476="","",基本情報入力シート!R476)</f>
        <v/>
      </c>
      <c r="L451" s="406" t="str">
        <f>IF(基本情報入力シート!W476="","",基本情報入力シート!W476)</f>
        <v/>
      </c>
      <c r="M451" s="405" t="str">
        <f>IF(基本情報入力シート!X476="","",基本情報入力シート!X476)</f>
        <v/>
      </c>
      <c r="N451" s="157" t="str">
        <f>IF(基本情報入力シート!Y476="","",基本情報入力シート!Y476)</f>
        <v/>
      </c>
      <c r="O451" s="164"/>
      <c r="P451" s="43"/>
      <c r="Q451" s="860"/>
      <c r="R451" s="861"/>
      <c r="S451" s="154" t="str">
        <f>IFERROR(ROUNDDOWN(Q451*VLOOKUP(N451,【参考】数式用!$AR$2:$AW$48,MATCH(P451,【参考】数式用!$AT$4:$AW$4)+2,FALSE)*0.5, 0), "")</f>
        <v/>
      </c>
      <c r="T451" s="47"/>
      <c r="U451" s="156" t="str">
        <f>IFERROR(IF(AG451&lt;&gt;"",Q451*VLOOKUP(N451,【参考】数式用!$AG$2:$AL$48,MATCH(P451,【参考】数式用!$AI$4:$AL$4,0)+2,0), ""), "")</f>
        <v/>
      </c>
      <c r="V451" s="42"/>
      <c r="W451" s="862"/>
      <c r="X451" s="863"/>
      <c r="Y451" s="43"/>
      <c r="Z451" s="48"/>
      <c r="AA451" s="155"/>
      <c r="AB451" s="49"/>
      <c r="AC451" s="864" t="str">
        <f>IFERROR(IF(AG451&lt;&gt;"",Z451*VLOOKUP(N451,【参考】数式用!$AG$2:$AL$48,MATCH(Y451,【参考】数式用!$AI$4:$AL$4,0)+2,0), ""), "")</f>
        <v/>
      </c>
      <c r="AD451" s="864"/>
      <c r="AE451" s="409"/>
      <c r="AF451" s="53"/>
      <c r="AG451" s="421" t="str">
        <f>IFERROR(VLOOKUP(O451, 【参考】数式用!$AY$5:$AY$13, 1, FALSE), "")</f>
        <v/>
      </c>
      <c r="AH451" s="422" t="str">
        <f>IFERROR(VLOOKUP(N451, 【参考】数式用!$BA$2:$BB$48, 2, FALSE), "")</f>
        <v/>
      </c>
      <c r="AI451" s="423" t="str">
        <f t="shared" si="16"/>
        <v/>
      </c>
      <c r="AJ451" s="424" t="str">
        <f t="shared" si="17"/>
        <v/>
      </c>
    </row>
    <row r="452" spans="1:36" ht="30" customHeight="1">
      <c r="A452" s="153">
        <v>439</v>
      </c>
      <c r="B452" s="857" t="str">
        <f>IF(基本情報入力シート!C477="","",基本情報入力シート!C477)</f>
        <v/>
      </c>
      <c r="C452" s="858"/>
      <c r="D452" s="858"/>
      <c r="E452" s="858"/>
      <c r="F452" s="858"/>
      <c r="G452" s="858"/>
      <c r="H452" s="858"/>
      <c r="I452" s="859"/>
      <c r="J452" s="405" t="str">
        <f>IF(基本情報入力シート!M477="","",基本情報入力シート!M477)</f>
        <v/>
      </c>
      <c r="K452" s="406" t="str">
        <f>IF(基本情報入力シート!R477="","",基本情報入力シート!R477)</f>
        <v/>
      </c>
      <c r="L452" s="406" t="str">
        <f>IF(基本情報入力シート!W477="","",基本情報入力シート!W477)</f>
        <v/>
      </c>
      <c r="M452" s="405" t="str">
        <f>IF(基本情報入力シート!X477="","",基本情報入力シート!X477)</f>
        <v/>
      </c>
      <c r="N452" s="157" t="str">
        <f>IF(基本情報入力シート!Y477="","",基本情報入力シート!Y477)</f>
        <v/>
      </c>
      <c r="O452" s="164"/>
      <c r="P452" s="43"/>
      <c r="Q452" s="860"/>
      <c r="R452" s="861"/>
      <c r="S452" s="154" t="str">
        <f>IFERROR(ROUNDDOWN(Q452*VLOOKUP(N452,【参考】数式用!$AR$2:$AW$48,MATCH(P452,【参考】数式用!$AT$4:$AW$4)+2,FALSE)*0.5, 0), "")</f>
        <v/>
      </c>
      <c r="T452" s="47"/>
      <c r="U452" s="156" t="str">
        <f>IFERROR(IF(AG452&lt;&gt;"",Q452*VLOOKUP(N452,【参考】数式用!$AG$2:$AL$48,MATCH(P452,【参考】数式用!$AI$4:$AL$4,0)+2,0), ""), "")</f>
        <v/>
      </c>
      <c r="V452" s="42"/>
      <c r="W452" s="862"/>
      <c r="X452" s="863"/>
      <c r="Y452" s="43"/>
      <c r="Z452" s="48"/>
      <c r="AA452" s="155"/>
      <c r="AB452" s="49"/>
      <c r="AC452" s="864" t="str">
        <f>IFERROR(IF(AG452&lt;&gt;"",Z452*VLOOKUP(N452,【参考】数式用!$AG$2:$AL$48,MATCH(Y452,【参考】数式用!$AI$4:$AL$4,0)+2,0), ""), "")</f>
        <v/>
      </c>
      <c r="AD452" s="864"/>
      <c r="AE452" s="409"/>
      <c r="AF452" s="53"/>
      <c r="AG452" s="421" t="str">
        <f>IFERROR(VLOOKUP(O452, 【参考】数式用!$AY$5:$AY$13, 1, FALSE), "")</f>
        <v/>
      </c>
      <c r="AH452" s="422" t="str">
        <f>IFERROR(VLOOKUP(N452, 【参考】数式用!$BA$2:$BB$48, 2, FALSE), "")</f>
        <v/>
      </c>
      <c r="AI452" s="423" t="str">
        <f t="shared" si="16"/>
        <v/>
      </c>
      <c r="AJ452" s="424" t="str">
        <f t="shared" si="17"/>
        <v/>
      </c>
    </row>
    <row r="453" spans="1:36" ht="30" customHeight="1">
      <c r="A453" s="153">
        <v>440</v>
      </c>
      <c r="B453" s="857" t="str">
        <f>IF(基本情報入力シート!C478="","",基本情報入力シート!C478)</f>
        <v/>
      </c>
      <c r="C453" s="858"/>
      <c r="D453" s="858"/>
      <c r="E453" s="858"/>
      <c r="F453" s="858"/>
      <c r="G453" s="858"/>
      <c r="H453" s="858"/>
      <c r="I453" s="859"/>
      <c r="J453" s="405" t="str">
        <f>IF(基本情報入力シート!M478="","",基本情報入力シート!M478)</f>
        <v/>
      </c>
      <c r="K453" s="406" t="str">
        <f>IF(基本情報入力シート!R478="","",基本情報入力シート!R478)</f>
        <v/>
      </c>
      <c r="L453" s="406" t="str">
        <f>IF(基本情報入力シート!W478="","",基本情報入力シート!W478)</f>
        <v/>
      </c>
      <c r="M453" s="405" t="str">
        <f>IF(基本情報入力シート!X478="","",基本情報入力シート!X478)</f>
        <v/>
      </c>
      <c r="N453" s="157" t="str">
        <f>IF(基本情報入力シート!Y478="","",基本情報入力シート!Y478)</f>
        <v/>
      </c>
      <c r="O453" s="164"/>
      <c r="P453" s="43"/>
      <c r="Q453" s="860"/>
      <c r="R453" s="861"/>
      <c r="S453" s="154" t="str">
        <f>IFERROR(ROUNDDOWN(Q453*VLOOKUP(N453,【参考】数式用!$AR$2:$AW$48,MATCH(P453,【参考】数式用!$AT$4:$AW$4)+2,FALSE)*0.5, 0), "")</f>
        <v/>
      </c>
      <c r="T453" s="47"/>
      <c r="U453" s="156" t="str">
        <f>IFERROR(IF(AG453&lt;&gt;"",Q453*VLOOKUP(N453,【参考】数式用!$AG$2:$AL$48,MATCH(P453,【参考】数式用!$AI$4:$AL$4,0)+2,0), ""), "")</f>
        <v/>
      </c>
      <c r="V453" s="42"/>
      <c r="W453" s="862"/>
      <c r="X453" s="863"/>
      <c r="Y453" s="43"/>
      <c r="Z453" s="48"/>
      <c r="AA453" s="155"/>
      <c r="AB453" s="49"/>
      <c r="AC453" s="864" t="str">
        <f>IFERROR(IF(AG453&lt;&gt;"",Z453*VLOOKUP(N453,【参考】数式用!$AG$2:$AL$48,MATCH(Y453,【参考】数式用!$AI$4:$AL$4,0)+2,0), ""), "")</f>
        <v/>
      </c>
      <c r="AD453" s="864"/>
      <c r="AE453" s="409"/>
      <c r="AF453" s="53"/>
      <c r="AG453" s="421" t="str">
        <f>IFERROR(VLOOKUP(O453, 【参考】数式用!$AY$5:$AY$13, 1, FALSE), "")</f>
        <v/>
      </c>
      <c r="AH453" s="422" t="str">
        <f>IFERROR(VLOOKUP(N453, 【参考】数式用!$BA$2:$BB$48, 2, FALSE), "")</f>
        <v/>
      </c>
      <c r="AI453" s="423" t="str">
        <f t="shared" si="16"/>
        <v/>
      </c>
      <c r="AJ453" s="424" t="str">
        <f t="shared" si="17"/>
        <v/>
      </c>
    </row>
    <row r="454" spans="1:36" ht="30" customHeight="1">
      <c r="A454" s="153">
        <v>441</v>
      </c>
      <c r="B454" s="857" t="str">
        <f>IF(基本情報入力シート!C479="","",基本情報入力シート!C479)</f>
        <v/>
      </c>
      <c r="C454" s="858"/>
      <c r="D454" s="858"/>
      <c r="E454" s="858"/>
      <c r="F454" s="858"/>
      <c r="G454" s="858"/>
      <c r="H454" s="858"/>
      <c r="I454" s="859"/>
      <c r="J454" s="405" t="str">
        <f>IF(基本情報入力シート!M479="","",基本情報入力シート!M479)</f>
        <v/>
      </c>
      <c r="K454" s="406" t="str">
        <f>IF(基本情報入力シート!R479="","",基本情報入力シート!R479)</f>
        <v/>
      </c>
      <c r="L454" s="406" t="str">
        <f>IF(基本情報入力シート!W479="","",基本情報入力シート!W479)</f>
        <v/>
      </c>
      <c r="M454" s="405" t="str">
        <f>IF(基本情報入力シート!X479="","",基本情報入力シート!X479)</f>
        <v/>
      </c>
      <c r="N454" s="157" t="str">
        <f>IF(基本情報入力シート!Y479="","",基本情報入力シート!Y479)</f>
        <v/>
      </c>
      <c r="O454" s="164"/>
      <c r="P454" s="43"/>
      <c r="Q454" s="860"/>
      <c r="R454" s="861"/>
      <c r="S454" s="154" t="str">
        <f>IFERROR(ROUNDDOWN(Q454*VLOOKUP(N454,【参考】数式用!$AR$2:$AW$48,MATCH(P454,【参考】数式用!$AT$4:$AW$4)+2,FALSE)*0.5, 0), "")</f>
        <v/>
      </c>
      <c r="T454" s="47"/>
      <c r="U454" s="156" t="str">
        <f>IFERROR(IF(AG454&lt;&gt;"",Q454*VLOOKUP(N454,【参考】数式用!$AG$2:$AL$48,MATCH(P454,【参考】数式用!$AI$4:$AL$4,0)+2,0), ""), "")</f>
        <v/>
      </c>
      <c r="V454" s="42"/>
      <c r="W454" s="862"/>
      <c r="X454" s="863"/>
      <c r="Y454" s="43"/>
      <c r="Z454" s="48"/>
      <c r="AA454" s="155"/>
      <c r="AB454" s="49"/>
      <c r="AC454" s="864" t="str">
        <f>IFERROR(IF(AG454&lt;&gt;"",Z454*VLOOKUP(N454,【参考】数式用!$AG$2:$AL$48,MATCH(Y454,【参考】数式用!$AI$4:$AL$4,0)+2,0), ""), "")</f>
        <v/>
      </c>
      <c r="AD454" s="864"/>
      <c r="AE454" s="409"/>
      <c r="AF454" s="53"/>
      <c r="AG454" s="421" t="str">
        <f>IFERROR(VLOOKUP(O454, 【参考】数式用!$AY$5:$AY$13, 1, FALSE), "")</f>
        <v/>
      </c>
      <c r="AH454" s="422" t="str">
        <f>IFERROR(VLOOKUP(N454, 【参考】数式用!$BA$2:$BB$48, 2, FALSE), "")</f>
        <v/>
      </c>
      <c r="AI454" s="423" t="str">
        <f t="shared" si="16"/>
        <v/>
      </c>
      <c r="AJ454" s="424" t="str">
        <f t="shared" si="17"/>
        <v/>
      </c>
    </row>
    <row r="455" spans="1:36" ht="30" customHeight="1">
      <c r="A455" s="153">
        <v>442</v>
      </c>
      <c r="B455" s="857" t="str">
        <f>IF(基本情報入力シート!C480="","",基本情報入力シート!C480)</f>
        <v/>
      </c>
      <c r="C455" s="858"/>
      <c r="D455" s="858"/>
      <c r="E455" s="858"/>
      <c r="F455" s="858"/>
      <c r="G455" s="858"/>
      <c r="H455" s="858"/>
      <c r="I455" s="859"/>
      <c r="J455" s="405" t="str">
        <f>IF(基本情報入力シート!M480="","",基本情報入力シート!M480)</f>
        <v/>
      </c>
      <c r="K455" s="406" t="str">
        <f>IF(基本情報入力シート!R480="","",基本情報入力シート!R480)</f>
        <v/>
      </c>
      <c r="L455" s="406" t="str">
        <f>IF(基本情報入力シート!W480="","",基本情報入力シート!W480)</f>
        <v/>
      </c>
      <c r="M455" s="405" t="str">
        <f>IF(基本情報入力シート!X480="","",基本情報入力シート!X480)</f>
        <v/>
      </c>
      <c r="N455" s="157" t="str">
        <f>IF(基本情報入力シート!Y480="","",基本情報入力シート!Y480)</f>
        <v/>
      </c>
      <c r="O455" s="164"/>
      <c r="P455" s="43"/>
      <c r="Q455" s="860"/>
      <c r="R455" s="861"/>
      <c r="S455" s="154" t="str">
        <f>IFERROR(ROUNDDOWN(Q455*VLOOKUP(N455,【参考】数式用!$AR$2:$AW$48,MATCH(P455,【参考】数式用!$AT$4:$AW$4)+2,FALSE)*0.5, 0), "")</f>
        <v/>
      </c>
      <c r="T455" s="47"/>
      <c r="U455" s="156" t="str">
        <f>IFERROR(IF(AG455&lt;&gt;"",Q455*VLOOKUP(N455,【参考】数式用!$AG$2:$AL$48,MATCH(P455,【参考】数式用!$AI$4:$AL$4,0)+2,0), ""), "")</f>
        <v/>
      </c>
      <c r="V455" s="42"/>
      <c r="W455" s="862"/>
      <c r="X455" s="863"/>
      <c r="Y455" s="43"/>
      <c r="Z455" s="48"/>
      <c r="AA455" s="155"/>
      <c r="AB455" s="49"/>
      <c r="AC455" s="864" t="str">
        <f>IFERROR(IF(AG455&lt;&gt;"",Z455*VLOOKUP(N455,【参考】数式用!$AG$2:$AL$48,MATCH(Y455,【参考】数式用!$AI$4:$AL$4,0)+2,0), ""), "")</f>
        <v/>
      </c>
      <c r="AD455" s="864"/>
      <c r="AE455" s="409"/>
      <c r="AF455" s="53"/>
      <c r="AG455" s="421" t="str">
        <f>IFERROR(VLOOKUP(O455, 【参考】数式用!$AY$5:$AY$13, 1, FALSE), "")</f>
        <v/>
      </c>
      <c r="AH455" s="422" t="str">
        <f>IFERROR(VLOOKUP(N455, 【参考】数式用!$BA$2:$BB$48, 2, FALSE), "")</f>
        <v/>
      </c>
      <c r="AI455" s="423" t="str">
        <f t="shared" si="16"/>
        <v/>
      </c>
      <c r="AJ455" s="424" t="str">
        <f t="shared" si="17"/>
        <v/>
      </c>
    </row>
    <row r="456" spans="1:36" ht="30" customHeight="1">
      <c r="A456" s="153">
        <v>443</v>
      </c>
      <c r="B456" s="857" t="str">
        <f>IF(基本情報入力シート!C481="","",基本情報入力シート!C481)</f>
        <v/>
      </c>
      <c r="C456" s="858"/>
      <c r="D456" s="858"/>
      <c r="E456" s="858"/>
      <c r="F456" s="858"/>
      <c r="G456" s="858"/>
      <c r="H456" s="858"/>
      <c r="I456" s="859"/>
      <c r="J456" s="405" t="str">
        <f>IF(基本情報入力シート!M481="","",基本情報入力シート!M481)</f>
        <v/>
      </c>
      <c r="K456" s="406" t="str">
        <f>IF(基本情報入力シート!R481="","",基本情報入力シート!R481)</f>
        <v/>
      </c>
      <c r="L456" s="406" t="str">
        <f>IF(基本情報入力シート!W481="","",基本情報入力シート!W481)</f>
        <v/>
      </c>
      <c r="M456" s="405" t="str">
        <f>IF(基本情報入力シート!X481="","",基本情報入力シート!X481)</f>
        <v/>
      </c>
      <c r="N456" s="157" t="str">
        <f>IF(基本情報入力シート!Y481="","",基本情報入力シート!Y481)</f>
        <v/>
      </c>
      <c r="O456" s="164"/>
      <c r="P456" s="43"/>
      <c r="Q456" s="860"/>
      <c r="R456" s="861"/>
      <c r="S456" s="154" t="str">
        <f>IFERROR(ROUNDDOWN(Q456*VLOOKUP(N456,【参考】数式用!$AR$2:$AW$48,MATCH(P456,【参考】数式用!$AT$4:$AW$4)+2,FALSE)*0.5, 0), "")</f>
        <v/>
      </c>
      <c r="T456" s="47"/>
      <c r="U456" s="156" t="str">
        <f>IFERROR(IF(AG456&lt;&gt;"",Q456*VLOOKUP(N456,【参考】数式用!$AG$2:$AL$48,MATCH(P456,【参考】数式用!$AI$4:$AL$4,0)+2,0), ""), "")</f>
        <v/>
      </c>
      <c r="V456" s="42"/>
      <c r="W456" s="862"/>
      <c r="X456" s="863"/>
      <c r="Y456" s="43"/>
      <c r="Z456" s="48"/>
      <c r="AA456" s="155"/>
      <c r="AB456" s="49"/>
      <c r="AC456" s="864" t="str">
        <f>IFERROR(IF(AG456&lt;&gt;"",Z456*VLOOKUP(N456,【参考】数式用!$AG$2:$AL$48,MATCH(Y456,【参考】数式用!$AI$4:$AL$4,0)+2,0), ""), "")</f>
        <v/>
      </c>
      <c r="AD456" s="864"/>
      <c r="AE456" s="409"/>
      <c r="AF456" s="53"/>
      <c r="AG456" s="421" t="str">
        <f>IFERROR(VLOOKUP(O456, 【参考】数式用!$AY$5:$AY$13, 1, FALSE), "")</f>
        <v/>
      </c>
      <c r="AH456" s="422" t="str">
        <f>IFERROR(VLOOKUP(N456, 【参考】数式用!$BA$2:$BB$48, 2, FALSE), "")</f>
        <v/>
      </c>
      <c r="AI456" s="423" t="str">
        <f t="shared" si="16"/>
        <v/>
      </c>
      <c r="AJ456" s="424" t="str">
        <f t="shared" si="17"/>
        <v/>
      </c>
    </row>
    <row r="457" spans="1:36" ht="30" customHeight="1">
      <c r="A457" s="153">
        <v>444</v>
      </c>
      <c r="B457" s="857" t="str">
        <f>IF(基本情報入力シート!C482="","",基本情報入力シート!C482)</f>
        <v/>
      </c>
      <c r="C457" s="858"/>
      <c r="D457" s="858"/>
      <c r="E457" s="858"/>
      <c r="F457" s="858"/>
      <c r="G457" s="858"/>
      <c r="H457" s="858"/>
      <c r="I457" s="859"/>
      <c r="J457" s="405" t="str">
        <f>IF(基本情報入力シート!M482="","",基本情報入力シート!M482)</f>
        <v/>
      </c>
      <c r="K457" s="406" t="str">
        <f>IF(基本情報入力シート!R482="","",基本情報入力シート!R482)</f>
        <v/>
      </c>
      <c r="L457" s="406" t="str">
        <f>IF(基本情報入力シート!W482="","",基本情報入力シート!W482)</f>
        <v/>
      </c>
      <c r="M457" s="405" t="str">
        <f>IF(基本情報入力シート!X482="","",基本情報入力シート!X482)</f>
        <v/>
      </c>
      <c r="N457" s="157" t="str">
        <f>IF(基本情報入力シート!Y482="","",基本情報入力シート!Y482)</f>
        <v/>
      </c>
      <c r="O457" s="164"/>
      <c r="P457" s="43"/>
      <c r="Q457" s="860"/>
      <c r="R457" s="861"/>
      <c r="S457" s="154" t="str">
        <f>IFERROR(ROUNDDOWN(Q457*VLOOKUP(N457,【参考】数式用!$AR$2:$AW$48,MATCH(P457,【参考】数式用!$AT$4:$AW$4)+2,FALSE)*0.5, 0), "")</f>
        <v/>
      </c>
      <c r="T457" s="47"/>
      <c r="U457" s="156" t="str">
        <f>IFERROR(IF(AG457&lt;&gt;"",Q457*VLOOKUP(N457,【参考】数式用!$AG$2:$AL$48,MATCH(P457,【参考】数式用!$AI$4:$AL$4,0)+2,0), ""), "")</f>
        <v/>
      </c>
      <c r="V457" s="42"/>
      <c r="W457" s="862"/>
      <c r="X457" s="863"/>
      <c r="Y457" s="43"/>
      <c r="Z457" s="48"/>
      <c r="AA457" s="155"/>
      <c r="AB457" s="49"/>
      <c r="AC457" s="864" t="str">
        <f>IFERROR(IF(AG457&lt;&gt;"",Z457*VLOOKUP(N457,【参考】数式用!$AG$2:$AL$48,MATCH(Y457,【参考】数式用!$AI$4:$AL$4,0)+2,0), ""), "")</f>
        <v/>
      </c>
      <c r="AD457" s="864"/>
      <c r="AE457" s="409"/>
      <c r="AF457" s="53"/>
      <c r="AG457" s="421" t="str">
        <f>IFERROR(VLOOKUP(O457, 【参考】数式用!$AY$5:$AY$13, 1, FALSE), "")</f>
        <v/>
      </c>
      <c r="AH457" s="422" t="str">
        <f>IFERROR(VLOOKUP(N457, 【参考】数式用!$BA$2:$BB$48, 2, FALSE), "")</f>
        <v/>
      </c>
      <c r="AI457" s="423" t="str">
        <f t="shared" si="16"/>
        <v/>
      </c>
      <c r="AJ457" s="424" t="str">
        <f t="shared" si="17"/>
        <v/>
      </c>
    </row>
    <row r="458" spans="1:36" ht="30" customHeight="1">
      <c r="A458" s="153">
        <v>445</v>
      </c>
      <c r="B458" s="857" t="str">
        <f>IF(基本情報入力シート!C483="","",基本情報入力シート!C483)</f>
        <v/>
      </c>
      <c r="C458" s="858"/>
      <c r="D458" s="858"/>
      <c r="E458" s="858"/>
      <c r="F458" s="858"/>
      <c r="G458" s="858"/>
      <c r="H458" s="858"/>
      <c r="I458" s="859"/>
      <c r="J458" s="405" t="str">
        <f>IF(基本情報入力シート!M483="","",基本情報入力シート!M483)</f>
        <v/>
      </c>
      <c r="K458" s="406" t="str">
        <f>IF(基本情報入力シート!R483="","",基本情報入力シート!R483)</f>
        <v/>
      </c>
      <c r="L458" s="406" t="str">
        <f>IF(基本情報入力シート!W483="","",基本情報入力シート!W483)</f>
        <v/>
      </c>
      <c r="M458" s="405" t="str">
        <f>IF(基本情報入力シート!X483="","",基本情報入力シート!X483)</f>
        <v/>
      </c>
      <c r="N458" s="157" t="str">
        <f>IF(基本情報入力シート!Y483="","",基本情報入力シート!Y483)</f>
        <v/>
      </c>
      <c r="O458" s="164"/>
      <c r="P458" s="43"/>
      <c r="Q458" s="860"/>
      <c r="R458" s="861"/>
      <c r="S458" s="154" t="str">
        <f>IFERROR(ROUNDDOWN(Q458*VLOOKUP(N458,【参考】数式用!$AR$2:$AW$48,MATCH(P458,【参考】数式用!$AT$4:$AW$4)+2,FALSE)*0.5, 0), "")</f>
        <v/>
      </c>
      <c r="T458" s="47"/>
      <c r="U458" s="156" t="str">
        <f>IFERROR(IF(AG458&lt;&gt;"",Q458*VLOOKUP(N458,【参考】数式用!$AG$2:$AL$48,MATCH(P458,【参考】数式用!$AI$4:$AL$4,0)+2,0), ""), "")</f>
        <v/>
      </c>
      <c r="V458" s="42"/>
      <c r="W458" s="862"/>
      <c r="X458" s="863"/>
      <c r="Y458" s="43"/>
      <c r="Z458" s="48"/>
      <c r="AA458" s="155"/>
      <c r="AB458" s="49"/>
      <c r="AC458" s="864" t="str">
        <f>IFERROR(IF(AG458&lt;&gt;"",Z458*VLOOKUP(N458,【参考】数式用!$AG$2:$AL$48,MATCH(Y458,【参考】数式用!$AI$4:$AL$4,0)+2,0), ""), "")</f>
        <v/>
      </c>
      <c r="AD458" s="864"/>
      <c r="AE458" s="409"/>
      <c r="AF458" s="53"/>
      <c r="AG458" s="421" t="str">
        <f>IFERROR(VLOOKUP(O458, 【参考】数式用!$AY$5:$AY$13, 1, FALSE), "")</f>
        <v/>
      </c>
      <c r="AH458" s="422" t="str">
        <f>IFERROR(VLOOKUP(N458, 【参考】数式用!$BA$2:$BB$48, 2, FALSE), "")</f>
        <v/>
      </c>
      <c r="AI458" s="423" t="str">
        <f t="shared" si="16"/>
        <v/>
      </c>
      <c r="AJ458" s="424" t="str">
        <f t="shared" si="17"/>
        <v/>
      </c>
    </row>
    <row r="459" spans="1:36" ht="30" customHeight="1">
      <c r="A459" s="153">
        <v>446</v>
      </c>
      <c r="B459" s="857" t="str">
        <f>IF(基本情報入力シート!C484="","",基本情報入力シート!C484)</f>
        <v/>
      </c>
      <c r="C459" s="858"/>
      <c r="D459" s="858"/>
      <c r="E459" s="858"/>
      <c r="F459" s="858"/>
      <c r="G459" s="858"/>
      <c r="H459" s="858"/>
      <c r="I459" s="859"/>
      <c r="J459" s="405" t="str">
        <f>IF(基本情報入力シート!M484="","",基本情報入力シート!M484)</f>
        <v/>
      </c>
      <c r="K459" s="406" t="str">
        <f>IF(基本情報入力シート!R484="","",基本情報入力シート!R484)</f>
        <v/>
      </c>
      <c r="L459" s="406" t="str">
        <f>IF(基本情報入力シート!W484="","",基本情報入力シート!W484)</f>
        <v/>
      </c>
      <c r="M459" s="405" t="str">
        <f>IF(基本情報入力シート!X484="","",基本情報入力シート!X484)</f>
        <v/>
      </c>
      <c r="N459" s="157" t="str">
        <f>IF(基本情報入力シート!Y484="","",基本情報入力シート!Y484)</f>
        <v/>
      </c>
      <c r="O459" s="164"/>
      <c r="P459" s="43"/>
      <c r="Q459" s="860"/>
      <c r="R459" s="861"/>
      <c r="S459" s="154" t="str">
        <f>IFERROR(ROUNDDOWN(Q459*VLOOKUP(N459,【参考】数式用!$AR$2:$AW$48,MATCH(P459,【参考】数式用!$AT$4:$AW$4)+2,FALSE)*0.5, 0), "")</f>
        <v/>
      </c>
      <c r="T459" s="47"/>
      <c r="U459" s="156" t="str">
        <f>IFERROR(IF(AG459&lt;&gt;"",Q459*VLOOKUP(N459,【参考】数式用!$AG$2:$AL$48,MATCH(P459,【参考】数式用!$AI$4:$AL$4,0)+2,0), ""), "")</f>
        <v/>
      </c>
      <c r="V459" s="42"/>
      <c r="W459" s="862"/>
      <c r="X459" s="863"/>
      <c r="Y459" s="43"/>
      <c r="Z459" s="48"/>
      <c r="AA459" s="155"/>
      <c r="AB459" s="49"/>
      <c r="AC459" s="864" t="str">
        <f>IFERROR(IF(AG459&lt;&gt;"",Z459*VLOOKUP(N459,【参考】数式用!$AG$2:$AL$48,MATCH(Y459,【参考】数式用!$AI$4:$AL$4,0)+2,0), ""), "")</f>
        <v/>
      </c>
      <c r="AD459" s="864"/>
      <c r="AE459" s="409"/>
      <c r="AF459" s="53"/>
      <c r="AG459" s="421" t="str">
        <f>IFERROR(VLOOKUP(O459, 【参考】数式用!$AY$5:$AY$13, 1, FALSE), "")</f>
        <v/>
      </c>
      <c r="AH459" s="422" t="str">
        <f>IFERROR(VLOOKUP(N459, 【参考】数式用!$BA$2:$BB$48, 2, FALSE), "")</f>
        <v/>
      </c>
      <c r="AI459" s="423" t="str">
        <f t="shared" si="16"/>
        <v/>
      </c>
      <c r="AJ459" s="424" t="str">
        <f t="shared" si="17"/>
        <v/>
      </c>
    </row>
    <row r="460" spans="1:36" ht="30" customHeight="1">
      <c r="A460" s="153">
        <v>447</v>
      </c>
      <c r="B460" s="857" t="str">
        <f>IF(基本情報入力シート!C485="","",基本情報入力シート!C485)</f>
        <v/>
      </c>
      <c r="C460" s="858"/>
      <c r="D460" s="858"/>
      <c r="E460" s="858"/>
      <c r="F460" s="858"/>
      <c r="G460" s="858"/>
      <c r="H460" s="858"/>
      <c r="I460" s="859"/>
      <c r="J460" s="405" t="str">
        <f>IF(基本情報入力シート!M485="","",基本情報入力シート!M485)</f>
        <v/>
      </c>
      <c r="K460" s="406" t="str">
        <f>IF(基本情報入力シート!R485="","",基本情報入力シート!R485)</f>
        <v/>
      </c>
      <c r="L460" s="406" t="str">
        <f>IF(基本情報入力シート!W485="","",基本情報入力シート!W485)</f>
        <v/>
      </c>
      <c r="M460" s="405" t="str">
        <f>IF(基本情報入力シート!X485="","",基本情報入力シート!X485)</f>
        <v/>
      </c>
      <c r="N460" s="157" t="str">
        <f>IF(基本情報入力シート!Y485="","",基本情報入力シート!Y485)</f>
        <v/>
      </c>
      <c r="O460" s="164"/>
      <c r="P460" s="43"/>
      <c r="Q460" s="860"/>
      <c r="R460" s="861"/>
      <c r="S460" s="154" t="str">
        <f>IFERROR(ROUNDDOWN(Q460*VLOOKUP(N460,【参考】数式用!$AR$2:$AW$48,MATCH(P460,【参考】数式用!$AT$4:$AW$4)+2,FALSE)*0.5, 0), "")</f>
        <v/>
      </c>
      <c r="T460" s="47"/>
      <c r="U460" s="156" t="str">
        <f>IFERROR(IF(AG460&lt;&gt;"",Q460*VLOOKUP(N460,【参考】数式用!$AG$2:$AL$48,MATCH(P460,【参考】数式用!$AI$4:$AL$4,0)+2,0), ""), "")</f>
        <v/>
      </c>
      <c r="V460" s="42"/>
      <c r="W460" s="862"/>
      <c r="X460" s="863"/>
      <c r="Y460" s="43"/>
      <c r="Z460" s="48"/>
      <c r="AA460" s="155"/>
      <c r="AB460" s="49"/>
      <c r="AC460" s="864" t="str">
        <f>IFERROR(IF(AG460&lt;&gt;"",Z460*VLOOKUP(N460,【参考】数式用!$AG$2:$AL$48,MATCH(Y460,【参考】数式用!$AI$4:$AL$4,0)+2,0), ""), "")</f>
        <v/>
      </c>
      <c r="AD460" s="864"/>
      <c r="AE460" s="409"/>
      <c r="AF460" s="53"/>
      <c r="AG460" s="421" t="str">
        <f>IFERROR(VLOOKUP(O460, 【参考】数式用!$AY$5:$AY$13, 1, FALSE), "")</f>
        <v/>
      </c>
      <c r="AH460" s="422" t="str">
        <f>IFERROR(VLOOKUP(N460, 【参考】数式用!$BA$2:$BB$48, 2, FALSE), "")</f>
        <v/>
      </c>
      <c r="AI460" s="423" t="str">
        <f t="shared" si="16"/>
        <v/>
      </c>
      <c r="AJ460" s="424" t="str">
        <f t="shared" si="17"/>
        <v/>
      </c>
    </row>
    <row r="461" spans="1:36" ht="30" customHeight="1">
      <c r="A461" s="153">
        <v>448</v>
      </c>
      <c r="B461" s="857" t="str">
        <f>IF(基本情報入力シート!C486="","",基本情報入力シート!C486)</f>
        <v/>
      </c>
      <c r="C461" s="858"/>
      <c r="D461" s="858"/>
      <c r="E461" s="858"/>
      <c r="F461" s="858"/>
      <c r="G461" s="858"/>
      <c r="H461" s="858"/>
      <c r="I461" s="859"/>
      <c r="J461" s="405" t="str">
        <f>IF(基本情報入力シート!M486="","",基本情報入力シート!M486)</f>
        <v/>
      </c>
      <c r="K461" s="406" t="str">
        <f>IF(基本情報入力シート!R486="","",基本情報入力シート!R486)</f>
        <v/>
      </c>
      <c r="L461" s="406" t="str">
        <f>IF(基本情報入力シート!W486="","",基本情報入力シート!W486)</f>
        <v/>
      </c>
      <c r="M461" s="405" t="str">
        <f>IF(基本情報入力シート!X486="","",基本情報入力シート!X486)</f>
        <v/>
      </c>
      <c r="N461" s="157" t="str">
        <f>IF(基本情報入力シート!Y486="","",基本情報入力シート!Y486)</f>
        <v/>
      </c>
      <c r="O461" s="164"/>
      <c r="P461" s="43"/>
      <c r="Q461" s="860"/>
      <c r="R461" s="861"/>
      <c r="S461" s="154" t="str">
        <f>IFERROR(ROUNDDOWN(Q461*VLOOKUP(N461,【参考】数式用!$AR$2:$AW$48,MATCH(P461,【参考】数式用!$AT$4:$AW$4)+2,FALSE)*0.5, 0), "")</f>
        <v/>
      </c>
      <c r="T461" s="47"/>
      <c r="U461" s="156" t="str">
        <f>IFERROR(IF(AG461&lt;&gt;"",Q461*VLOOKUP(N461,【参考】数式用!$AG$2:$AL$48,MATCH(P461,【参考】数式用!$AI$4:$AL$4,0)+2,0), ""), "")</f>
        <v/>
      </c>
      <c r="V461" s="42"/>
      <c r="W461" s="862"/>
      <c r="X461" s="863"/>
      <c r="Y461" s="43"/>
      <c r="Z461" s="48"/>
      <c r="AA461" s="155"/>
      <c r="AB461" s="49"/>
      <c r="AC461" s="864" t="str">
        <f>IFERROR(IF(AG461&lt;&gt;"",Z461*VLOOKUP(N461,【参考】数式用!$AG$2:$AL$48,MATCH(Y461,【参考】数式用!$AI$4:$AL$4,0)+2,0), ""), "")</f>
        <v/>
      </c>
      <c r="AD461" s="864"/>
      <c r="AE461" s="409"/>
      <c r="AF461" s="53"/>
      <c r="AG461" s="421" t="str">
        <f>IFERROR(VLOOKUP(O461, 【参考】数式用!$AY$5:$AY$13, 1, FALSE), "")</f>
        <v/>
      </c>
      <c r="AH461" s="422" t="str">
        <f>IFERROR(VLOOKUP(N461, 【参考】数式用!$BA$2:$BB$48, 2, FALSE), "")</f>
        <v/>
      </c>
      <c r="AI461" s="423" t="str">
        <f t="shared" si="16"/>
        <v/>
      </c>
      <c r="AJ461" s="424" t="str">
        <f t="shared" si="17"/>
        <v/>
      </c>
    </row>
    <row r="462" spans="1:36" ht="30" customHeight="1">
      <c r="A462" s="153">
        <v>449</v>
      </c>
      <c r="B462" s="857" t="str">
        <f>IF(基本情報入力シート!C487="","",基本情報入力シート!C487)</f>
        <v/>
      </c>
      <c r="C462" s="858"/>
      <c r="D462" s="858"/>
      <c r="E462" s="858"/>
      <c r="F462" s="858"/>
      <c r="G462" s="858"/>
      <c r="H462" s="858"/>
      <c r="I462" s="859"/>
      <c r="J462" s="405" t="str">
        <f>IF(基本情報入力シート!M487="","",基本情報入力シート!M487)</f>
        <v/>
      </c>
      <c r="K462" s="406" t="str">
        <f>IF(基本情報入力シート!R487="","",基本情報入力シート!R487)</f>
        <v/>
      </c>
      <c r="L462" s="406" t="str">
        <f>IF(基本情報入力シート!W487="","",基本情報入力シート!W487)</f>
        <v/>
      </c>
      <c r="M462" s="405" t="str">
        <f>IF(基本情報入力シート!X487="","",基本情報入力シート!X487)</f>
        <v/>
      </c>
      <c r="N462" s="157" t="str">
        <f>IF(基本情報入力シート!Y487="","",基本情報入力シート!Y487)</f>
        <v/>
      </c>
      <c r="O462" s="164"/>
      <c r="P462" s="43"/>
      <c r="Q462" s="860"/>
      <c r="R462" s="861"/>
      <c r="S462" s="154" t="str">
        <f>IFERROR(ROUNDDOWN(Q462*VLOOKUP(N462,【参考】数式用!$AR$2:$AW$48,MATCH(P462,【参考】数式用!$AT$4:$AW$4)+2,FALSE)*0.5, 0), "")</f>
        <v/>
      </c>
      <c r="T462" s="47"/>
      <c r="U462" s="156" t="str">
        <f>IFERROR(IF(AG462&lt;&gt;"",Q462*VLOOKUP(N462,【参考】数式用!$AG$2:$AL$48,MATCH(P462,【参考】数式用!$AI$4:$AL$4,0)+2,0), ""), "")</f>
        <v/>
      </c>
      <c r="V462" s="42"/>
      <c r="W462" s="862"/>
      <c r="X462" s="863"/>
      <c r="Y462" s="43"/>
      <c r="Z462" s="48"/>
      <c r="AA462" s="155"/>
      <c r="AB462" s="49"/>
      <c r="AC462" s="864" t="str">
        <f>IFERROR(IF(AG462&lt;&gt;"",Z462*VLOOKUP(N462,【参考】数式用!$AG$2:$AL$48,MATCH(Y462,【参考】数式用!$AI$4:$AL$4,0)+2,0), ""), "")</f>
        <v/>
      </c>
      <c r="AD462" s="864"/>
      <c r="AE462" s="409"/>
      <c r="AF462" s="53"/>
      <c r="AG462" s="421" t="str">
        <f>IFERROR(VLOOKUP(O462, 【参考】数式用!$AY$5:$AY$13, 1, FALSE), "")</f>
        <v/>
      </c>
      <c r="AH462" s="422" t="str">
        <f>IFERROR(VLOOKUP(N462, 【参考】数式用!$BA$2:$BB$48, 2, FALSE), "")</f>
        <v/>
      </c>
      <c r="AI462" s="423" t="str">
        <f t="shared" si="16"/>
        <v/>
      </c>
      <c r="AJ462" s="424" t="str">
        <f t="shared" si="17"/>
        <v/>
      </c>
    </row>
    <row r="463" spans="1:36" ht="30" customHeight="1">
      <c r="A463" s="153">
        <v>450</v>
      </c>
      <c r="B463" s="857" t="str">
        <f>IF(基本情報入力シート!C488="","",基本情報入力シート!C488)</f>
        <v/>
      </c>
      <c r="C463" s="858"/>
      <c r="D463" s="858"/>
      <c r="E463" s="858"/>
      <c r="F463" s="858"/>
      <c r="G463" s="858"/>
      <c r="H463" s="858"/>
      <c r="I463" s="859"/>
      <c r="J463" s="405" t="str">
        <f>IF(基本情報入力シート!M488="","",基本情報入力シート!M488)</f>
        <v/>
      </c>
      <c r="K463" s="406" t="str">
        <f>IF(基本情報入力シート!R488="","",基本情報入力シート!R488)</f>
        <v/>
      </c>
      <c r="L463" s="406" t="str">
        <f>IF(基本情報入力シート!W488="","",基本情報入力シート!W488)</f>
        <v/>
      </c>
      <c r="M463" s="405" t="str">
        <f>IF(基本情報入力シート!X488="","",基本情報入力シート!X488)</f>
        <v/>
      </c>
      <c r="N463" s="157" t="str">
        <f>IF(基本情報入力シート!Y488="","",基本情報入力シート!Y488)</f>
        <v/>
      </c>
      <c r="O463" s="164"/>
      <c r="P463" s="43"/>
      <c r="Q463" s="860"/>
      <c r="R463" s="861"/>
      <c r="S463" s="154" t="str">
        <f>IFERROR(ROUNDDOWN(Q463*VLOOKUP(N463,【参考】数式用!$AR$2:$AW$48,MATCH(P463,【参考】数式用!$AT$4:$AW$4)+2,FALSE)*0.5, 0), "")</f>
        <v/>
      </c>
      <c r="T463" s="47"/>
      <c r="U463" s="156" t="str">
        <f>IFERROR(IF(AG463&lt;&gt;"",Q463*VLOOKUP(N463,【参考】数式用!$AG$2:$AL$48,MATCH(P463,【参考】数式用!$AI$4:$AL$4,0)+2,0), ""), "")</f>
        <v/>
      </c>
      <c r="V463" s="42"/>
      <c r="W463" s="862"/>
      <c r="X463" s="863"/>
      <c r="Y463" s="43"/>
      <c r="Z463" s="48"/>
      <c r="AA463" s="155"/>
      <c r="AB463" s="49"/>
      <c r="AC463" s="864" t="str">
        <f>IFERROR(IF(AG463&lt;&gt;"",Z463*VLOOKUP(N463,【参考】数式用!$AG$2:$AL$48,MATCH(Y463,【参考】数式用!$AI$4:$AL$4,0)+2,0), ""), "")</f>
        <v/>
      </c>
      <c r="AD463" s="864"/>
      <c r="AE463" s="409"/>
      <c r="AF463" s="53"/>
      <c r="AG463" s="421" t="str">
        <f>IFERROR(VLOOKUP(O463, 【参考】数式用!$AY$5:$AY$13, 1, FALSE), "")</f>
        <v/>
      </c>
      <c r="AH463" s="422" t="str">
        <f>IFERROR(VLOOKUP(N463, 【参考】数式用!$BA$2:$BB$48, 2, FALSE), "")</f>
        <v/>
      </c>
      <c r="AI463" s="423" t="str">
        <f t="shared" si="16"/>
        <v/>
      </c>
      <c r="AJ463" s="424" t="str">
        <f t="shared" si="17"/>
        <v/>
      </c>
    </row>
    <row r="464" spans="1:36" ht="30" customHeight="1">
      <c r="A464" s="153">
        <v>451</v>
      </c>
      <c r="B464" s="857" t="str">
        <f>IF(基本情報入力シート!C489="","",基本情報入力シート!C489)</f>
        <v/>
      </c>
      <c r="C464" s="858"/>
      <c r="D464" s="858"/>
      <c r="E464" s="858"/>
      <c r="F464" s="858"/>
      <c r="G464" s="858"/>
      <c r="H464" s="858"/>
      <c r="I464" s="859"/>
      <c r="J464" s="405" t="str">
        <f>IF(基本情報入力シート!M489="","",基本情報入力シート!M489)</f>
        <v/>
      </c>
      <c r="K464" s="406" t="str">
        <f>IF(基本情報入力シート!R489="","",基本情報入力シート!R489)</f>
        <v/>
      </c>
      <c r="L464" s="406" t="str">
        <f>IF(基本情報入力シート!W489="","",基本情報入力シート!W489)</f>
        <v/>
      </c>
      <c r="M464" s="405" t="str">
        <f>IF(基本情報入力シート!X489="","",基本情報入力シート!X489)</f>
        <v/>
      </c>
      <c r="N464" s="157" t="str">
        <f>IF(基本情報入力シート!Y489="","",基本情報入力シート!Y489)</f>
        <v/>
      </c>
      <c r="O464" s="164"/>
      <c r="P464" s="43"/>
      <c r="Q464" s="860"/>
      <c r="R464" s="861"/>
      <c r="S464" s="154" t="str">
        <f>IFERROR(ROUNDDOWN(Q464*VLOOKUP(N464,【参考】数式用!$AR$2:$AW$48,MATCH(P464,【参考】数式用!$AT$4:$AW$4)+2,FALSE)*0.5, 0), "")</f>
        <v/>
      </c>
      <c r="T464" s="47"/>
      <c r="U464" s="156" t="str">
        <f>IFERROR(IF(AG464&lt;&gt;"",Q464*VLOOKUP(N464,【参考】数式用!$AG$2:$AL$48,MATCH(P464,【参考】数式用!$AI$4:$AL$4,0)+2,0), ""), "")</f>
        <v/>
      </c>
      <c r="V464" s="42"/>
      <c r="W464" s="862"/>
      <c r="X464" s="863"/>
      <c r="Y464" s="43"/>
      <c r="Z464" s="48"/>
      <c r="AA464" s="155"/>
      <c r="AB464" s="49"/>
      <c r="AC464" s="864" t="str">
        <f>IFERROR(IF(AG464&lt;&gt;"",Z464*VLOOKUP(N464,【参考】数式用!$AG$2:$AL$48,MATCH(Y464,【参考】数式用!$AI$4:$AL$4,0)+2,0), ""), "")</f>
        <v/>
      </c>
      <c r="AD464" s="864"/>
      <c r="AE464" s="409"/>
      <c r="AF464" s="53"/>
      <c r="AG464" s="421" t="str">
        <f>IFERROR(VLOOKUP(O464, 【参考】数式用!$AY$5:$AY$13, 1, FALSE), "")</f>
        <v/>
      </c>
      <c r="AH464" s="422" t="str">
        <f>IFERROR(VLOOKUP(N464, 【参考】数式用!$BA$2:$BB$48, 2, FALSE), "")</f>
        <v/>
      </c>
      <c r="AI464" s="423" t="str">
        <f t="shared" si="16"/>
        <v/>
      </c>
      <c r="AJ464" s="424" t="str">
        <f t="shared" si="17"/>
        <v/>
      </c>
    </row>
    <row r="465" spans="1:36" ht="30" customHeight="1">
      <c r="A465" s="153">
        <v>452</v>
      </c>
      <c r="B465" s="857" t="str">
        <f>IF(基本情報入力シート!C490="","",基本情報入力シート!C490)</f>
        <v/>
      </c>
      <c r="C465" s="858"/>
      <c r="D465" s="858"/>
      <c r="E465" s="858"/>
      <c r="F465" s="858"/>
      <c r="G465" s="858"/>
      <c r="H465" s="858"/>
      <c r="I465" s="859"/>
      <c r="J465" s="405" t="str">
        <f>IF(基本情報入力シート!M490="","",基本情報入力シート!M490)</f>
        <v/>
      </c>
      <c r="K465" s="406" t="str">
        <f>IF(基本情報入力シート!R490="","",基本情報入力シート!R490)</f>
        <v/>
      </c>
      <c r="L465" s="406" t="str">
        <f>IF(基本情報入力シート!W490="","",基本情報入力シート!W490)</f>
        <v/>
      </c>
      <c r="M465" s="405" t="str">
        <f>IF(基本情報入力シート!X490="","",基本情報入力シート!X490)</f>
        <v/>
      </c>
      <c r="N465" s="157" t="str">
        <f>IF(基本情報入力シート!Y490="","",基本情報入力シート!Y490)</f>
        <v/>
      </c>
      <c r="O465" s="164"/>
      <c r="P465" s="43"/>
      <c r="Q465" s="860"/>
      <c r="R465" s="861"/>
      <c r="S465" s="154" t="str">
        <f>IFERROR(ROUNDDOWN(Q465*VLOOKUP(N465,【参考】数式用!$AR$2:$AW$48,MATCH(P465,【参考】数式用!$AT$4:$AW$4)+2,FALSE)*0.5, 0), "")</f>
        <v/>
      </c>
      <c r="T465" s="47"/>
      <c r="U465" s="156" t="str">
        <f>IFERROR(IF(AG465&lt;&gt;"",Q465*VLOOKUP(N465,【参考】数式用!$AG$2:$AL$48,MATCH(P465,【参考】数式用!$AI$4:$AL$4,0)+2,0), ""), "")</f>
        <v/>
      </c>
      <c r="V465" s="42"/>
      <c r="W465" s="862"/>
      <c r="X465" s="863"/>
      <c r="Y465" s="43"/>
      <c r="Z465" s="48"/>
      <c r="AA465" s="155"/>
      <c r="AB465" s="49"/>
      <c r="AC465" s="864" t="str">
        <f>IFERROR(IF(AG465&lt;&gt;"",Z465*VLOOKUP(N465,【参考】数式用!$AG$2:$AL$48,MATCH(Y465,【参考】数式用!$AI$4:$AL$4,0)+2,0), ""), "")</f>
        <v/>
      </c>
      <c r="AD465" s="864"/>
      <c r="AE465" s="409"/>
      <c r="AF465" s="53"/>
      <c r="AG465" s="421" t="str">
        <f>IFERROR(VLOOKUP(O465, 【参考】数式用!$AY$5:$AY$13, 1, FALSE), "")</f>
        <v/>
      </c>
      <c r="AH465" s="422" t="str">
        <f>IFERROR(VLOOKUP(N465, 【参考】数式用!$BA$2:$BB$48, 2, FALSE), "")</f>
        <v/>
      </c>
      <c r="AI465" s="423" t="str">
        <f t="shared" si="16"/>
        <v/>
      </c>
      <c r="AJ465" s="424" t="str">
        <f t="shared" si="17"/>
        <v/>
      </c>
    </row>
    <row r="466" spans="1:36" ht="30" customHeight="1">
      <c r="A466" s="153">
        <v>453</v>
      </c>
      <c r="B466" s="857" t="str">
        <f>IF(基本情報入力シート!C491="","",基本情報入力シート!C491)</f>
        <v/>
      </c>
      <c r="C466" s="858"/>
      <c r="D466" s="858"/>
      <c r="E466" s="858"/>
      <c r="F466" s="858"/>
      <c r="G466" s="858"/>
      <c r="H466" s="858"/>
      <c r="I466" s="859"/>
      <c r="J466" s="405" t="str">
        <f>IF(基本情報入力シート!M491="","",基本情報入力シート!M491)</f>
        <v/>
      </c>
      <c r="K466" s="406" t="str">
        <f>IF(基本情報入力シート!R491="","",基本情報入力シート!R491)</f>
        <v/>
      </c>
      <c r="L466" s="406" t="str">
        <f>IF(基本情報入力シート!W491="","",基本情報入力シート!W491)</f>
        <v/>
      </c>
      <c r="M466" s="405" t="str">
        <f>IF(基本情報入力シート!X491="","",基本情報入力シート!X491)</f>
        <v/>
      </c>
      <c r="N466" s="157" t="str">
        <f>IF(基本情報入力シート!Y491="","",基本情報入力シート!Y491)</f>
        <v/>
      </c>
      <c r="O466" s="164"/>
      <c r="P466" s="43"/>
      <c r="Q466" s="860"/>
      <c r="R466" s="861"/>
      <c r="S466" s="154" t="str">
        <f>IFERROR(ROUNDDOWN(Q466*VLOOKUP(N466,【参考】数式用!$AR$2:$AW$48,MATCH(P466,【参考】数式用!$AT$4:$AW$4)+2,FALSE)*0.5, 0), "")</f>
        <v/>
      </c>
      <c r="T466" s="47"/>
      <c r="U466" s="156" t="str">
        <f>IFERROR(IF(AG466&lt;&gt;"",Q466*VLOOKUP(N466,【参考】数式用!$AG$2:$AL$48,MATCH(P466,【参考】数式用!$AI$4:$AL$4,0)+2,0), ""), "")</f>
        <v/>
      </c>
      <c r="V466" s="42"/>
      <c r="W466" s="862"/>
      <c r="X466" s="863"/>
      <c r="Y466" s="43"/>
      <c r="Z466" s="48"/>
      <c r="AA466" s="155"/>
      <c r="AB466" s="49"/>
      <c r="AC466" s="864" t="str">
        <f>IFERROR(IF(AG466&lt;&gt;"",Z466*VLOOKUP(N466,【参考】数式用!$AG$2:$AL$48,MATCH(Y466,【参考】数式用!$AI$4:$AL$4,0)+2,0), ""), "")</f>
        <v/>
      </c>
      <c r="AD466" s="864"/>
      <c r="AE466" s="409"/>
      <c r="AF466" s="53"/>
      <c r="AG466" s="421" t="str">
        <f>IFERROR(VLOOKUP(O466, 【参考】数式用!$AY$5:$AY$13, 1, FALSE), "")</f>
        <v/>
      </c>
      <c r="AH466" s="422" t="str">
        <f>IFERROR(VLOOKUP(N466, 【参考】数式用!$BA$2:$BB$48, 2, FALSE), "")</f>
        <v/>
      </c>
      <c r="AI466" s="423" t="str">
        <f t="shared" si="16"/>
        <v/>
      </c>
      <c r="AJ466" s="424" t="str">
        <f t="shared" si="17"/>
        <v/>
      </c>
    </row>
    <row r="467" spans="1:36" ht="30" customHeight="1">
      <c r="A467" s="153">
        <v>454</v>
      </c>
      <c r="B467" s="857" t="str">
        <f>IF(基本情報入力シート!C492="","",基本情報入力シート!C492)</f>
        <v/>
      </c>
      <c r="C467" s="858"/>
      <c r="D467" s="858"/>
      <c r="E467" s="858"/>
      <c r="F467" s="858"/>
      <c r="G467" s="858"/>
      <c r="H467" s="858"/>
      <c r="I467" s="859"/>
      <c r="J467" s="405" t="str">
        <f>IF(基本情報入力シート!M492="","",基本情報入力シート!M492)</f>
        <v/>
      </c>
      <c r="K467" s="406" t="str">
        <f>IF(基本情報入力シート!R492="","",基本情報入力シート!R492)</f>
        <v/>
      </c>
      <c r="L467" s="406" t="str">
        <f>IF(基本情報入力シート!W492="","",基本情報入力シート!W492)</f>
        <v/>
      </c>
      <c r="M467" s="405" t="str">
        <f>IF(基本情報入力シート!X492="","",基本情報入力シート!X492)</f>
        <v/>
      </c>
      <c r="N467" s="157" t="str">
        <f>IF(基本情報入力シート!Y492="","",基本情報入力シート!Y492)</f>
        <v/>
      </c>
      <c r="O467" s="164"/>
      <c r="P467" s="43"/>
      <c r="Q467" s="860"/>
      <c r="R467" s="861"/>
      <c r="S467" s="154" t="str">
        <f>IFERROR(ROUNDDOWN(Q467*VLOOKUP(N467,【参考】数式用!$AR$2:$AW$48,MATCH(P467,【参考】数式用!$AT$4:$AW$4)+2,FALSE)*0.5, 0), "")</f>
        <v/>
      </c>
      <c r="T467" s="47"/>
      <c r="U467" s="156" t="str">
        <f>IFERROR(IF(AG467&lt;&gt;"",Q467*VLOOKUP(N467,【参考】数式用!$AG$2:$AL$48,MATCH(P467,【参考】数式用!$AI$4:$AL$4,0)+2,0), ""), "")</f>
        <v/>
      </c>
      <c r="V467" s="42"/>
      <c r="W467" s="862"/>
      <c r="X467" s="863"/>
      <c r="Y467" s="43"/>
      <c r="Z467" s="48"/>
      <c r="AA467" s="155"/>
      <c r="AB467" s="49"/>
      <c r="AC467" s="864" t="str">
        <f>IFERROR(IF(AG467&lt;&gt;"",Z467*VLOOKUP(N467,【参考】数式用!$AG$2:$AL$48,MATCH(Y467,【参考】数式用!$AI$4:$AL$4,0)+2,0), ""), "")</f>
        <v/>
      </c>
      <c r="AD467" s="864"/>
      <c r="AE467" s="409"/>
      <c r="AF467" s="53"/>
      <c r="AG467" s="421" t="str">
        <f>IFERROR(VLOOKUP(O467, 【参考】数式用!$AY$5:$AY$13, 1, FALSE), "")</f>
        <v/>
      </c>
      <c r="AH467" s="422" t="str">
        <f>IFERROR(VLOOKUP(N467, 【参考】数式用!$BA$2:$BB$48, 2, FALSE), "")</f>
        <v/>
      </c>
      <c r="AI467" s="423" t="str">
        <f t="shared" si="16"/>
        <v/>
      </c>
      <c r="AJ467" s="424" t="str">
        <f t="shared" si="17"/>
        <v/>
      </c>
    </row>
    <row r="468" spans="1:36" ht="30" customHeight="1">
      <c r="A468" s="153">
        <v>455</v>
      </c>
      <c r="B468" s="857" t="str">
        <f>IF(基本情報入力シート!C493="","",基本情報入力シート!C493)</f>
        <v/>
      </c>
      <c r="C468" s="858"/>
      <c r="D468" s="858"/>
      <c r="E468" s="858"/>
      <c r="F468" s="858"/>
      <c r="G468" s="858"/>
      <c r="H468" s="858"/>
      <c r="I468" s="859"/>
      <c r="J468" s="405" t="str">
        <f>IF(基本情報入力シート!M493="","",基本情報入力シート!M493)</f>
        <v/>
      </c>
      <c r="K468" s="406" t="str">
        <f>IF(基本情報入力シート!R493="","",基本情報入力シート!R493)</f>
        <v/>
      </c>
      <c r="L468" s="406" t="str">
        <f>IF(基本情報入力シート!W493="","",基本情報入力シート!W493)</f>
        <v/>
      </c>
      <c r="M468" s="405" t="str">
        <f>IF(基本情報入力シート!X493="","",基本情報入力シート!X493)</f>
        <v/>
      </c>
      <c r="N468" s="157" t="str">
        <f>IF(基本情報入力シート!Y493="","",基本情報入力シート!Y493)</f>
        <v/>
      </c>
      <c r="O468" s="164"/>
      <c r="P468" s="43"/>
      <c r="Q468" s="860"/>
      <c r="R468" s="861"/>
      <c r="S468" s="154" t="str">
        <f>IFERROR(ROUNDDOWN(Q468*VLOOKUP(N468,【参考】数式用!$AR$2:$AW$48,MATCH(P468,【参考】数式用!$AT$4:$AW$4)+2,FALSE)*0.5, 0), "")</f>
        <v/>
      </c>
      <c r="T468" s="47"/>
      <c r="U468" s="156" t="str">
        <f>IFERROR(IF(AG468&lt;&gt;"",Q468*VLOOKUP(N468,【参考】数式用!$AG$2:$AL$48,MATCH(P468,【参考】数式用!$AI$4:$AL$4,0)+2,0), ""), "")</f>
        <v/>
      </c>
      <c r="V468" s="42"/>
      <c r="W468" s="862"/>
      <c r="X468" s="863"/>
      <c r="Y468" s="43"/>
      <c r="Z468" s="48"/>
      <c r="AA468" s="155"/>
      <c r="AB468" s="49"/>
      <c r="AC468" s="864" t="str">
        <f>IFERROR(IF(AG468&lt;&gt;"",Z468*VLOOKUP(N468,【参考】数式用!$AG$2:$AL$48,MATCH(Y468,【参考】数式用!$AI$4:$AL$4,0)+2,0), ""), "")</f>
        <v/>
      </c>
      <c r="AD468" s="864"/>
      <c r="AE468" s="409"/>
      <c r="AF468" s="53"/>
      <c r="AG468" s="421" t="str">
        <f>IFERROR(VLOOKUP(O468, 【参考】数式用!$AY$5:$AY$13, 1, FALSE), "")</f>
        <v/>
      </c>
      <c r="AH468" s="422" t="str">
        <f>IFERROR(VLOOKUP(N468, 【参考】数式用!$BA$2:$BB$48, 2, FALSE), "")</f>
        <v/>
      </c>
      <c r="AI468" s="423" t="str">
        <f t="shared" si="16"/>
        <v/>
      </c>
      <c r="AJ468" s="424" t="str">
        <f t="shared" si="17"/>
        <v/>
      </c>
    </row>
    <row r="469" spans="1:36" ht="30" customHeight="1">
      <c r="A469" s="153">
        <v>456</v>
      </c>
      <c r="B469" s="857" t="str">
        <f>IF(基本情報入力シート!C494="","",基本情報入力シート!C494)</f>
        <v/>
      </c>
      <c r="C469" s="858"/>
      <c r="D469" s="858"/>
      <c r="E469" s="858"/>
      <c r="F469" s="858"/>
      <c r="G469" s="858"/>
      <c r="H469" s="858"/>
      <c r="I469" s="859"/>
      <c r="J469" s="405" t="str">
        <f>IF(基本情報入力シート!M494="","",基本情報入力シート!M494)</f>
        <v/>
      </c>
      <c r="K469" s="406" t="str">
        <f>IF(基本情報入力シート!R494="","",基本情報入力シート!R494)</f>
        <v/>
      </c>
      <c r="L469" s="406" t="str">
        <f>IF(基本情報入力シート!W494="","",基本情報入力シート!W494)</f>
        <v/>
      </c>
      <c r="M469" s="405" t="str">
        <f>IF(基本情報入力シート!X494="","",基本情報入力シート!X494)</f>
        <v/>
      </c>
      <c r="N469" s="157" t="str">
        <f>IF(基本情報入力シート!Y494="","",基本情報入力シート!Y494)</f>
        <v/>
      </c>
      <c r="O469" s="164"/>
      <c r="P469" s="43"/>
      <c r="Q469" s="860"/>
      <c r="R469" s="861"/>
      <c r="S469" s="154" t="str">
        <f>IFERROR(ROUNDDOWN(Q469*VLOOKUP(N469,【参考】数式用!$AR$2:$AW$48,MATCH(P469,【参考】数式用!$AT$4:$AW$4)+2,FALSE)*0.5, 0), "")</f>
        <v/>
      </c>
      <c r="T469" s="47"/>
      <c r="U469" s="156" t="str">
        <f>IFERROR(IF(AG469&lt;&gt;"",Q469*VLOOKUP(N469,【参考】数式用!$AG$2:$AL$48,MATCH(P469,【参考】数式用!$AI$4:$AL$4,0)+2,0), ""), "")</f>
        <v/>
      </c>
      <c r="V469" s="42"/>
      <c r="W469" s="862"/>
      <c r="X469" s="863"/>
      <c r="Y469" s="43"/>
      <c r="Z469" s="48"/>
      <c r="AA469" s="155"/>
      <c r="AB469" s="49"/>
      <c r="AC469" s="864" t="str">
        <f>IFERROR(IF(AG469&lt;&gt;"",Z469*VLOOKUP(N469,【参考】数式用!$AG$2:$AL$48,MATCH(Y469,【参考】数式用!$AI$4:$AL$4,0)+2,0), ""), "")</f>
        <v/>
      </c>
      <c r="AD469" s="864"/>
      <c r="AE469" s="409"/>
      <c r="AF469" s="53"/>
      <c r="AG469" s="421" t="str">
        <f>IFERROR(VLOOKUP(O469, 【参考】数式用!$AY$5:$AY$13, 1, FALSE), "")</f>
        <v/>
      </c>
      <c r="AH469" s="422" t="str">
        <f>IFERROR(VLOOKUP(N469, 【参考】数式用!$BA$2:$BB$48, 2, FALSE), "")</f>
        <v/>
      </c>
      <c r="AI469" s="423" t="str">
        <f t="shared" si="16"/>
        <v/>
      </c>
      <c r="AJ469" s="424" t="str">
        <f t="shared" si="17"/>
        <v/>
      </c>
    </row>
    <row r="470" spans="1:36" ht="30" customHeight="1">
      <c r="A470" s="153">
        <v>457</v>
      </c>
      <c r="B470" s="857" t="str">
        <f>IF(基本情報入力シート!C495="","",基本情報入力シート!C495)</f>
        <v/>
      </c>
      <c r="C470" s="858"/>
      <c r="D470" s="858"/>
      <c r="E470" s="858"/>
      <c r="F470" s="858"/>
      <c r="G470" s="858"/>
      <c r="H470" s="858"/>
      <c r="I470" s="859"/>
      <c r="J470" s="405" t="str">
        <f>IF(基本情報入力シート!M495="","",基本情報入力シート!M495)</f>
        <v/>
      </c>
      <c r="K470" s="406" t="str">
        <f>IF(基本情報入力シート!R495="","",基本情報入力シート!R495)</f>
        <v/>
      </c>
      <c r="L470" s="406" t="str">
        <f>IF(基本情報入力シート!W495="","",基本情報入力シート!W495)</f>
        <v/>
      </c>
      <c r="M470" s="405" t="str">
        <f>IF(基本情報入力シート!X495="","",基本情報入力シート!X495)</f>
        <v/>
      </c>
      <c r="N470" s="157" t="str">
        <f>IF(基本情報入力シート!Y495="","",基本情報入力シート!Y495)</f>
        <v/>
      </c>
      <c r="O470" s="164"/>
      <c r="P470" s="43"/>
      <c r="Q470" s="860"/>
      <c r="R470" s="861"/>
      <c r="S470" s="154" t="str">
        <f>IFERROR(ROUNDDOWN(Q470*VLOOKUP(N470,【参考】数式用!$AR$2:$AW$48,MATCH(P470,【参考】数式用!$AT$4:$AW$4)+2,FALSE)*0.5, 0), "")</f>
        <v/>
      </c>
      <c r="T470" s="47"/>
      <c r="U470" s="156" t="str">
        <f>IFERROR(IF(AG470&lt;&gt;"",Q470*VLOOKUP(N470,【参考】数式用!$AG$2:$AL$48,MATCH(P470,【参考】数式用!$AI$4:$AL$4,0)+2,0), ""), "")</f>
        <v/>
      </c>
      <c r="V470" s="42"/>
      <c r="W470" s="862"/>
      <c r="X470" s="863"/>
      <c r="Y470" s="43"/>
      <c r="Z470" s="48"/>
      <c r="AA470" s="155"/>
      <c r="AB470" s="49"/>
      <c r="AC470" s="864" t="str">
        <f>IFERROR(IF(AG470&lt;&gt;"",Z470*VLOOKUP(N470,【参考】数式用!$AG$2:$AL$48,MATCH(Y470,【参考】数式用!$AI$4:$AL$4,0)+2,0), ""), "")</f>
        <v/>
      </c>
      <c r="AD470" s="864"/>
      <c r="AE470" s="409"/>
      <c r="AF470" s="53"/>
      <c r="AG470" s="421" t="str">
        <f>IFERROR(VLOOKUP(O470, 【参考】数式用!$AY$5:$AY$13, 1, FALSE), "")</f>
        <v/>
      </c>
      <c r="AH470" s="422" t="str">
        <f>IFERROR(VLOOKUP(N470, 【参考】数式用!$BA$2:$BB$48, 2, FALSE), "")</f>
        <v/>
      </c>
      <c r="AI470" s="423" t="str">
        <f t="shared" si="16"/>
        <v/>
      </c>
      <c r="AJ470" s="424" t="str">
        <f t="shared" si="17"/>
        <v/>
      </c>
    </row>
    <row r="471" spans="1:36" ht="30" customHeight="1">
      <c r="A471" s="153">
        <v>458</v>
      </c>
      <c r="B471" s="857" t="str">
        <f>IF(基本情報入力シート!C496="","",基本情報入力シート!C496)</f>
        <v/>
      </c>
      <c r="C471" s="858"/>
      <c r="D471" s="858"/>
      <c r="E471" s="858"/>
      <c r="F471" s="858"/>
      <c r="G471" s="858"/>
      <c r="H471" s="858"/>
      <c r="I471" s="859"/>
      <c r="J471" s="405" t="str">
        <f>IF(基本情報入力シート!M496="","",基本情報入力シート!M496)</f>
        <v/>
      </c>
      <c r="K471" s="406" t="str">
        <f>IF(基本情報入力シート!R496="","",基本情報入力シート!R496)</f>
        <v/>
      </c>
      <c r="L471" s="406" t="str">
        <f>IF(基本情報入力シート!W496="","",基本情報入力シート!W496)</f>
        <v/>
      </c>
      <c r="M471" s="405" t="str">
        <f>IF(基本情報入力シート!X496="","",基本情報入力シート!X496)</f>
        <v/>
      </c>
      <c r="N471" s="157" t="str">
        <f>IF(基本情報入力シート!Y496="","",基本情報入力シート!Y496)</f>
        <v/>
      </c>
      <c r="O471" s="164"/>
      <c r="P471" s="43"/>
      <c r="Q471" s="860"/>
      <c r="R471" s="861"/>
      <c r="S471" s="154" t="str">
        <f>IFERROR(ROUNDDOWN(Q471*VLOOKUP(N471,【参考】数式用!$AR$2:$AW$48,MATCH(P471,【参考】数式用!$AT$4:$AW$4)+2,FALSE)*0.5, 0), "")</f>
        <v/>
      </c>
      <c r="T471" s="47"/>
      <c r="U471" s="156" t="str">
        <f>IFERROR(IF(AG471&lt;&gt;"",Q471*VLOOKUP(N471,【参考】数式用!$AG$2:$AL$48,MATCH(P471,【参考】数式用!$AI$4:$AL$4,0)+2,0), ""), "")</f>
        <v/>
      </c>
      <c r="V471" s="42"/>
      <c r="W471" s="862"/>
      <c r="X471" s="863"/>
      <c r="Y471" s="43"/>
      <c r="Z471" s="48"/>
      <c r="AA471" s="155"/>
      <c r="AB471" s="49"/>
      <c r="AC471" s="864" t="str">
        <f>IFERROR(IF(AG471&lt;&gt;"",Z471*VLOOKUP(N471,【参考】数式用!$AG$2:$AL$48,MATCH(Y471,【参考】数式用!$AI$4:$AL$4,0)+2,0), ""), "")</f>
        <v/>
      </c>
      <c r="AD471" s="864"/>
      <c r="AE471" s="409"/>
      <c r="AF471" s="53"/>
      <c r="AG471" s="421" t="str">
        <f>IFERROR(VLOOKUP(O471, 【参考】数式用!$AY$5:$AY$13, 1, FALSE), "")</f>
        <v/>
      </c>
      <c r="AH471" s="422" t="str">
        <f>IFERROR(VLOOKUP(N471, 【参考】数式用!$BA$2:$BB$48, 2, FALSE), "")</f>
        <v/>
      </c>
      <c r="AI471" s="423" t="str">
        <f t="shared" si="16"/>
        <v/>
      </c>
      <c r="AJ471" s="424" t="str">
        <f t="shared" si="17"/>
        <v/>
      </c>
    </row>
    <row r="472" spans="1:36" ht="30" customHeight="1">
      <c r="A472" s="153">
        <v>459</v>
      </c>
      <c r="B472" s="857" t="str">
        <f>IF(基本情報入力シート!C497="","",基本情報入力シート!C497)</f>
        <v/>
      </c>
      <c r="C472" s="858"/>
      <c r="D472" s="858"/>
      <c r="E472" s="858"/>
      <c r="F472" s="858"/>
      <c r="G472" s="858"/>
      <c r="H472" s="858"/>
      <c r="I472" s="859"/>
      <c r="J472" s="405" t="str">
        <f>IF(基本情報入力シート!M497="","",基本情報入力シート!M497)</f>
        <v/>
      </c>
      <c r="K472" s="406" t="str">
        <f>IF(基本情報入力シート!R497="","",基本情報入力シート!R497)</f>
        <v/>
      </c>
      <c r="L472" s="406" t="str">
        <f>IF(基本情報入力シート!W497="","",基本情報入力シート!W497)</f>
        <v/>
      </c>
      <c r="M472" s="405" t="str">
        <f>IF(基本情報入力シート!X497="","",基本情報入力シート!X497)</f>
        <v/>
      </c>
      <c r="N472" s="157" t="str">
        <f>IF(基本情報入力シート!Y497="","",基本情報入力シート!Y497)</f>
        <v/>
      </c>
      <c r="O472" s="164"/>
      <c r="P472" s="43"/>
      <c r="Q472" s="860"/>
      <c r="R472" s="861"/>
      <c r="S472" s="154" t="str">
        <f>IFERROR(ROUNDDOWN(Q472*VLOOKUP(N472,【参考】数式用!$AR$2:$AW$48,MATCH(P472,【参考】数式用!$AT$4:$AW$4)+2,FALSE)*0.5, 0), "")</f>
        <v/>
      </c>
      <c r="T472" s="47"/>
      <c r="U472" s="156" t="str">
        <f>IFERROR(IF(AG472&lt;&gt;"",Q472*VLOOKUP(N472,【参考】数式用!$AG$2:$AL$48,MATCH(P472,【参考】数式用!$AI$4:$AL$4,0)+2,0), ""), "")</f>
        <v/>
      </c>
      <c r="V472" s="42"/>
      <c r="W472" s="862"/>
      <c r="X472" s="863"/>
      <c r="Y472" s="43"/>
      <c r="Z472" s="48"/>
      <c r="AA472" s="155"/>
      <c r="AB472" s="49"/>
      <c r="AC472" s="864" t="str">
        <f>IFERROR(IF(AG472&lt;&gt;"",Z472*VLOOKUP(N472,【参考】数式用!$AG$2:$AL$48,MATCH(Y472,【参考】数式用!$AI$4:$AL$4,0)+2,0), ""), "")</f>
        <v/>
      </c>
      <c r="AD472" s="864"/>
      <c r="AE472" s="409"/>
      <c r="AF472" s="53"/>
      <c r="AG472" s="421" t="str">
        <f>IFERROR(VLOOKUP(O472, 【参考】数式用!$AY$5:$AY$13, 1, FALSE), "")</f>
        <v/>
      </c>
      <c r="AH472" s="422" t="str">
        <f>IFERROR(VLOOKUP(N472, 【参考】数式用!$BA$2:$BB$48, 2, FALSE), "")</f>
        <v/>
      </c>
      <c r="AI472" s="423" t="str">
        <f t="shared" si="16"/>
        <v/>
      </c>
      <c r="AJ472" s="424" t="str">
        <f t="shared" si="17"/>
        <v/>
      </c>
    </row>
    <row r="473" spans="1:36" ht="30" customHeight="1">
      <c r="A473" s="153">
        <v>460</v>
      </c>
      <c r="B473" s="857" t="str">
        <f>IF(基本情報入力シート!C498="","",基本情報入力シート!C498)</f>
        <v/>
      </c>
      <c r="C473" s="858"/>
      <c r="D473" s="858"/>
      <c r="E473" s="858"/>
      <c r="F473" s="858"/>
      <c r="G473" s="858"/>
      <c r="H473" s="858"/>
      <c r="I473" s="859"/>
      <c r="J473" s="405" t="str">
        <f>IF(基本情報入力シート!M498="","",基本情報入力シート!M498)</f>
        <v/>
      </c>
      <c r="K473" s="406" t="str">
        <f>IF(基本情報入力シート!R498="","",基本情報入力シート!R498)</f>
        <v/>
      </c>
      <c r="L473" s="406" t="str">
        <f>IF(基本情報入力シート!W498="","",基本情報入力シート!W498)</f>
        <v/>
      </c>
      <c r="M473" s="405" t="str">
        <f>IF(基本情報入力シート!X498="","",基本情報入力シート!X498)</f>
        <v/>
      </c>
      <c r="N473" s="157" t="str">
        <f>IF(基本情報入力シート!Y498="","",基本情報入力シート!Y498)</f>
        <v/>
      </c>
      <c r="O473" s="164"/>
      <c r="P473" s="43"/>
      <c r="Q473" s="860"/>
      <c r="R473" s="861"/>
      <c r="S473" s="154" t="str">
        <f>IFERROR(ROUNDDOWN(Q473*VLOOKUP(N473,【参考】数式用!$AR$2:$AW$48,MATCH(P473,【参考】数式用!$AT$4:$AW$4)+2,FALSE)*0.5, 0), "")</f>
        <v/>
      </c>
      <c r="T473" s="47"/>
      <c r="U473" s="156" t="str">
        <f>IFERROR(IF(AG473&lt;&gt;"",Q473*VLOOKUP(N473,【参考】数式用!$AG$2:$AL$48,MATCH(P473,【参考】数式用!$AI$4:$AL$4,0)+2,0), ""), "")</f>
        <v/>
      </c>
      <c r="V473" s="42"/>
      <c r="W473" s="862"/>
      <c r="X473" s="863"/>
      <c r="Y473" s="43"/>
      <c r="Z473" s="48"/>
      <c r="AA473" s="155"/>
      <c r="AB473" s="49"/>
      <c r="AC473" s="864" t="str">
        <f>IFERROR(IF(AG473&lt;&gt;"",Z473*VLOOKUP(N473,【参考】数式用!$AG$2:$AL$48,MATCH(Y473,【参考】数式用!$AI$4:$AL$4,0)+2,0), ""), "")</f>
        <v/>
      </c>
      <c r="AD473" s="864"/>
      <c r="AE473" s="409"/>
      <c r="AF473" s="53"/>
      <c r="AG473" s="421" t="str">
        <f>IFERROR(VLOOKUP(O473, 【参考】数式用!$AY$5:$AY$13, 1, FALSE), "")</f>
        <v/>
      </c>
      <c r="AH473" s="422" t="str">
        <f>IFERROR(VLOOKUP(N473, 【参考】数式用!$BA$2:$BB$48, 2, FALSE), "")</f>
        <v/>
      </c>
      <c r="AI473" s="423" t="str">
        <f t="shared" si="16"/>
        <v/>
      </c>
      <c r="AJ473" s="424" t="str">
        <f t="shared" si="17"/>
        <v/>
      </c>
    </row>
    <row r="474" spans="1:36" ht="30" customHeight="1">
      <c r="A474" s="153">
        <v>461</v>
      </c>
      <c r="B474" s="857" t="str">
        <f>IF(基本情報入力シート!C499="","",基本情報入力シート!C499)</f>
        <v/>
      </c>
      <c r="C474" s="858"/>
      <c r="D474" s="858"/>
      <c r="E474" s="858"/>
      <c r="F474" s="858"/>
      <c r="G474" s="858"/>
      <c r="H474" s="858"/>
      <c r="I474" s="859"/>
      <c r="J474" s="405" t="str">
        <f>IF(基本情報入力シート!M499="","",基本情報入力シート!M499)</f>
        <v/>
      </c>
      <c r="K474" s="406" t="str">
        <f>IF(基本情報入力シート!R499="","",基本情報入力シート!R499)</f>
        <v/>
      </c>
      <c r="L474" s="406" t="str">
        <f>IF(基本情報入力シート!W499="","",基本情報入力シート!W499)</f>
        <v/>
      </c>
      <c r="M474" s="405" t="str">
        <f>IF(基本情報入力シート!X499="","",基本情報入力シート!X499)</f>
        <v/>
      </c>
      <c r="N474" s="157" t="str">
        <f>IF(基本情報入力シート!Y499="","",基本情報入力シート!Y499)</f>
        <v/>
      </c>
      <c r="O474" s="164"/>
      <c r="P474" s="43"/>
      <c r="Q474" s="860"/>
      <c r="R474" s="861"/>
      <c r="S474" s="154" t="str">
        <f>IFERROR(ROUNDDOWN(Q474*VLOOKUP(N474,【参考】数式用!$AR$2:$AW$48,MATCH(P474,【参考】数式用!$AT$4:$AW$4)+2,FALSE)*0.5, 0), "")</f>
        <v/>
      </c>
      <c r="T474" s="47"/>
      <c r="U474" s="156" t="str">
        <f>IFERROR(IF(AG474&lt;&gt;"",Q474*VLOOKUP(N474,【参考】数式用!$AG$2:$AL$48,MATCH(P474,【参考】数式用!$AI$4:$AL$4,0)+2,0), ""), "")</f>
        <v/>
      </c>
      <c r="V474" s="42"/>
      <c r="W474" s="862"/>
      <c r="X474" s="863"/>
      <c r="Y474" s="43"/>
      <c r="Z474" s="48"/>
      <c r="AA474" s="155"/>
      <c r="AB474" s="49"/>
      <c r="AC474" s="864" t="str">
        <f>IFERROR(IF(AG474&lt;&gt;"",Z474*VLOOKUP(N474,【参考】数式用!$AG$2:$AL$48,MATCH(Y474,【参考】数式用!$AI$4:$AL$4,0)+2,0), ""), "")</f>
        <v/>
      </c>
      <c r="AD474" s="864"/>
      <c r="AE474" s="409"/>
      <c r="AF474" s="53"/>
      <c r="AG474" s="421" t="str">
        <f>IFERROR(VLOOKUP(O474, 【参考】数式用!$AY$5:$AY$13, 1, FALSE), "")</f>
        <v/>
      </c>
      <c r="AH474" s="422" t="str">
        <f>IFERROR(VLOOKUP(N474, 【参考】数式用!$BA$2:$BB$48, 2, FALSE), "")</f>
        <v/>
      </c>
      <c r="AI474" s="423" t="str">
        <f t="shared" si="16"/>
        <v/>
      </c>
      <c r="AJ474" s="424" t="str">
        <f t="shared" si="17"/>
        <v/>
      </c>
    </row>
    <row r="475" spans="1:36" ht="30" customHeight="1">
      <c r="A475" s="153">
        <v>462</v>
      </c>
      <c r="B475" s="857" t="str">
        <f>IF(基本情報入力シート!C500="","",基本情報入力シート!C500)</f>
        <v/>
      </c>
      <c r="C475" s="858"/>
      <c r="D475" s="858"/>
      <c r="E475" s="858"/>
      <c r="F475" s="858"/>
      <c r="G475" s="858"/>
      <c r="H475" s="858"/>
      <c r="I475" s="859"/>
      <c r="J475" s="405" t="str">
        <f>IF(基本情報入力シート!M500="","",基本情報入力シート!M500)</f>
        <v/>
      </c>
      <c r="K475" s="406" t="str">
        <f>IF(基本情報入力シート!R500="","",基本情報入力シート!R500)</f>
        <v/>
      </c>
      <c r="L475" s="406" t="str">
        <f>IF(基本情報入力シート!W500="","",基本情報入力シート!W500)</f>
        <v/>
      </c>
      <c r="M475" s="405" t="str">
        <f>IF(基本情報入力シート!X500="","",基本情報入力シート!X500)</f>
        <v/>
      </c>
      <c r="N475" s="157" t="str">
        <f>IF(基本情報入力シート!Y500="","",基本情報入力シート!Y500)</f>
        <v/>
      </c>
      <c r="O475" s="164"/>
      <c r="P475" s="43"/>
      <c r="Q475" s="860"/>
      <c r="R475" s="861"/>
      <c r="S475" s="154" t="str">
        <f>IFERROR(ROUNDDOWN(Q475*VLOOKUP(N475,【参考】数式用!$AR$2:$AW$48,MATCH(P475,【参考】数式用!$AT$4:$AW$4)+2,FALSE)*0.5, 0), "")</f>
        <v/>
      </c>
      <c r="T475" s="47"/>
      <c r="U475" s="156" t="str">
        <f>IFERROR(IF(AG475&lt;&gt;"",Q475*VLOOKUP(N475,【参考】数式用!$AG$2:$AL$48,MATCH(P475,【参考】数式用!$AI$4:$AL$4,0)+2,0), ""), "")</f>
        <v/>
      </c>
      <c r="V475" s="42"/>
      <c r="W475" s="862"/>
      <c r="X475" s="863"/>
      <c r="Y475" s="43"/>
      <c r="Z475" s="48"/>
      <c r="AA475" s="155"/>
      <c r="AB475" s="49"/>
      <c r="AC475" s="864" t="str">
        <f>IFERROR(IF(AG475&lt;&gt;"",Z475*VLOOKUP(N475,【参考】数式用!$AG$2:$AL$48,MATCH(Y475,【参考】数式用!$AI$4:$AL$4,0)+2,0), ""), "")</f>
        <v/>
      </c>
      <c r="AD475" s="864"/>
      <c r="AE475" s="409"/>
      <c r="AF475" s="53"/>
      <c r="AG475" s="421" t="str">
        <f>IFERROR(VLOOKUP(O475, 【参考】数式用!$AY$5:$AY$13, 1, FALSE), "")</f>
        <v/>
      </c>
      <c r="AH475" s="422" t="str">
        <f>IFERROR(VLOOKUP(N475, 【参考】数式用!$BA$2:$BB$48, 2, FALSE), "")</f>
        <v/>
      </c>
      <c r="AI475" s="423" t="str">
        <f t="shared" si="16"/>
        <v/>
      </c>
      <c r="AJ475" s="424" t="str">
        <f t="shared" si="17"/>
        <v/>
      </c>
    </row>
    <row r="476" spans="1:36" ht="30" customHeight="1">
      <c r="A476" s="153">
        <v>463</v>
      </c>
      <c r="B476" s="857" t="str">
        <f>IF(基本情報入力シート!C501="","",基本情報入力シート!C501)</f>
        <v/>
      </c>
      <c r="C476" s="858"/>
      <c r="D476" s="858"/>
      <c r="E476" s="858"/>
      <c r="F476" s="858"/>
      <c r="G476" s="858"/>
      <c r="H476" s="858"/>
      <c r="I476" s="859"/>
      <c r="J476" s="405" t="str">
        <f>IF(基本情報入力シート!M501="","",基本情報入力シート!M501)</f>
        <v/>
      </c>
      <c r="K476" s="406" t="str">
        <f>IF(基本情報入力シート!R501="","",基本情報入力シート!R501)</f>
        <v/>
      </c>
      <c r="L476" s="406" t="str">
        <f>IF(基本情報入力シート!W501="","",基本情報入力シート!W501)</f>
        <v/>
      </c>
      <c r="M476" s="405" t="str">
        <f>IF(基本情報入力シート!X501="","",基本情報入力シート!X501)</f>
        <v/>
      </c>
      <c r="N476" s="157" t="str">
        <f>IF(基本情報入力シート!Y501="","",基本情報入力シート!Y501)</f>
        <v/>
      </c>
      <c r="O476" s="164"/>
      <c r="P476" s="43"/>
      <c r="Q476" s="860"/>
      <c r="R476" s="861"/>
      <c r="S476" s="154" t="str">
        <f>IFERROR(ROUNDDOWN(Q476*VLOOKUP(N476,【参考】数式用!$AR$2:$AW$48,MATCH(P476,【参考】数式用!$AT$4:$AW$4)+2,FALSE)*0.5, 0), "")</f>
        <v/>
      </c>
      <c r="T476" s="47"/>
      <c r="U476" s="156" t="str">
        <f>IFERROR(IF(AG476&lt;&gt;"",Q476*VLOOKUP(N476,【参考】数式用!$AG$2:$AL$48,MATCH(P476,【参考】数式用!$AI$4:$AL$4,0)+2,0), ""), "")</f>
        <v/>
      </c>
      <c r="V476" s="42"/>
      <c r="W476" s="862"/>
      <c r="X476" s="863"/>
      <c r="Y476" s="43"/>
      <c r="Z476" s="48"/>
      <c r="AA476" s="155"/>
      <c r="AB476" s="49"/>
      <c r="AC476" s="864" t="str">
        <f>IFERROR(IF(AG476&lt;&gt;"",Z476*VLOOKUP(N476,【参考】数式用!$AG$2:$AL$48,MATCH(Y476,【参考】数式用!$AI$4:$AL$4,0)+2,0), ""), "")</f>
        <v/>
      </c>
      <c r="AD476" s="864"/>
      <c r="AE476" s="409"/>
      <c r="AF476" s="53"/>
      <c r="AG476" s="421" t="str">
        <f>IFERROR(VLOOKUP(O476, 【参考】数式用!$AY$5:$AY$13, 1, FALSE), "")</f>
        <v/>
      </c>
      <c r="AH476" s="422" t="str">
        <f>IFERROR(VLOOKUP(N476, 【参考】数式用!$BA$2:$BB$48, 2, FALSE), "")</f>
        <v/>
      </c>
      <c r="AI476" s="423" t="str">
        <f t="shared" si="16"/>
        <v/>
      </c>
      <c r="AJ476" s="424" t="str">
        <f t="shared" si="17"/>
        <v/>
      </c>
    </row>
    <row r="477" spans="1:36" ht="30" customHeight="1">
      <c r="A477" s="153">
        <v>464</v>
      </c>
      <c r="B477" s="857" t="str">
        <f>IF(基本情報入力シート!C502="","",基本情報入力シート!C502)</f>
        <v/>
      </c>
      <c r="C477" s="858"/>
      <c r="D477" s="858"/>
      <c r="E477" s="858"/>
      <c r="F477" s="858"/>
      <c r="G477" s="858"/>
      <c r="H477" s="858"/>
      <c r="I477" s="859"/>
      <c r="J477" s="405" t="str">
        <f>IF(基本情報入力シート!M502="","",基本情報入力シート!M502)</f>
        <v/>
      </c>
      <c r="K477" s="406" t="str">
        <f>IF(基本情報入力シート!R502="","",基本情報入力シート!R502)</f>
        <v/>
      </c>
      <c r="L477" s="406" t="str">
        <f>IF(基本情報入力シート!W502="","",基本情報入力シート!W502)</f>
        <v/>
      </c>
      <c r="M477" s="405" t="str">
        <f>IF(基本情報入力シート!X502="","",基本情報入力シート!X502)</f>
        <v/>
      </c>
      <c r="N477" s="157" t="str">
        <f>IF(基本情報入力シート!Y502="","",基本情報入力シート!Y502)</f>
        <v/>
      </c>
      <c r="O477" s="164"/>
      <c r="P477" s="43"/>
      <c r="Q477" s="860"/>
      <c r="R477" s="861"/>
      <c r="S477" s="154" t="str">
        <f>IFERROR(ROUNDDOWN(Q477*VLOOKUP(N477,【参考】数式用!$AR$2:$AW$48,MATCH(P477,【参考】数式用!$AT$4:$AW$4)+2,FALSE)*0.5, 0), "")</f>
        <v/>
      </c>
      <c r="T477" s="47"/>
      <c r="U477" s="156" t="str">
        <f>IFERROR(IF(AG477&lt;&gt;"",Q477*VLOOKUP(N477,【参考】数式用!$AG$2:$AL$48,MATCH(P477,【参考】数式用!$AI$4:$AL$4,0)+2,0), ""), "")</f>
        <v/>
      </c>
      <c r="V477" s="42"/>
      <c r="W477" s="862"/>
      <c r="X477" s="863"/>
      <c r="Y477" s="43"/>
      <c r="Z477" s="48"/>
      <c r="AA477" s="155"/>
      <c r="AB477" s="49"/>
      <c r="AC477" s="864" t="str">
        <f>IFERROR(IF(AG477&lt;&gt;"",Z477*VLOOKUP(N477,【参考】数式用!$AG$2:$AL$48,MATCH(Y477,【参考】数式用!$AI$4:$AL$4,0)+2,0), ""), "")</f>
        <v/>
      </c>
      <c r="AD477" s="864"/>
      <c r="AE477" s="409"/>
      <c r="AF477" s="53"/>
      <c r="AG477" s="421" t="str">
        <f>IFERROR(VLOOKUP(O477, 【参考】数式用!$AY$5:$AY$13, 1, FALSE), "")</f>
        <v/>
      </c>
      <c r="AH477" s="422" t="str">
        <f>IFERROR(VLOOKUP(N477, 【参考】数式用!$BA$2:$BB$48, 2, FALSE), "")</f>
        <v/>
      </c>
      <c r="AI477" s="423" t="str">
        <f t="shared" si="16"/>
        <v/>
      </c>
      <c r="AJ477" s="424" t="str">
        <f t="shared" si="17"/>
        <v/>
      </c>
    </row>
    <row r="478" spans="1:36" ht="30" customHeight="1">
      <c r="A478" s="153">
        <v>465</v>
      </c>
      <c r="B478" s="857" t="str">
        <f>IF(基本情報入力シート!C503="","",基本情報入力シート!C503)</f>
        <v/>
      </c>
      <c r="C478" s="858"/>
      <c r="D478" s="858"/>
      <c r="E478" s="858"/>
      <c r="F478" s="858"/>
      <c r="G478" s="858"/>
      <c r="H478" s="858"/>
      <c r="I478" s="859"/>
      <c r="J478" s="405" t="str">
        <f>IF(基本情報入力シート!M503="","",基本情報入力シート!M503)</f>
        <v/>
      </c>
      <c r="K478" s="406" t="str">
        <f>IF(基本情報入力シート!R503="","",基本情報入力シート!R503)</f>
        <v/>
      </c>
      <c r="L478" s="406" t="str">
        <f>IF(基本情報入力シート!W503="","",基本情報入力シート!W503)</f>
        <v/>
      </c>
      <c r="M478" s="405" t="str">
        <f>IF(基本情報入力シート!X503="","",基本情報入力シート!X503)</f>
        <v/>
      </c>
      <c r="N478" s="157" t="str">
        <f>IF(基本情報入力シート!Y503="","",基本情報入力シート!Y503)</f>
        <v/>
      </c>
      <c r="O478" s="164"/>
      <c r="P478" s="43"/>
      <c r="Q478" s="860"/>
      <c r="R478" s="861"/>
      <c r="S478" s="154" t="str">
        <f>IFERROR(ROUNDDOWN(Q478*VLOOKUP(N478,【参考】数式用!$AR$2:$AW$48,MATCH(P478,【参考】数式用!$AT$4:$AW$4)+2,FALSE)*0.5, 0), "")</f>
        <v/>
      </c>
      <c r="T478" s="47"/>
      <c r="U478" s="156" t="str">
        <f>IFERROR(IF(AG478&lt;&gt;"",Q478*VLOOKUP(N478,【参考】数式用!$AG$2:$AL$48,MATCH(P478,【参考】数式用!$AI$4:$AL$4,0)+2,0), ""), "")</f>
        <v/>
      </c>
      <c r="V478" s="42"/>
      <c r="W478" s="862"/>
      <c r="X478" s="863"/>
      <c r="Y478" s="43"/>
      <c r="Z478" s="48"/>
      <c r="AA478" s="155"/>
      <c r="AB478" s="49"/>
      <c r="AC478" s="864" t="str">
        <f>IFERROR(IF(AG478&lt;&gt;"",Z478*VLOOKUP(N478,【参考】数式用!$AG$2:$AL$48,MATCH(Y478,【参考】数式用!$AI$4:$AL$4,0)+2,0), ""), "")</f>
        <v/>
      </c>
      <c r="AD478" s="864"/>
      <c r="AE478" s="409"/>
      <c r="AF478" s="53"/>
      <c r="AG478" s="421" t="str">
        <f>IFERROR(VLOOKUP(O478, 【参考】数式用!$AY$5:$AY$13, 1, FALSE), "")</f>
        <v/>
      </c>
      <c r="AH478" s="422" t="str">
        <f>IFERROR(VLOOKUP(N478, 【参考】数式用!$BA$2:$BB$48, 2, FALSE), "")</f>
        <v/>
      </c>
      <c r="AI478" s="423" t="str">
        <f t="shared" si="16"/>
        <v/>
      </c>
      <c r="AJ478" s="424" t="str">
        <f t="shared" si="17"/>
        <v/>
      </c>
    </row>
    <row r="479" spans="1:36" ht="30" customHeight="1">
      <c r="A479" s="153">
        <v>466</v>
      </c>
      <c r="B479" s="857" t="str">
        <f>IF(基本情報入力シート!C504="","",基本情報入力シート!C504)</f>
        <v/>
      </c>
      <c r="C479" s="858"/>
      <c r="D479" s="858"/>
      <c r="E479" s="858"/>
      <c r="F479" s="858"/>
      <c r="G479" s="858"/>
      <c r="H479" s="858"/>
      <c r="I479" s="859"/>
      <c r="J479" s="405" t="str">
        <f>IF(基本情報入力シート!M504="","",基本情報入力シート!M504)</f>
        <v/>
      </c>
      <c r="K479" s="406" t="str">
        <f>IF(基本情報入力シート!R504="","",基本情報入力シート!R504)</f>
        <v/>
      </c>
      <c r="L479" s="406" t="str">
        <f>IF(基本情報入力シート!W504="","",基本情報入力シート!W504)</f>
        <v/>
      </c>
      <c r="M479" s="405" t="str">
        <f>IF(基本情報入力シート!X504="","",基本情報入力シート!X504)</f>
        <v/>
      </c>
      <c r="N479" s="157" t="str">
        <f>IF(基本情報入力シート!Y504="","",基本情報入力シート!Y504)</f>
        <v/>
      </c>
      <c r="O479" s="164"/>
      <c r="P479" s="43"/>
      <c r="Q479" s="860"/>
      <c r="R479" s="861"/>
      <c r="S479" s="154" t="str">
        <f>IFERROR(ROUNDDOWN(Q479*VLOOKUP(N479,【参考】数式用!$AR$2:$AW$48,MATCH(P479,【参考】数式用!$AT$4:$AW$4)+2,FALSE)*0.5, 0), "")</f>
        <v/>
      </c>
      <c r="T479" s="47"/>
      <c r="U479" s="156" t="str">
        <f>IFERROR(IF(AG479&lt;&gt;"",Q479*VLOOKUP(N479,【参考】数式用!$AG$2:$AL$48,MATCH(P479,【参考】数式用!$AI$4:$AL$4,0)+2,0), ""), "")</f>
        <v/>
      </c>
      <c r="V479" s="42"/>
      <c r="W479" s="862"/>
      <c r="X479" s="863"/>
      <c r="Y479" s="43"/>
      <c r="Z479" s="48"/>
      <c r="AA479" s="155"/>
      <c r="AB479" s="49"/>
      <c r="AC479" s="864" t="str">
        <f>IFERROR(IF(AG479&lt;&gt;"",Z479*VLOOKUP(N479,【参考】数式用!$AG$2:$AL$48,MATCH(Y479,【参考】数式用!$AI$4:$AL$4,0)+2,0), ""), "")</f>
        <v/>
      </c>
      <c r="AD479" s="864"/>
      <c r="AE479" s="409"/>
      <c r="AF479" s="53"/>
      <c r="AG479" s="421" t="str">
        <f>IFERROR(VLOOKUP(O479, 【参考】数式用!$AY$5:$AY$13, 1, FALSE), "")</f>
        <v/>
      </c>
      <c r="AH479" s="422" t="str">
        <f>IFERROR(VLOOKUP(N479, 【参考】数式用!$BA$2:$BB$48, 2, FALSE), "")</f>
        <v/>
      </c>
      <c r="AI479" s="423" t="str">
        <f t="shared" si="16"/>
        <v/>
      </c>
      <c r="AJ479" s="424" t="str">
        <f t="shared" si="17"/>
        <v/>
      </c>
    </row>
    <row r="480" spans="1:36" ht="30" customHeight="1">
      <c r="A480" s="153">
        <v>467</v>
      </c>
      <c r="B480" s="857" t="str">
        <f>IF(基本情報入力シート!C505="","",基本情報入力シート!C505)</f>
        <v/>
      </c>
      <c r="C480" s="858"/>
      <c r="D480" s="858"/>
      <c r="E480" s="858"/>
      <c r="F480" s="858"/>
      <c r="G480" s="858"/>
      <c r="H480" s="858"/>
      <c r="I480" s="859"/>
      <c r="J480" s="405" t="str">
        <f>IF(基本情報入力シート!M505="","",基本情報入力シート!M505)</f>
        <v/>
      </c>
      <c r="K480" s="406" t="str">
        <f>IF(基本情報入力シート!R505="","",基本情報入力シート!R505)</f>
        <v/>
      </c>
      <c r="L480" s="406" t="str">
        <f>IF(基本情報入力シート!W505="","",基本情報入力シート!W505)</f>
        <v/>
      </c>
      <c r="M480" s="405" t="str">
        <f>IF(基本情報入力シート!X505="","",基本情報入力シート!X505)</f>
        <v/>
      </c>
      <c r="N480" s="157" t="str">
        <f>IF(基本情報入力シート!Y505="","",基本情報入力シート!Y505)</f>
        <v/>
      </c>
      <c r="O480" s="164"/>
      <c r="P480" s="43"/>
      <c r="Q480" s="860"/>
      <c r="R480" s="861"/>
      <c r="S480" s="154" t="str">
        <f>IFERROR(ROUNDDOWN(Q480*VLOOKUP(N480,【参考】数式用!$AR$2:$AW$48,MATCH(P480,【参考】数式用!$AT$4:$AW$4)+2,FALSE)*0.5, 0), "")</f>
        <v/>
      </c>
      <c r="T480" s="47"/>
      <c r="U480" s="156" t="str">
        <f>IFERROR(IF(AG480&lt;&gt;"",Q480*VLOOKUP(N480,【参考】数式用!$AG$2:$AL$48,MATCH(P480,【参考】数式用!$AI$4:$AL$4,0)+2,0), ""), "")</f>
        <v/>
      </c>
      <c r="V480" s="42"/>
      <c r="W480" s="862"/>
      <c r="X480" s="863"/>
      <c r="Y480" s="43"/>
      <c r="Z480" s="48"/>
      <c r="AA480" s="155"/>
      <c r="AB480" s="49"/>
      <c r="AC480" s="864" t="str">
        <f>IFERROR(IF(AG480&lt;&gt;"",Z480*VLOOKUP(N480,【参考】数式用!$AG$2:$AL$48,MATCH(Y480,【参考】数式用!$AI$4:$AL$4,0)+2,0), ""), "")</f>
        <v/>
      </c>
      <c r="AD480" s="864"/>
      <c r="AE480" s="409"/>
      <c r="AF480" s="53"/>
      <c r="AG480" s="421" t="str">
        <f>IFERROR(VLOOKUP(O480, 【参考】数式用!$AY$5:$AY$13, 1, FALSE), "")</f>
        <v/>
      </c>
      <c r="AH480" s="422" t="str">
        <f>IFERROR(VLOOKUP(N480, 【参考】数式用!$BA$2:$BB$48, 2, FALSE), "")</f>
        <v/>
      </c>
      <c r="AI480" s="423" t="str">
        <f t="shared" si="16"/>
        <v/>
      </c>
      <c r="AJ480" s="424" t="str">
        <f t="shared" si="17"/>
        <v/>
      </c>
    </row>
    <row r="481" spans="1:36" ht="30" customHeight="1">
      <c r="A481" s="153">
        <v>468</v>
      </c>
      <c r="B481" s="857" t="str">
        <f>IF(基本情報入力シート!C506="","",基本情報入力シート!C506)</f>
        <v/>
      </c>
      <c r="C481" s="858"/>
      <c r="D481" s="858"/>
      <c r="E481" s="858"/>
      <c r="F481" s="858"/>
      <c r="G481" s="858"/>
      <c r="H481" s="858"/>
      <c r="I481" s="859"/>
      <c r="J481" s="405" t="str">
        <f>IF(基本情報入力シート!M506="","",基本情報入力シート!M506)</f>
        <v/>
      </c>
      <c r="K481" s="406" t="str">
        <f>IF(基本情報入力シート!R506="","",基本情報入力シート!R506)</f>
        <v/>
      </c>
      <c r="L481" s="406" t="str">
        <f>IF(基本情報入力シート!W506="","",基本情報入力シート!W506)</f>
        <v/>
      </c>
      <c r="M481" s="405" t="str">
        <f>IF(基本情報入力シート!X506="","",基本情報入力シート!X506)</f>
        <v/>
      </c>
      <c r="N481" s="157" t="str">
        <f>IF(基本情報入力シート!Y506="","",基本情報入力シート!Y506)</f>
        <v/>
      </c>
      <c r="O481" s="164"/>
      <c r="P481" s="43"/>
      <c r="Q481" s="860"/>
      <c r="R481" s="861"/>
      <c r="S481" s="154" t="str">
        <f>IFERROR(ROUNDDOWN(Q481*VLOOKUP(N481,【参考】数式用!$AR$2:$AW$48,MATCH(P481,【参考】数式用!$AT$4:$AW$4)+2,FALSE)*0.5, 0), "")</f>
        <v/>
      </c>
      <c r="T481" s="47"/>
      <c r="U481" s="156" t="str">
        <f>IFERROR(IF(AG481&lt;&gt;"",Q481*VLOOKUP(N481,【参考】数式用!$AG$2:$AL$48,MATCH(P481,【参考】数式用!$AI$4:$AL$4,0)+2,0), ""), "")</f>
        <v/>
      </c>
      <c r="V481" s="42"/>
      <c r="W481" s="862"/>
      <c r="X481" s="863"/>
      <c r="Y481" s="43"/>
      <c r="Z481" s="48"/>
      <c r="AA481" s="155"/>
      <c r="AB481" s="49"/>
      <c r="AC481" s="864" t="str">
        <f>IFERROR(IF(AG481&lt;&gt;"",Z481*VLOOKUP(N481,【参考】数式用!$AG$2:$AL$48,MATCH(Y481,【参考】数式用!$AI$4:$AL$4,0)+2,0), ""), "")</f>
        <v/>
      </c>
      <c r="AD481" s="864"/>
      <c r="AE481" s="409"/>
      <c r="AF481" s="53"/>
      <c r="AG481" s="421" t="str">
        <f>IFERROR(VLOOKUP(O481, 【参考】数式用!$AY$5:$AY$13, 1, FALSE), "")</f>
        <v/>
      </c>
      <c r="AH481" s="422" t="str">
        <f>IFERROR(VLOOKUP(N481, 【参考】数式用!$BA$2:$BB$48, 2, FALSE), "")</f>
        <v/>
      </c>
      <c r="AI481" s="423" t="str">
        <f t="shared" si="16"/>
        <v/>
      </c>
      <c r="AJ481" s="424" t="str">
        <f t="shared" si="17"/>
        <v/>
      </c>
    </row>
    <row r="482" spans="1:36" ht="30" customHeight="1">
      <c r="A482" s="153">
        <v>469</v>
      </c>
      <c r="B482" s="857" t="str">
        <f>IF(基本情報入力シート!C507="","",基本情報入力シート!C507)</f>
        <v/>
      </c>
      <c r="C482" s="858"/>
      <c r="D482" s="858"/>
      <c r="E482" s="858"/>
      <c r="F482" s="858"/>
      <c r="G482" s="858"/>
      <c r="H482" s="858"/>
      <c r="I482" s="859"/>
      <c r="J482" s="405" t="str">
        <f>IF(基本情報入力シート!M507="","",基本情報入力シート!M507)</f>
        <v/>
      </c>
      <c r="K482" s="406" t="str">
        <f>IF(基本情報入力シート!R507="","",基本情報入力シート!R507)</f>
        <v/>
      </c>
      <c r="L482" s="406" t="str">
        <f>IF(基本情報入力シート!W507="","",基本情報入力シート!W507)</f>
        <v/>
      </c>
      <c r="M482" s="405" t="str">
        <f>IF(基本情報入力シート!X507="","",基本情報入力シート!X507)</f>
        <v/>
      </c>
      <c r="N482" s="157" t="str">
        <f>IF(基本情報入力シート!Y507="","",基本情報入力シート!Y507)</f>
        <v/>
      </c>
      <c r="O482" s="164"/>
      <c r="P482" s="43"/>
      <c r="Q482" s="860"/>
      <c r="R482" s="861"/>
      <c r="S482" s="154" t="str">
        <f>IFERROR(ROUNDDOWN(Q482*VLOOKUP(N482,【参考】数式用!$AR$2:$AW$48,MATCH(P482,【参考】数式用!$AT$4:$AW$4)+2,FALSE)*0.5, 0), "")</f>
        <v/>
      </c>
      <c r="T482" s="47"/>
      <c r="U482" s="156" t="str">
        <f>IFERROR(IF(AG482&lt;&gt;"",Q482*VLOOKUP(N482,【参考】数式用!$AG$2:$AL$48,MATCH(P482,【参考】数式用!$AI$4:$AL$4,0)+2,0), ""), "")</f>
        <v/>
      </c>
      <c r="V482" s="42"/>
      <c r="W482" s="862"/>
      <c r="X482" s="863"/>
      <c r="Y482" s="43"/>
      <c r="Z482" s="48"/>
      <c r="AA482" s="155"/>
      <c r="AB482" s="49"/>
      <c r="AC482" s="864" t="str">
        <f>IFERROR(IF(AG482&lt;&gt;"",Z482*VLOOKUP(N482,【参考】数式用!$AG$2:$AL$48,MATCH(Y482,【参考】数式用!$AI$4:$AL$4,0)+2,0), ""), "")</f>
        <v/>
      </c>
      <c r="AD482" s="864"/>
      <c r="AE482" s="409"/>
      <c r="AF482" s="53"/>
      <c r="AG482" s="421" t="str">
        <f>IFERROR(VLOOKUP(O482, 【参考】数式用!$AY$5:$AY$13, 1, FALSE), "")</f>
        <v/>
      </c>
      <c r="AH482" s="422" t="str">
        <f>IFERROR(VLOOKUP(N482, 【参考】数式用!$BA$2:$BB$48, 2, FALSE), "")</f>
        <v/>
      </c>
      <c r="AI482" s="423" t="str">
        <f t="shared" si="16"/>
        <v/>
      </c>
      <c r="AJ482" s="424" t="str">
        <f t="shared" si="17"/>
        <v/>
      </c>
    </row>
    <row r="483" spans="1:36" ht="30" customHeight="1">
      <c r="A483" s="153">
        <v>470</v>
      </c>
      <c r="B483" s="857" t="str">
        <f>IF(基本情報入力シート!C508="","",基本情報入力シート!C508)</f>
        <v/>
      </c>
      <c r="C483" s="858"/>
      <c r="D483" s="858"/>
      <c r="E483" s="858"/>
      <c r="F483" s="858"/>
      <c r="G483" s="858"/>
      <c r="H483" s="858"/>
      <c r="I483" s="859"/>
      <c r="J483" s="405" t="str">
        <f>IF(基本情報入力シート!M508="","",基本情報入力シート!M508)</f>
        <v/>
      </c>
      <c r="K483" s="406" t="str">
        <f>IF(基本情報入力シート!R508="","",基本情報入力シート!R508)</f>
        <v/>
      </c>
      <c r="L483" s="406" t="str">
        <f>IF(基本情報入力シート!W508="","",基本情報入力シート!W508)</f>
        <v/>
      </c>
      <c r="M483" s="405" t="str">
        <f>IF(基本情報入力シート!X508="","",基本情報入力シート!X508)</f>
        <v/>
      </c>
      <c r="N483" s="157" t="str">
        <f>IF(基本情報入力シート!Y508="","",基本情報入力シート!Y508)</f>
        <v/>
      </c>
      <c r="O483" s="164"/>
      <c r="P483" s="43"/>
      <c r="Q483" s="860"/>
      <c r="R483" s="861"/>
      <c r="S483" s="154" t="str">
        <f>IFERROR(ROUNDDOWN(Q483*VLOOKUP(N483,【参考】数式用!$AR$2:$AW$48,MATCH(P483,【参考】数式用!$AT$4:$AW$4)+2,FALSE)*0.5, 0), "")</f>
        <v/>
      </c>
      <c r="T483" s="47"/>
      <c r="U483" s="156" t="str">
        <f>IFERROR(IF(AG483&lt;&gt;"",Q483*VLOOKUP(N483,【参考】数式用!$AG$2:$AL$48,MATCH(P483,【参考】数式用!$AI$4:$AL$4,0)+2,0), ""), "")</f>
        <v/>
      </c>
      <c r="V483" s="42"/>
      <c r="W483" s="862"/>
      <c r="X483" s="863"/>
      <c r="Y483" s="43"/>
      <c r="Z483" s="48"/>
      <c r="AA483" s="155"/>
      <c r="AB483" s="49"/>
      <c r="AC483" s="864" t="str">
        <f>IFERROR(IF(AG483&lt;&gt;"",Z483*VLOOKUP(N483,【参考】数式用!$AG$2:$AL$48,MATCH(Y483,【参考】数式用!$AI$4:$AL$4,0)+2,0), ""), "")</f>
        <v/>
      </c>
      <c r="AD483" s="864"/>
      <c r="AE483" s="409"/>
      <c r="AF483" s="53"/>
      <c r="AG483" s="421" t="str">
        <f>IFERROR(VLOOKUP(O483, 【参考】数式用!$AY$5:$AY$13, 1, FALSE), "")</f>
        <v/>
      </c>
      <c r="AH483" s="422" t="str">
        <f>IFERROR(VLOOKUP(N483, 【参考】数式用!$BA$2:$BB$48, 2, FALSE), "")</f>
        <v/>
      </c>
      <c r="AI483" s="423" t="str">
        <f t="shared" si="16"/>
        <v/>
      </c>
      <c r="AJ483" s="424" t="str">
        <f t="shared" si="17"/>
        <v/>
      </c>
    </row>
    <row r="484" spans="1:36" ht="30" customHeight="1">
      <c r="A484" s="153">
        <v>471</v>
      </c>
      <c r="B484" s="857" t="str">
        <f>IF(基本情報入力シート!C509="","",基本情報入力シート!C509)</f>
        <v/>
      </c>
      <c r="C484" s="858"/>
      <c r="D484" s="858"/>
      <c r="E484" s="858"/>
      <c r="F484" s="858"/>
      <c r="G484" s="858"/>
      <c r="H484" s="858"/>
      <c r="I484" s="859"/>
      <c r="J484" s="405" t="str">
        <f>IF(基本情報入力シート!M509="","",基本情報入力シート!M509)</f>
        <v/>
      </c>
      <c r="K484" s="406" t="str">
        <f>IF(基本情報入力シート!R509="","",基本情報入力シート!R509)</f>
        <v/>
      </c>
      <c r="L484" s="406" t="str">
        <f>IF(基本情報入力シート!W509="","",基本情報入力シート!W509)</f>
        <v/>
      </c>
      <c r="M484" s="405" t="str">
        <f>IF(基本情報入力シート!X509="","",基本情報入力シート!X509)</f>
        <v/>
      </c>
      <c r="N484" s="157" t="str">
        <f>IF(基本情報入力シート!Y509="","",基本情報入力シート!Y509)</f>
        <v/>
      </c>
      <c r="O484" s="164"/>
      <c r="P484" s="43"/>
      <c r="Q484" s="860"/>
      <c r="R484" s="861"/>
      <c r="S484" s="154" t="str">
        <f>IFERROR(ROUNDDOWN(Q484*VLOOKUP(N484,【参考】数式用!$AR$2:$AW$48,MATCH(P484,【参考】数式用!$AT$4:$AW$4)+2,FALSE)*0.5, 0), "")</f>
        <v/>
      </c>
      <c r="T484" s="47"/>
      <c r="U484" s="156" t="str">
        <f>IFERROR(IF(AG484&lt;&gt;"",Q484*VLOOKUP(N484,【参考】数式用!$AG$2:$AL$48,MATCH(P484,【参考】数式用!$AI$4:$AL$4,0)+2,0), ""), "")</f>
        <v/>
      </c>
      <c r="V484" s="42"/>
      <c r="W484" s="862"/>
      <c r="X484" s="863"/>
      <c r="Y484" s="43"/>
      <c r="Z484" s="48"/>
      <c r="AA484" s="155"/>
      <c r="AB484" s="49"/>
      <c r="AC484" s="864" t="str">
        <f>IFERROR(IF(AG484&lt;&gt;"",Z484*VLOOKUP(N484,【参考】数式用!$AG$2:$AL$48,MATCH(Y484,【参考】数式用!$AI$4:$AL$4,0)+2,0), ""), "")</f>
        <v/>
      </c>
      <c r="AD484" s="864"/>
      <c r="AE484" s="409"/>
      <c r="AF484" s="53"/>
      <c r="AG484" s="421" t="str">
        <f>IFERROR(VLOOKUP(O484, 【参考】数式用!$AY$5:$AY$13, 1, FALSE), "")</f>
        <v/>
      </c>
      <c r="AH484" s="422" t="str">
        <f>IFERROR(VLOOKUP(N484, 【参考】数式用!$BA$2:$BB$48, 2, FALSE), "")</f>
        <v/>
      </c>
      <c r="AI484" s="423" t="str">
        <f t="shared" si="16"/>
        <v/>
      </c>
      <c r="AJ484" s="424" t="str">
        <f t="shared" si="17"/>
        <v/>
      </c>
    </row>
    <row r="485" spans="1:36" ht="30" customHeight="1">
      <c r="A485" s="153">
        <v>472</v>
      </c>
      <c r="B485" s="857" t="str">
        <f>IF(基本情報入力シート!C510="","",基本情報入力シート!C510)</f>
        <v/>
      </c>
      <c r="C485" s="858"/>
      <c r="D485" s="858"/>
      <c r="E485" s="858"/>
      <c r="F485" s="858"/>
      <c r="G485" s="858"/>
      <c r="H485" s="858"/>
      <c r="I485" s="859"/>
      <c r="J485" s="405" t="str">
        <f>IF(基本情報入力シート!M510="","",基本情報入力シート!M510)</f>
        <v/>
      </c>
      <c r="K485" s="406" t="str">
        <f>IF(基本情報入力シート!R510="","",基本情報入力シート!R510)</f>
        <v/>
      </c>
      <c r="L485" s="406" t="str">
        <f>IF(基本情報入力シート!W510="","",基本情報入力シート!W510)</f>
        <v/>
      </c>
      <c r="M485" s="405" t="str">
        <f>IF(基本情報入力シート!X510="","",基本情報入力シート!X510)</f>
        <v/>
      </c>
      <c r="N485" s="157" t="str">
        <f>IF(基本情報入力シート!Y510="","",基本情報入力シート!Y510)</f>
        <v/>
      </c>
      <c r="O485" s="164"/>
      <c r="P485" s="43"/>
      <c r="Q485" s="860"/>
      <c r="R485" s="861"/>
      <c r="S485" s="154" t="str">
        <f>IFERROR(ROUNDDOWN(Q485*VLOOKUP(N485,【参考】数式用!$AR$2:$AW$48,MATCH(P485,【参考】数式用!$AT$4:$AW$4)+2,FALSE)*0.5, 0), "")</f>
        <v/>
      </c>
      <c r="T485" s="47"/>
      <c r="U485" s="156" t="str">
        <f>IFERROR(IF(AG485&lt;&gt;"",Q485*VLOOKUP(N485,【参考】数式用!$AG$2:$AL$48,MATCH(P485,【参考】数式用!$AI$4:$AL$4,0)+2,0), ""), "")</f>
        <v/>
      </c>
      <c r="V485" s="42"/>
      <c r="W485" s="862"/>
      <c r="X485" s="863"/>
      <c r="Y485" s="43"/>
      <c r="Z485" s="48"/>
      <c r="AA485" s="155"/>
      <c r="AB485" s="49"/>
      <c r="AC485" s="864" t="str">
        <f>IFERROR(IF(AG485&lt;&gt;"",Z485*VLOOKUP(N485,【参考】数式用!$AG$2:$AL$48,MATCH(Y485,【参考】数式用!$AI$4:$AL$4,0)+2,0), ""), "")</f>
        <v/>
      </c>
      <c r="AD485" s="864"/>
      <c r="AE485" s="409"/>
      <c r="AF485" s="53"/>
      <c r="AG485" s="421" t="str">
        <f>IFERROR(VLOOKUP(O485, 【参考】数式用!$AY$5:$AY$13, 1, FALSE), "")</f>
        <v/>
      </c>
      <c r="AH485" s="422" t="str">
        <f>IFERROR(VLOOKUP(N485, 【参考】数式用!$BA$2:$BB$48, 2, FALSE), "")</f>
        <v/>
      </c>
      <c r="AI485" s="423" t="str">
        <f t="shared" si="16"/>
        <v/>
      </c>
      <c r="AJ485" s="424" t="str">
        <f t="shared" si="17"/>
        <v/>
      </c>
    </row>
    <row r="486" spans="1:36" ht="30" customHeight="1">
      <c r="A486" s="153">
        <v>473</v>
      </c>
      <c r="B486" s="857" t="str">
        <f>IF(基本情報入力シート!C511="","",基本情報入力シート!C511)</f>
        <v/>
      </c>
      <c r="C486" s="858"/>
      <c r="D486" s="858"/>
      <c r="E486" s="858"/>
      <c r="F486" s="858"/>
      <c r="G486" s="858"/>
      <c r="H486" s="858"/>
      <c r="I486" s="859"/>
      <c r="J486" s="405" t="str">
        <f>IF(基本情報入力シート!M511="","",基本情報入力シート!M511)</f>
        <v/>
      </c>
      <c r="K486" s="406" t="str">
        <f>IF(基本情報入力シート!R511="","",基本情報入力シート!R511)</f>
        <v/>
      </c>
      <c r="L486" s="406" t="str">
        <f>IF(基本情報入力シート!W511="","",基本情報入力シート!W511)</f>
        <v/>
      </c>
      <c r="M486" s="405" t="str">
        <f>IF(基本情報入力シート!X511="","",基本情報入力シート!X511)</f>
        <v/>
      </c>
      <c r="N486" s="157" t="str">
        <f>IF(基本情報入力シート!Y511="","",基本情報入力シート!Y511)</f>
        <v/>
      </c>
      <c r="O486" s="164"/>
      <c r="P486" s="43"/>
      <c r="Q486" s="860"/>
      <c r="R486" s="861"/>
      <c r="S486" s="154" t="str">
        <f>IFERROR(ROUNDDOWN(Q486*VLOOKUP(N486,【参考】数式用!$AR$2:$AW$48,MATCH(P486,【参考】数式用!$AT$4:$AW$4)+2,FALSE)*0.5, 0), "")</f>
        <v/>
      </c>
      <c r="T486" s="47"/>
      <c r="U486" s="156" t="str">
        <f>IFERROR(IF(AG486&lt;&gt;"",Q486*VLOOKUP(N486,【参考】数式用!$AG$2:$AL$48,MATCH(P486,【参考】数式用!$AI$4:$AL$4,0)+2,0), ""), "")</f>
        <v/>
      </c>
      <c r="V486" s="42"/>
      <c r="W486" s="862"/>
      <c r="X486" s="863"/>
      <c r="Y486" s="43"/>
      <c r="Z486" s="48"/>
      <c r="AA486" s="155"/>
      <c r="AB486" s="49"/>
      <c r="AC486" s="864" t="str">
        <f>IFERROR(IF(AG486&lt;&gt;"",Z486*VLOOKUP(N486,【参考】数式用!$AG$2:$AL$48,MATCH(Y486,【参考】数式用!$AI$4:$AL$4,0)+2,0), ""), "")</f>
        <v/>
      </c>
      <c r="AD486" s="864"/>
      <c r="AE486" s="409"/>
      <c r="AF486" s="53"/>
      <c r="AG486" s="421" t="str">
        <f>IFERROR(VLOOKUP(O486, 【参考】数式用!$AY$5:$AY$13, 1, FALSE), "")</f>
        <v/>
      </c>
      <c r="AH486" s="422" t="str">
        <f>IFERROR(VLOOKUP(N486, 【参考】数式用!$BA$2:$BB$48, 2, FALSE), "")</f>
        <v/>
      </c>
      <c r="AI486" s="423" t="str">
        <f t="shared" si="16"/>
        <v/>
      </c>
      <c r="AJ486" s="424" t="str">
        <f t="shared" si="17"/>
        <v/>
      </c>
    </row>
    <row r="487" spans="1:36" ht="30" customHeight="1">
      <c r="A487" s="153">
        <v>474</v>
      </c>
      <c r="B487" s="857" t="str">
        <f>IF(基本情報入力シート!C512="","",基本情報入力シート!C512)</f>
        <v/>
      </c>
      <c r="C487" s="858"/>
      <c r="D487" s="858"/>
      <c r="E487" s="858"/>
      <c r="F487" s="858"/>
      <c r="G487" s="858"/>
      <c r="H487" s="858"/>
      <c r="I487" s="859"/>
      <c r="J487" s="405" t="str">
        <f>IF(基本情報入力シート!M512="","",基本情報入力シート!M512)</f>
        <v/>
      </c>
      <c r="K487" s="406" t="str">
        <f>IF(基本情報入力シート!R512="","",基本情報入力シート!R512)</f>
        <v/>
      </c>
      <c r="L487" s="406" t="str">
        <f>IF(基本情報入力シート!W512="","",基本情報入力シート!W512)</f>
        <v/>
      </c>
      <c r="M487" s="405" t="str">
        <f>IF(基本情報入力シート!X512="","",基本情報入力シート!X512)</f>
        <v/>
      </c>
      <c r="N487" s="157" t="str">
        <f>IF(基本情報入力シート!Y512="","",基本情報入力シート!Y512)</f>
        <v/>
      </c>
      <c r="O487" s="164"/>
      <c r="P487" s="43"/>
      <c r="Q487" s="860"/>
      <c r="R487" s="861"/>
      <c r="S487" s="154" t="str">
        <f>IFERROR(ROUNDDOWN(Q487*VLOOKUP(N487,【参考】数式用!$AR$2:$AW$48,MATCH(P487,【参考】数式用!$AT$4:$AW$4)+2,FALSE)*0.5, 0), "")</f>
        <v/>
      </c>
      <c r="T487" s="47"/>
      <c r="U487" s="156" t="str">
        <f>IFERROR(IF(AG487&lt;&gt;"",Q487*VLOOKUP(N487,【参考】数式用!$AG$2:$AL$48,MATCH(P487,【参考】数式用!$AI$4:$AL$4,0)+2,0), ""), "")</f>
        <v/>
      </c>
      <c r="V487" s="42"/>
      <c r="W487" s="862"/>
      <c r="X487" s="863"/>
      <c r="Y487" s="43"/>
      <c r="Z487" s="48"/>
      <c r="AA487" s="155"/>
      <c r="AB487" s="49"/>
      <c r="AC487" s="864" t="str">
        <f>IFERROR(IF(AG487&lt;&gt;"",Z487*VLOOKUP(N487,【参考】数式用!$AG$2:$AL$48,MATCH(Y487,【参考】数式用!$AI$4:$AL$4,0)+2,0), ""), "")</f>
        <v/>
      </c>
      <c r="AD487" s="864"/>
      <c r="AE487" s="409"/>
      <c r="AF487" s="53"/>
      <c r="AG487" s="421" t="str">
        <f>IFERROR(VLOOKUP(O487, 【参考】数式用!$AY$5:$AY$13, 1, FALSE), "")</f>
        <v/>
      </c>
      <c r="AH487" s="422" t="str">
        <f>IFERROR(VLOOKUP(N487, 【参考】数式用!$BA$2:$BB$48, 2, FALSE), "")</f>
        <v/>
      </c>
      <c r="AI487" s="423" t="str">
        <f t="shared" si="16"/>
        <v/>
      </c>
      <c r="AJ487" s="424" t="str">
        <f t="shared" si="17"/>
        <v/>
      </c>
    </row>
    <row r="488" spans="1:36" ht="30" customHeight="1">
      <c r="A488" s="153">
        <v>475</v>
      </c>
      <c r="B488" s="857" t="str">
        <f>IF(基本情報入力シート!C513="","",基本情報入力シート!C513)</f>
        <v/>
      </c>
      <c r="C488" s="858"/>
      <c r="D488" s="858"/>
      <c r="E488" s="858"/>
      <c r="F488" s="858"/>
      <c r="G488" s="858"/>
      <c r="H488" s="858"/>
      <c r="I488" s="859"/>
      <c r="J488" s="405" t="str">
        <f>IF(基本情報入力シート!M513="","",基本情報入力シート!M513)</f>
        <v/>
      </c>
      <c r="K488" s="406" t="str">
        <f>IF(基本情報入力シート!R513="","",基本情報入力シート!R513)</f>
        <v/>
      </c>
      <c r="L488" s="406" t="str">
        <f>IF(基本情報入力シート!W513="","",基本情報入力シート!W513)</f>
        <v/>
      </c>
      <c r="M488" s="405" t="str">
        <f>IF(基本情報入力シート!X513="","",基本情報入力シート!X513)</f>
        <v/>
      </c>
      <c r="N488" s="157" t="str">
        <f>IF(基本情報入力シート!Y513="","",基本情報入力シート!Y513)</f>
        <v/>
      </c>
      <c r="O488" s="164"/>
      <c r="P488" s="43"/>
      <c r="Q488" s="860"/>
      <c r="R488" s="861"/>
      <c r="S488" s="154" t="str">
        <f>IFERROR(ROUNDDOWN(Q488*VLOOKUP(N488,【参考】数式用!$AR$2:$AW$48,MATCH(P488,【参考】数式用!$AT$4:$AW$4)+2,FALSE)*0.5, 0), "")</f>
        <v/>
      </c>
      <c r="T488" s="47"/>
      <c r="U488" s="156" t="str">
        <f>IFERROR(IF(AG488&lt;&gt;"",Q488*VLOOKUP(N488,【参考】数式用!$AG$2:$AL$48,MATCH(P488,【参考】数式用!$AI$4:$AL$4,0)+2,0), ""), "")</f>
        <v/>
      </c>
      <c r="V488" s="42"/>
      <c r="W488" s="862"/>
      <c r="X488" s="863"/>
      <c r="Y488" s="43"/>
      <c r="Z488" s="48"/>
      <c r="AA488" s="155"/>
      <c r="AB488" s="49"/>
      <c r="AC488" s="864" t="str">
        <f>IFERROR(IF(AG488&lt;&gt;"",Z488*VLOOKUP(N488,【参考】数式用!$AG$2:$AL$48,MATCH(Y488,【参考】数式用!$AI$4:$AL$4,0)+2,0), ""), "")</f>
        <v/>
      </c>
      <c r="AD488" s="864"/>
      <c r="AE488" s="409"/>
      <c r="AF488" s="53"/>
      <c r="AG488" s="421" t="str">
        <f>IFERROR(VLOOKUP(O488, 【参考】数式用!$AY$5:$AY$13, 1, FALSE), "")</f>
        <v/>
      </c>
      <c r="AH488" s="422" t="str">
        <f>IFERROR(VLOOKUP(N488, 【参考】数式用!$BA$2:$BB$48, 2, FALSE), "")</f>
        <v/>
      </c>
      <c r="AI488" s="423" t="str">
        <f t="shared" ref="AI488:AI551" si="18">IF(AND(OR(P488="処遇改善加算Ⅰ",P488="処遇改善加算Ⅱ"),AH488="対象"), 1,"")</f>
        <v/>
      </c>
      <c r="AJ488" s="424" t="str">
        <f t="shared" ref="AJ488:AJ551" si="19">IF(OR(Y488="処遇改善加算Ⅰ",Y488="処遇改善加算Ⅱ"),IF(AND(N488&lt;&gt;"訪問型サービス（総合事業）",N488&lt;&gt;"通所型サービス（総合事業）",N488&lt;&gt;"（介護予防）短期入所生活介護",N488&lt;&gt;"（介護予防）短期入所療養介護（老健）",N488&lt;&gt;"（介護予防）短期入所療養介護 （病院等（老健以外）)",N488&lt;&gt;"（介護予防）短期入所療養介護（医療院）"),1,""),"")</f>
        <v/>
      </c>
    </row>
    <row r="489" spans="1:36" ht="30" customHeight="1">
      <c r="A489" s="153">
        <v>476</v>
      </c>
      <c r="B489" s="857" t="str">
        <f>IF(基本情報入力シート!C514="","",基本情報入力シート!C514)</f>
        <v/>
      </c>
      <c r="C489" s="858"/>
      <c r="D489" s="858"/>
      <c r="E489" s="858"/>
      <c r="F489" s="858"/>
      <c r="G489" s="858"/>
      <c r="H489" s="858"/>
      <c r="I489" s="859"/>
      <c r="J489" s="405" t="str">
        <f>IF(基本情報入力シート!M514="","",基本情報入力シート!M514)</f>
        <v/>
      </c>
      <c r="K489" s="406" t="str">
        <f>IF(基本情報入力シート!R514="","",基本情報入力シート!R514)</f>
        <v/>
      </c>
      <c r="L489" s="406" t="str">
        <f>IF(基本情報入力シート!W514="","",基本情報入力シート!W514)</f>
        <v/>
      </c>
      <c r="M489" s="405" t="str">
        <f>IF(基本情報入力シート!X514="","",基本情報入力シート!X514)</f>
        <v/>
      </c>
      <c r="N489" s="157" t="str">
        <f>IF(基本情報入力シート!Y514="","",基本情報入力シート!Y514)</f>
        <v/>
      </c>
      <c r="O489" s="164"/>
      <c r="P489" s="43"/>
      <c r="Q489" s="860"/>
      <c r="R489" s="861"/>
      <c r="S489" s="154" t="str">
        <f>IFERROR(ROUNDDOWN(Q489*VLOOKUP(N489,【参考】数式用!$AR$2:$AW$48,MATCH(P489,【参考】数式用!$AT$4:$AW$4)+2,FALSE)*0.5, 0), "")</f>
        <v/>
      </c>
      <c r="T489" s="47"/>
      <c r="U489" s="156" t="str">
        <f>IFERROR(IF(AG489&lt;&gt;"",Q489*VLOOKUP(N489,【参考】数式用!$AG$2:$AL$48,MATCH(P489,【参考】数式用!$AI$4:$AL$4,0)+2,0), ""), "")</f>
        <v/>
      </c>
      <c r="V489" s="42"/>
      <c r="W489" s="862"/>
      <c r="X489" s="863"/>
      <c r="Y489" s="43"/>
      <c r="Z489" s="48"/>
      <c r="AA489" s="155"/>
      <c r="AB489" s="49"/>
      <c r="AC489" s="864" t="str">
        <f>IFERROR(IF(AG489&lt;&gt;"",Z489*VLOOKUP(N489,【参考】数式用!$AG$2:$AL$48,MATCH(Y489,【参考】数式用!$AI$4:$AL$4,0)+2,0), ""), "")</f>
        <v/>
      </c>
      <c r="AD489" s="864"/>
      <c r="AE489" s="409"/>
      <c r="AF489" s="53"/>
      <c r="AG489" s="421" t="str">
        <f>IFERROR(VLOOKUP(O489, 【参考】数式用!$AY$5:$AY$13, 1, FALSE), "")</f>
        <v/>
      </c>
      <c r="AH489" s="422" t="str">
        <f>IFERROR(VLOOKUP(N489, 【参考】数式用!$BA$2:$BB$48, 2, FALSE), "")</f>
        <v/>
      </c>
      <c r="AI489" s="423" t="str">
        <f t="shared" si="18"/>
        <v/>
      </c>
      <c r="AJ489" s="424" t="str">
        <f t="shared" si="19"/>
        <v/>
      </c>
    </row>
    <row r="490" spans="1:36" ht="30" customHeight="1">
      <c r="A490" s="153">
        <v>477</v>
      </c>
      <c r="B490" s="857" t="str">
        <f>IF(基本情報入力シート!C515="","",基本情報入力シート!C515)</f>
        <v/>
      </c>
      <c r="C490" s="858"/>
      <c r="D490" s="858"/>
      <c r="E490" s="858"/>
      <c r="F490" s="858"/>
      <c r="G490" s="858"/>
      <c r="H490" s="858"/>
      <c r="I490" s="859"/>
      <c r="J490" s="405" t="str">
        <f>IF(基本情報入力シート!M515="","",基本情報入力シート!M515)</f>
        <v/>
      </c>
      <c r="K490" s="406" t="str">
        <f>IF(基本情報入力シート!R515="","",基本情報入力シート!R515)</f>
        <v/>
      </c>
      <c r="L490" s="406" t="str">
        <f>IF(基本情報入力シート!W515="","",基本情報入力シート!W515)</f>
        <v/>
      </c>
      <c r="M490" s="405" t="str">
        <f>IF(基本情報入力シート!X515="","",基本情報入力シート!X515)</f>
        <v/>
      </c>
      <c r="N490" s="157" t="str">
        <f>IF(基本情報入力シート!Y515="","",基本情報入力シート!Y515)</f>
        <v/>
      </c>
      <c r="O490" s="164"/>
      <c r="P490" s="43"/>
      <c r="Q490" s="860"/>
      <c r="R490" s="861"/>
      <c r="S490" s="154" t="str">
        <f>IFERROR(ROUNDDOWN(Q490*VLOOKUP(N490,【参考】数式用!$AR$2:$AW$48,MATCH(P490,【参考】数式用!$AT$4:$AW$4)+2,FALSE)*0.5, 0), "")</f>
        <v/>
      </c>
      <c r="T490" s="47"/>
      <c r="U490" s="156" t="str">
        <f>IFERROR(IF(AG490&lt;&gt;"",Q490*VLOOKUP(N490,【参考】数式用!$AG$2:$AL$48,MATCH(P490,【参考】数式用!$AI$4:$AL$4,0)+2,0), ""), "")</f>
        <v/>
      </c>
      <c r="V490" s="42"/>
      <c r="W490" s="862"/>
      <c r="X490" s="863"/>
      <c r="Y490" s="43"/>
      <c r="Z490" s="48"/>
      <c r="AA490" s="155"/>
      <c r="AB490" s="49"/>
      <c r="AC490" s="864" t="str">
        <f>IFERROR(IF(AG490&lt;&gt;"",Z490*VLOOKUP(N490,【参考】数式用!$AG$2:$AL$48,MATCH(Y490,【参考】数式用!$AI$4:$AL$4,0)+2,0), ""), "")</f>
        <v/>
      </c>
      <c r="AD490" s="864"/>
      <c r="AE490" s="409"/>
      <c r="AF490" s="53"/>
      <c r="AG490" s="421" t="str">
        <f>IFERROR(VLOOKUP(O490, 【参考】数式用!$AY$5:$AY$13, 1, FALSE), "")</f>
        <v/>
      </c>
      <c r="AH490" s="422" t="str">
        <f>IFERROR(VLOOKUP(N490, 【参考】数式用!$BA$2:$BB$48, 2, FALSE), "")</f>
        <v/>
      </c>
      <c r="AI490" s="423" t="str">
        <f t="shared" si="18"/>
        <v/>
      </c>
      <c r="AJ490" s="424" t="str">
        <f t="shared" si="19"/>
        <v/>
      </c>
    </row>
    <row r="491" spans="1:36" ht="30" customHeight="1">
      <c r="A491" s="153">
        <v>478</v>
      </c>
      <c r="B491" s="857" t="str">
        <f>IF(基本情報入力シート!C516="","",基本情報入力シート!C516)</f>
        <v/>
      </c>
      <c r="C491" s="858"/>
      <c r="D491" s="858"/>
      <c r="E491" s="858"/>
      <c r="F491" s="858"/>
      <c r="G491" s="858"/>
      <c r="H491" s="858"/>
      <c r="I491" s="859"/>
      <c r="J491" s="405" t="str">
        <f>IF(基本情報入力シート!M516="","",基本情報入力シート!M516)</f>
        <v/>
      </c>
      <c r="K491" s="406" t="str">
        <f>IF(基本情報入力シート!R516="","",基本情報入力シート!R516)</f>
        <v/>
      </c>
      <c r="L491" s="406" t="str">
        <f>IF(基本情報入力シート!W516="","",基本情報入力シート!W516)</f>
        <v/>
      </c>
      <c r="M491" s="405" t="str">
        <f>IF(基本情報入力シート!X516="","",基本情報入力シート!X516)</f>
        <v/>
      </c>
      <c r="N491" s="157" t="str">
        <f>IF(基本情報入力シート!Y516="","",基本情報入力シート!Y516)</f>
        <v/>
      </c>
      <c r="O491" s="164"/>
      <c r="P491" s="43"/>
      <c r="Q491" s="860"/>
      <c r="R491" s="861"/>
      <c r="S491" s="154" t="str">
        <f>IFERROR(ROUNDDOWN(Q491*VLOOKUP(N491,【参考】数式用!$AR$2:$AW$48,MATCH(P491,【参考】数式用!$AT$4:$AW$4)+2,FALSE)*0.5, 0), "")</f>
        <v/>
      </c>
      <c r="T491" s="47"/>
      <c r="U491" s="156" t="str">
        <f>IFERROR(IF(AG491&lt;&gt;"",Q491*VLOOKUP(N491,【参考】数式用!$AG$2:$AL$48,MATCH(P491,【参考】数式用!$AI$4:$AL$4,0)+2,0), ""), "")</f>
        <v/>
      </c>
      <c r="V491" s="42"/>
      <c r="W491" s="862"/>
      <c r="X491" s="863"/>
      <c r="Y491" s="43"/>
      <c r="Z491" s="48"/>
      <c r="AA491" s="155"/>
      <c r="AB491" s="49"/>
      <c r="AC491" s="864" t="str">
        <f>IFERROR(IF(AG491&lt;&gt;"",Z491*VLOOKUP(N491,【参考】数式用!$AG$2:$AL$48,MATCH(Y491,【参考】数式用!$AI$4:$AL$4,0)+2,0), ""), "")</f>
        <v/>
      </c>
      <c r="AD491" s="864"/>
      <c r="AE491" s="409"/>
      <c r="AF491" s="53"/>
      <c r="AG491" s="421" t="str">
        <f>IFERROR(VLOOKUP(O491, 【参考】数式用!$AY$5:$AY$13, 1, FALSE), "")</f>
        <v/>
      </c>
      <c r="AH491" s="422" t="str">
        <f>IFERROR(VLOOKUP(N491, 【参考】数式用!$BA$2:$BB$48, 2, FALSE), "")</f>
        <v/>
      </c>
      <c r="AI491" s="423" t="str">
        <f t="shared" si="18"/>
        <v/>
      </c>
      <c r="AJ491" s="424" t="str">
        <f t="shared" si="19"/>
        <v/>
      </c>
    </row>
    <row r="492" spans="1:36" ht="30" customHeight="1">
      <c r="A492" s="153">
        <v>479</v>
      </c>
      <c r="B492" s="857" t="str">
        <f>IF(基本情報入力シート!C517="","",基本情報入力シート!C517)</f>
        <v/>
      </c>
      <c r="C492" s="858"/>
      <c r="D492" s="858"/>
      <c r="E492" s="858"/>
      <c r="F492" s="858"/>
      <c r="G492" s="858"/>
      <c r="H492" s="858"/>
      <c r="I492" s="859"/>
      <c r="J492" s="405" t="str">
        <f>IF(基本情報入力シート!M517="","",基本情報入力シート!M517)</f>
        <v/>
      </c>
      <c r="K492" s="406" t="str">
        <f>IF(基本情報入力シート!R517="","",基本情報入力シート!R517)</f>
        <v/>
      </c>
      <c r="L492" s="406" t="str">
        <f>IF(基本情報入力シート!W517="","",基本情報入力シート!W517)</f>
        <v/>
      </c>
      <c r="M492" s="405" t="str">
        <f>IF(基本情報入力シート!X517="","",基本情報入力シート!X517)</f>
        <v/>
      </c>
      <c r="N492" s="157" t="str">
        <f>IF(基本情報入力シート!Y517="","",基本情報入力シート!Y517)</f>
        <v/>
      </c>
      <c r="O492" s="164"/>
      <c r="P492" s="43"/>
      <c r="Q492" s="860"/>
      <c r="R492" s="861"/>
      <c r="S492" s="154" t="str">
        <f>IFERROR(ROUNDDOWN(Q492*VLOOKUP(N492,【参考】数式用!$AR$2:$AW$48,MATCH(P492,【参考】数式用!$AT$4:$AW$4)+2,FALSE)*0.5, 0), "")</f>
        <v/>
      </c>
      <c r="T492" s="47"/>
      <c r="U492" s="156" t="str">
        <f>IFERROR(IF(AG492&lt;&gt;"",Q492*VLOOKUP(N492,【参考】数式用!$AG$2:$AL$48,MATCH(P492,【参考】数式用!$AI$4:$AL$4,0)+2,0), ""), "")</f>
        <v/>
      </c>
      <c r="V492" s="42"/>
      <c r="W492" s="862"/>
      <c r="X492" s="863"/>
      <c r="Y492" s="43"/>
      <c r="Z492" s="48"/>
      <c r="AA492" s="155"/>
      <c r="AB492" s="49"/>
      <c r="AC492" s="864" t="str">
        <f>IFERROR(IF(AG492&lt;&gt;"",Z492*VLOOKUP(N492,【参考】数式用!$AG$2:$AL$48,MATCH(Y492,【参考】数式用!$AI$4:$AL$4,0)+2,0), ""), "")</f>
        <v/>
      </c>
      <c r="AD492" s="864"/>
      <c r="AE492" s="409"/>
      <c r="AF492" s="53"/>
      <c r="AG492" s="421" t="str">
        <f>IFERROR(VLOOKUP(O492, 【参考】数式用!$AY$5:$AY$13, 1, FALSE), "")</f>
        <v/>
      </c>
      <c r="AH492" s="422" t="str">
        <f>IFERROR(VLOOKUP(N492, 【参考】数式用!$BA$2:$BB$48, 2, FALSE), "")</f>
        <v/>
      </c>
      <c r="AI492" s="423" t="str">
        <f t="shared" si="18"/>
        <v/>
      </c>
      <c r="AJ492" s="424" t="str">
        <f t="shared" si="19"/>
        <v/>
      </c>
    </row>
    <row r="493" spans="1:36" ht="30" customHeight="1">
      <c r="A493" s="153">
        <v>480</v>
      </c>
      <c r="B493" s="857" t="str">
        <f>IF(基本情報入力シート!C518="","",基本情報入力シート!C518)</f>
        <v/>
      </c>
      <c r="C493" s="858"/>
      <c r="D493" s="858"/>
      <c r="E493" s="858"/>
      <c r="F493" s="858"/>
      <c r="G493" s="858"/>
      <c r="H493" s="858"/>
      <c r="I493" s="859"/>
      <c r="J493" s="405" t="str">
        <f>IF(基本情報入力シート!M518="","",基本情報入力シート!M518)</f>
        <v/>
      </c>
      <c r="K493" s="406" t="str">
        <f>IF(基本情報入力シート!R518="","",基本情報入力シート!R518)</f>
        <v/>
      </c>
      <c r="L493" s="406" t="str">
        <f>IF(基本情報入力シート!W518="","",基本情報入力シート!W518)</f>
        <v/>
      </c>
      <c r="M493" s="405" t="str">
        <f>IF(基本情報入力シート!X518="","",基本情報入力シート!X518)</f>
        <v/>
      </c>
      <c r="N493" s="157" t="str">
        <f>IF(基本情報入力シート!Y518="","",基本情報入力シート!Y518)</f>
        <v/>
      </c>
      <c r="O493" s="164"/>
      <c r="P493" s="43"/>
      <c r="Q493" s="860"/>
      <c r="R493" s="861"/>
      <c r="S493" s="154" t="str">
        <f>IFERROR(ROUNDDOWN(Q493*VLOOKUP(N493,【参考】数式用!$AR$2:$AW$48,MATCH(P493,【参考】数式用!$AT$4:$AW$4)+2,FALSE)*0.5, 0), "")</f>
        <v/>
      </c>
      <c r="T493" s="47"/>
      <c r="U493" s="156" t="str">
        <f>IFERROR(IF(AG493&lt;&gt;"",Q493*VLOOKUP(N493,【参考】数式用!$AG$2:$AL$48,MATCH(P493,【参考】数式用!$AI$4:$AL$4,0)+2,0), ""), "")</f>
        <v/>
      </c>
      <c r="V493" s="42"/>
      <c r="W493" s="862"/>
      <c r="X493" s="863"/>
      <c r="Y493" s="43"/>
      <c r="Z493" s="48"/>
      <c r="AA493" s="155"/>
      <c r="AB493" s="49"/>
      <c r="AC493" s="864" t="str">
        <f>IFERROR(IF(AG493&lt;&gt;"",Z493*VLOOKUP(N493,【参考】数式用!$AG$2:$AL$48,MATCH(Y493,【参考】数式用!$AI$4:$AL$4,0)+2,0), ""), "")</f>
        <v/>
      </c>
      <c r="AD493" s="864"/>
      <c r="AE493" s="409"/>
      <c r="AF493" s="53"/>
      <c r="AG493" s="421" t="str">
        <f>IFERROR(VLOOKUP(O493, 【参考】数式用!$AY$5:$AY$13, 1, FALSE), "")</f>
        <v/>
      </c>
      <c r="AH493" s="422" t="str">
        <f>IFERROR(VLOOKUP(N493, 【参考】数式用!$BA$2:$BB$48, 2, FALSE), "")</f>
        <v/>
      </c>
      <c r="AI493" s="423" t="str">
        <f t="shared" si="18"/>
        <v/>
      </c>
      <c r="AJ493" s="424" t="str">
        <f t="shared" si="19"/>
        <v/>
      </c>
    </row>
    <row r="494" spans="1:36" ht="30" customHeight="1">
      <c r="A494" s="153">
        <v>481</v>
      </c>
      <c r="B494" s="857" t="str">
        <f>IF(基本情報入力シート!C519="","",基本情報入力シート!C519)</f>
        <v/>
      </c>
      <c r="C494" s="858"/>
      <c r="D494" s="858"/>
      <c r="E494" s="858"/>
      <c r="F494" s="858"/>
      <c r="G494" s="858"/>
      <c r="H494" s="858"/>
      <c r="I494" s="859"/>
      <c r="J494" s="405" t="str">
        <f>IF(基本情報入力シート!M519="","",基本情報入力シート!M519)</f>
        <v/>
      </c>
      <c r="K494" s="406" t="str">
        <f>IF(基本情報入力シート!R519="","",基本情報入力シート!R519)</f>
        <v/>
      </c>
      <c r="L494" s="406" t="str">
        <f>IF(基本情報入力シート!W519="","",基本情報入力シート!W519)</f>
        <v/>
      </c>
      <c r="M494" s="405" t="str">
        <f>IF(基本情報入力シート!X519="","",基本情報入力シート!X519)</f>
        <v/>
      </c>
      <c r="N494" s="157" t="str">
        <f>IF(基本情報入力シート!Y519="","",基本情報入力シート!Y519)</f>
        <v/>
      </c>
      <c r="O494" s="164"/>
      <c r="P494" s="43"/>
      <c r="Q494" s="860"/>
      <c r="R494" s="861"/>
      <c r="S494" s="154" t="str">
        <f>IFERROR(ROUNDDOWN(Q494*VLOOKUP(N494,【参考】数式用!$AR$2:$AW$48,MATCH(P494,【参考】数式用!$AT$4:$AW$4)+2,FALSE)*0.5, 0), "")</f>
        <v/>
      </c>
      <c r="T494" s="47"/>
      <c r="U494" s="156" t="str">
        <f>IFERROR(IF(AG494&lt;&gt;"",Q494*VLOOKUP(N494,【参考】数式用!$AG$2:$AL$48,MATCH(P494,【参考】数式用!$AI$4:$AL$4,0)+2,0), ""), "")</f>
        <v/>
      </c>
      <c r="V494" s="42"/>
      <c r="W494" s="862"/>
      <c r="X494" s="863"/>
      <c r="Y494" s="43"/>
      <c r="Z494" s="48"/>
      <c r="AA494" s="155"/>
      <c r="AB494" s="49"/>
      <c r="AC494" s="864" t="str">
        <f>IFERROR(IF(AG494&lt;&gt;"",Z494*VLOOKUP(N494,【参考】数式用!$AG$2:$AL$48,MATCH(Y494,【参考】数式用!$AI$4:$AL$4,0)+2,0), ""), "")</f>
        <v/>
      </c>
      <c r="AD494" s="864"/>
      <c r="AE494" s="409"/>
      <c r="AF494" s="53"/>
      <c r="AG494" s="421" t="str">
        <f>IFERROR(VLOOKUP(O494, 【参考】数式用!$AY$5:$AY$13, 1, FALSE), "")</f>
        <v/>
      </c>
      <c r="AH494" s="422" t="str">
        <f>IFERROR(VLOOKUP(N494, 【参考】数式用!$BA$2:$BB$48, 2, FALSE), "")</f>
        <v/>
      </c>
      <c r="AI494" s="423" t="str">
        <f t="shared" si="18"/>
        <v/>
      </c>
      <c r="AJ494" s="424" t="str">
        <f t="shared" si="19"/>
        <v/>
      </c>
    </row>
    <row r="495" spans="1:36" ht="30" customHeight="1">
      <c r="A495" s="153">
        <v>482</v>
      </c>
      <c r="B495" s="857" t="str">
        <f>IF(基本情報入力シート!C520="","",基本情報入力シート!C520)</f>
        <v/>
      </c>
      <c r="C495" s="858"/>
      <c r="D495" s="858"/>
      <c r="E495" s="858"/>
      <c r="F495" s="858"/>
      <c r="G495" s="858"/>
      <c r="H495" s="858"/>
      <c r="I495" s="859"/>
      <c r="J495" s="405" t="str">
        <f>IF(基本情報入力シート!M520="","",基本情報入力シート!M520)</f>
        <v/>
      </c>
      <c r="K495" s="406" t="str">
        <f>IF(基本情報入力シート!R520="","",基本情報入力シート!R520)</f>
        <v/>
      </c>
      <c r="L495" s="406" t="str">
        <f>IF(基本情報入力シート!W520="","",基本情報入力シート!W520)</f>
        <v/>
      </c>
      <c r="M495" s="405" t="str">
        <f>IF(基本情報入力シート!X520="","",基本情報入力シート!X520)</f>
        <v/>
      </c>
      <c r="N495" s="157" t="str">
        <f>IF(基本情報入力シート!Y520="","",基本情報入力シート!Y520)</f>
        <v/>
      </c>
      <c r="O495" s="164"/>
      <c r="P495" s="43"/>
      <c r="Q495" s="860"/>
      <c r="R495" s="861"/>
      <c r="S495" s="154" t="str">
        <f>IFERROR(ROUNDDOWN(Q495*VLOOKUP(N495,【参考】数式用!$AR$2:$AW$48,MATCH(P495,【参考】数式用!$AT$4:$AW$4)+2,FALSE)*0.5, 0), "")</f>
        <v/>
      </c>
      <c r="T495" s="47"/>
      <c r="U495" s="156" t="str">
        <f>IFERROR(IF(AG495&lt;&gt;"",Q495*VLOOKUP(N495,【参考】数式用!$AG$2:$AL$48,MATCH(P495,【参考】数式用!$AI$4:$AL$4,0)+2,0), ""), "")</f>
        <v/>
      </c>
      <c r="V495" s="42"/>
      <c r="W495" s="862"/>
      <c r="X495" s="863"/>
      <c r="Y495" s="43"/>
      <c r="Z495" s="48"/>
      <c r="AA495" s="155"/>
      <c r="AB495" s="49"/>
      <c r="AC495" s="864" t="str">
        <f>IFERROR(IF(AG495&lt;&gt;"",Z495*VLOOKUP(N495,【参考】数式用!$AG$2:$AL$48,MATCH(Y495,【参考】数式用!$AI$4:$AL$4,0)+2,0), ""), "")</f>
        <v/>
      </c>
      <c r="AD495" s="864"/>
      <c r="AE495" s="409"/>
      <c r="AF495" s="53"/>
      <c r="AG495" s="421" t="str">
        <f>IFERROR(VLOOKUP(O495, 【参考】数式用!$AY$5:$AY$13, 1, FALSE), "")</f>
        <v/>
      </c>
      <c r="AH495" s="422" t="str">
        <f>IFERROR(VLOOKUP(N495, 【参考】数式用!$BA$2:$BB$48, 2, FALSE), "")</f>
        <v/>
      </c>
      <c r="AI495" s="423" t="str">
        <f t="shared" si="18"/>
        <v/>
      </c>
      <c r="AJ495" s="424" t="str">
        <f t="shared" si="19"/>
        <v/>
      </c>
    </row>
    <row r="496" spans="1:36" ht="30" customHeight="1">
      <c r="A496" s="153">
        <v>483</v>
      </c>
      <c r="B496" s="857" t="str">
        <f>IF(基本情報入力シート!C521="","",基本情報入力シート!C521)</f>
        <v/>
      </c>
      <c r="C496" s="858"/>
      <c r="D496" s="858"/>
      <c r="E496" s="858"/>
      <c r="F496" s="858"/>
      <c r="G496" s="858"/>
      <c r="H496" s="858"/>
      <c r="I496" s="859"/>
      <c r="J496" s="405" t="str">
        <f>IF(基本情報入力シート!M521="","",基本情報入力シート!M521)</f>
        <v/>
      </c>
      <c r="K496" s="406" t="str">
        <f>IF(基本情報入力シート!R521="","",基本情報入力シート!R521)</f>
        <v/>
      </c>
      <c r="L496" s="406" t="str">
        <f>IF(基本情報入力シート!W521="","",基本情報入力シート!W521)</f>
        <v/>
      </c>
      <c r="M496" s="405" t="str">
        <f>IF(基本情報入力シート!X521="","",基本情報入力シート!X521)</f>
        <v/>
      </c>
      <c r="N496" s="157" t="str">
        <f>IF(基本情報入力シート!Y521="","",基本情報入力シート!Y521)</f>
        <v/>
      </c>
      <c r="O496" s="164"/>
      <c r="P496" s="43"/>
      <c r="Q496" s="860"/>
      <c r="R496" s="861"/>
      <c r="S496" s="154" t="str">
        <f>IFERROR(ROUNDDOWN(Q496*VLOOKUP(N496,【参考】数式用!$AR$2:$AW$48,MATCH(P496,【参考】数式用!$AT$4:$AW$4)+2,FALSE)*0.5, 0), "")</f>
        <v/>
      </c>
      <c r="T496" s="47"/>
      <c r="U496" s="156" t="str">
        <f>IFERROR(IF(AG496&lt;&gt;"",Q496*VLOOKUP(N496,【参考】数式用!$AG$2:$AL$48,MATCH(P496,【参考】数式用!$AI$4:$AL$4,0)+2,0), ""), "")</f>
        <v/>
      </c>
      <c r="V496" s="42"/>
      <c r="W496" s="862"/>
      <c r="X496" s="863"/>
      <c r="Y496" s="43"/>
      <c r="Z496" s="48"/>
      <c r="AA496" s="155"/>
      <c r="AB496" s="49"/>
      <c r="AC496" s="864" t="str">
        <f>IFERROR(IF(AG496&lt;&gt;"",Z496*VLOOKUP(N496,【参考】数式用!$AG$2:$AL$48,MATCH(Y496,【参考】数式用!$AI$4:$AL$4,0)+2,0), ""), "")</f>
        <v/>
      </c>
      <c r="AD496" s="864"/>
      <c r="AE496" s="409"/>
      <c r="AF496" s="53"/>
      <c r="AG496" s="421" t="str">
        <f>IFERROR(VLOOKUP(O496, 【参考】数式用!$AY$5:$AY$13, 1, FALSE), "")</f>
        <v/>
      </c>
      <c r="AH496" s="422" t="str">
        <f>IFERROR(VLOOKUP(N496, 【参考】数式用!$BA$2:$BB$48, 2, FALSE), "")</f>
        <v/>
      </c>
      <c r="AI496" s="423" t="str">
        <f t="shared" si="18"/>
        <v/>
      </c>
      <c r="AJ496" s="424" t="str">
        <f t="shared" si="19"/>
        <v/>
      </c>
    </row>
    <row r="497" spans="1:36" ht="30" customHeight="1">
      <c r="A497" s="153">
        <v>484</v>
      </c>
      <c r="B497" s="857" t="str">
        <f>IF(基本情報入力シート!C522="","",基本情報入力シート!C522)</f>
        <v/>
      </c>
      <c r="C497" s="858"/>
      <c r="D497" s="858"/>
      <c r="E497" s="858"/>
      <c r="F497" s="858"/>
      <c r="G497" s="858"/>
      <c r="H497" s="858"/>
      <c r="I497" s="859"/>
      <c r="J497" s="405" t="str">
        <f>IF(基本情報入力シート!M522="","",基本情報入力シート!M522)</f>
        <v/>
      </c>
      <c r="K497" s="406" t="str">
        <f>IF(基本情報入力シート!R522="","",基本情報入力シート!R522)</f>
        <v/>
      </c>
      <c r="L497" s="406" t="str">
        <f>IF(基本情報入力シート!W522="","",基本情報入力シート!W522)</f>
        <v/>
      </c>
      <c r="M497" s="405" t="str">
        <f>IF(基本情報入力シート!X522="","",基本情報入力シート!X522)</f>
        <v/>
      </c>
      <c r="N497" s="157" t="str">
        <f>IF(基本情報入力シート!Y522="","",基本情報入力シート!Y522)</f>
        <v/>
      </c>
      <c r="O497" s="164"/>
      <c r="P497" s="43"/>
      <c r="Q497" s="860"/>
      <c r="R497" s="861"/>
      <c r="S497" s="154" t="str">
        <f>IFERROR(ROUNDDOWN(Q497*VLOOKUP(N497,【参考】数式用!$AR$2:$AW$48,MATCH(P497,【参考】数式用!$AT$4:$AW$4)+2,FALSE)*0.5, 0), "")</f>
        <v/>
      </c>
      <c r="T497" s="47"/>
      <c r="U497" s="156" t="str">
        <f>IFERROR(IF(AG497&lt;&gt;"",Q497*VLOOKUP(N497,【参考】数式用!$AG$2:$AL$48,MATCH(P497,【参考】数式用!$AI$4:$AL$4,0)+2,0), ""), "")</f>
        <v/>
      </c>
      <c r="V497" s="42"/>
      <c r="W497" s="862"/>
      <c r="X497" s="863"/>
      <c r="Y497" s="43"/>
      <c r="Z497" s="48"/>
      <c r="AA497" s="155"/>
      <c r="AB497" s="49"/>
      <c r="AC497" s="864" t="str">
        <f>IFERROR(IF(AG497&lt;&gt;"",Z497*VLOOKUP(N497,【参考】数式用!$AG$2:$AL$48,MATCH(Y497,【参考】数式用!$AI$4:$AL$4,0)+2,0), ""), "")</f>
        <v/>
      </c>
      <c r="AD497" s="864"/>
      <c r="AE497" s="409"/>
      <c r="AF497" s="53"/>
      <c r="AG497" s="421" t="str">
        <f>IFERROR(VLOOKUP(O497, 【参考】数式用!$AY$5:$AY$13, 1, FALSE), "")</f>
        <v/>
      </c>
      <c r="AH497" s="422" t="str">
        <f>IFERROR(VLOOKUP(N497, 【参考】数式用!$BA$2:$BB$48, 2, FALSE), "")</f>
        <v/>
      </c>
      <c r="AI497" s="423" t="str">
        <f t="shared" si="18"/>
        <v/>
      </c>
      <c r="AJ497" s="424" t="str">
        <f t="shared" si="19"/>
        <v/>
      </c>
    </row>
    <row r="498" spans="1:36" ht="30" customHeight="1">
      <c r="A498" s="153">
        <v>485</v>
      </c>
      <c r="B498" s="857" t="str">
        <f>IF(基本情報入力シート!C523="","",基本情報入力シート!C523)</f>
        <v/>
      </c>
      <c r="C498" s="858"/>
      <c r="D498" s="858"/>
      <c r="E498" s="858"/>
      <c r="F498" s="858"/>
      <c r="G498" s="858"/>
      <c r="H498" s="858"/>
      <c r="I498" s="859"/>
      <c r="J498" s="405" t="str">
        <f>IF(基本情報入力シート!M523="","",基本情報入力シート!M523)</f>
        <v/>
      </c>
      <c r="K498" s="406" t="str">
        <f>IF(基本情報入力シート!R523="","",基本情報入力シート!R523)</f>
        <v/>
      </c>
      <c r="L498" s="406" t="str">
        <f>IF(基本情報入力シート!W523="","",基本情報入力シート!W523)</f>
        <v/>
      </c>
      <c r="M498" s="405" t="str">
        <f>IF(基本情報入力シート!X523="","",基本情報入力シート!X523)</f>
        <v/>
      </c>
      <c r="N498" s="157" t="str">
        <f>IF(基本情報入力シート!Y523="","",基本情報入力シート!Y523)</f>
        <v/>
      </c>
      <c r="O498" s="164"/>
      <c r="P498" s="43"/>
      <c r="Q498" s="860"/>
      <c r="R498" s="861"/>
      <c r="S498" s="154" t="str">
        <f>IFERROR(ROUNDDOWN(Q498*VLOOKUP(N498,【参考】数式用!$AR$2:$AW$48,MATCH(P498,【参考】数式用!$AT$4:$AW$4)+2,FALSE)*0.5, 0), "")</f>
        <v/>
      </c>
      <c r="T498" s="47"/>
      <c r="U498" s="156" t="str">
        <f>IFERROR(IF(AG498&lt;&gt;"",Q498*VLOOKUP(N498,【参考】数式用!$AG$2:$AL$48,MATCH(P498,【参考】数式用!$AI$4:$AL$4,0)+2,0), ""), "")</f>
        <v/>
      </c>
      <c r="V498" s="42"/>
      <c r="W498" s="862"/>
      <c r="X498" s="863"/>
      <c r="Y498" s="43"/>
      <c r="Z498" s="48"/>
      <c r="AA498" s="155"/>
      <c r="AB498" s="49"/>
      <c r="AC498" s="864" t="str">
        <f>IFERROR(IF(AG498&lt;&gt;"",Z498*VLOOKUP(N498,【参考】数式用!$AG$2:$AL$48,MATCH(Y498,【参考】数式用!$AI$4:$AL$4,0)+2,0), ""), "")</f>
        <v/>
      </c>
      <c r="AD498" s="864"/>
      <c r="AE498" s="409"/>
      <c r="AF498" s="53"/>
      <c r="AG498" s="421" t="str">
        <f>IFERROR(VLOOKUP(O498, 【参考】数式用!$AY$5:$AY$13, 1, FALSE), "")</f>
        <v/>
      </c>
      <c r="AH498" s="422" t="str">
        <f>IFERROR(VLOOKUP(N498, 【参考】数式用!$BA$2:$BB$48, 2, FALSE), "")</f>
        <v/>
      </c>
      <c r="AI498" s="423" t="str">
        <f t="shared" si="18"/>
        <v/>
      </c>
      <c r="AJ498" s="424" t="str">
        <f t="shared" si="19"/>
        <v/>
      </c>
    </row>
    <row r="499" spans="1:36" ht="30" customHeight="1">
      <c r="A499" s="153">
        <v>486</v>
      </c>
      <c r="B499" s="857" t="str">
        <f>IF(基本情報入力シート!C524="","",基本情報入力シート!C524)</f>
        <v/>
      </c>
      <c r="C499" s="858"/>
      <c r="D499" s="858"/>
      <c r="E499" s="858"/>
      <c r="F499" s="858"/>
      <c r="G499" s="858"/>
      <c r="H499" s="858"/>
      <c r="I499" s="859"/>
      <c r="J499" s="405" t="str">
        <f>IF(基本情報入力シート!M524="","",基本情報入力シート!M524)</f>
        <v/>
      </c>
      <c r="K499" s="406" t="str">
        <f>IF(基本情報入力シート!R524="","",基本情報入力シート!R524)</f>
        <v/>
      </c>
      <c r="L499" s="406" t="str">
        <f>IF(基本情報入力シート!W524="","",基本情報入力シート!W524)</f>
        <v/>
      </c>
      <c r="M499" s="405" t="str">
        <f>IF(基本情報入力シート!X524="","",基本情報入力シート!X524)</f>
        <v/>
      </c>
      <c r="N499" s="157" t="str">
        <f>IF(基本情報入力シート!Y524="","",基本情報入力シート!Y524)</f>
        <v/>
      </c>
      <c r="O499" s="164"/>
      <c r="P499" s="43"/>
      <c r="Q499" s="860"/>
      <c r="R499" s="861"/>
      <c r="S499" s="154" t="str">
        <f>IFERROR(ROUNDDOWN(Q499*VLOOKUP(N499,【参考】数式用!$AR$2:$AW$48,MATCH(P499,【参考】数式用!$AT$4:$AW$4)+2,FALSE)*0.5, 0), "")</f>
        <v/>
      </c>
      <c r="T499" s="47"/>
      <c r="U499" s="156" t="str">
        <f>IFERROR(IF(AG499&lt;&gt;"",Q499*VLOOKUP(N499,【参考】数式用!$AG$2:$AL$48,MATCH(P499,【参考】数式用!$AI$4:$AL$4,0)+2,0), ""), "")</f>
        <v/>
      </c>
      <c r="V499" s="42"/>
      <c r="W499" s="862"/>
      <c r="X499" s="863"/>
      <c r="Y499" s="43"/>
      <c r="Z499" s="48"/>
      <c r="AA499" s="155"/>
      <c r="AB499" s="49"/>
      <c r="AC499" s="864" t="str">
        <f>IFERROR(IF(AG499&lt;&gt;"",Z499*VLOOKUP(N499,【参考】数式用!$AG$2:$AL$48,MATCH(Y499,【参考】数式用!$AI$4:$AL$4,0)+2,0), ""), "")</f>
        <v/>
      </c>
      <c r="AD499" s="864"/>
      <c r="AE499" s="409"/>
      <c r="AF499" s="53"/>
      <c r="AG499" s="421" t="str">
        <f>IFERROR(VLOOKUP(O499, 【参考】数式用!$AY$5:$AY$13, 1, FALSE), "")</f>
        <v/>
      </c>
      <c r="AH499" s="422" t="str">
        <f>IFERROR(VLOOKUP(N499, 【参考】数式用!$BA$2:$BB$48, 2, FALSE), "")</f>
        <v/>
      </c>
      <c r="AI499" s="423" t="str">
        <f t="shared" si="18"/>
        <v/>
      </c>
      <c r="AJ499" s="424" t="str">
        <f t="shared" si="19"/>
        <v/>
      </c>
    </row>
    <row r="500" spans="1:36" ht="30" customHeight="1">
      <c r="A500" s="153">
        <v>487</v>
      </c>
      <c r="B500" s="857" t="str">
        <f>IF(基本情報入力シート!C525="","",基本情報入力シート!C525)</f>
        <v/>
      </c>
      <c r="C500" s="858"/>
      <c r="D500" s="858"/>
      <c r="E500" s="858"/>
      <c r="F500" s="858"/>
      <c r="G500" s="858"/>
      <c r="H500" s="858"/>
      <c r="I500" s="859"/>
      <c r="J500" s="405" t="str">
        <f>IF(基本情報入力シート!M525="","",基本情報入力シート!M525)</f>
        <v/>
      </c>
      <c r="K500" s="406" t="str">
        <f>IF(基本情報入力シート!R525="","",基本情報入力シート!R525)</f>
        <v/>
      </c>
      <c r="L500" s="406" t="str">
        <f>IF(基本情報入力シート!W525="","",基本情報入力シート!W525)</f>
        <v/>
      </c>
      <c r="M500" s="405" t="str">
        <f>IF(基本情報入力シート!X525="","",基本情報入力シート!X525)</f>
        <v/>
      </c>
      <c r="N500" s="157" t="str">
        <f>IF(基本情報入力シート!Y525="","",基本情報入力シート!Y525)</f>
        <v/>
      </c>
      <c r="O500" s="164"/>
      <c r="P500" s="43"/>
      <c r="Q500" s="860"/>
      <c r="R500" s="861"/>
      <c r="S500" s="154" t="str">
        <f>IFERROR(ROUNDDOWN(Q500*VLOOKUP(N500,【参考】数式用!$AR$2:$AW$48,MATCH(P500,【参考】数式用!$AT$4:$AW$4)+2,FALSE)*0.5, 0), "")</f>
        <v/>
      </c>
      <c r="T500" s="47"/>
      <c r="U500" s="156" t="str">
        <f>IFERROR(IF(AG500&lt;&gt;"",Q500*VLOOKUP(N500,【参考】数式用!$AG$2:$AL$48,MATCH(P500,【参考】数式用!$AI$4:$AL$4,0)+2,0), ""), "")</f>
        <v/>
      </c>
      <c r="V500" s="42"/>
      <c r="W500" s="862"/>
      <c r="X500" s="863"/>
      <c r="Y500" s="43"/>
      <c r="Z500" s="48"/>
      <c r="AA500" s="155"/>
      <c r="AB500" s="49"/>
      <c r="AC500" s="864" t="str">
        <f>IFERROR(IF(AG500&lt;&gt;"",Z500*VLOOKUP(N500,【参考】数式用!$AG$2:$AL$48,MATCH(Y500,【参考】数式用!$AI$4:$AL$4,0)+2,0), ""), "")</f>
        <v/>
      </c>
      <c r="AD500" s="864"/>
      <c r="AE500" s="409"/>
      <c r="AF500" s="53"/>
      <c r="AG500" s="421" t="str">
        <f>IFERROR(VLOOKUP(O500, 【参考】数式用!$AY$5:$AY$13, 1, FALSE), "")</f>
        <v/>
      </c>
      <c r="AH500" s="422" t="str">
        <f>IFERROR(VLOOKUP(N500, 【参考】数式用!$BA$2:$BB$48, 2, FALSE), "")</f>
        <v/>
      </c>
      <c r="AI500" s="423" t="str">
        <f t="shared" si="18"/>
        <v/>
      </c>
      <c r="AJ500" s="424" t="str">
        <f t="shared" si="19"/>
        <v/>
      </c>
    </row>
    <row r="501" spans="1:36" ht="30" customHeight="1">
      <c r="A501" s="153">
        <v>488</v>
      </c>
      <c r="B501" s="857" t="str">
        <f>IF(基本情報入力シート!C526="","",基本情報入力シート!C526)</f>
        <v/>
      </c>
      <c r="C501" s="858"/>
      <c r="D501" s="858"/>
      <c r="E501" s="858"/>
      <c r="F501" s="858"/>
      <c r="G501" s="858"/>
      <c r="H501" s="858"/>
      <c r="I501" s="859"/>
      <c r="J501" s="405" t="str">
        <f>IF(基本情報入力シート!M526="","",基本情報入力シート!M526)</f>
        <v/>
      </c>
      <c r="K501" s="406" t="str">
        <f>IF(基本情報入力シート!R526="","",基本情報入力シート!R526)</f>
        <v/>
      </c>
      <c r="L501" s="406" t="str">
        <f>IF(基本情報入力シート!W526="","",基本情報入力シート!W526)</f>
        <v/>
      </c>
      <c r="M501" s="405" t="str">
        <f>IF(基本情報入力シート!X526="","",基本情報入力シート!X526)</f>
        <v/>
      </c>
      <c r="N501" s="157" t="str">
        <f>IF(基本情報入力シート!Y526="","",基本情報入力シート!Y526)</f>
        <v/>
      </c>
      <c r="O501" s="164"/>
      <c r="P501" s="43"/>
      <c r="Q501" s="860"/>
      <c r="R501" s="861"/>
      <c r="S501" s="154" t="str">
        <f>IFERROR(ROUNDDOWN(Q501*VLOOKUP(N501,【参考】数式用!$AR$2:$AW$48,MATCH(P501,【参考】数式用!$AT$4:$AW$4)+2,FALSE)*0.5, 0), "")</f>
        <v/>
      </c>
      <c r="T501" s="47"/>
      <c r="U501" s="156" t="str">
        <f>IFERROR(IF(AG501&lt;&gt;"",Q501*VLOOKUP(N501,【参考】数式用!$AG$2:$AL$48,MATCH(P501,【参考】数式用!$AI$4:$AL$4,0)+2,0), ""), "")</f>
        <v/>
      </c>
      <c r="V501" s="42"/>
      <c r="W501" s="862"/>
      <c r="X501" s="863"/>
      <c r="Y501" s="43"/>
      <c r="Z501" s="48"/>
      <c r="AA501" s="155"/>
      <c r="AB501" s="49"/>
      <c r="AC501" s="864" t="str">
        <f>IFERROR(IF(AG501&lt;&gt;"",Z501*VLOOKUP(N501,【参考】数式用!$AG$2:$AL$48,MATCH(Y501,【参考】数式用!$AI$4:$AL$4,0)+2,0), ""), "")</f>
        <v/>
      </c>
      <c r="AD501" s="864"/>
      <c r="AE501" s="409"/>
      <c r="AF501" s="53"/>
      <c r="AG501" s="421" t="str">
        <f>IFERROR(VLOOKUP(O501, 【参考】数式用!$AY$5:$AY$13, 1, FALSE), "")</f>
        <v/>
      </c>
      <c r="AH501" s="422" t="str">
        <f>IFERROR(VLOOKUP(N501, 【参考】数式用!$BA$2:$BB$48, 2, FALSE), "")</f>
        <v/>
      </c>
      <c r="AI501" s="423" t="str">
        <f t="shared" si="18"/>
        <v/>
      </c>
      <c r="AJ501" s="424" t="str">
        <f t="shared" si="19"/>
        <v/>
      </c>
    </row>
    <row r="502" spans="1:36" ht="30" customHeight="1">
      <c r="A502" s="153">
        <v>489</v>
      </c>
      <c r="B502" s="857" t="str">
        <f>IF(基本情報入力シート!C527="","",基本情報入力シート!C527)</f>
        <v/>
      </c>
      <c r="C502" s="858"/>
      <c r="D502" s="858"/>
      <c r="E502" s="858"/>
      <c r="F502" s="858"/>
      <c r="G502" s="858"/>
      <c r="H502" s="858"/>
      <c r="I502" s="859"/>
      <c r="J502" s="405" t="str">
        <f>IF(基本情報入力シート!M527="","",基本情報入力シート!M527)</f>
        <v/>
      </c>
      <c r="K502" s="406" t="str">
        <f>IF(基本情報入力シート!R527="","",基本情報入力シート!R527)</f>
        <v/>
      </c>
      <c r="L502" s="406" t="str">
        <f>IF(基本情報入力シート!W527="","",基本情報入力シート!W527)</f>
        <v/>
      </c>
      <c r="M502" s="405" t="str">
        <f>IF(基本情報入力シート!X527="","",基本情報入力シート!X527)</f>
        <v/>
      </c>
      <c r="N502" s="157" t="str">
        <f>IF(基本情報入力シート!Y527="","",基本情報入力シート!Y527)</f>
        <v/>
      </c>
      <c r="O502" s="164"/>
      <c r="P502" s="43"/>
      <c r="Q502" s="860"/>
      <c r="R502" s="861"/>
      <c r="S502" s="154" t="str">
        <f>IFERROR(ROUNDDOWN(Q502*VLOOKUP(N502,【参考】数式用!$AR$2:$AW$48,MATCH(P502,【参考】数式用!$AT$4:$AW$4)+2,FALSE)*0.5, 0), "")</f>
        <v/>
      </c>
      <c r="T502" s="47"/>
      <c r="U502" s="156" t="str">
        <f>IFERROR(IF(AG502&lt;&gt;"",Q502*VLOOKUP(N502,【参考】数式用!$AG$2:$AL$48,MATCH(P502,【参考】数式用!$AI$4:$AL$4,0)+2,0), ""), "")</f>
        <v/>
      </c>
      <c r="V502" s="42"/>
      <c r="W502" s="862"/>
      <c r="X502" s="863"/>
      <c r="Y502" s="43"/>
      <c r="Z502" s="48"/>
      <c r="AA502" s="155"/>
      <c r="AB502" s="49"/>
      <c r="AC502" s="864" t="str">
        <f>IFERROR(IF(AG502&lt;&gt;"",Z502*VLOOKUP(N502,【参考】数式用!$AG$2:$AL$48,MATCH(Y502,【参考】数式用!$AI$4:$AL$4,0)+2,0), ""), "")</f>
        <v/>
      </c>
      <c r="AD502" s="864"/>
      <c r="AE502" s="409"/>
      <c r="AF502" s="53"/>
      <c r="AG502" s="421" t="str">
        <f>IFERROR(VLOOKUP(O502, 【参考】数式用!$AY$5:$AY$13, 1, FALSE), "")</f>
        <v/>
      </c>
      <c r="AH502" s="422" t="str">
        <f>IFERROR(VLOOKUP(N502, 【参考】数式用!$BA$2:$BB$48, 2, FALSE), "")</f>
        <v/>
      </c>
      <c r="AI502" s="423" t="str">
        <f t="shared" si="18"/>
        <v/>
      </c>
      <c r="AJ502" s="424" t="str">
        <f t="shared" si="19"/>
        <v/>
      </c>
    </row>
    <row r="503" spans="1:36" ht="30" customHeight="1">
      <c r="A503" s="153">
        <v>490</v>
      </c>
      <c r="B503" s="857" t="str">
        <f>IF(基本情報入力シート!C528="","",基本情報入力シート!C528)</f>
        <v/>
      </c>
      <c r="C503" s="858"/>
      <c r="D503" s="858"/>
      <c r="E503" s="858"/>
      <c r="F503" s="858"/>
      <c r="G503" s="858"/>
      <c r="H503" s="858"/>
      <c r="I503" s="859"/>
      <c r="J503" s="405" t="str">
        <f>IF(基本情報入力シート!M528="","",基本情報入力シート!M528)</f>
        <v/>
      </c>
      <c r="K503" s="406" t="str">
        <f>IF(基本情報入力シート!R528="","",基本情報入力シート!R528)</f>
        <v/>
      </c>
      <c r="L503" s="406" t="str">
        <f>IF(基本情報入力シート!W528="","",基本情報入力シート!W528)</f>
        <v/>
      </c>
      <c r="M503" s="405" t="str">
        <f>IF(基本情報入力シート!X528="","",基本情報入力シート!X528)</f>
        <v/>
      </c>
      <c r="N503" s="157" t="str">
        <f>IF(基本情報入力シート!Y528="","",基本情報入力シート!Y528)</f>
        <v/>
      </c>
      <c r="O503" s="164"/>
      <c r="P503" s="43"/>
      <c r="Q503" s="860"/>
      <c r="R503" s="861"/>
      <c r="S503" s="154" t="str">
        <f>IFERROR(ROUNDDOWN(Q503*VLOOKUP(N503,【参考】数式用!$AR$2:$AW$48,MATCH(P503,【参考】数式用!$AT$4:$AW$4)+2,FALSE)*0.5, 0), "")</f>
        <v/>
      </c>
      <c r="T503" s="47"/>
      <c r="U503" s="156" t="str">
        <f>IFERROR(IF(AG503&lt;&gt;"",Q503*VLOOKUP(N503,【参考】数式用!$AG$2:$AL$48,MATCH(P503,【参考】数式用!$AI$4:$AL$4,0)+2,0), ""), "")</f>
        <v/>
      </c>
      <c r="V503" s="42"/>
      <c r="W503" s="862"/>
      <c r="X503" s="863"/>
      <c r="Y503" s="43"/>
      <c r="Z503" s="48"/>
      <c r="AA503" s="155"/>
      <c r="AB503" s="49"/>
      <c r="AC503" s="864" t="str">
        <f>IFERROR(IF(AG503&lt;&gt;"",Z503*VLOOKUP(N503,【参考】数式用!$AG$2:$AL$48,MATCH(Y503,【参考】数式用!$AI$4:$AL$4,0)+2,0), ""), "")</f>
        <v/>
      </c>
      <c r="AD503" s="864"/>
      <c r="AE503" s="409"/>
      <c r="AF503" s="53"/>
      <c r="AG503" s="421" t="str">
        <f>IFERROR(VLOOKUP(O503, 【参考】数式用!$AY$5:$AY$13, 1, FALSE), "")</f>
        <v/>
      </c>
      <c r="AH503" s="422" t="str">
        <f>IFERROR(VLOOKUP(N503, 【参考】数式用!$BA$2:$BB$48, 2, FALSE), "")</f>
        <v/>
      </c>
      <c r="AI503" s="423" t="str">
        <f t="shared" si="18"/>
        <v/>
      </c>
      <c r="AJ503" s="424" t="str">
        <f t="shared" si="19"/>
        <v/>
      </c>
    </row>
    <row r="504" spans="1:36" ht="30" customHeight="1">
      <c r="A504" s="153">
        <v>491</v>
      </c>
      <c r="B504" s="857" t="str">
        <f>IF(基本情報入力シート!C529="","",基本情報入力シート!C529)</f>
        <v/>
      </c>
      <c r="C504" s="858"/>
      <c r="D504" s="858"/>
      <c r="E504" s="858"/>
      <c r="F504" s="858"/>
      <c r="G504" s="858"/>
      <c r="H504" s="858"/>
      <c r="I504" s="859"/>
      <c r="J504" s="405" t="str">
        <f>IF(基本情報入力シート!M529="","",基本情報入力シート!M529)</f>
        <v/>
      </c>
      <c r="K504" s="406" t="str">
        <f>IF(基本情報入力シート!R529="","",基本情報入力シート!R529)</f>
        <v/>
      </c>
      <c r="L504" s="406" t="str">
        <f>IF(基本情報入力シート!W529="","",基本情報入力シート!W529)</f>
        <v/>
      </c>
      <c r="M504" s="405" t="str">
        <f>IF(基本情報入力シート!X529="","",基本情報入力シート!X529)</f>
        <v/>
      </c>
      <c r="N504" s="157" t="str">
        <f>IF(基本情報入力シート!Y529="","",基本情報入力シート!Y529)</f>
        <v/>
      </c>
      <c r="O504" s="164"/>
      <c r="P504" s="43"/>
      <c r="Q504" s="860"/>
      <c r="R504" s="861"/>
      <c r="S504" s="154" t="str">
        <f>IFERROR(ROUNDDOWN(Q504*VLOOKUP(N504,【参考】数式用!$AR$2:$AW$48,MATCH(P504,【参考】数式用!$AT$4:$AW$4)+2,FALSE)*0.5, 0), "")</f>
        <v/>
      </c>
      <c r="T504" s="47"/>
      <c r="U504" s="156" t="str">
        <f>IFERROR(IF(AG504&lt;&gt;"",Q504*VLOOKUP(N504,【参考】数式用!$AG$2:$AL$48,MATCH(P504,【参考】数式用!$AI$4:$AL$4,0)+2,0), ""), "")</f>
        <v/>
      </c>
      <c r="V504" s="42"/>
      <c r="W504" s="862"/>
      <c r="X504" s="863"/>
      <c r="Y504" s="43"/>
      <c r="Z504" s="48"/>
      <c r="AA504" s="155"/>
      <c r="AB504" s="49"/>
      <c r="AC504" s="864" t="str">
        <f>IFERROR(IF(AG504&lt;&gt;"",Z504*VLOOKUP(N504,【参考】数式用!$AG$2:$AL$48,MATCH(Y504,【参考】数式用!$AI$4:$AL$4,0)+2,0), ""), "")</f>
        <v/>
      </c>
      <c r="AD504" s="864"/>
      <c r="AE504" s="409"/>
      <c r="AF504" s="53"/>
      <c r="AG504" s="421" t="str">
        <f>IFERROR(VLOOKUP(O504, 【参考】数式用!$AY$5:$AY$13, 1, FALSE), "")</f>
        <v/>
      </c>
      <c r="AH504" s="422" t="str">
        <f>IFERROR(VLOOKUP(N504, 【参考】数式用!$BA$2:$BB$48, 2, FALSE), "")</f>
        <v/>
      </c>
      <c r="AI504" s="423" t="str">
        <f t="shared" si="18"/>
        <v/>
      </c>
      <c r="AJ504" s="424" t="str">
        <f t="shared" si="19"/>
        <v/>
      </c>
    </row>
    <row r="505" spans="1:36" ht="30" customHeight="1">
      <c r="A505" s="153">
        <v>492</v>
      </c>
      <c r="B505" s="857" t="str">
        <f>IF(基本情報入力シート!C530="","",基本情報入力シート!C530)</f>
        <v/>
      </c>
      <c r="C505" s="858"/>
      <c r="D505" s="858"/>
      <c r="E505" s="858"/>
      <c r="F505" s="858"/>
      <c r="G505" s="858"/>
      <c r="H505" s="858"/>
      <c r="I505" s="859"/>
      <c r="J505" s="405" t="str">
        <f>IF(基本情報入力シート!M530="","",基本情報入力シート!M530)</f>
        <v/>
      </c>
      <c r="K505" s="406" t="str">
        <f>IF(基本情報入力シート!R530="","",基本情報入力シート!R530)</f>
        <v/>
      </c>
      <c r="L505" s="406" t="str">
        <f>IF(基本情報入力シート!W530="","",基本情報入力シート!W530)</f>
        <v/>
      </c>
      <c r="M505" s="405" t="str">
        <f>IF(基本情報入力シート!X530="","",基本情報入力シート!X530)</f>
        <v/>
      </c>
      <c r="N505" s="157" t="str">
        <f>IF(基本情報入力シート!Y530="","",基本情報入力シート!Y530)</f>
        <v/>
      </c>
      <c r="O505" s="164"/>
      <c r="P505" s="43"/>
      <c r="Q505" s="860"/>
      <c r="R505" s="861"/>
      <c r="S505" s="154" t="str">
        <f>IFERROR(ROUNDDOWN(Q505*VLOOKUP(N505,【参考】数式用!$AR$2:$AW$48,MATCH(P505,【参考】数式用!$AT$4:$AW$4)+2,FALSE)*0.5, 0), "")</f>
        <v/>
      </c>
      <c r="T505" s="47"/>
      <c r="U505" s="156" t="str">
        <f>IFERROR(IF(AG505&lt;&gt;"",Q505*VLOOKUP(N505,【参考】数式用!$AG$2:$AL$48,MATCH(P505,【参考】数式用!$AI$4:$AL$4,0)+2,0), ""), "")</f>
        <v/>
      </c>
      <c r="V505" s="42"/>
      <c r="W505" s="862"/>
      <c r="X505" s="863"/>
      <c r="Y505" s="43"/>
      <c r="Z505" s="48"/>
      <c r="AA505" s="155"/>
      <c r="AB505" s="49"/>
      <c r="AC505" s="864" t="str">
        <f>IFERROR(IF(AG505&lt;&gt;"",Z505*VLOOKUP(N505,【参考】数式用!$AG$2:$AL$48,MATCH(Y505,【参考】数式用!$AI$4:$AL$4,0)+2,0), ""), "")</f>
        <v/>
      </c>
      <c r="AD505" s="864"/>
      <c r="AE505" s="409"/>
      <c r="AF505" s="53"/>
      <c r="AG505" s="421" t="str">
        <f>IFERROR(VLOOKUP(O505, 【参考】数式用!$AY$5:$AY$13, 1, FALSE), "")</f>
        <v/>
      </c>
      <c r="AH505" s="422" t="str">
        <f>IFERROR(VLOOKUP(N505, 【参考】数式用!$BA$2:$BB$48, 2, FALSE), "")</f>
        <v/>
      </c>
      <c r="AI505" s="423" t="str">
        <f t="shared" si="18"/>
        <v/>
      </c>
      <c r="AJ505" s="424" t="str">
        <f t="shared" si="19"/>
        <v/>
      </c>
    </row>
    <row r="506" spans="1:36" ht="30" customHeight="1">
      <c r="A506" s="153">
        <v>493</v>
      </c>
      <c r="B506" s="857" t="str">
        <f>IF(基本情報入力シート!C531="","",基本情報入力シート!C531)</f>
        <v/>
      </c>
      <c r="C506" s="858"/>
      <c r="D506" s="858"/>
      <c r="E506" s="858"/>
      <c r="F506" s="858"/>
      <c r="G506" s="858"/>
      <c r="H506" s="858"/>
      <c r="I506" s="859"/>
      <c r="J506" s="405" t="str">
        <f>IF(基本情報入力シート!M531="","",基本情報入力シート!M531)</f>
        <v/>
      </c>
      <c r="K506" s="406" t="str">
        <f>IF(基本情報入力シート!R531="","",基本情報入力シート!R531)</f>
        <v/>
      </c>
      <c r="L506" s="406" t="str">
        <f>IF(基本情報入力シート!W531="","",基本情報入力シート!W531)</f>
        <v/>
      </c>
      <c r="M506" s="405" t="str">
        <f>IF(基本情報入力シート!X531="","",基本情報入力シート!X531)</f>
        <v/>
      </c>
      <c r="N506" s="157" t="str">
        <f>IF(基本情報入力シート!Y531="","",基本情報入力シート!Y531)</f>
        <v/>
      </c>
      <c r="O506" s="164"/>
      <c r="P506" s="43"/>
      <c r="Q506" s="860"/>
      <c r="R506" s="861"/>
      <c r="S506" s="154" t="str">
        <f>IFERROR(ROUNDDOWN(Q506*VLOOKUP(N506,【参考】数式用!$AR$2:$AW$48,MATCH(P506,【参考】数式用!$AT$4:$AW$4)+2,FALSE)*0.5, 0), "")</f>
        <v/>
      </c>
      <c r="T506" s="47"/>
      <c r="U506" s="156" t="str">
        <f>IFERROR(IF(AG506&lt;&gt;"",Q506*VLOOKUP(N506,【参考】数式用!$AG$2:$AL$48,MATCH(P506,【参考】数式用!$AI$4:$AL$4,0)+2,0), ""), "")</f>
        <v/>
      </c>
      <c r="V506" s="42"/>
      <c r="W506" s="862"/>
      <c r="X506" s="863"/>
      <c r="Y506" s="43"/>
      <c r="Z506" s="48"/>
      <c r="AA506" s="155"/>
      <c r="AB506" s="49"/>
      <c r="AC506" s="864" t="str">
        <f>IFERROR(IF(AG506&lt;&gt;"",Z506*VLOOKUP(N506,【参考】数式用!$AG$2:$AL$48,MATCH(Y506,【参考】数式用!$AI$4:$AL$4,0)+2,0), ""), "")</f>
        <v/>
      </c>
      <c r="AD506" s="864"/>
      <c r="AE506" s="409"/>
      <c r="AF506" s="53"/>
      <c r="AG506" s="421" t="str">
        <f>IFERROR(VLOOKUP(O506, 【参考】数式用!$AY$5:$AY$13, 1, FALSE), "")</f>
        <v/>
      </c>
      <c r="AH506" s="422" t="str">
        <f>IFERROR(VLOOKUP(N506, 【参考】数式用!$BA$2:$BB$48, 2, FALSE), "")</f>
        <v/>
      </c>
      <c r="AI506" s="423" t="str">
        <f t="shared" si="18"/>
        <v/>
      </c>
      <c r="AJ506" s="424" t="str">
        <f t="shared" si="19"/>
        <v/>
      </c>
    </row>
    <row r="507" spans="1:36" ht="30" customHeight="1">
      <c r="A507" s="153">
        <v>494</v>
      </c>
      <c r="B507" s="857" t="str">
        <f>IF(基本情報入力シート!C532="","",基本情報入力シート!C532)</f>
        <v/>
      </c>
      <c r="C507" s="858"/>
      <c r="D507" s="858"/>
      <c r="E507" s="858"/>
      <c r="F507" s="858"/>
      <c r="G507" s="858"/>
      <c r="H507" s="858"/>
      <c r="I507" s="859"/>
      <c r="J507" s="405" t="str">
        <f>IF(基本情報入力シート!M532="","",基本情報入力シート!M532)</f>
        <v/>
      </c>
      <c r="K507" s="406" t="str">
        <f>IF(基本情報入力シート!R532="","",基本情報入力シート!R532)</f>
        <v/>
      </c>
      <c r="L507" s="406" t="str">
        <f>IF(基本情報入力シート!W532="","",基本情報入力シート!W532)</f>
        <v/>
      </c>
      <c r="M507" s="405" t="str">
        <f>IF(基本情報入力シート!X532="","",基本情報入力シート!X532)</f>
        <v/>
      </c>
      <c r="N507" s="157" t="str">
        <f>IF(基本情報入力シート!Y532="","",基本情報入力シート!Y532)</f>
        <v/>
      </c>
      <c r="O507" s="164"/>
      <c r="P507" s="43"/>
      <c r="Q507" s="860"/>
      <c r="R507" s="861"/>
      <c r="S507" s="154" t="str">
        <f>IFERROR(ROUNDDOWN(Q507*VLOOKUP(N507,【参考】数式用!$AR$2:$AW$48,MATCH(P507,【参考】数式用!$AT$4:$AW$4)+2,FALSE)*0.5, 0), "")</f>
        <v/>
      </c>
      <c r="T507" s="47"/>
      <c r="U507" s="156" t="str">
        <f>IFERROR(IF(AG507&lt;&gt;"",Q507*VLOOKUP(N507,【参考】数式用!$AG$2:$AL$48,MATCH(P507,【参考】数式用!$AI$4:$AL$4,0)+2,0), ""), "")</f>
        <v/>
      </c>
      <c r="V507" s="42"/>
      <c r="W507" s="862"/>
      <c r="X507" s="863"/>
      <c r="Y507" s="43"/>
      <c r="Z507" s="48"/>
      <c r="AA507" s="155"/>
      <c r="AB507" s="49"/>
      <c r="AC507" s="864" t="str">
        <f>IFERROR(IF(AG507&lt;&gt;"",Z507*VLOOKUP(N507,【参考】数式用!$AG$2:$AL$48,MATCH(Y507,【参考】数式用!$AI$4:$AL$4,0)+2,0), ""), "")</f>
        <v/>
      </c>
      <c r="AD507" s="864"/>
      <c r="AE507" s="409"/>
      <c r="AF507" s="53"/>
      <c r="AG507" s="421" t="str">
        <f>IFERROR(VLOOKUP(O507, 【参考】数式用!$AY$5:$AY$13, 1, FALSE), "")</f>
        <v/>
      </c>
      <c r="AH507" s="422" t="str">
        <f>IFERROR(VLOOKUP(N507, 【参考】数式用!$BA$2:$BB$48, 2, FALSE), "")</f>
        <v/>
      </c>
      <c r="AI507" s="423" t="str">
        <f t="shared" si="18"/>
        <v/>
      </c>
      <c r="AJ507" s="424" t="str">
        <f t="shared" si="19"/>
        <v/>
      </c>
    </row>
    <row r="508" spans="1:36" ht="30" customHeight="1">
      <c r="A508" s="153">
        <v>495</v>
      </c>
      <c r="B508" s="857" t="str">
        <f>IF(基本情報入力シート!C533="","",基本情報入力シート!C533)</f>
        <v/>
      </c>
      <c r="C508" s="858"/>
      <c r="D508" s="858"/>
      <c r="E508" s="858"/>
      <c r="F508" s="858"/>
      <c r="G508" s="858"/>
      <c r="H508" s="858"/>
      <c r="I508" s="859"/>
      <c r="J508" s="405" t="str">
        <f>IF(基本情報入力シート!M533="","",基本情報入力シート!M533)</f>
        <v/>
      </c>
      <c r="K508" s="406" t="str">
        <f>IF(基本情報入力シート!R533="","",基本情報入力シート!R533)</f>
        <v/>
      </c>
      <c r="L508" s="406" t="str">
        <f>IF(基本情報入力シート!W533="","",基本情報入力シート!W533)</f>
        <v/>
      </c>
      <c r="M508" s="405" t="str">
        <f>IF(基本情報入力シート!X533="","",基本情報入力シート!X533)</f>
        <v/>
      </c>
      <c r="N508" s="157" t="str">
        <f>IF(基本情報入力シート!Y533="","",基本情報入力シート!Y533)</f>
        <v/>
      </c>
      <c r="O508" s="164"/>
      <c r="P508" s="43"/>
      <c r="Q508" s="860"/>
      <c r="R508" s="861"/>
      <c r="S508" s="154" t="str">
        <f>IFERROR(ROUNDDOWN(Q508*VLOOKUP(N508,【参考】数式用!$AR$2:$AW$48,MATCH(P508,【参考】数式用!$AT$4:$AW$4)+2,FALSE)*0.5, 0), "")</f>
        <v/>
      </c>
      <c r="T508" s="47"/>
      <c r="U508" s="156" t="str">
        <f>IFERROR(IF(AG508&lt;&gt;"",Q508*VLOOKUP(N508,【参考】数式用!$AG$2:$AL$48,MATCH(P508,【参考】数式用!$AI$4:$AL$4,0)+2,0), ""), "")</f>
        <v/>
      </c>
      <c r="V508" s="42"/>
      <c r="W508" s="862"/>
      <c r="X508" s="863"/>
      <c r="Y508" s="43"/>
      <c r="Z508" s="48"/>
      <c r="AA508" s="155"/>
      <c r="AB508" s="49"/>
      <c r="AC508" s="864" t="str">
        <f>IFERROR(IF(AG508&lt;&gt;"",Z508*VLOOKUP(N508,【参考】数式用!$AG$2:$AL$48,MATCH(Y508,【参考】数式用!$AI$4:$AL$4,0)+2,0), ""), "")</f>
        <v/>
      </c>
      <c r="AD508" s="864"/>
      <c r="AE508" s="409"/>
      <c r="AF508" s="53"/>
      <c r="AG508" s="421" t="str">
        <f>IFERROR(VLOOKUP(O508, 【参考】数式用!$AY$5:$AY$13, 1, FALSE), "")</f>
        <v/>
      </c>
      <c r="AH508" s="422" t="str">
        <f>IFERROR(VLOOKUP(N508, 【参考】数式用!$BA$2:$BB$48, 2, FALSE), "")</f>
        <v/>
      </c>
      <c r="AI508" s="423" t="str">
        <f t="shared" si="18"/>
        <v/>
      </c>
      <c r="AJ508" s="424" t="str">
        <f t="shared" si="19"/>
        <v/>
      </c>
    </row>
    <row r="509" spans="1:36" ht="30" customHeight="1">
      <c r="A509" s="153">
        <v>496</v>
      </c>
      <c r="B509" s="857" t="str">
        <f>IF(基本情報入力シート!C534="","",基本情報入力シート!C534)</f>
        <v/>
      </c>
      <c r="C509" s="858"/>
      <c r="D509" s="858"/>
      <c r="E509" s="858"/>
      <c r="F509" s="858"/>
      <c r="G509" s="858"/>
      <c r="H509" s="858"/>
      <c r="I509" s="859"/>
      <c r="J509" s="405" t="str">
        <f>IF(基本情報入力シート!M534="","",基本情報入力シート!M534)</f>
        <v/>
      </c>
      <c r="K509" s="406" t="str">
        <f>IF(基本情報入力シート!R534="","",基本情報入力シート!R534)</f>
        <v/>
      </c>
      <c r="L509" s="406" t="str">
        <f>IF(基本情報入力シート!W534="","",基本情報入力シート!W534)</f>
        <v/>
      </c>
      <c r="M509" s="405" t="str">
        <f>IF(基本情報入力シート!X534="","",基本情報入力シート!X534)</f>
        <v/>
      </c>
      <c r="N509" s="157" t="str">
        <f>IF(基本情報入力シート!Y534="","",基本情報入力シート!Y534)</f>
        <v/>
      </c>
      <c r="O509" s="164"/>
      <c r="P509" s="43"/>
      <c r="Q509" s="860"/>
      <c r="R509" s="861"/>
      <c r="S509" s="154" t="str">
        <f>IFERROR(ROUNDDOWN(Q509*VLOOKUP(N509,【参考】数式用!$AR$2:$AW$48,MATCH(P509,【参考】数式用!$AT$4:$AW$4)+2,FALSE)*0.5, 0), "")</f>
        <v/>
      </c>
      <c r="T509" s="47"/>
      <c r="U509" s="156" t="str">
        <f>IFERROR(IF(AG509&lt;&gt;"",Q509*VLOOKUP(N509,【参考】数式用!$AG$2:$AL$48,MATCH(P509,【参考】数式用!$AI$4:$AL$4,0)+2,0), ""), "")</f>
        <v/>
      </c>
      <c r="V509" s="42"/>
      <c r="W509" s="862"/>
      <c r="X509" s="863"/>
      <c r="Y509" s="43"/>
      <c r="Z509" s="48"/>
      <c r="AA509" s="155"/>
      <c r="AB509" s="49"/>
      <c r="AC509" s="864" t="str">
        <f>IFERROR(IF(AG509&lt;&gt;"",Z509*VLOOKUP(N509,【参考】数式用!$AG$2:$AL$48,MATCH(Y509,【参考】数式用!$AI$4:$AL$4,0)+2,0), ""), "")</f>
        <v/>
      </c>
      <c r="AD509" s="864"/>
      <c r="AE509" s="409"/>
      <c r="AF509" s="53"/>
      <c r="AG509" s="421" t="str">
        <f>IFERROR(VLOOKUP(O509, 【参考】数式用!$AY$5:$AY$13, 1, FALSE), "")</f>
        <v/>
      </c>
      <c r="AH509" s="422" t="str">
        <f>IFERROR(VLOOKUP(N509, 【参考】数式用!$BA$2:$BB$48, 2, FALSE), "")</f>
        <v/>
      </c>
      <c r="AI509" s="423" t="str">
        <f t="shared" si="18"/>
        <v/>
      </c>
      <c r="AJ509" s="424" t="str">
        <f t="shared" si="19"/>
        <v/>
      </c>
    </row>
    <row r="510" spans="1:36" ht="30" customHeight="1">
      <c r="A510" s="153">
        <v>497</v>
      </c>
      <c r="B510" s="857" t="str">
        <f>IF(基本情報入力シート!C535="","",基本情報入力シート!C535)</f>
        <v/>
      </c>
      <c r="C510" s="858"/>
      <c r="D510" s="858"/>
      <c r="E510" s="858"/>
      <c r="F510" s="858"/>
      <c r="G510" s="858"/>
      <c r="H510" s="858"/>
      <c r="I510" s="859"/>
      <c r="J510" s="405" t="str">
        <f>IF(基本情報入力シート!M535="","",基本情報入力シート!M535)</f>
        <v/>
      </c>
      <c r="K510" s="406" t="str">
        <f>IF(基本情報入力シート!R535="","",基本情報入力シート!R535)</f>
        <v/>
      </c>
      <c r="L510" s="406" t="str">
        <f>IF(基本情報入力シート!W535="","",基本情報入力シート!W535)</f>
        <v/>
      </c>
      <c r="M510" s="405" t="str">
        <f>IF(基本情報入力シート!X535="","",基本情報入力シート!X535)</f>
        <v/>
      </c>
      <c r="N510" s="157" t="str">
        <f>IF(基本情報入力シート!Y535="","",基本情報入力シート!Y535)</f>
        <v/>
      </c>
      <c r="O510" s="164"/>
      <c r="P510" s="43"/>
      <c r="Q510" s="860"/>
      <c r="R510" s="861"/>
      <c r="S510" s="154" t="str">
        <f>IFERROR(ROUNDDOWN(Q510*VLOOKUP(N510,【参考】数式用!$AR$2:$AW$48,MATCH(P510,【参考】数式用!$AT$4:$AW$4)+2,FALSE)*0.5, 0), "")</f>
        <v/>
      </c>
      <c r="T510" s="47"/>
      <c r="U510" s="156" t="str">
        <f>IFERROR(IF(AG510&lt;&gt;"",Q510*VLOOKUP(N510,【参考】数式用!$AG$2:$AL$48,MATCH(P510,【参考】数式用!$AI$4:$AL$4,0)+2,0), ""), "")</f>
        <v/>
      </c>
      <c r="V510" s="42"/>
      <c r="W510" s="862"/>
      <c r="X510" s="863"/>
      <c r="Y510" s="43"/>
      <c r="Z510" s="48"/>
      <c r="AA510" s="155"/>
      <c r="AB510" s="49"/>
      <c r="AC510" s="864" t="str">
        <f>IFERROR(IF(AG510&lt;&gt;"",Z510*VLOOKUP(N510,【参考】数式用!$AG$2:$AL$48,MATCH(Y510,【参考】数式用!$AI$4:$AL$4,0)+2,0), ""), "")</f>
        <v/>
      </c>
      <c r="AD510" s="864"/>
      <c r="AE510" s="409"/>
      <c r="AF510" s="53"/>
      <c r="AG510" s="421" t="str">
        <f>IFERROR(VLOOKUP(O510, 【参考】数式用!$AY$5:$AY$13, 1, FALSE), "")</f>
        <v/>
      </c>
      <c r="AH510" s="422" t="str">
        <f>IFERROR(VLOOKUP(N510, 【参考】数式用!$BA$2:$BB$48, 2, FALSE), "")</f>
        <v/>
      </c>
      <c r="AI510" s="423" t="str">
        <f t="shared" si="18"/>
        <v/>
      </c>
      <c r="AJ510" s="424" t="str">
        <f t="shared" si="19"/>
        <v/>
      </c>
    </row>
    <row r="511" spans="1:36" ht="30" customHeight="1">
      <c r="A511" s="153">
        <v>498</v>
      </c>
      <c r="B511" s="857" t="str">
        <f>IF(基本情報入力シート!C536="","",基本情報入力シート!C536)</f>
        <v/>
      </c>
      <c r="C511" s="858"/>
      <c r="D511" s="858"/>
      <c r="E511" s="858"/>
      <c r="F511" s="858"/>
      <c r="G511" s="858"/>
      <c r="H511" s="858"/>
      <c r="I511" s="859"/>
      <c r="J511" s="405" t="str">
        <f>IF(基本情報入力シート!M536="","",基本情報入力シート!M536)</f>
        <v/>
      </c>
      <c r="K511" s="406" t="str">
        <f>IF(基本情報入力シート!R536="","",基本情報入力シート!R536)</f>
        <v/>
      </c>
      <c r="L511" s="406" t="str">
        <f>IF(基本情報入力シート!W536="","",基本情報入力シート!W536)</f>
        <v/>
      </c>
      <c r="M511" s="405" t="str">
        <f>IF(基本情報入力シート!X536="","",基本情報入力シート!X536)</f>
        <v/>
      </c>
      <c r="N511" s="157" t="str">
        <f>IF(基本情報入力シート!Y536="","",基本情報入力シート!Y536)</f>
        <v/>
      </c>
      <c r="O511" s="164"/>
      <c r="P511" s="43"/>
      <c r="Q511" s="860"/>
      <c r="R511" s="861"/>
      <c r="S511" s="154" t="str">
        <f>IFERROR(ROUNDDOWN(Q511*VLOOKUP(N511,【参考】数式用!$AR$2:$AW$48,MATCH(P511,【参考】数式用!$AT$4:$AW$4)+2,FALSE)*0.5, 0), "")</f>
        <v/>
      </c>
      <c r="T511" s="47"/>
      <c r="U511" s="156" t="str">
        <f>IFERROR(IF(AG511&lt;&gt;"",Q511*VLOOKUP(N511,【参考】数式用!$AG$2:$AL$48,MATCH(P511,【参考】数式用!$AI$4:$AL$4,0)+2,0), ""), "")</f>
        <v/>
      </c>
      <c r="V511" s="42"/>
      <c r="W511" s="862"/>
      <c r="X511" s="863"/>
      <c r="Y511" s="43"/>
      <c r="Z511" s="48"/>
      <c r="AA511" s="155"/>
      <c r="AB511" s="49"/>
      <c r="AC511" s="864" t="str">
        <f>IFERROR(IF(AG511&lt;&gt;"",Z511*VLOOKUP(N511,【参考】数式用!$AG$2:$AL$48,MATCH(Y511,【参考】数式用!$AI$4:$AL$4,0)+2,0), ""), "")</f>
        <v/>
      </c>
      <c r="AD511" s="864"/>
      <c r="AE511" s="409"/>
      <c r="AF511" s="53"/>
      <c r="AG511" s="421" t="str">
        <f>IFERROR(VLOOKUP(O511, 【参考】数式用!$AY$5:$AY$13, 1, FALSE), "")</f>
        <v/>
      </c>
      <c r="AH511" s="422" t="str">
        <f>IFERROR(VLOOKUP(N511, 【参考】数式用!$BA$2:$BB$48, 2, FALSE), "")</f>
        <v/>
      </c>
      <c r="AI511" s="423" t="str">
        <f t="shared" si="18"/>
        <v/>
      </c>
      <c r="AJ511" s="424" t="str">
        <f t="shared" si="19"/>
        <v/>
      </c>
    </row>
    <row r="512" spans="1:36" ht="30" customHeight="1">
      <c r="A512" s="153">
        <v>499</v>
      </c>
      <c r="B512" s="857" t="str">
        <f>IF(基本情報入力シート!C537="","",基本情報入力シート!C537)</f>
        <v/>
      </c>
      <c r="C512" s="858"/>
      <c r="D512" s="858"/>
      <c r="E512" s="858"/>
      <c r="F512" s="858"/>
      <c r="G512" s="858"/>
      <c r="H512" s="858"/>
      <c r="I512" s="859"/>
      <c r="J512" s="405" t="str">
        <f>IF(基本情報入力シート!M537="","",基本情報入力シート!M537)</f>
        <v/>
      </c>
      <c r="K512" s="406" t="str">
        <f>IF(基本情報入力シート!R537="","",基本情報入力シート!R537)</f>
        <v/>
      </c>
      <c r="L512" s="406" t="str">
        <f>IF(基本情報入力シート!W537="","",基本情報入力シート!W537)</f>
        <v/>
      </c>
      <c r="M512" s="405" t="str">
        <f>IF(基本情報入力シート!X537="","",基本情報入力シート!X537)</f>
        <v/>
      </c>
      <c r="N512" s="157" t="str">
        <f>IF(基本情報入力シート!Y537="","",基本情報入力シート!Y537)</f>
        <v/>
      </c>
      <c r="O512" s="164"/>
      <c r="P512" s="43"/>
      <c r="Q512" s="860"/>
      <c r="R512" s="861"/>
      <c r="S512" s="154" t="str">
        <f>IFERROR(ROUNDDOWN(Q512*VLOOKUP(N512,【参考】数式用!$AR$2:$AW$48,MATCH(P512,【参考】数式用!$AT$4:$AW$4)+2,FALSE)*0.5, 0), "")</f>
        <v/>
      </c>
      <c r="T512" s="47"/>
      <c r="U512" s="156" t="str">
        <f>IFERROR(IF(AG512&lt;&gt;"",Q512*VLOOKUP(N512,【参考】数式用!$AG$2:$AL$48,MATCH(P512,【参考】数式用!$AI$4:$AL$4,0)+2,0), ""), "")</f>
        <v/>
      </c>
      <c r="V512" s="42"/>
      <c r="W512" s="862"/>
      <c r="X512" s="863"/>
      <c r="Y512" s="43"/>
      <c r="Z512" s="48"/>
      <c r="AA512" s="155"/>
      <c r="AB512" s="49"/>
      <c r="AC512" s="864" t="str">
        <f>IFERROR(IF(AG512&lt;&gt;"",Z512*VLOOKUP(N512,【参考】数式用!$AG$2:$AL$48,MATCH(Y512,【参考】数式用!$AI$4:$AL$4,0)+2,0), ""), "")</f>
        <v/>
      </c>
      <c r="AD512" s="864"/>
      <c r="AE512" s="409"/>
      <c r="AF512" s="53"/>
      <c r="AG512" s="421" t="str">
        <f>IFERROR(VLOOKUP(O512, 【参考】数式用!$AY$5:$AY$13, 1, FALSE), "")</f>
        <v/>
      </c>
      <c r="AH512" s="422" t="str">
        <f>IFERROR(VLOOKUP(N512, 【参考】数式用!$BA$2:$BB$48, 2, FALSE), "")</f>
        <v/>
      </c>
      <c r="AI512" s="423" t="str">
        <f t="shared" si="18"/>
        <v/>
      </c>
      <c r="AJ512" s="424" t="str">
        <f t="shared" si="19"/>
        <v/>
      </c>
    </row>
    <row r="513" spans="1:36" ht="30" customHeight="1">
      <c r="A513" s="153">
        <v>500</v>
      </c>
      <c r="B513" s="857" t="str">
        <f>IF(基本情報入力シート!C538="","",基本情報入力シート!C538)</f>
        <v/>
      </c>
      <c r="C513" s="858"/>
      <c r="D513" s="858"/>
      <c r="E513" s="858"/>
      <c r="F513" s="858"/>
      <c r="G513" s="858"/>
      <c r="H513" s="858"/>
      <c r="I513" s="859"/>
      <c r="J513" s="405" t="str">
        <f>IF(基本情報入力シート!M538="","",基本情報入力シート!M538)</f>
        <v/>
      </c>
      <c r="K513" s="406" t="str">
        <f>IF(基本情報入力シート!R538="","",基本情報入力シート!R538)</f>
        <v/>
      </c>
      <c r="L513" s="406" t="str">
        <f>IF(基本情報入力シート!W538="","",基本情報入力シート!W538)</f>
        <v/>
      </c>
      <c r="M513" s="405" t="str">
        <f>IF(基本情報入力シート!X538="","",基本情報入力シート!X538)</f>
        <v/>
      </c>
      <c r="N513" s="157" t="str">
        <f>IF(基本情報入力シート!Y538="","",基本情報入力シート!Y538)</f>
        <v/>
      </c>
      <c r="O513" s="164"/>
      <c r="P513" s="43"/>
      <c r="Q513" s="860"/>
      <c r="R513" s="861"/>
      <c r="S513" s="154" t="str">
        <f>IFERROR(ROUNDDOWN(Q513*VLOOKUP(N513,【参考】数式用!$AR$2:$AW$48,MATCH(P513,【参考】数式用!$AT$4:$AW$4)+2,FALSE)*0.5, 0), "")</f>
        <v/>
      </c>
      <c r="T513" s="47"/>
      <c r="U513" s="156" t="str">
        <f>IFERROR(IF(AG513&lt;&gt;"",Q513*VLOOKUP(N513,【参考】数式用!$AG$2:$AL$48,MATCH(P513,【参考】数式用!$AI$4:$AL$4,0)+2,0), ""), "")</f>
        <v/>
      </c>
      <c r="V513" s="42"/>
      <c r="W513" s="862"/>
      <c r="X513" s="863"/>
      <c r="Y513" s="43"/>
      <c r="Z513" s="48"/>
      <c r="AA513" s="155"/>
      <c r="AB513" s="49"/>
      <c r="AC513" s="864" t="str">
        <f>IFERROR(IF(AG513&lt;&gt;"",Z513*VLOOKUP(N513,【参考】数式用!$AG$2:$AL$48,MATCH(Y513,【参考】数式用!$AI$4:$AL$4,0)+2,0), ""), "")</f>
        <v/>
      </c>
      <c r="AD513" s="864"/>
      <c r="AE513" s="409"/>
      <c r="AF513" s="53"/>
      <c r="AG513" s="421" t="str">
        <f>IFERROR(VLOOKUP(O513, 【参考】数式用!$AY$5:$AY$13, 1, FALSE), "")</f>
        <v/>
      </c>
      <c r="AH513" s="422" t="str">
        <f>IFERROR(VLOOKUP(N513, 【参考】数式用!$BA$2:$BB$48, 2, FALSE), "")</f>
        <v/>
      </c>
      <c r="AI513" s="423" t="str">
        <f t="shared" si="18"/>
        <v/>
      </c>
      <c r="AJ513" s="424" t="str">
        <f t="shared" si="19"/>
        <v/>
      </c>
    </row>
    <row r="514" spans="1:36" ht="30" customHeight="1">
      <c r="A514" s="153">
        <v>501</v>
      </c>
      <c r="B514" s="857" t="str">
        <f>IF(基本情報入力シート!C539="","",基本情報入力シート!C539)</f>
        <v/>
      </c>
      <c r="C514" s="858"/>
      <c r="D514" s="858"/>
      <c r="E514" s="858"/>
      <c r="F514" s="858"/>
      <c r="G514" s="858"/>
      <c r="H514" s="858"/>
      <c r="I514" s="859"/>
      <c r="J514" s="405" t="str">
        <f>IF(基本情報入力シート!M539="","",基本情報入力シート!M539)</f>
        <v/>
      </c>
      <c r="K514" s="406" t="str">
        <f>IF(基本情報入力シート!R539="","",基本情報入力シート!R539)</f>
        <v/>
      </c>
      <c r="L514" s="406" t="str">
        <f>IF(基本情報入力シート!W539="","",基本情報入力シート!W539)</f>
        <v/>
      </c>
      <c r="M514" s="405" t="str">
        <f>IF(基本情報入力シート!X539="","",基本情報入力シート!X539)</f>
        <v/>
      </c>
      <c r="N514" s="157" t="str">
        <f>IF(基本情報入力シート!Y539="","",基本情報入力シート!Y539)</f>
        <v/>
      </c>
      <c r="O514" s="164"/>
      <c r="P514" s="43"/>
      <c r="Q514" s="860"/>
      <c r="R514" s="861"/>
      <c r="S514" s="154" t="str">
        <f>IFERROR(ROUNDDOWN(Q514*VLOOKUP(N514,【参考】数式用!$AR$2:$AW$48,MATCH(P514,【参考】数式用!$AT$4:$AW$4)+2,FALSE)*0.5, 0), "")</f>
        <v/>
      </c>
      <c r="T514" s="47"/>
      <c r="U514" s="156" t="str">
        <f>IFERROR(IF(AG514&lt;&gt;"",Q514*VLOOKUP(N514,【参考】数式用!$AG$2:$AL$48,MATCH(P514,【参考】数式用!$AI$4:$AL$4,0)+2,0), ""), "")</f>
        <v/>
      </c>
      <c r="V514" s="42"/>
      <c r="W514" s="862"/>
      <c r="X514" s="863"/>
      <c r="Y514" s="43"/>
      <c r="Z514" s="48"/>
      <c r="AA514" s="155"/>
      <c r="AB514" s="49"/>
      <c r="AC514" s="864" t="str">
        <f>IFERROR(IF(AG514&lt;&gt;"",Z514*VLOOKUP(N514,【参考】数式用!$AG$2:$AL$48,MATCH(Y514,【参考】数式用!$AI$4:$AL$4,0)+2,0), ""), "")</f>
        <v/>
      </c>
      <c r="AD514" s="864"/>
      <c r="AE514" s="409"/>
      <c r="AF514" s="53"/>
      <c r="AG514" s="421" t="str">
        <f>IFERROR(VLOOKUP(O514, 【参考】数式用!$AY$5:$AY$13, 1, FALSE), "")</f>
        <v/>
      </c>
      <c r="AH514" s="422" t="str">
        <f>IFERROR(VLOOKUP(N514, 【参考】数式用!$BA$2:$BB$48, 2, FALSE), "")</f>
        <v/>
      </c>
      <c r="AI514" s="423" t="str">
        <f t="shared" si="18"/>
        <v/>
      </c>
      <c r="AJ514" s="424" t="str">
        <f t="shared" si="19"/>
        <v/>
      </c>
    </row>
    <row r="515" spans="1:36" ht="30" customHeight="1">
      <c r="A515" s="153">
        <v>502</v>
      </c>
      <c r="B515" s="857" t="str">
        <f>IF(基本情報入力シート!C540="","",基本情報入力シート!C540)</f>
        <v/>
      </c>
      <c r="C515" s="858"/>
      <c r="D515" s="858"/>
      <c r="E515" s="858"/>
      <c r="F515" s="858"/>
      <c r="G515" s="858"/>
      <c r="H515" s="858"/>
      <c r="I515" s="859"/>
      <c r="J515" s="405" t="str">
        <f>IF(基本情報入力シート!M540="","",基本情報入力シート!M540)</f>
        <v/>
      </c>
      <c r="K515" s="406" t="str">
        <f>IF(基本情報入力シート!R540="","",基本情報入力シート!R540)</f>
        <v/>
      </c>
      <c r="L515" s="406" t="str">
        <f>IF(基本情報入力シート!W540="","",基本情報入力シート!W540)</f>
        <v/>
      </c>
      <c r="M515" s="405" t="str">
        <f>IF(基本情報入力シート!X540="","",基本情報入力シート!X540)</f>
        <v/>
      </c>
      <c r="N515" s="157" t="str">
        <f>IF(基本情報入力シート!Y540="","",基本情報入力シート!Y540)</f>
        <v/>
      </c>
      <c r="O515" s="164"/>
      <c r="P515" s="43"/>
      <c r="Q515" s="860"/>
      <c r="R515" s="861"/>
      <c r="S515" s="154" t="str">
        <f>IFERROR(ROUNDDOWN(Q515*VLOOKUP(N515,【参考】数式用!$AR$2:$AW$48,MATCH(P515,【参考】数式用!$AT$4:$AW$4)+2,FALSE)*0.5, 0), "")</f>
        <v/>
      </c>
      <c r="T515" s="47"/>
      <c r="U515" s="156" t="str">
        <f>IFERROR(IF(AG515&lt;&gt;"",Q515*VLOOKUP(N515,【参考】数式用!$AG$2:$AL$48,MATCH(P515,【参考】数式用!$AI$4:$AL$4,0)+2,0), ""), "")</f>
        <v/>
      </c>
      <c r="V515" s="42"/>
      <c r="W515" s="862"/>
      <c r="X515" s="863"/>
      <c r="Y515" s="43"/>
      <c r="Z515" s="48"/>
      <c r="AA515" s="155"/>
      <c r="AB515" s="49"/>
      <c r="AC515" s="864" t="str">
        <f>IFERROR(IF(AG515&lt;&gt;"",Z515*VLOOKUP(N515,【参考】数式用!$AG$2:$AL$48,MATCH(Y515,【参考】数式用!$AI$4:$AL$4,0)+2,0), ""), "")</f>
        <v/>
      </c>
      <c r="AD515" s="864"/>
      <c r="AE515" s="409"/>
      <c r="AF515" s="53"/>
      <c r="AG515" s="421" t="str">
        <f>IFERROR(VLOOKUP(O515, 【参考】数式用!$AY$5:$AY$13, 1, FALSE), "")</f>
        <v/>
      </c>
      <c r="AH515" s="422" t="str">
        <f>IFERROR(VLOOKUP(N515, 【参考】数式用!$BA$2:$BB$48, 2, FALSE), "")</f>
        <v/>
      </c>
      <c r="AI515" s="423" t="str">
        <f t="shared" si="18"/>
        <v/>
      </c>
      <c r="AJ515" s="424" t="str">
        <f t="shared" si="19"/>
        <v/>
      </c>
    </row>
    <row r="516" spans="1:36" ht="30" customHeight="1">
      <c r="A516" s="153">
        <v>503</v>
      </c>
      <c r="B516" s="857" t="str">
        <f>IF(基本情報入力シート!C541="","",基本情報入力シート!C541)</f>
        <v/>
      </c>
      <c r="C516" s="858"/>
      <c r="D516" s="858"/>
      <c r="E516" s="858"/>
      <c r="F516" s="858"/>
      <c r="G516" s="858"/>
      <c r="H516" s="858"/>
      <c r="I516" s="859"/>
      <c r="J516" s="405" t="str">
        <f>IF(基本情報入力シート!M541="","",基本情報入力シート!M541)</f>
        <v/>
      </c>
      <c r="K516" s="406" t="str">
        <f>IF(基本情報入力シート!R541="","",基本情報入力シート!R541)</f>
        <v/>
      </c>
      <c r="L516" s="406" t="str">
        <f>IF(基本情報入力シート!W541="","",基本情報入力シート!W541)</f>
        <v/>
      </c>
      <c r="M516" s="405" t="str">
        <f>IF(基本情報入力シート!X541="","",基本情報入力シート!X541)</f>
        <v/>
      </c>
      <c r="N516" s="157" t="str">
        <f>IF(基本情報入力シート!Y541="","",基本情報入力シート!Y541)</f>
        <v/>
      </c>
      <c r="O516" s="164"/>
      <c r="P516" s="43"/>
      <c r="Q516" s="860"/>
      <c r="R516" s="861"/>
      <c r="S516" s="154" t="str">
        <f>IFERROR(ROUNDDOWN(Q516*VLOOKUP(N516,【参考】数式用!$AR$2:$AW$48,MATCH(P516,【参考】数式用!$AT$4:$AW$4)+2,FALSE)*0.5, 0), "")</f>
        <v/>
      </c>
      <c r="T516" s="47"/>
      <c r="U516" s="156" t="str">
        <f>IFERROR(IF(AG516&lt;&gt;"",Q516*VLOOKUP(N516,【参考】数式用!$AG$2:$AL$48,MATCH(P516,【参考】数式用!$AI$4:$AL$4,0)+2,0), ""), "")</f>
        <v/>
      </c>
      <c r="V516" s="42"/>
      <c r="W516" s="862"/>
      <c r="X516" s="863"/>
      <c r="Y516" s="43"/>
      <c r="Z516" s="48"/>
      <c r="AA516" s="155"/>
      <c r="AB516" s="49"/>
      <c r="AC516" s="864" t="str">
        <f>IFERROR(IF(AG516&lt;&gt;"",Z516*VLOOKUP(N516,【参考】数式用!$AG$2:$AL$48,MATCH(Y516,【参考】数式用!$AI$4:$AL$4,0)+2,0), ""), "")</f>
        <v/>
      </c>
      <c r="AD516" s="864"/>
      <c r="AE516" s="409"/>
      <c r="AF516" s="53"/>
      <c r="AG516" s="421" t="str">
        <f>IFERROR(VLOOKUP(O516, 【参考】数式用!$AY$5:$AY$13, 1, FALSE), "")</f>
        <v/>
      </c>
      <c r="AH516" s="422" t="str">
        <f>IFERROR(VLOOKUP(N516, 【参考】数式用!$BA$2:$BB$48, 2, FALSE), "")</f>
        <v/>
      </c>
      <c r="AI516" s="423" t="str">
        <f t="shared" si="18"/>
        <v/>
      </c>
      <c r="AJ516" s="424" t="str">
        <f t="shared" si="19"/>
        <v/>
      </c>
    </row>
    <row r="517" spans="1:36" ht="30" customHeight="1">
      <c r="A517" s="153">
        <v>504</v>
      </c>
      <c r="B517" s="857" t="str">
        <f>IF(基本情報入力シート!C542="","",基本情報入力シート!C542)</f>
        <v/>
      </c>
      <c r="C517" s="858"/>
      <c r="D517" s="858"/>
      <c r="E517" s="858"/>
      <c r="F517" s="858"/>
      <c r="G517" s="858"/>
      <c r="H517" s="858"/>
      <c r="I517" s="859"/>
      <c r="J517" s="405" t="str">
        <f>IF(基本情報入力シート!M542="","",基本情報入力シート!M542)</f>
        <v/>
      </c>
      <c r="K517" s="406" t="str">
        <f>IF(基本情報入力シート!R542="","",基本情報入力シート!R542)</f>
        <v/>
      </c>
      <c r="L517" s="406" t="str">
        <f>IF(基本情報入力シート!W542="","",基本情報入力シート!W542)</f>
        <v/>
      </c>
      <c r="M517" s="405" t="str">
        <f>IF(基本情報入力シート!X542="","",基本情報入力シート!X542)</f>
        <v/>
      </c>
      <c r="N517" s="157" t="str">
        <f>IF(基本情報入力シート!Y542="","",基本情報入力シート!Y542)</f>
        <v/>
      </c>
      <c r="O517" s="164"/>
      <c r="P517" s="43"/>
      <c r="Q517" s="860"/>
      <c r="R517" s="861"/>
      <c r="S517" s="154" t="str">
        <f>IFERROR(ROUNDDOWN(Q517*VLOOKUP(N517,【参考】数式用!$AR$2:$AW$48,MATCH(P517,【参考】数式用!$AT$4:$AW$4)+2,FALSE)*0.5, 0), "")</f>
        <v/>
      </c>
      <c r="T517" s="47"/>
      <c r="U517" s="156" t="str">
        <f>IFERROR(IF(AG517&lt;&gt;"",Q517*VLOOKUP(N517,【参考】数式用!$AG$2:$AL$48,MATCH(P517,【参考】数式用!$AI$4:$AL$4,0)+2,0), ""), "")</f>
        <v/>
      </c>
      <c r="V517" s="42"/>
      <c r="W517" s="862"/>
      <c r="X517" s="863"/>
      <c r="Y517" s="43"/>
      <c r="Z517" s="48"/>
      <c r="AA517" s="155"/>
      <c r="AB517" s="49"/>
      <c r="AC517" s="864" t="str">
        <f>IFERROR(IF(AG517&lt;&gt;"",Z517*VLOOKUP(N517,【参考】数式用!$AG$2:$AL$48,MATCH(Y517,【参考】数式用!$AI$4:$AL$4,0)+2,0), ""), "")</f>
        <v/>
      </c>
      <c r="AD517" s="864"/>
      <c r="AE517" s="409"/>
      <c r="AF517" s="53"/>
      <c r="AG517" s="421" t="str">
        <f>IFERROR(VLOOKUP(O517, 【参考】数式用!$AY$5:$AY$13, 1, FALSE), "")</f>
        <v/>
      </c>
      <c r="AH517" s="422" t="str">
        <f>IFERROR(VLOOKUP(N517, 【参考】数式用!$BA$2:$BB$48, 2, FALSE), "")</f>
        <v/>
      </c>
      <c r="AI517" s="423" t="str">
        <f t="shared" si="18"/>
        <v/>
      </c>
      <c r="AJ517" s="424" t="str">
        <f t="shared" si="19"/>
        <v/>
      </c>
    </row>
    <row r="518" spans="1:36" ht="30" customHeight="1">
      <c r="A518" s="153">
        <v>505</v>
      </c>
      <c r="B518" s="857" t="str">
        <f>IF(基本情報入力シート!C543="","",基本情報入力シート!C543)</f>
        <v/>
      </c>
      <c r="C518" s="858"/>
      <c r="D518" s="858"/>
      <c r="E518" s="858"/>
      <c r="F518" s="858"/>
      <c r="G518" s="858"/>
      <c r="H518" s="858"/>
      <c r="I518" s="859"/>
      <c r="J518" s="405" t="str">
        <f>IF(基本情報入力シート!M543="","",基本情報入力シート!M543)</f>
        <v/>
      </c>
      <c r="K518" s="406" t="str">
        <f>IF(基本情報入力シート!R543="","",基本情報入力シート!R543)</f>
        <v/>
      </c>
      <c r="L518" s="406" t="str">
        <f>IF(基本情報入力シート!W543="","",基本情報入力シート!W543)</f>
        <v/>
      </c>
      <c r="M518" s="405" t="str">
        <f>IF(基本情報入力シート!X543="","",基本情報入力シート!X543)</f>
        <v/>
      </c>
      <c r="N518" s="157" t="str">
        <f>IF(基本情報入力シート!Y543="","",基本情報入力シート!Y543)</f>
        <v/>
      </c>
      <c r="O518" s="164"/>
      <c r="P518" s="43"/>
      <c r="Q518" s="860"/>
      <c r="R518" s="861"/>
      <c r="S518" s="154" t="str">
        <f>IFERROR(ROUNDDOWN(Q518*VLOOKUP(N518,【参考】数式用!$AR$2:$AW$48,MATCH(P518,【参考】数式用!$AT$4:$AW$4)+2,FALSE)*0.5, 0), "")</f>
        <v/>
      </c>
      <c r="T518" s="47"/>
      <c r="U518" s="156" t="str">
        <f>IFERROR(IF(AG518&lt;&gt;"",Q518*VLOOKUP(N518,【参考】数式用!$AG$2:$AL$48,MATCH(P518,【参考】数式用!$AI$4:$AL$4,0)+2,0), ""), "")</f>
        <v/>
      </c>
      <c r="V518" s="42"/>
      <c r="W518" s="862"/>
      <c r="X518" s="863"/>
      <c r="Y518" s="43"/>
      <c r="Z518" s="48"/>
      <c r="AA518" s="155"/>
      <c r="AB518" s="49"/>
      <c r="AC518" s="864" t="str">
        <f>IFERROR(IF(AG518&lt;&gt;"",Z518*VLOOKUP(N518,【参考】数式用!$AG$2:$AL$48,MATCH(Y518,【参考】数式用!$AI$4:$AL$4,0)+2,0), ""), "")</f>
        <v/>
      </c>
      <c r="AD518" s="864"/>
      <c r="AE518" s="409"/>
      <c r="AF518" s="53"/>
      <c r="AG518" s="421" t="str">
        <f>IFERROR(VLOOKUP(O518, 【参考】数式用!$AY$5:$AY$13, 1, FALSE), "")</f>
        <v/>
      </c>
      <c r="AH518" s="422" t="str">
        <f>IFERROR(VLOOKUP(N518, 【参考】数式用!$BA$2:$BB$48, 2, FALSE), "")</f>
        <v/>
      </c>
      <c r="AI518" s="423" t="str">
        <f t="shared" si="18"/>
        <v/>
      </c>
      <c r="AJ518" s="424" t="str">
        <f t="shared" si="19"/>
        <v/>
      </c>
    </row>
    <row r="519" spans="1:36" ht="30" customHeight="1">
      <c r="A519" s="153">
        <v>506</v>
      </c>
      <c r="B519" s="857" t="str">
        <f>IF(基本情報入力シート!C544="","",基本情報入力シート!C544)</f>
        <v/>
      </c>
      <c r="C519" s="858"/>
      <c r="D519" s="858"/>
      <c r="E519" s="858"/>
      <c r="F519" s="858"/>
      <c r="G519" s="858"/>
      <c r="H519" s="858"/>
      <c r="I519" s="859"/>
      <c r="J519" s="405" t="str">
        <f>IF(基本情報入力シート!M544="","",基本情報入力シート!M544)</f>
        <v/>
      </c>
      <c r="K519" s="406" t="str">
        <f>IF(基本情報入力シート!R544="","",基本情報入力シート!R544)</f>
        <v/>
      </c>
      <c r="L519" s="406" t="str">
        <f>IF(基本情報入力シート!W544="","",基本情報入力シート!W544)</f>
        <v/>
      </c>
      <c r="M519" s="405" t="str">
        <f>IF(基本情報入力シート!X544="","",基本情報入力シート!X544)</f>
        <v/>
      </c>
      <c r="N519" s="157" t="str">
        <f>IF(基本情報入力シート!Y544="","",基本情報入力シート!Y544)</f>
        <v/>
      </c>
      <c r="O519" s="164"/>
      <c r="P519" s="43"/>
      <c r="Q519" s="860"/>
      <c r="R519" s="861"/>
      <c r="S519" s="154" t="str">
        <f>IFERROR(ROUNDDOWN(Q519*VLOOKUP(N519,【参考】数式用!$AR$2:$AW$48,MATCH(P519,【参考】数式用!$AT$4:$AW$4)+2,FALSE)*0.5, 0), "")</f>
        <v/>
      </c>
      <c r="T519" s="47"/>
      <c r="U519" s="156" t="str">
        <f>IFERROR(IF(AG519&lt;&gt;"",Q519*VLOOKUP(N519,【参考】数式用!$AG$2:$AL$48,MATCH(P519,【参考】数式用!$AI$4:$AL$4,0)+2,0), ""), "")</f>
        <v/>
      </c>
      <c r="V519" s="42"/>
      <c r="W519" s="862"/>
      <c r="X519" s="863"/>
      <c r="Y519" s="43"/>
      <c r="Z519" s="48"/>
      <c r="AA519" s="155"/>
      <c r="AB519" s="49"/>
      <c r="AC519" s="864" t="str">
        <f>IFERROR(IF(AG519&lt;&gt;"",Z519*VLOOKUP(N519,【参考】数式用!$AG$2:$AL$48,MATCH(Y519,【参考】数式用!$AI$4:$AL$4,0)+2,0), ""), "")</f>
        <v/>
      </c>
      <c r="AD519" s="864"/>
      <c r="AE519" s="409"/>
      <c r="AF519" s="53"/>
      <c r="AG519" s="421" t="str">
        <f>IFERROR(VLOOKUP(O519, 【参考】数式用!$AY$5:$AY$13, 1, FALSE), "")</f>
        <v/>
      </c>
      <c r="AH519" s="422" t="str">
        <f>IFERROR(VLOOKUP(N519, 【参考】数式用!$BA$2:$BB$48, 2, FALSE), "")</f>
        <v/>
      </c>
      <c r="AI519" s="423" t="str">
        <f t="shared" si="18"/>
        <v/>
      </c>
      <c r="AJ519" s="424" t="str">
        <f t="shared" si="19"/>
        <v/>
      </c>
    </row>
    <row r="520" spans="1:36" ht="30" customHeight="1">
      <c r="A520" s="153">
        <v>507</v>
      </c>
      <c r="B520" s="857" t="str">
        <f>IF(基本情報入力シート!C545="","",基本情報入力シート!C545)</f>
        <v/>
      </c>
      <c r="C520" s="858"/>
      <c r="D520" s="858"/>
      <c r="E520" s="858"/>
      <c r="F520" s="858"/>
      <c r="G520" s="858"/>
      <c r="H520" s="858"/>
      <c r="I520" s="859"/>
      <c r="J520" s="405" t="str">
        <f>IF(基本情報入力シート!M545="","",基本情報入力シート!M545)</f>
        <v/>
      </c>
      <c r="K520" s="406" t="str">
        <f>IF(基本情報入力シート!R545="","",基本情報入力シート!R545)</f>
        <v/>
      </c>
      <c r="L520" s="406" t="str">
        <f>IF(基本情報入力シート!W545="","",基本情報入力シート!W545)</f>
        <v/>
      </c>
      <c r="M520" s="405" t="str">
        <f>IF(基本情報入力シート!X545="","",基本情報入力シート!X545)</f>
        <v/>
      </c>
      <c r="N520" s="157" t="str">
        <f>IF(基本情報入力シート!Y545="","",基本情報入力シート!Y545)</f>
        <v/>
      </c>
      <c r="O520" s="164"/>
      <c r="P520" s="43"/>
      <c r="Q520" s="860"/>
      <c r="R520" s="861"/>
      <c r="S520" s="154" t="str">
        <f>IFERROR(ROUNDDOWN(Q520*VLOOKUP(N520,【参考】数式用!$AR$2:$AW$48,MATCH(P520,【参考】数式用!$AT$4:$AW$4)+2,FALSE)*0.5, 0), "")</f>
        <v/>
      </c>
      <c r="T520" s="47"/>
      <c r="U520" s="156" t="str">
        <f>IFERROR(IF(AG520&lt;&gt;"",Q520*VLOOKUP(N520,【参考】数式用!$AG$2:$AL$48,MATCH(P520,【参考】数式用!$AI$4:$AL$4,0)+2,0), ""), "")</f>
        <v/>
      </c>
      <c r="V520" s="42"/>
      <c r="W520" s="862"/>
      <c r="X520" s="863"/>
      <c r="Y520" s="43"/>
      <c r="Z520" s="48"/>
      <c r="AA520" s="155"/>
      <c r="AB520" s="49"/>
      <c r="AC520" s="864" t="str">
        <f>IFERROR(IF(AG520&lt;&gt;"",Z520*VLOOKUP(N520,【参考】数式用!$AG$2:$AL$48,MATCH(Y520,【参考】数式用!$AI$4:$AL$4,0)+2,0), ""), "")</f>
        <v/>
      </c>
      <c r="AD520" s="864"/>
      <c r="AE520" s="409"/>
      <c r="AF520" s="53"/>
      <c r="AG520" s="421" t="str">
        <f>IFERROR(VLOOKUP(O520, 【参考】数式用!$AY$5:$AY$13, 1, FALSE), "")</f>
        <v/>
      </c>
      <c r="AH520" s="422" t="str">
        <f>IFERROR(VLOOKUP(N520, 【参考】数式用!$BA$2:$BB$48, 2, FALSE), "")</f>
        <v/>
      </c>
      <c r="AI520" s="423" t="str">
        <f t="shared" si="18"/>
        <v/>
      </c>
      <c r="AJ520" s="424" t="str">
        <f t="shared" si="19"/>
        <v/>
      </c>
    </row>
    <row r="521" spans="1:36" ht="30" customHeight="1">
      <c r="A521" s="153">
        <v>508</v>
      </c>
      <c r="B521" s="857" t="str">
        <f>IF(基本情報入力シート!C546="","",基本情報入力シート!C546)</f>
        <v/>
      </c>
      <c r="C521" s="858"/>
      <c r="D521" s="858"/>
      <c r="E521" s="858"/>
      <c r="F521" s="858"/>
      <c r="G521" s="858"/>
      <c r="H521" s="858"/>
      <c r="I521" s="859"/>
      <c r="J521" s="405" t="str">
        <f>IF(基本情報入力シート!M546="","",基本情報入力シート!M546)</f>
        <v/>
      </c>
      <c r="K521" s="406" t="str">
        <f>IF(基本情報入力シート!R546="","",基本情報入力シート!R546)</f>
        <v/>
      </c>
      <c r="L521" s="406" t="str">
        <f>IF(基本情報入力シート!W546="","",基本情報入力シート!W546)</f>
        <v/>
      </c>
      <c r="M521" s="405" t="str">
        <f>IF(基本情報入力シート!X546="","",基本情報入力シート!X546)</f>
        <v/>
      </c>
      <c r="N521" s="157" t="str">
        <f>IF(基本情報入力シート!Y546="","",基本情報入力シート!Y546)</f>
        <v/>
      </c>
      <c r="O521" s="164"/>
      <c r="P521" s="43"/>
      <c r="Q521" s="860"/>
      <c r="R521" s="861"/>
      <c r="S521" s="154" t="str">
        <f>IFERROR(ROUNDDOWN(Q521*VLOOKUP(N521,【参考】数式用!$AR$2:$AW$48,MATCH(P521,【参考】数式用!$AT$4:$AW$4)+2,FALSE)*0.5, 0), "")</f>
        <v/>
      </c>
      <c r="T521" s="47"/>
      <c r="U521" s="156" t="str">
        <f>IFERROR(IF(AG521&lt;&gt;"",Q521*VLOOKUP(N521,【参考】数式用!$AG$2:$AL$48,MATCH(P521,【参考】数式用!$AI$4:$AL$4,0)+2,0), ""), "")</f>
        <v/>
      </c>
      <c r="V521" s="42"/>
      <c r="W521" s="862"/>
      <c r="X521" s="863"/>
      <c r="Y521" s="43"/>
      <c r="Z521" s="48"/>
      <c r="AA521" s="155"/>
      <c r="AB521" s="49"/>
      <c r="AC521" s="864" t="str">
        <f>IFERROR(IF(AG521&lt;&gt;"",Z521*VLOOKUP(N521,【参考】数式用!$AG$2:$AL$48,MATCH(Y521,【参考】数式用!$AI$4:$AL$4,0)+2,0), ""), "")</f>
        <v/>
      </c>
      <c r="AD521" s="864"/>
      <c r="AE521" s="409"/>
      <c r="AF521" s="53"/>
      <c r="AG521" s="421" t="str">
        <f>IFERROR(VLOOKUP(O521, 【参考】数式用!$AY$5:$AY$13, 1, FALSE), "")</f>
        <v/>
      </c>
      <c r="AH521" s="422" t="str">
        <f>IFERROR(VLOOKUP(N521, 【参考】数式用!$BA$2:$BB$48, 2, FALSE), "")</f>
        <v/>
      </c>
      <c r="AI521" s="423" t="str">
        <f t="shared" si="18"/>
        <v/>
      </c>
      <c r="AJ521" s="424" t="str">
        <f t="shared" si="19"/>
        <v/>
      </c>
    </row>
    <row r="522" spans="1:36" ht="30" customHeight="1">
      <c r="A522" s="153">
        <v>509</v>
      </c>
      <c r="B522" s="857" t="str">
        <f>IF(基本情報入力シート!C547="","",基本情報入力シート!C547)</f>
        <v/>
      </c>
      <c r="C522" s="858"/>
      <c r="D522" s="858"/>
      <c r="E522" s="858"/>
      <c r="F522" s="858"/>
      <c r="G522" s="858"/>
      <c r="H522" s="858"/>
      <c r="I522" s="859"/>
      <c r="J522" s="405" t="str">
        <f>IF(基本情報入力シート!M547="","",基本情報入力シート!M547)</f>
        <v/>
      </c>
      <c r="K522" s="406" t="str">
        <f>IF(基本情報入力シート!R547="","",基本情報入力シート!R547)</f>
        <v/>
      </c>
      <c r="L522" s="406" t="str">
        <f>IF(基本情報入力シート!W547="","",基本情報入力シート!W547)</f>
        <v/>
      </c>
      <c r="M522" s="405" t="str">
        <f>IF(基本情報入力シート!X547="","",基本情報入力シート!X547)</f>
        <v/>
      </c>
      <c r="N522" s="157" t="str">
        <f>IF(基本情報入力シート!Y547="","",基本情報入力シート!Y547)</f>
        <v/>
      </c>
      <c r="O522" s="164"/>
      <c r="P522" s="43"/>
      <c r="Q522" s="860"/>
      <c r="R522" s="861"/>
      <c r="S522" s="154" t="str">
        <f>IFERROR(ROUNDDOWN(Q522*VLOOKUP(N522,【参考】数式用!$AR$2:$AW$48,MATCH(P522,【参考】数式用!$AT$4:$AW$4)+2,FALSE)*0.5, 0), "")</f>
        <v/>
      </c>
      <c r="T522" s="47"/>
      <c r="U522" s="156" t="str">
        <f>IFERROR(IF(AG522&lt;&gt;"",Q522*VLOOKUP(N522,【参考】数式用!$AG$2:$AL$48,MATCH(P522,【参考】数式用!$AI$4:$AL$4,0)+2,0), ""), "")</f>
        <v/>
      </c>
      <c r="V522" s="42"/>
      <c r="W522" s="862"/>
      <c r="X522" s="863"/>
      <c r="Y522" s="43"/>
      <c r="Z522" s="48"/>
      <c r="AA522" s="155"/>
      <c r="AB522" s="49"/>
      <c r="AC522" s="864" t="str">
        <f>IFERROR(IF(AG522&lt;&gt;"",Z522*VLOOKUP(N522,【参考】数式用!$AG$2:$AL$48,MATCH(Y522,【参考】数式用!$AI$4:$AL$4,0)+2,0), ""), "")</f>
        <v/>
      </c>
      <c r="AD522" s="864"/>
      <c r="AE522" s="409"/>
      <c r="AF522" s="53"/>
      <c r="AG522" s="421" t="str">
        <f>IFERROR(VLOOKUP(O522, 【参考】数式用!$AY$5:$AY$13, 1, FALSE), "")</f>
        <v/>
      </c>
      <c r="AH522" s="422" t="str">
        <f>IFERROR(VLOOKUP(N522, 【参考】数式用!$BA$2:$BB$48, 2, FALSE), "")</f>
        <v/>
      </c>
      <c r="AI522" s="423" t="str">
        <f t="shared" si="18"/>
        <v/>
      </c>
      <c r="AJ522" s="424" t="str">
        <f t="shared" si="19"/>
        <v/>
      </c>
    </row>
    <row r="523" spans="1:36" ht="30" customHeight="1">
      <c r="A523" s="153">
        <v>510</v>
      </c>
      <c r="B523" s="857" t="str">
        <f>IF(基本情報入力シート!C548="","",基本情報入力シート!C548)</f>
        <v/>
      </c>
      <c r="C523" s="858"/>
      <c r="D523" s="858"/>
      <c r="E523" s="858"/>
      <c r="F523" s="858"/>
      <c r="G523" s="858"/>
      <c r="H523" s="858"/>
      <c r="I523" s="859"/>
      <c r="J523" s="405" t="str">
        <f>IF(基本情報入力シート!M548="","",基本情報入力シート!M548)</f>
        <v/>
      </c>
      <c r="K523" s="406" t="str">
        <f>IF(基本情報入力シート!R548="","",基本情報入力シート!R548)</f>
        <v/>
      </c>
      <c r="L523" s="406" t="str">
        <f>IF(基本情報入力シート!W548="","",基本情報入力シート!W548)</f>
        <v/>
      </c>
      <c r="M523" s="405" t="str">
        <f>IF(基本情報入力シート!X548="","",基本情報入力シート!X548)</f>
        <v/>
      </c>
      <c r="N523" s="157" t="str">
        <f>IF(基本情報入力シート!Y548="","",基本情報入力シート!Y548)</f>
        <v/>
      </c>
      <c r="O523" s="164"/>
      <c r="P523" s="43"/>
      <c r="Q523" s="860"/>
      <c r="R523" s="861"/>
      <c r="S523" s="154" t="str">
        <f>IFERROR(ROUNDDOWN(Q523*VLOOKUP(N523,【参考】数式用!$AR$2:$AW$48,MATCH(P523,【参考】数式用!$AT$4:$AW$4)+2,FALSE)*0.5, 0), "")</f>
        <v/>
      </c>
      <c r="T523" s="47"/>
      <c r="U523" s="156" t="str">
        <f>IFERROR(IF(AG523&lt;&gt;"",Q523*VLOOKUP(N523,【参考】数式用!$AG$2:$AL$48,MATCH(P523,【参考】数式用!$AI$4:$AL$4,0)+2,0), ""), "")</f>
        <v/>
      </c>
      <c r="V523" s="42"/>
      <c r="W523" s="862"/>
      <c r="X523" s="863"/>
      <c r="Y523" s="43"/>
      <c r="Z523" s="48"/>
      <c r="AA523" s="155"/>
      <c r="AB523" s="49"/>
      <c r="AC523" s="864" t="str">
        <f>IFERROR(IF(AG523&lt;&gt;"",Z523*VLOOKUP(N523,【参考】数式用!$AG$2:$AL$48,MATCH(Y523,【参考】数式用!$AI$4:$AL$4,0)+2,0), ""), "")</f>
        <v/>
      </c>
      <c r="AD523" s="864"/>
      <c r="AE523" s="409"/>
      <c r="AF523" s="53"/>
      <c r="AG523" s="421" t="str">
        <f>IFERROR(VLOOKUP(O523, 【参考】数式用!$AY$5:$AY$13, 1, FALSE), "")</f>
        <v/>
      </c>
      <c r="AH523" s="422" t="str">
        <f>IFERROR(VLOOKUP(N523, 【参考】数式用!$BA$2:$BB$48, 2, FALSE), "")</f>
        <v/>
      </c>
      <c r="AI523" s="423" t="str">
        <f t="shared" si="18"/>
        <v/>
      </c>
      <c r="AJ523" s="424" t="str">
        <f t="shared" si="19"/>
        <v/>
      </c>
    </row>
    <row r="524" spans="1:36" ht="30" customHeight="1">
      <c r="A524" s="153">
        <v>511</v>
      </c>
      <c r="B524" s="857" t="str">
        <f>IF(基本情報入力シート!C549="","",基本情報入力シート!C549)</f>
        <v/>
      </c>
      <c r="C524" s="858"/>
      <c r="D524" s="858"/>
      <c r="E524" s="858"/>
      <c r="F524" s="858"/>
      <c r="G524" s="858"/>
      <c r="H524" s="858"/>
      <c r="I524" s="859"/>
      <c r="J524" s="405" t="str">
        <f>IF(基本情報入力シート!M549="","",基本情報入力シート!M549)</f>
        <v/>
      </c>
      <c r="K524" s="406" t="str">
        <f>IF(基本情報入力シート!R549="","",基本情報入力シート!R549)</f>
        <v/>
      </c>
      <c r="L524" s="406" t="str">
        <f>IF(基本情報入力シート!W549="","",基本情報入力シート!W549)</f>
        <v/>
      </c>
      <c r="M524" s="405" t="str">
        <f>IF(基本情報入力シート!X549="","",基本情報入力シート!X549)</f>
        <v/>
      </c>
      <c r="N524" s="157" t="str">
        <f>IF(基本情報入力シート!Y549="","",基本情報入力シート!Y549)</f>
        <v/>
      </c>
      <c r="O524" s="164"/>
      <c r="P524" s="43"/>
      <c r="Q524" s="860"/>
      <c r="R524" s="861"/>
      <c r="S524" s="154" t="str">
        <f>IFERROR(ROUNDDOWN(Q524*VLOOKUP(N524,【参考】数式用!$AR$2:$AW$48,MATCH(P524,【参考】数式用!$AT$4:$AW$4)+2,FALSE)*0.5, 0), "")</f>
        <v/>
      </c>
      <c r="T524" s="47"/>
      <c r="U524" s="156" t="str">
        <f>IFERROR(IF(AG524&lt;&gt;"",Q524*VLOOKUP(N524,【参考】数式用!$AG$2:$AL$48,MATCH(P524,【参考】数式用!$AI$4:$AL$4,0)+2,0), ""), "")</f>
        <v/>
      </c>
      <c r="V524" s="42"/>
      <c r="W524" s="862"/>
      <c r="X524" s="863"/>
      <c r="Y524" s="43"/>
      <c r="Z524" s="48"/>
      <c r="AA524" s="155"/>
      <c r="AB524" s="49"/>
      <c r="AC524" s="864" t="str">
        <f>IFERROR(IF(AG524&lt;&gt;"",Z524*VLOOKUP(N524,【参考】数式用!$AG$2:$AL$48,MATCH(Y524,【参考】数式用!$AI$4:$AL$4,0)+2,0), ""), "")</f>
        <v/>
      </c>
      <c r="AD524" s="864"/>
      <c r="AE524" s="409"/>
      <c r="AF524" s="53"/>
      <c r="AG524" s="421" t="str">
        <f>IFERROR(VLOOKUP(O524, 【参考】数式用!$AY$5:$AY$13, 1, FALSE), "")</f>
        <v/>
      </c>
      <c r="AH524" s="422" t="str">
        <f>IFERROR(VLOOKUP(N524, 【参考】数式用!$BA$2:$BB$48, 2, FALSE), "")</f>
        <v/>
      </c>
      <c r="AI524" s="423" t="str">
        <f t="shared" si="18"/>
        <v/>
      </c>
      <c r="AJ524" s="424" t="str">
        <f t="shared" si="19"/>
        <v/>
      </c>
    </row>
    <row r="525" spans="1:36" ht="30" customHeight="1">
      <c r="A525" s="153">
        <v>512</v>
      </c>
      <c r="B525" s="857" t="str">
        <f>IF(基本情報入力シート!C550="","",基本情報入力シート!C550)</f>
        <v/>
      </c>
      <c r="C525" s="858"/>
      <c r="D525" s="858"/>
      <c r="E525" s="858"/>
      <c r="F525" s="858"/>
      <c r="G525" s="858"/>
      <c r="H525" s="858"/>
      <c r="I525" s="859"/>
      <c r="J525" s="405" t="str">
        <f>IF(基本情報入力シート!M550="","",基本情報入力シート!M550)</f>
        <v/>
      </c>
      <c r="K525" s="406" t="str">
        <f>IF(基本情報入力シート!R550="","",基本情報入力シート!R550)</f>
        <v/>
      </c>
      <c r="L525" s="406" t="str">
        <f>IF(基本情報入力シート!W550="","",基本情報入力シート!W550)</f>
        <v/>
      </c>
      <c r="M525" s="405" t="str">
        <f>IF(基本情報入力シート!X550="","",基本情報入力シート!X550)</f>
        <v/>
      </c>
      <c r="N525" s="157" t="str">
        <f>IF(基本情報入力シート!Y550="","",基本情報入力シート!Y550)</f>
        <v/>
      </c>
      <c r="O525" s="164"/>
      <c r="P525" s="43"/>
      <c r="Q525" s="860"/>
      <c r="R525" s="861"/>
      <c r="S525" s="154" t="str">
        <f>IFERROR(ROUNDDOWN(Q525*VLOOKUP(N525,【参考】数式用!$AR$2:$AW$48,MATCH(P525,【参考】数式用!$AT$4:$AW$4)+2,FALSE)*0.5, 0), "")</f>
        <v/>
      </c>
      <c r="T525" s="47"/>
      <c r="U525" s="156" t="str">
        <f>IFERROR(IF(AG525&lt;&gt;"",Q525*VLOOKUP(N525,【参考】数式用!$AG$2:$AL$48,MATCH(P525,【参考】数式用!$AI$4:$AL$4,0)+2,0), ""), "")</f>
        <v/>
      </c>
      <c r="V525" s="42"/>
      <c r="W525" s="862"/>
      <c r="X525" s="863"/>
      <c r="Y525" s="43"/>
      <c r="Z525" s="48"/>
      <c r="AA525" s="155"/>
      <c r="AB525" s="49"/>
      <c r="AC525" s="864" t="str">
        <f>IFERROR(IF(AG525&lt;&gt;"",Z525*VLOOKUP(N525,【参考】数式用!$AG$2:$AL$48,MATCH(Y525,【参考】数式用!$AI$4:$AL$4,0)+2,0), ""), "")</f>
        <v/>
      </c>
      <c r="AD525" s="864"/>
      <c r="AE525" s="409"/>
      <c r="AF525" s="53"/>
      <c r="AG525" s="421" t="str">
        <f>IFERROR(VLOOKUP(O525, 【参考】数式用!$AY$5:$AY$13, 1, FALSE), "")</f>
        <v/>
      </c>
      <c r="AH525" s="422" t="str">
        <f>IFERROR(VLOOKUP(N525, 【参考】数式用!$BA$2:$BB$48, 2, FALSE), "")</f>
        <v/>
      </c>
      <c r="AI525" s="423" t="str">
        <f t="shared" si="18"/>
        <v/>
      </c>
      <c r="AJ525" s="424" t="str">
        <f t="shared" si="19"/>
        <v/>
      </c>
    </row>
    <row r="526" spans="1:36" ht="30" customHeight="1">
      <c r="A526" s="153">
        <v>513</v>
      </c>
      <c r="B526" s="857" t="str">
        <f>IF(基本情報入力シート!C551="","",基本情報入力シート!C551)</f>
        <v/>
      </c>
      <c r="C526" s="858"/>
      <c r="D526" s="858"/>
      <c r="E526" s="858"/>
      <c r="F526" s="858"/>
      <c r="G526" s="858"/>
      <c r="H526" s="858"/>
      <c r="I526" s="859"/>
      <c r="J526" s="405" t="str">
        <f>IF(基本情報入力シート!M551="","",基本情報入力シート!M551)</f>
        <v/>
      </c>
      <c r="K526" s="406" t="str">
        <f>IF(基本情報入力シート!R551="","",基本情報入力シート!R551)</f>
        <v/>
      </c>
      <c r="L526" s="406" t="str">
        <f>IF(基本情報入力シート!W551="","",基本情報入力シート!W551)</f>
        <v/>
      </c>
      <c r="M526" s="405" t="str">
        <f>IF(基本情報入力シート!X551="","",基本情報入力シート!X551)</f>
        <v/>
      </c>
      <c r="N526" s="157" t="str">
        <f>IF(基本情報入力シート!Y551="","",基本情報入力シート!Y551)</f>
        <v/>
      </c>
      <c r="O526" s="164"/>
      <c r="P526" s="43"/>
      <c r="Q526" s="860"/>
      <c r="R526" s="861"/>
      <c r="S526" s="154" t="str">
        <f>IFERROR(ROUNDDOWN(Q526*VLOOKUP(N526,【参考】数式用!$AR$2:$AW$48,MATCH(P526,【参考】数式用!$AT$4:$AW$4)+2,FALSE)*0.5, 0), "")</f>
        <v/>
      </c>
      <c r="T526" s="47"/>
      <c r="U526" s="156" t="str">
        <f>IFERROR(IF(AG526&lt;&gt;"",Q526*VLOOKUP(N526,【参考】数式用!$AG$2:$AL$48,MATCH(P526,【参考】数式用!$AI$4:$AL$4,0)+2,0), ""), "")</f>
        <v/>
      </c>
      <c r="V526" s="42"/>
      <c r="W526" s="862"/>
      <c r="X526" s="863"/>
      <c r="Y526" s="43"/>
      <c r="Z526" s="48"/>
      <c r="AA526" s="155"/>
      <c r="AB526" s="49"/>
      <c r="AC526" s="864" t="str">
        <f>IFERROR(IF(AG526&lt;&gt;"",Z526*VLOOKUP(N526,【参考】数式用!$AG$2:$AL$48,MATCH(Y526,【参考】数式用!$AI$4:$AL$4,0)+2,0), ""), "")</f>
        <v/>
      </c>
      <c r="AD526" s="864"/>
      <c r="AE526" s="409"/>
      <c r="AF526" s="53"/>
      <c r="AG526" s="421" t="str">
        <f>IFERROR(VLOOKUP(O526, 【参考】数式用!$AY$5:$AY$13, 1, FALSE), "")</f>
        <v/>
      </c>
      <c r="AH526" s="422" t="str">
        <f>IFERROR(VLOOKUP(N526, 【参考】数式用!$BA$2:$BB$48, 2, FALSE), "")</f>
        <v/>
      </c>
      <c r="AI526" s="423" t="str">
        <f t="shared" si="18"/>
        <v/>
      </c>
      <c r="AJ526" s="424" t="str">
        <f t="shared" si="19"/>
        <v/>
      </c>
    </row>
    <row r="527" spans="1:36" ht="30" customHeight="1">
      <c r="A527" s="153">
        <v>514</v>
      </c>
      <c r="B527" s="857" t="str">
        <f>IF(基本情報入力シート!C552="","",基本情報入力シート!C552)</f>
        <v/>
      </c>
      <c r="C527" s="858"/>
      <c r="D527" s="858"/>
      <c r="E527" s="858"/>
      <c r="F527" s="858"/>
      <c r="G527" s="858"/>
      <c r="H527" s="858"/>
      <c r="I527" s="859"/>
      <c r="J527" s="405" t="str">
        <f>IF(基本情報入力シート!M552="","",基本情報入力シート!M552)</f>
        <v/>
      </c>
      <c r="K527" s="406" t="str">
        <f>IF(基本情報入力シート!R552="","",基本情報入力シート!R552)</f>
        <v/>
      </c>
      <c r="L527" s="406" t="str">
        <f>IF(基本情報入力シート!W552="","",基本情報入力シート!W552)</f>
        <v/>
      </c>
      <c r="M527" s="405" t="str">
        <f>IF(基本情報入力シート!X552="","",基本情報入力シート!X552)</f>
        <v/>
      </c>
      <c r="N527" s="157" t="str">
        <f>IF(基本情報入力シート!Y552="","",基本情報入力シート!Y552)</f>
        <v/>
      </c>
      <c r="O527" s="164"/>
      <c r="P527" s="43"/>
      <c r="Q527" s="860"/>
      <c r="R527" s="861"/>
      <c r="S527" s="154" t="str">
        <f>IFERROR(ROUNDDOWN(Q527*VLOOKUP(N527,【参考】数式用!$AR$2:$AW$48,MATCH(P527,【参考】数式用!$AT$4:$AW$4)+2,FALSE)*0.5, 0), "")</f>
        <v/>
      </c>
      <c r="T527" s="47"/>
      <c r="U527" s="156" t="str">
        <f>IFERROR(IF(AG527&lt;&gt;"",Q527*VLOOKUP(N527,【参考】数式用!$AG$2:$AL$48,MATCH(P527,【参考】数式用!$AI$4:$AL$4,0)+2,0), ""), "")</f>
        <v/>
      </c>
      <c r="V527" s="42"/>
      <c r="W527" s="862"/>
      <c r="X527" s="863"/>
      <c r="Y527" s="43"/>
      <c r="Z527" s="48"/>
      <c r="AA527" s="155"/>
      <c r="AB527" s="49"/>
      <c r="AC527" s="864" t="str">
        <f>IFERROR(IF(AG527&lt;&gt;"",Z527*VLOOKUP(N527,【参考】数式用!$AG$2:$AL$48,MATCH(Y527,【参考】数式用!$AI$4:$AL$4,0)+2,0), ""), "")</f>
        <v/>
      </c>
      <c r="AD527" s="864"/>
      <c r="AE527" s="409"/>
      <c r="AF527" s="53"/>
      <c r="AG527" s="421" t="str">
        <f>IFERROR(VLOOKUP(O527, 【参考】数式用!$AY$5:$AY$13, 1, FALSE), "")</f>
        <v/>
      </c>
      <c r="AH527" s="422" t="str">
        <f>IFERROR(VLOOKUP(N527, 【参考】数式用!$BA$2:$BB$48, 2, FALSE), "")</f>
        <v/>
      </c>
      <c r="AI527" s="423" t="str">
        <f t="shared" si="18"/>
        <v/>
      </c>
      <c r="AJ527" s="424" t="str">
        <f t="shared" si="19"/>
        <v/>
      </c>
    </row>
    <row r="528" spans="1:36" ht="30" customHeight="1">
      <c r="A528" s="153">
        <v>515</v>
      </c>
      <c r="B528" s="857" t="str">
        <f>IF(基本情報入力シート!C553="","",基本情報入力シート!C553)</f>
        <v/>
      </c>
      <c r="C528" s="858"/>
      <c r="D528" s="858"/>
      <c r="E528" s="858"/>
      <c r="F528" s="858"/>
      <c r="G528" s="858"/>
      <c r="H528" s="858"/>
      <c r="I528" s="859"/>
      <c r="J528" s="405" t="str">
        <f>IF(基本情報入力シート!M553="","",基本情報入力シート!M553)</f>
        <v/>
      </c>
      <c r="K528" s="406" t="str">
        <f>IF(基本情報入力シート!R553="","",基本情報入力シート!R553)</f>
        <v/>
      </c>
      <c r="L528" s="406" t="str">
        <f>IF(基本情報入力シート!W553="","",基本情報入力シート!W553)</f>
        <v/>
      </c>
      <c r="M528" s="405" t="str">
        <f>IF(基本情報入力シート!X553="","",基本情報入力シート!X553)</f>
        <v/>
      </c>
      <c r="N528" s="157" t="str">
        <f>IF(基本情報入力シート!Y553="","",基本情報入力シート!Y553)</f>
        <v/>
      </c>
      <c r="O528" s="164"/>
      <c r="P528" s="43"/>
      <c r="Q528" s="860"/>
      <c r="R528" s="861"/>
      <c r="S528" s="154" t="str">
        <f>IFERROR(ROUNDDOWN(Q528*VLOOKUP(N528,【参考】数式用!$AR$2:$AW$48,MATCH(P528,【参考】数式用!$AT$4:$AW$4)+2,FALSE)*0.5, 0), "")</f>
        <v/>
      </c>
      <c r="T528" s="47"/>
      <c r="U528" s="156" t="str">
        <f>IFERROR(IF(AG528&lt;&gt;"",Q528*VLOOKUP(N528,【参考】数式用!$AG$2:$AL$48,MATCH(P528,【参考】数式用!$AI$4:$AL$4,0)+2,0), ""), "")</f>
        <v/>
      </c>
      <c r="V528" s="42"/>
      <c r="W528" s="862"/>
      <c r="X528" s="863"/>
      <c r="Y528" s="43"/>
      <c r="Z528" s="48"/>
      <c r="AA528" s="155"/>
      <c r="AB528" s="49"/>
      <c r="AC528" s="864" t="str">
        <f>IFERROR(IF(AG528&lt;&gt;"",Z528*VLOOKUP(N528,【参考】数式用!$AG$2:$AL$48,MATCH(Y528,【参考】数式用!$AI$4:$AL$4,0)+2,0), ""), "")</f>
        <v/>
      </c>
      <c r="AD528" s="864"/>
      <c r="AE528" s="409"/>
      <c r="AF528" s="53"/>
      <c r="AG528" s="421" t="str">
        <f>IFERROR(VLOOKUP(O528, 【参考】数式用!$AY$5:$AY$13, 1, FALSE), "")</f>
        <v/>
      </c>
      <c r="AH528" s="422" t="str">
        <f>IFERROR(VLOOKUP(N528, 【参考】数式用!$BA$2:$BB$48, 2, FALSE), "")</f>
        <v/>
      </c>
      <c r="AI528" s="423" t="str">
        <f t="shared" si="18"/>
        <v/>
      </c>
      <c r="AJ528" s="424" t="str">
        <f t="shared" si="19"/>
        <v/>
      </c>
    </row>
    <row r="529" spans="1:36" ht="30" customHeight="1">
      <c r="A529" s="153">
        <v>516</v>
      </c>
      <c r="B529" s="857" t="str">
        <f>IF(基本情報入力シート!C554="","",基本情報入力シート!C554)</f>
        <v/>
      </c>
      <c r="C529" s="858"/>
      <c r="D529" s="858"/>
      <c r="E529" s="858"/>
      <c r="F529" s="858"/>
      <c r="G529" s="858"/>
      <c r="H529" s="858"/>
      <c r="I529" s="859"/>
      <c r="J529" s="405" t="str">
        <f>IF(基本情報入力シート!M554="","",基本情報入力シート!M554)</f>
        <v/>
      </c>
      <c r="K529" s="406" t="str">
        <f>IF(基本情報入力シート!R554="","",基本情報入力シート!R554)</f>
        <v/>
      </c>
      <c r="L529" s="406" t="str">
        <f>IF(基本情報入力シート!W554="","",基本情報入力シート!W554)</f>
        <v/>
      </c>
      <c r="M529" s="405" t="str">
        <f>IF(基本情報入力シート!X554="","",基本情報入力シート!X554)</f>
        <v/>
      </c>
      <c r="N529" s="157" t="str">
        <f>IF(基本情報入力シート!Y554="","",基本情報入力シート!Y554)</f>
        <v/>
      </c>
      <c r="O529" s="164"/>
      <c r="P529" s="43"/>
      <c r="Q529" s="860"/>
      <c r="R529" s="861"/>
      <c r="S529" s="154" t="str">
        <f>IFERROR(ROUNDDOWN(Q529*VLOOKUP(N529,【参考】数式用!$AR$2:$AW$48,MATCH(P529,【参考】数式用!$AT$4:$AW$4)+2,FALSE)*0.5, 0), "")</f>
        <v/>
      </c>
      <c r="T529" s="47"/>
      <c r="U529" s="156" t="str">
        <f>IFERROR(IF(AG529&lt;&gt;"",Q529*VLOOKUP(N529,【参考】数式用!$AG$2:$AL$48,MATCH(P529,【参考】数式用!$AI$4:$AL$4,0)+2,0), ""), "")</f>
        <v/>
      </c>
      <c r="V529" s="42"/>
      <c r="W529" s="862"/>
      <c r="X529" s="863"/>
      <c r="Y529" s="43"/>
      <c r="Z529" s="48"/>
      <c r="AA529" s="155"/>
      <c r="AB529" s="49"/>
      <c r="AC529" s="864" t="str">
        <f>IFERROR(IF(AG529&lt;&gt;"",Z529*VLOOKUP(N529,【参考】数式用!$AG$2:$AL$48,MATCH(Y529,【参考】数式用!$AI$4:$AL$4,0)+2,0), ""), "")</f>
        <v/>
      </c>
      <c r="AD529" s="864"/>
      <c r="AE529" s="409"/>
      <c r="AF529" s="53"/>
      <c r="AG529" s="421" t="str">
        <f>IFERROR(VLOOKUP(O529, 【参考】数式用!$AY$5:$AY$13, 1, FALSE), "")</f>
        <v/>
      </c>
      <c r="AH529" s="422" t="str">
        <f>IFERROR(VLOOKUP(N529, 【参考】数式用!$BA$2:$BB$48, 2, FALSE), "")</f>
        <v/>
      </c>
      <c r="AI529" s="423" t="str">
        <f t="shared" si="18"/>
        <v/>
      </c>
      <c r="AJ529" s="424" t="str">
        <f t="shared" si="19"/>
        <v/>
      </c>
    </row>
    <row r="530" spans="1:36" ht="30" customHeight="1">
      <c r="A530" s="153">
        <v>517</v>
      </c>
      <c r="B530" s="857" t="str">
        <f>IF(基本情報入力シート!C555="","",基本情報入力シート!C555)</f>
        <v/>
      </c>
      <c r="C530" s="858"/>
      <c r="D530" s="858"/>
      <c r="E530" s="858"/>
      <c r="F530" s="858"/>
      <c r="G530" s="858"/>
      <c r="H530" s="858"/>
      <c r="I530" s="859"/>
      <c r="J530" s="405" t="str">
        <f>IF(基本情報入力シート!M555="","",基本情報入力シート!M555)</f>
        <v/>
      </c>
      <c r="K530" s="406" t="str">
        <f>IF(基本情報入力シート!R555="","",基本情報入力シート!R555)</f>
        <v/>
      </c>
      <c r="L530" s="406" t="str">
        <f>IF(基本情報入力シート!W555="","",基本情報入力シート!W555)</f>
        <v/>
      </c>
      <c r="M530" s="405" t="str">
        <f>IF(基本情報入力シート!X555="","",基本情報入力シート!X555)</f>
        <v/>
      </c>
      <c r="N530" s="157" t="str">
        <f>IF(基本情報入力シート!Y555="","",基本情報入力シート!Y555)</f>
        <v/>
      </c>
      <c r="O530" s="164"/>
      <c r="P530" s="43"/>
      <c r="Q530" s="860"/>
      <c r="R530" s="861"/>
      <c r="S530" s="154" t="str">
        <f>IFERROR(ROUNDDOWN(Q530*VLOOKUP(N530,【参考】数式用!$AR$2:$AW$48,MATCH(P530,【参考】数式用!$AT$4:$AW$4)+2,FALSE)*0.5, 0), "")</f>
        <v/>
      </c>
      <c r="T530" s="47"/>
      <c r="U530" s="156" t="str">
        <f>IFERROR(IF(AG530&lt;&gt;"",Q530*VLOOKUP(N530,【参考】数式用!$AG$2:$AL$48,MATCH(P530,【参考】数式用!$AI$4:$AL$4,0)+2,0), ""), "")</f>
        <v/>
      </c>
      <c r="V530" s="42"/>
      <c r="W530" s="862"/>
      <c r="X530" s="863"/>
      <c r="Y530" s="43"/>
      <c r="Z530" s="48"/>
      <c r="AA530" s="155"/>
      <c r="AB530" s="49"/>
      <c r="AC530" s="864" t="str">
        <f>IFERROR(IF(AG530&lt;&gt;"",Z530*VLOOKUP(N530,【参考】数式用!$AG$2:$AL$48,MATCH(Y530,【参考】数式用!$AI$4:$AL$4,0)+2,0), ""), "")</f>
        <v/>
      </c>
      <c r="AD530" s="864"/>
      <c r="AE530" s="409"/>
      <c r="AF530" s="53"/>
      <c r="AG530" s="421" t="str">
        <f>IFERROR(VLOOKUP(O530, 【参考】数式用!$AY$5:$AY$13, 1, FALSE), "")</f>
        <v/>
      </c>
      <c r="AH530" s="422" t="str">
        <f>IFERROR(VLOOKUP(N530, 【参考】数式用!$BA$2:$BB$48, 2, FALSE), "")</f>
        <v/>
      </c>
      <c r="AI530" s="423" t="str">
        <f t="shared" si="18"/>
        <v/>
      </c>
      <c r="AJ530" s="424" t="str">
        <f t="shared" si="19"/>
        <v/>
      </c>
    </row>
    <row r="531" spans="1:36" ht="30" customHeight="1">
      <c r="A531" s="153">
        <v>518</v>
      </c>
      <c r="B531" s="857" t="str">
        <f>IF(基本情報入力シート!C556="","",基本情報入力シート!C556)</f>
        <v/>
      </c>
      <c r="C531" s="858"/>
      <c r="D531" s="858"/>
      <c r="E531" s="858"/>
      <c r="F531" s="858"/>
      <c r="G531" s="858"/>
      <c r="H531" s="858"/>
      <c r="I531" s="859"/>
      <c r="J531" s="405" t="str">
        <f>IF(基本情報入力シート!M556="","",基本情報入力シート!M556)</f>
        <v/>
      </c>
      <c r="K531" s="406" t="str">
        <f>IF(基本情報入力シート!R556="","",基本情報入力シート!R556)</f>
        <v/>
      </c>
      <c r="L531" s="406" t="str">
        <f>IF(基本情報入力シート!W556="","",基本情報入力シート!W556)</f>
        <v/>
      </c>
      <c r="M531" s="405" t="str">
        <f>IF(基本情報入力シート!X556="","",基本情報入力シート!X556)</f>
        <v/>
      </c>
      <c r="N531" s="157" t="str">
        <f>IF(基本情報入力シート!Y556="","",基本情報入力シート!Y556)</f>
        <v/>
      </c>
      <c r="O531" s="164"/>
      <c r="P531" s="43"/>
      <c r="Q531" s="860"/>
      <c r="R531" s="861"/>
      <c r="S531" s="154" t="str">
        <f>IFERROR(ROUNDDOWN(Q531*VLOOKUP(N531,【参考】数式用!$AR$2:$AW$48,MATCH(P531,【参考】数式用!$AT$4:$AW$4)+2,FALSE)*0.5, 0), "")</f>
        <v/>
      </c>
      <c r="T531" s="47"/>
      <c r="U531" s="156" t="str">
        <f>IFERROR(IF(AG531&lt;&gt;"",Q531*VLOOKUP(N531,【参考】数式用!$AG$2:$AL$48,MATCH(P531,【参考】数式用!$AI$4:$AL$4,0)+2,0), ""), "")</f>
        <v/>
      </c>
      <c r="V531" s="42"/>
      <c r="W531" s="862"/>
      <c r="X531" s="863"/>
      <c r="Y531" s="43"/>
      <c r="Z531" s="48"/>
      <c r="AA531" s="155"/>
      <c r="AB531" s="49"/>
      <c r="AC531" s="864" t="str">
        <f>IFERROR(IF(AG531&lt;&gt;"",Z531*VLOOKUP(N531,【参考】数式用!$AG$2:$AL$48,MATCH(Y531,【参考】数式用!$AI$4:$AL$4,0)+2,0), ""), "")</f>
        <v/>
      </c>
      <c r="AD531" s="864"/>
      <c r="AE531" s="409"/>
      <c r="AF531" s="53"/>
      <c r="AG531" s="421" t="str">
        <f>IFERROR(VLOOKUP(O531, 【参考】数式用!$AY$5:$AY$13, 1, FALSE), "")</f>
        <v/>
      </c>
      <c r="AH531" s="422" t="str">
        <f>IFERROR(VLOOKUP(N531, 【参考】数式用!$BA$2:$BB$48, 2, FALSE), "")</f>
        <v/>
      </c>
      <c r="AI531" s="423" t="str">
        <f t="shared" si="18"/>
        <v/>
      </c>
      <c r="AJ531" s="424" t="str">
        <f t="shared" si="19"/>
        <v/>
      </c>
    </row>
    <row r="532" spans="1:36" ht="30" customHeight="1">
      <c r="A532" s="153">
        <v>519</v>
      </c>
      <c r="B532" s="857" t="str">
        <f>IF(基本情報入力シート!C557="","",基本情報入力シート!C557)</f>
        <v/>
      </c>
      <c r="C532" s="858"/>
      <c r="D532" s="858"/>
      <c r="E532" s="858"/>
      <c r="F532" s="858"/>
      <c r="G532" s="858"/>
      <c r="H532" s="858"/>
      <c r="I532" s="859"/>
      <c r="J532" s="405" t="str">
        <f>IF(基本情報入力シート!M557="","",基本情報入力シート!M557)</f>
        <v/>
      </c>
      <c r="K532" s="406" t="str">
        <f>IF(基本情報入力シート!R557="","",基本情報入力シート!R557)</f>
        <v/>
      </c>
      <c r="L532" s="406" t="str">
        <f>IF(基本情報入力シート!W557="","",基本情報入力シート!W557)</f>
        <v/>
      </c>
      <c r="M532" s="405" t="str">
        <f>IF(基本情報入力シート!X557="","",基本情報入力シート!X557)</f>
        <v/>
      </c>
      <c r="N532" s="157" t="str">
        <f>IF(基本情報入力シート!Y557="","",基本情報入力シート!Y557)</f>
        <v/>
      </c>
      <c r="O532" s="164"/>
      <c r="P532" s="43"/>
      <c r="Q532" s="860"/>
      <c r="R532" s="861"/>
      <c r="S532" s="154" t="str">
        <f>IFERROR(ROUNDDOWN(Q532*VLOOKUP(N532,【参考】数式用!$AR$2:$AW$48,MATCH(P532,【参考】数式用!$AT$4:$AW$4)+2,FALSE)*0.5, 0), "")</f>
        <v/>
      </c>
      <c r="T532" s="47"/>
      <c r="U532" s="156" t="str">
        <f>IFERROR(IF(AG532&lt;&gt;"",Q532*VLOOKUP(N532,【参考】数式用!$AG$2:$AL$48,MATCH(P532,【参考】数式用!$AI$4:$AL$4,0)+2,0), ""), "")</f>
        <v/>
      </c>
      <c r="V532" s="42"/>
      <c r="W532" s="862"/>
      <c r="X532" s="863"/>
      <c r="Y532" s="43"/>
      <c r="Z532" s="48"/>
      <c r="AA532" s="155"/>
      <c r="AB532" s="49"/>
      <c r="AC532" s="864" t="str">
        <f>IFERROR(IF(AG532&lt;&gt;"",Z532*VLOOKUP(N532,【参考】数式用!$AG$2:$AL$48,MATCH(Y532,【参考】数式用!$AI$4:$AL$4,0)+2,0), ""), "")</f>
        <v/>
      </c>
      <c r="AD532" s="864"/>
      <c r="AE532" s="409"/>
      <c r="AF532" s="53"/>
      <c r="AG532" s="421" t="str">
        <f>IFERROR(VLOOKUP(O532, 【参考】数式用!$AY$5:$AY$13, 1, FALSE), "")</f>
        <v/>
      </c>
      <c r="AH532" s="422" t="str">
        <f>IFERROR(VLOOKUP(N532, 【参考】数式用!$BA$2:$BB$48, 2, FALSE), "")</f>
        <v/>
      </c>
      <c r="AI532" s="423" t="str">
        <f t="shared" si="18"/>
        <v/>
      </c>
      <c r="AJ532" s="424" t="str">
        <f t="shared" si="19"/>
        <v/>
      </c>
    </row>
    <row r="533" spans="1:36" ht="30" customHeight="1">
      <c r="A533" s="153">
        <v>520</v>
      </c>
      <c r="B533" s="857" t="str">
        <f>IF(基本情報入力シート!C558="","",基本情報入力シート!C558)</f>
        <v/>
      </c>
      <c r="C533" s="858"/>
      <c r="D533" s="858"/>
      <c r="E533" s="858"/>
      <c r="F533" s="858"/>
      <c r="G533" s="858"/>
      <c r="H533" s="858"/>
      <c r="I533" s="859"/>
      <c r="J533" s="405" t="str">
        <f>IF(基本情報入力シート!M558="","",基本情報入力シート!M558)</f>
        <v/>
      </c>
      <c r="K533" s="406" t="str">
        <f>IF(基本情報入力シート!R558="","",基本情報入力シート!R558)</f>
        <v/>
      </c>
      <c r="L533" s="406" t="str">
        <f>IF(基本情報入力シート!W558="","",基本情報入力シート!W558)</f>
        <v/>
      </c>
      <c r="M533" s="405" t="str">
        <f>IF(基本情報入力シート!X558="","",基本情報入力シート!X558)</f>
        <v/>
      </c>
      <c r="N533" s="157" t="str">
        <f>IF(基本情報入力シート!Y558="","",基本情報入力シート!Y558)</f>
        <v/>
      </c>
      <c r="O533" s="164"/>
      <c r="P533" s="43"/>
      <c r="Q533" s="860"/>
      <c r="R533" s="861"/>
      <c r="S533" s="154" t="str">
        <f>IFERROR(ROUNDDOWN(Q533*VLOOKUP(N533,【参考】数式用!$AR$2:$AW$48,MATCH(P533,【参考】数式用!$AT$4:$AW$4)+2,FALSE)*0.5, 0), "")</f>
        <v/>
      </c>
      <c r="T533" s="47"/>
      <c r="U533" s="156" t="str">
        <f>IFERROR(IF(AG533&lt;&gt;"",Q533*VLOOKUP(N533,【参考】数式用!$AG$2:$AL$48,MATCH(P533,【参考】数式用!$AI$4:$AL$4,0)+2,0), ""), "")</f>
        <v/>
      </c>
      <c r="V533" s="42"/>
      <c r="W533" s="862"/>
      <c r="X533" s="863"/>
      <c r="Y533" s="43"/>
      <c r="Z533" s="48"/>
      <c r="AA533" s="155"/>
      <c r="AB533" s="49"/>
      <c r="AC533" s="864" t="str">
        <f>IFERROR(IF(AG533&lt;&gt;"",Z533*VLOOKUP(N533,【参考】数式用!$AG$2:$AL$48,MATCH(Y533,【参考】数式用!$AI$4:$AL$4,0)+2,0), ""), "")</f>
        <v/>
      </c>
      <c r="AD533" s="864"/>
      <c r="AE533" s="409"/>
      <c r="AF533" s="53"/>
      <c r="AG533" s="421" t="str">
        <f>IFERROR(VLOOKUP(O533, 【参考】数式用!$AY$5:$AY$13, 1, FALSE), "")</f>
        <v/>
      </c>
      <c r="AH533" s="422" t="str">
        <f>IFERROR(VLOOKUP(N533, 【参考】数式用!$BA$2:$BB$48, 2, FALSE), "")</f>
        <v/>
      </c>
      <c r="AI533" s="423" t="str">
        <f t="shared" si="18"/>
        <v/>
      </c>
      <c r="AJ533" s="424" t="str">
        <f t="shared" si="19"/>
        <v/>
      </c>
    </row>
    <row r="534" spans="1:36" ht="30" customHeight="1">
      <c r="A534" s="153">
        <v>521</v>
      </c>
      <c r="B534" s="857" t="str">
        <f>IF(基本情報入力シート!C559="","",基本情報入力シート!C559)</f>
        <v/>
      </c>
      <c r="C534" s="858"/>
      <c r="D534" s="858"/>
      <c r="E534" s="858"/>
      <c r="F534" s="858"/>
      <c r="G534" s="858"/>
      <c r="H534" s="858"/>
      <c r="I534" s="859"/>
      <c r="J534" s="405" t="str">
        <f>IF(基本情報入力シート!M559="","",基本情報入力シート!M559)</f>
        <v/>
      </c>
      <c r="K534" s="406" t="str">
        <f>IF(基本情報入力シート!R559="","",基本情報入力シート!R559)</f>
        <v/>
      </c>
      <c r="L534" s="406" t="str">
        <f>IF(基本情報入力シート!W559="","",基本情報入力シート!W559)</f>
        <v/>
      </c>
      <c r="M534" s="405" t="str">
        <f>IF(基本情報入力シート!X559="","",基本情報入力シート!X559)</f>
        <v/>
      </c>
      <c r="N534" s="157" t="str">
        <f>IF(基本情報入力シート!Y559="","",基本情報入力シート!Y559)</f>
        <v/>
      </c>
      <c r="O534" s="164"/>
      <c r="P534" s="43"/>
      <c r="Q534" s="860"/>
      <c r="R534" s="861"/>
      <c r="S534" s="154" t="str">
        <f>IFERROR(ROUNDDOWN(Q534*VLOOKUP(N534,【参考】数式用!$AR$2:$AW$48,MATCH(P534,【参考】数式用!$AT$4:$AW$4)+2,FALSE)*0.5, 0), "")</f>
        <v/>
      </c>
      <c r="T534" s="47"/>
      <c r="U534" s="156" t="str">
        <f>IFERROR(IF(AG534&lt;&gt;"",Q534*VLOOKUP(N534,【参考】数式用!$AG$2:$AL$48,MATCH(P534,【参考】数式用!$AI$4:$AL$4,0)+2,0), ""), "")</f>
        <v/>
      </c>
      <c r="V534" s="42"/>
      <c r="W534" s="862"/>
      <c r="X534" s="863"/>
      <c r="Y534" s="43"/>
      <c r="Z534" s="48"/>
      <c r="AA534" s="155"/>
      <c r="AB534" s="49"/>
      <c r="AC534" s="864" t="str">
        <f>IFERROR(IF(AG534&lt;&gt;"",Z534*VLOOKUP(N534,【参考】数式用!$AG$2:$AL$48,MATCH(Y534,【参考】数式用!$AI$4:$AL$4,0)+2,0), ""), "")</f>
        <v/>
      </c>
      <c r="AD534" s="864"/>
      <c r="AE534" s="409"/>
      <c r="AF534" s="53"/>
      <c r="AG534" s="421" t="str">
        <f>IFERROR(VLOOKUP(O534, 【参考】数式用!$AY$5:$AY$13, 1, FALSE), "")</f>
        <v/>
      </c>
      <c r="AH534" s="422" t="str">
        <f>IFERROR(VLOOKUP(N534, 【参考】数式用!$BA$2:$BB$48, 2, FALSE), "")</f>
        <v/>
      </c>
      <c r="AI534" s="423" t="str">
        <f t="shared" si="18"/>
        <v/>
      </c>
      <c r="AJ534" s="424" t="str">
        <f t="shared" si="19"/>
        <v/>
      </c>
    </row>
    <row r="535" spans="1:36" ht="30" customHeight="1">
      <c r="A535" s="153">
        <v>522</v>
      </c>
      <c r="B535" s="857" t="str">
        <f>IF(基本情報入力シート!C560="","",基本情報入力シート!C560)</f>
        <v/>
      </c>
      <c r="C535" s="858"/>
      <c r="D535" s="858"/>
      <c r="E535" s="858"/>
      <c r="F535" s="858"/>
      <c r="G535" s="858"/>
      <c r="H535" s="858"/>
      <c r="I535" s="859"/>
      <c r="J535" s="405" t="str">
        <f>IF(基本情報入力シート!M560="","",基本情報入力シート!M560)</f>
        <v/>
      </c>
      <c r="K535" s="406" t="str">
        <f>IF(基本情報入力シート!R560="","",基本情報入力シート!R560)</f>
        <v/>
      </c>
      <c r="L535" s="406" t="str">
        <f>IF(基本情報入力シート!W560="","",基本情報入力シート!W560)</f>
        <v/>
      </c>
      <c r="M535" s="405" t="str">
        <f>IF(基本情報入力シート!X560="","",基本情報入力シート!X560)</f>
        <v/>
      </c>
      <c r="N535" s="157" t="str">
        <f>IF(基本情報入力シート!Y560="","",基本情報入力シート!Y560)</f>
        <v/>
      </c>
      <c r="O535" s="164"/>
      <c r="P535" s="43"/>
      <c r="Q535" s="860"/>
      <c r="R535" s="861"/>
      <c r="S535" s="154" t="str">
        <f>IFERROR(ROUNDDOWN(Q535*VLOOKUP(N535,【参考】数式用!$AR$2:$AW$48,MATCH(P535,【参考】数式用!$AT$4:$AW$4)+2,FALSE)*0.5, 0), "")</f>
        <v/>
      </c>
      <c r="T535" s="47"/>
      <c r="U535" s="156" t="str">
        <f>IFERROR(IF(AG535&lt;&gt;"",Q535*VLOOKUP(N535,【参考】数式用!$AG$2:$AL$48,MATCH(P535,【参考】数式用!$AI$4:$AL$4,0)+2,0), ""), "")</f>
        <v/>
      </c>
      <c r="V535" s="42"/>
      <c r="W535" s="862"/>
      <c r="X535" s="863"/>
      <c r="Y535" s="43"/>
      <c r="Z535" s="48"/>
      <c r="AA535" s="155"/>
      <c r="AB535" s="49"/>
      <c r="AC535" s="864" t="str">
        <f>IFERROR(IF(AG535&lt;&gt;"",Z535*VLOOKUP(N535,【参考】数式用!$AG$2:$AL$48,MATCH(Y535,【参考】数式用!$AI$4:$AL$4,0)+2,0), ""), "")</f>
        <v/>
      </c>
      <c r="AD535" s="864"/>
      <c r="AE535" s="409"/>
      <c r="AF535" s="53"/>
      <c r="AG535" s="421" t="str">
        <f>IFERROR(VLOOKUP(O535, 【参考】数式用!$AY$5:$AY$13, 1, FALSE), "")</f>
        <v/>
      </c>
      <c r="AH535" s="422" t="str">
        <f>IFERROR(VLOOKUP(N535, 【参考】数式用!$BA$2:$BB$48, 2, FALSE), "")</f>
        <v/>
      </c>
      <c r="AI535" s="423" t="str">
        <f t="shared" si="18"/>
        <v/>
      </c>
      <c r="AJ535" s="424" t="str">
        <f t="shared" si="19"/>
        <v/>
      </c>
    </row>
    <row r="536" spans="1:36" ht="30" customHeight="1">
      <c r="A536" s="153">
        <v>523</v>
      </c>
      <c r="B536" s="857" t="str">
        <f>IF(基本情報入力シート!C561="","",基本情報入力シート!C561)</f>
        <v/>
      </c>
      <c r="C536" s="858"/>
      <c r="D536" s="858"/>
      <c r="E536" s="858"/>
      <c r="F536" s="858"/>
      <c r="G536" s="858"/>
      <c r="H536" s="858"/>
      <c r="I536" s="859"/>
      <c r="J536" s="405" t="str">
        <f>IF(基本情報入力シート!M561="","",基本情報入力シート!M561)</f>
        <v/>
      </c>
      <c r="K536" s="406" t="str">
        <f>IF(基本情報入力シート!R561="","",基本情報入力シート!R561)</f>
        <v/>
      </c>
      <c r="L536" s="406" t="str">
        <f>IF(基本情報入力シート!W561="","",基本情報入力シート!W561)</f>
        <v/>
      </c>
      <c r="M536" s="405" t="str">
        <f>IF(基本情報入力シート!X561="","",基本情報入力シート!X561)</f>
        <v/>
      </c>
      <c r="N536" s="157" t="str">
        <f>IF(基本情報入力シート!Y561="","",基本情報入力シート!Y561)</f>
        <v/>
      </c>
      <c r="O536" s="164"/>
      <c r="P536" s="43"/>
      <c r="Q536" s="860"/>
      <c r="R536" s="861"/>
      <c r="S536" s="154" t="str">
        <f>IFERROR(ROUNDDOWN(Q536*VLOOKUP(N536,【参考】数式用!$AR$2:$AW$48,MATCH(P536,【参考】数式用!$AT$4:$AW$4)+2,FALSE)*0.5, 0), "")</f>
        <v/>
      </c>
      <c r="T536" s="47"/>
      <c r="U536" s="156" t="str">
        <f>IFERROR(IF(AG536&lt;&gt;"",Q536*VLOOKUP(N536,【参考】数式用!$AG$2:$AL$48,MATCH(P536,【参考】数式用!$AI$4:$AL$4,0)+2,0), ""), "")</f>
        <v/>
      </c>
      <c r="V536" s="42"/>
      <c r="W536" s="862"/>
      <c r="X536" s="863"/>
      <c r="Y536" s="43"/>
      <c r="Z536" s="48"/>
      <c r="AA536" s="155"/>
      <c r="AB536" s="49"/>
      <c r="AC536" s="864" t="str">
        <f>IFERROR(IF(AG536&lt;&gt;"",Z536*VLOOKUP(N536,【参考】数式用!$AG$2:$AL$48,MATCH(Y536,【参考】数式用!$AI$4:$AL$4,0)+2,0), ""), "")</f>
        <v/>
      </c>
      <c r="AD536" s="864"/>
      <c r="AE536" s="409"/>
      <c r="AF536" s="53"/>
      <c r="AG536" s="421" t="str">
        <f>IFERROR(VLOOKUP(O536, 【参考】数式用!$AY$5:$AY$13, 1, FALSE), "")</f>
        <v/>
      </c>
      <c r="AH536" s="422" t="str">
        <f>IFERROR(VLOOKUP(N536, 【参考】数式用!$BA$2:$BB$48, 2, FALSE), "")</f>
        <v/>
      </c>
      <c r="AI536" s="423" t="str">
        <f t="shared" si="18"/>
        <v/>
      </c>
      <c r="AJ536" s="424" t="str">
        <f t="shared" si="19"/>
        <v/>
      </c>
    </row>
    <row r="537" spans="1:36" ht="30" customHeight="1">
      <c r="A537" s="153">
        <v>524</v>
      </c>
      <c r="B537" s="857" t="str">
        <f>IF(基本情報入力シート!C562="","",基本情報入力シート!C562)</f>
        <v/>
      </c>
      <c r="C537" s="858"/>
      <c r="D537" s="858"/>
      <c r="E537" s="858"/>
      <c r="F537" s="858"/>
      <c r="G537" s="858"/>
      <c r="H537" s="858"/>
      <c r="I537" s="859"/>
      <c r="J537" s="405" t="str">
        <f>IF(基本情報入力シート!M562="","",基本情報入力シート!M562)</f>
        <v/>
      </c>
      <c r="K537" s="406" t="str">
        <f>IF(基本情報入力シート!R562="","",基本情報入力シート!R562)</f>
        <v/>
      </c>
      <c r="L537" s="406" t="str">
        <f>IF(基本情報入力シート!W562="","",基本情報入力シート!W562)</f>
        <v/>
      </c>
      <c r="M537" s="405" t="str">
        <f>IF(基本情報入力シート!X562="","",基本情報入力シート!X562)</f>
        <v/>
      </c>
      <c r="N537" s="157" t="str">
        <f>IF(基本情報入力シート!Y562="","",基本情報入力シート!Y562)</f>
        <v/>
      </c>
      <c r="O537" s="164"/>
      <c r="P537" s="43"/>
      <c r="Q537" s="860"/>
      <c r="R537" s="861"/>
      <c r="S537" s="154" t="str">
        <f>IFERROR(ROUNDDOWN(Q537*VLOOKUP(N537,【参考】数式用!$AR$2:$AW$48,MATCH(P537,【参考】数式用!$AT$4:$AW$4)+2,FALSE)*0.5, 0), "")</f>
        <v/>
      </c>
      <c r="T537" s="47"/>
      <c r="U537" s="156" t="str">
        <f>IFERROR(IF(AG537&lt;&gt;"",Q537*VLOOKUP(N537,【参考】数式用!$AG$2:$AL$48,MATCH(P537,【参考】数式用!$AI$4:$AL$4,0)+2,0), ""), "")</f>
        <v/>
      </c>
      <c r="V537" s="42"/>
      <c r="W537" s="862"/>
      <c r="X537" s="863"/>
      <c r="Y537" s="43"/>
      <c r="Z537" s="48"/>
      <c r="AA537" s="155"/>
      <c r="AB537" s="49"/>
      <c r="AC537" s="864" t="str">
        <f>IFERROR(IF(AG537&lt;&gt;"",Z537*VLOOKUP(N537,【参考】数式用!$AG$2:$AL$48,MATCH(Y537,【参考】数式用!$AI$4:$AL$4,0)+2,0), ""), "")</f>
        <v/>
      </c>
      <c r="AD537" s="864"/>
      <c r="AE537" s="409"/>
      <c r="AF537" s="53"/>
      <c r="AG537" s="421" t="str">
        <f>IFERROR(VLOOKUP(O537, 【参考】数式用!$AY$5:$AY$13, 1, FALSE), "")</f>
        <v/>
      </c>
      <c r="AH537" s="422" t="str">
        <f>IFERROR(VLOOKUP(N537, 【参考】数式用!$BA$2:$BB$48, 2, FALSE), "")</f>
        <v/>
      </c>
      <c r="AI537" s="423" t="str">
        <f t="shared" si="18"/>
        <v/>
      </c>
      <c r="AJ537" s="424" t="str">
        <f t="shared" si="19"/>
        <v/>
      </c>
    </row>
    <row r="538" spans="1:36" ht="30" customHeight="1">
      <c r="A538" s="153">
        <v>525</v>
      </c>
      <c r="B538" s="857" t="str">
        <f>IF(基本情報入力シート!C563="","",基本情報入力シート!C563)</f>
        <v/>
      </c>
      <c r="C538" s="858"/>
      <c r="D538" s="858"/>
      <c r="E538" s="858"/>
      <c r="F538" s="858"/>
      <c r="G538" s="858"/>
      <c r="H538" s="858"/>
      <c r="I538" s="859"/>
      <c r="J538" s="405" t="str">
        <f>IF(基本情報入力シート!M563="","",基本情報入力シート!M563)</f>
        <v/>
      </c>
      <c r="K538" s="406" t="str">
        <f>IF(基本情報入力シート!R563="","",基本情報入力シート!R563)</f>
        <v/>
      </c>
      <c r="L538" s="406" t="str">
        <f>IF(基本情報入力シート!W563="","",基本情報入力シート!W563)</f>
        <v/>
      </c>
      <c r="M538" s="405" t="str">
        <f>IF(基本情報入力シート!X563="","",基本情報入力シート!X563)</f>
        <v/>
      </c>
      <c r="N538" s="157" t="str">
        <f>IF(基本情報入力シート!Y563="","",基本情報入力シート!Y563)</f>
        <v/>
      </c>
      <c r="O538" s="164"/>
      <c r="P538" s="43"/>
      <c r="Q538" s="860"/>
      <c r="R538" s="861"/>
      <c r="S538" s="154" t="str">
        <f>IFERROR(ROUNDDOWN(Q538*VLOOKUP(N538,【参考】数式用!$AR$2:$AW$48,MATCH(P538,【参考】数式用!$AT$4:$AW$4)+2,FALSE)*0.5, 0), "")</f>
        <v/>
      </c>
      <c r="T538" s="47"/>
      <c r="U538" s="156" t="str">
        <f>IFERROR(IF(AG538&lt;&gt;"",Q538*VLOOKUP(N538,【参考】数式用!$AG$2:$AL$48,MATCH(P538,【参考】数式用!$AI$4:$AL$4,0)+2,0), ""), "")</f>
        <v/>
      </c>
      <c r="V538" s="42"/>
      <c r="W538" s="862"/>
      <c r="X538" s="863"/>
      <c r="Y538" s="43"/>
      <c r="Z538" s="48"/>
      <c r="AA538" s="155"/>
      <c r="AB538" s="49"/>
      <c r="AC538" s="864" t="str">
        <f>IFERROR(IF(AG538&lt;&gt;"",Z538*VLOOKUP(N538,【参考】数式用!$AG$2:$AL$48,MATCH(Y538,【参考】数式用!$AI$4:$AL$4,0)+2,0), ""), "")</f>
        <v/>
      </c>
      <c r="AD538" s="864"/>
      <c r="AE538" s="409"/>
      <c r="AF538" s="53"/>
      <c r="AG538" s="421" t="str">
        <f>IFERROR(VLOOKUP(O538, 【参考】数式用!$AY$5:$AY$13, 1, FALSE), "")</f>
        <v/>
      </c>
      <c r="AH538" s="422" t="str">
        <f>IFERROR(VLOOKUP(N538, 【参考】数式用!$BA$2:$BB$48, 2, FALSE), "")</f>
        <v/>
      </c>
      <c r="AI538" s="423" t="str">
        <f t="shared" si="18"/>
        <v/>
      </c>
      <c r="AJ538" s="424" t="str">
        <f t="shared" si="19"/>
        <v/>
      </c>
    </row>
    <row r="539" spans="1:36" ht="30" customHeight="1">
      <c r="A539" s="153">
        <v>526</v>
      </c>
      <c r="B539" s="857" t="str">
        <f>IF(基本情報入力シート!C564="","",基本情報入力シート!C564)</f>
        <v/>
      </c>
      <c r="C539" s="858"/>
      <c r="D539" s="858"/>
      <c r="E539" s="858"/>
      <c r="F539" s="858"/>
      <c r="G539" s="858"/>
      <c r="H539" s="858"/>
      <c r="I539" s="859"/>
      <c r="J539" s="405" t="str">
        <f>IF(基本情報入力シート!M564="","",基本情報入力シート!M564)</f>
        <v/>
      </c>
      <c r="K539" s="406" t="str">
        <f>IF(基本情報入力シート!R564="","",基本情報入力シート!R564)</f>
        <v/>
      </c>
      <c r="L539" s="406" t="str">
        <f>IF(基本情報入力シート!W564="","",基本情報入力シート!W564)</f>
        <v/>
      </c>
      <c r="M539" s="405" t="str">
        <f>IF(基本情報入力シート!X564="","",基本情報入力シート!X564)</f>
        <v/>
      </c>
      <c r="N539" s="157" t="str">
        <f>IF(基本情報入力シート!Y564="","",基本情報入力シート!Y564)</f>
        <v/>
      </c>
      <c r="O539" s="164"/>
      <c r="P539" s="43"/>
      <c r="Q539" s="860"/>
      <c r="R539" s="861"/>
      <c r="S539" s="154" t="str">
        <f>IFERROR(ROUNDDOWN(Q539*VLOOKUP(N539,【参考】数式用!$AR$2:$AW$48,MATCH(P539,【参考】数式用!$AT$4:$AW$4)+2,FALSE)*0.5, 0), "")</f>
        <v/>
      </c>
      <c r="T539" s="47"/>
      <c r="U539" s="156" t="str">
        <f>IFERROR(IF(AG539&lt;&gt;"",Q539*VLOOKUP(N539,【参考】数式用!$AG$2:$AL$48,MATCH(P539,【参考】数式用!$AI$4:$AL$4,0)+2,0), ""), "")</f>
        <v/>
      </c>
      <c r="V539" s="42"/>
      <c r="W539" s="862"/>
      <c r="X539" s="863"/>
      <c r="Y539" s="43"/>
      <c r="Z539" s="48"/>
      <c r="AA539" s="155"/>
      <c r="AB539" s="49"/>
      <c r="AC539" s="864" t="str">
        <f>IFERROR(IF(AG539&lt;&gt;"",Z539*VLOOKUP(N539,【参考】数式用!$AG$2:$AL$48,MATCH(Y539,【参考】数式用!$AI$4:$AL$4,0)+2,0), ""), "")</f>
        <v/>
      </c>
      <c r="AD539" s="864"/>
      <c r="AE539" s="409"/>
      <c r="AF539" s="53"/>
      <c r="AG539" s="421" t="str">
        <f>IFERROR(VLOOKUP(O539, 【参考】数式用!$AY$5:$AY$13, 1, FALSE), "")</f>
        <v/>
      </c>
      <c r="AH539" s="422" t="str">
        <f>IFERROR(VLOOKUP(N539, 【参考】数式用!$BA$2:$BB$48, 2, FALSE), "")</f>
        <v/>
      </c>
      <c r="AI539" s="423" t="str">
        <f t="shared" si="18"/>
        <v/>
      </c>
      <c r="AJ539" s="424" t="str">
        <f t="shared" si="19"/>
        <v/>
      </c>
    </row>
    <row r="540" spans="1:36" ht="30" customHeight="1">
      <c r="A540" s="153">
        <v>527</v>
      </c>
      <c r="B540" s="857" t="str">
        <f>IF(基本情報入力シート!C565="","",基本情報入力シート!C565)</f>
        <v/>
      </c>
      <c r="C540" s="858"/>
      <c r="D540" s="858"/>
      <c r="E540" s="858"/>
      <c r="F540" s="858"/>
      <c r="G540" s="858"/>
      <c r="H540" s="858"/>
      <c r="I540" s="859"/>
      <c r="J540" s="405" t="str">
        <f>IF(基本情報入力シート!M565="","",基本情報入力シート!M565)</f>
        <v/>
      </c>
      <c r="K540" s="406" t="str">
        <f>IF(基本情報入力シート!R565="","",基本情報入力シート!R565)</f>
        <v/>
      </c>
      <c r="L540" s="406" t="str">
        <f>IF(基本情報入力シート!W565="","",基本情報入力シート!W565)</f>
        <v/>
      </c>
      <c r="M540" s="405" t="str">
        <f>IF(基本情報入力シート!X565="","",基本情報入力シート!X565)</f>
        <v/>
      </c>
      <c r="N540" s="157" t="str">
        <f>IF(基本情報入力シート!Y565="","",基本情報入力シート!Y565)</f>
        <v/>
      </c>
      <c r="O540" s="164"/>
      <c r="P540" s="43"/>
      <c r="Q540" s="860"/>
      <c r="R540" s="861"/>
      <c r="S540" s="154" t="str">
        <f>IFERROR(ROUNDDOWN(Q540*VLOOKUP(N540,【参考】数式用!$AR$2:$AW$48,MATCH(P540,【参考】数式用!$AT$4:$AW$4)+2,FALSE)*0.5, 0), "")</f>
        <v/>
      </c>
      <c r="T540" s="47"/>
      <c r="U540" s="156" t="str">
        <f>IFERROR(IF(AG540&lt;&gt;"",Q540*VLOOKUP(N540,【参考】数式用!$AG$2:$AL$48,MATCH(P540,【参考】数式用!$AI$4:$AL$4,0)+2,0), ""), "")</f>
        <v/>
      </c>
      <c r="V540" s="42"/>
      <c r="W540" s="862"/>
      <c r="X540" s="863"/>
      <c r="Y540" s="43"/>
      <c r="Z540" s="48"/>
      <c r="AA540" s="155"/>
      <c r="AB540" s="49"/>
      <c r="AC540" s="864" t="str">
        <f>IFERROR(IF(AG540&lt;&gt;"",Z540*VLOOKUP(N540,【参考】数式用!$AG$2:$AL$48,MATCH(Y540,【参考】数式用!$AI$4:$AL$4,0)+2,0), ""), "")</f>
        <v/>
      </c>
      <c r="AD540" s="864"/>
      <c r="AE540" s="409"/>
      <c r="AF540" s="53"/>
      <c r="AG540" s="421" t="str">
        <f>IFERROR(VLOOKUP(O540, 【参考】数式用!$AY$5:$AY$13, 1, FALSE), "")</f>
        <v/>
      </c>
      <c r="AH540" s="422" t="str">
        <f>IFERROR(VLOOKUP(N540, 【参考】数式用!$BA$2:$BB$48, 2, FALSE), "")</f>
        <v/>
      </c>
      <c r="AI540" s="423" t="str">
        <f t="shared" si="18"/>
        <v/>
      </c>
      <c r="AJ540" s="424" t="str">
        <f t="shared" si="19"/>
        <v/>
      </c>
    </row>
    <row r="541" spans="1:36" ht="30" customHeight="1">
      <c r="A541" s="153">
        <v>528</v>
      </c>
      <c r="B541" s="857" t="str">
        <f>IF(基本情報入力シート!C566="","",基本情報入力シート!C566)</f>
        <v/>
      </c>
      <c r="C541" s="858"/>
      <c r="D541" s="858"/>
      <c r="E541" s="858"/>
      <c r="F541" s="858"/>
      <c r="G541" s="858"/>
      <c r="H541" s="858"/>
      <c r="I541" s="859"/>
      <c r="J541" s="405" t="str">
        <f>IF(基本情報入力シート!M566="","",基本情報入力シート!M566)</f>
        <v/>
      </c>
      <c r="K541" s="406" t="str">
        <f>IF(基本情報入力シート!R566="","",基本情報入力シート!R566)</f>
        <v/>
      </c>
      <c r="L541" s="406" t="str">
        <f>IF(基本情報入力シート!W566="","",基本情報入力シート!W566)</f>
        <v/>
      </c>
      <c r="M541" s="405" t="str">
        <f>IF(基本情報入力シート!X566="","",基本情報入力シート!X566)</f>
        <v/>
      </c>
      <c r="N541" s="157" t="str">
        <f>IF(基本情報入力シート!Y566="","",基本情報入力シート!Y566)</f>
        <v/>
      </c>
      <c r="O541" s="164"/>
      <c r="P541" s="43"/>
      <c r="Q541" s="860"/>
      <c r="R541" s="861"/>
      <c r="S541" s="154" t="str">
        <f>IFERROR(ROUNDDOWN(Q541*VLOOKUP(N541,【参考】数式用!$AR$2:$AW$48,MATCH(P541,【参考】数式用!$AT$4:$AW$4)+2,FALSE)*0.5, 0), "")</f>
        <v/>
      </c>
      <c r="T541" s="47"/>
      <c r="U541" s="156" t="str">
        <f>IFERROR(IF(AG541&lt;&gt;"",Q541*VLOOKUP(N541,【参考】数式用!$AG$2:$AL$48,MATCH(P541,【参考】数式用!$AI$4:$AL$4,0)+2,0), ""), "")</f>
        <v/>
      </c>
      <c r="V541" s="42"/>
      <c r="W541" s="862"/>
      <c r="X541" s="863"/>
      <c r="Y541" s="43"/>
      <c r="Z541" s="48"/>
      <c r="AA541" s="155"/>
      <c r="AB541" s="49"/>
      <c r="AC541" s="864" t="str">
        <f>IFERROR(IF(AG541&lt;&gt;"",Z541*VLOOKUP(N541,【参考】数式用!$AG$2:$AL$48,MATCH(Y541,【参考】数式用!$AI$4:$AL$4,0)+2,0), ""), "")</f>
        <v/>
      </c>
      <c r="AD541" s="864"/>
      <c r="AE541" s="409"/>
      <c r="AF541" s="53"/>
      <c r="AG541" s="421" t="str">
        <f>IFERROR(VLOOKUP(O541, 【参考】数式用!$AY$5:$AY$13, 1, FALSE), "")</f>
        <v/>
      </c>
      <c r="AH541" s="422" t="str">
        <f>IFERROR(VLOOKUP(N541, 【参考】数式用!$BA$2:$BB$48, 2, FALSE), "")</f>
        <v/>
      </c>
      <c r="AI541" s="423" t="str">
        <f t="shared" si="18"/>
        <v/>
      </c>
      <c r="AJ541" s="424" t="str">
        <f t="shared" si="19"/>
        <v/>
      </c>
    </row>
    <row r="542" spans="1:36" ht="30" customHeight="1">
      <c r="A542" s="153">
        <v>529</v>
      </c>
      <c r="B542" s="857" t="str">
        <f>IF(基本情報入力シート!C567="","",基本情報入力シート!C567)</f>
        <v/>
      </c>
      <c r="C542" s="858"/>
      <c r="D542" s="858"/>
      <c r="E542" s="858"/>
      <c r="F542" s="858"/>
      <c r="G542" s="858"/>
      <c r="H542" s="858"/>
      <c r="I542" s="859"/>
      <c r="J542" s="405" t="str">
        <f>IF(基本情報入力シート!M567="","",基本情報入力シート!M567)</f>
        <v/>
      </c>
      <c r="K542" s="406" t="str">
        <f>IF(基本情報入力シート!R567="","",基本情報入力シート!R567)</f>
        <v/>
      </c>
      <c r="L542" s="406" t="str">
        <f>IF(基本情報入力シート!W567="","",基本情報入力シート!W567)</f>
        <v/>
      </c>
      <c r="M542" s="405" t="str">
        <f>IF(基本情報入力シート!X567="","",基本情報入力シート!X567)</f>
        <v/>
      </c>
      <c r="N542" s="157" t="str">
        <f>IF(基本情報入力シート!Y567="","",基本情報入力シート!Y567)</f>
        <v/>
      </c>
      <c r="O542" s="164"/>
      <c r="P542" s="43"/>
      <c r="Q542" s="860"/>
      <c r="R542" s="861"/>
      <c r="S542" s="154" t="str">
        <f>IFERROR(ROUNDDOWN(Q542*VLOOKUP(N542,【参考】数式用!$AR$2:$AW$48,MATCH(P542,【参考】数式用!$AT$4:$AW$4)+2,FALSE)*0.5, 0), "")</f>
        <v/>
      </c>
      <c r="T542" s="47"/>
      <c r="U542" s="156" t="str">
        <f>IFERROR(IF(AG542&lt;&gt;"",Q542*VLOOKUP(N542,【参考】数式用!$AG$2:$AL$48,MATCH(P542,【参考】数式用!$AI$4:$AL$4,0)+2,0), ""), "")</f>
        <v/>
      </c>
      <c r="V542" s="42"/>
      <c r="W542" s="862"/>
      <c r="X542" s="863"/>
      <c r="Y542" s="43"/>
      <c r="Z542" s="48"/>
      <c r="AA542" s="155"/>
      <c r="AB542" s="49"/>
      <c r="AC542" s="864" t="str">
        <f>IFERROR(IF(AG542&lt;&gt;"",Z542*VLOOKUP(N542,【参考】数式用!$AG$2:$AL$48,MATCH(Y542,【参考】数式用!$AI$4:$AL$4,0)+2,0), ""), "")</f>
        <v/>
      </c>
      <c r="AD542" s="864"/>
      <c r="AE542" s="409"/>
      <c r="AF542" s="53"/>
      <c r="AG542" s="421" t="str">
        <f>IFERROR(VLOOKUP(O542, 【参考】数式用!$AY$5:$AY$13, 1, FALSE), "")</f>
        <v/>
      </c>
      <c r="AH542" s="422" t="str">
        <f>IFERROR(VLOOKUP(N542, 【参考】数式用!$BA$2:$BB$48, 2, FALSE), "")</f>
        <v/>
      </c>
      <c r="AI542" s="423" t="str">
        <f t="shared" si="18"/>
        <v/>
      </c>
      <c r="AJ542" s="424" t="str">
        <f t="shared" si="19"/>
        <v/>
      </c>
    </row>
    <row r="543" spans="1:36" ht="30" customHeight="1">
      <c r="A543" s="153">
        <v>530</v>
      </c>
      <c r="B543" s="857" t="str">
        <f>IF(基本情報入力シート!C568="","",基本情報入力シート!C568)</f>
        <v/>
      </c>
      <c r="C543" s="858"/>
      <c r="D543" s="858"/>
      <c r="E543" s="858"/>
      <c r="F543" s="858"/>
      <c r="G543" s="858"/>
      <c r="H543" s="858"/>
      <c r="I543" s="859"/>
      <c r="J543" s="405" t="str">
        <f>IF(基本情報入力シート!M568="","",基本情報入力シート!M568)</f>
        <v/>
      </c>
      <c r="K543" s="406" t="str">
        <f>IF(基本情報入力シート!R568="","",基本情報入力シート!R568)</f>
        <v/>
      </c>
      <c r="L543" s="406" t="str">
        <f>IF(基本情報入力シート!W568="","",基本情報入力シート!W568)</f>
        <v/>
      </c>
      <c r="M543" s="405" t="str">
        <f>IF(基本情報入力シート!X568="","",基本情報入力シート!X568)</f>
        <v/>
      </c>
      <c r="N543" s="157" t="str">
        <f>IF(基本情報入力シート!Y568="","",基本情報入力シート!Y568)</f>
        <v/>
      </c>
      <c r="O543" s="164"/>
      <c r="P543" s="43"/>
      <c r="Q543" s="860"/>
      <c r="R543" s="861"/>
      <c r="S543" s="154" t="str">
        <f>IFERROR(ROUNDDOWN(Q543*VLOOKUP(N543,【参考】数式用!$AR$2:$AW$48,MATCH(P543,【参考】数式用!$AT$4:$AW$4)+2,FALSE)*0.5, 0), "")</f>
        <v/>
      </c>
      <c r="T543" s="47"/>
      <c r="U543" s="156" t="str">
        <f>IFERROR(IF(AG543&lt;&gt;"",Q543*VLOOKUP(N543,【参考】数式用!$AG$2:$AL$48,MATCH(P543,【参考】数式用!$AI$4:$AL$4,0)+2,0), ""), "")</f>
        <v/>
      </c>
      <c r="V543" s="42"/>
      <c r="W543" s="862"/>
      <c r="X543" s="863"/>
      <c r="Y543" s="43"/>
      <c r="Z543" s="48"/>
      <c r="AA543" s="155"/>
      <c r="AB543" s="49"/>
      <c r="AC543" s="864" t="str">
        <f>IFERROR(IF(AG543&lt;&gt;"",Z543*VLOOKUP(N543,【参考】数式用!$AG$2:$AL$48,MATCH(Y543,【参考】数式用!$AI$4:$AL$4,0)+2,0), ""), "")</f>
        <v/>
      </c>
      <c r="AD543" s="864"/>
      <c r="AE543" s="409"/>
      <c r="AF543" s="53"/>
      <c r="AG543" s="421" t="str">
        <f>IFERROR(VLOOKUP(O543, 【参考】数式用!$AY$5:$AY$13, 1, FALSE), "")</f>
        <v/>
      </c>
      <c r="AH543" s="422" t="str">
        <f>IFERROR(VLOOKUP(N543, 【参考】数式用!$BA$2:$BB$48, 2, FALSE), "")</f>
        <v/>
      </c>
      <c r="AI543" s="423" t="str">
        <f t="shared" si="18"/>
        <v/>
      </c>
      <c r="AJ543" s="424" t="str">
        <f t="shared" si="19"/>
        <v/>
      </c>
    </row>
    <row r="544" spans="1:36" ht="30" customHeight="1">
      <c r="A544" s="153">
        <v>531</v>
      </c>
      <c r="B544" s="857" t="str">
        <f>IF(基本情報入力シート!C569="","",基本情報入力シート!C569)</f>
        <v/>
      </c>
      <c r="C544" s="858"/>
      <c r="D544" s="858"/>
      <c r="E544" s="858"/>
      <c r="F544" s="858"/>
      <c r="G544" s="858"/>
      <c r="H544" s="858"/>
      <c r="I544" s="859"/>
      <c r="J544" s="405" t="str">
        <f>IF(基本情報入力シート!M569="","",基本情報入力シート!M569)</f>
        <v/>
      </c>
      <c r="K544" s="406" t="str">
        <f>IF(基本情報入力シート!R569="","",基本情報入力シート!R569)</f>
        <v/>
      </c>
      <c r="L544" s="406" t="str">
        <f>IF(基本情報入力シート!W569="","",基本情報入力シート!W569)</f>
        <v/>
      </c>
      <c r="M544" s="405" t="str">
        <f>IF(基本情報入力シート!X569="","",基本情報入力シート!X569)</f>
        <v/>
      </c>
      <c r="N544" s="157" t="str">
        <f>IF(基本情報入力シート!Y569="","",基本情報入力シート!Y569)</f>
        <v/>
      </c>
      <c r="O544" s="164"/>
      <c r="P544" s="43"/>
      <c r="Q544" s="860"/>
      <c r="R544" s="861"/>
      <c r="S544" s="154" t="str">
        <f>IFERROR(ROUNDDOWN(Q544*VLOOKUP(N544,【参考】数式用!$AR$2:$AW$48,MATCH(P544,【参考】数式用!$AT$4:$AW$4)+2,FALSE)*0.5, 0), "")</f>
        <v/>
      </c>
      <c r="T544" s="47"/>
      <c r="U544" s="156" t="str">
        <f>IFERROR(IF(AG544&lt;&gt;"",Q544*VLOOKUP(N544,【参考】数式用!$AG$2:$AL$48,MATCH(P544,【参考】数式用!$AI$4:$AL$4,0)+2,0), ""), "")</f>
        <v/>
      </c>
      <c r="V544" s="42"/>
      <c r="W544" s="862"/>
      <c r="X544" s="863"/>
      <c r="Y544" s="43"/>
      <c r="Z544" s="48"/>
      <c r="AA544" s="155"/>
      <c r="AB544" s="49"/>
      <c r="AC544" s="864" t="str">
        <f>IFERROR(IF(AG544&lt;&gt;"",Z544*VLOOKUP(N544,【参考】数式用!$AG$2:$AL$48,MATCH(Y544,【参考】数式用!$AI$4:$AL$4,0)+2,0), ""), "")</f>
        <v/>
      </c>
      <c r="AD544" s="864"/>
      <c r="AE544" s="409"/>
      <c r="AF544" s="53"/>
      <c r="AG544" s="421" t="str">
        <f>IFERROR(VLOOKUP(O544, 【参考】数式用!$AY$5:$AY$13, 1, FALSE), "")</f>
        <v/>
      </c>
      <c r="AH544" s="422" t="str">
        <f>IFERROR(VLOOKUP(N544, 【参考】数式用!$BA$2:$BB$48, 2, FALSE), "")</f>
        <v/>
      </c>
      <c r="AI544" s="423" t="str">
        <f t="shared" si="18"/>
        <v/>
      </c>
      <c r="AJ544" s="424" t="str">
        <f t="shared" si="19"/>
        <v/>
      </c>
    </row>
    <row r="545" spans="1:36" ht="30" customHeight="1">
      <c r="A545" s="153">
        <v>532</v>
      </c>
      <c r="B545" s="857" t="str">
        <f>IF(基本情報入力シート!C570="","",基本情報入力シート!C570)</f>
        <v/>
      </c>
      <c r="C545" s="858"/>
      <c r="D545" s="858"/>
      <c r="E545" s="858"/>
      <c r="F545" s="858"/>
      <c r="G545" s="858"/>
      <c r="H545" s="858"/>
      <c r="I545" s="859"/>
      <c r="J545" s="405" t="str">
        <f>IF(基本情報入力シート!M570="","",基本情報入力シート!M570)</f>
        <v/>
      </c>
      <c r="K545" s="406" t="str">
        <f>IF(基本情報入力シート!R570="","",基本情報入力シート!R570)</f>
        <v/>
      </c>
      <c r="L545" s="406" t="str">
        <f>IF(基本情報入力シート!W570="","",基本情報入力シート!W570)</f>
        <v/>
      </c>
      <c r="M545" s="405" t="str">
        <f>IF(基本情報入力シート!X570="","",基本情報入力シート!X570)</f>
        <v/>
      </c>
      <c r="N545" s="157" t="str">
        <f>IF(基本情報入力シート!Y570="","",基本情報入力シート!Y570)</f>
        <v/>
      </c>
      <c r="O545" s="164"/>
      <c r="P545" s="43"/>
      <c r="Q545" s="860"/>
      <c r="R545" s="861"/>
      <c r="S545" s="154" t="str">
        <f>IFERROR(ROUNDDOWN(Q545*VLOOKUP(N545,【参考】数式用!$AR$2:$AW$48,MATCH(P545,【参考】数式用!$AT$4:$AW$4)+2,FALSE)*0.5, 0), "")</f>
        <v/>
      </c>
      <c r="T545" s="47"/>
      <c r="U545" s="156" t="str">
        <f>IFERROR(IF(AG545&lt;&gt;"",Q545*VLOOKUP(N545,【参考】数式用!$AG$2:$AL$48,MATCH(P545,【参考】数式用!$AI$4:$AL$4,0)+2,0), ""), "")</f>
        <v/>
      </c>
      <c r="V545" s="42"/>
      <c r="W545" s="862"/>
      <c r="X545" s="863"/>
      <c r="Y545" s="43"/>
      <c r="Z545" s="48"/>
      <c r="AA545" s="155"/>
      <c r="AB545" s="49"/>
      <c r="AC545" s="864" t="str">
        <f>IFERROR(IF(AG545&lt;&gt;"",Z545*VLOOKUP(N545,【参考】数式用!$AG$2:$AL$48,MATCH(Y545,【参考】数式用!$AI$4:$AL$4,0)+2,0), ""), "")</f>
        <v/>
      </c>
      <c r="AD545" s="864"/>
      <c r="AE545" s="409"/>
      <c r="AF545" s="53"/>
      <c r="AG545" s="421" t="str">
        <f>IFERROR(VLOOKUP(O545, 【参考】数式用!$AY$5:$AY$13, 1, FALSE), "")</f>
        <v/>
      </c>
      <c r="AH545" s="422" t="str">
        <f>IFERROR(VLOOKUP(N545, 【参考】数式用!$BA$2:$BB$48, 2, FALSE), "")</f>
        <v/>
      </c>
      <c r="AI545" s="423" t="str">
        <f t="shared" si="18"/>
        <v/>
      </c>
      <c r="AJ545" s="424" t="str">
        <f t="shared" si="19"/>
        <v/>
      </c>
    </row>
    <row r="546" spans="1:36" ht="30" customHeight="1">
      <c r="A546" s="153">
        <v>533</v>
      </c>
      <c r="B546" s="857" t="str">
        <f>IF(基本情報入力シート!C571="","",基本情報入力シート!C571)</f>
        <v/>
      </c>
      <c r="C546" s="858"/>
      <c r="D546" s="858"/>
      <c r="E546" s="858"/>
      <c r="F546" s="858"/>
      <c r="G546" s="858"/>
      <c r="H546" s="858"/>
      <c r="I546" s="859"/>
      <c r="J546" s="405" t="str">
        <f>IF(基本情報入力シート!M571="","",基本情報入力シート!M571)</f>
        <v/>
      </c>
      <c r="K546" s="406" t="str">
        <f>IF(基本情報入力シート!R571="","",基本情報入力シート!R571)</f>
        <v/>
      </c>
      <c r="L546" s="406" t="str">
        <f>IF(基本情報入力シート!W571="","",基本情報入力シート!W571)</f>
        <v/>
      </c>
      <c r="M546" s="405" t="str">
        <f>IF(基本情報入力シート!X571="","",基本情報入力シート!X571)</f>
        <v/>
      </c>
      <c r="N546" s="157" t="str">
        <f>IF(基本情報入力シート!Y571="","",基本情報入力シート!Y571)</f>
        <v/>
      </c>
      <c r="O546" s="164"/>
      <c r="P546" s="43"/>
      <c r="Q546" s="860"/>
      <c r="R546" s="861"/>
      <c r="S546" s="154" t="str">
        <f>IFERROR(ROUNDDOWN(Q546*VLOOKUP(N546,【参考】数式用!$AR$2:$AW$48,MATCH(P546,【参考】数式用!$AT$4:$AW$4)+2,FALSE)*0.5, 0), "")</f>
        <v/>
      </c>
      <c r="T546" s="47"/>
      <c r="U546" s="156" t="str">
        <f>IFERROR(IF(AG546&lt;&gt;"",Q546*VLOOKUP(N546,【参考】数式用!$AG$2:$AL$48,MATCH(P546,【参考】数式用!$AI$4:$AL$4,0)+2,0), ""), "")</f>
        <v/>
      </c>
      <c r="V546" s="42"/>
      <c r="W546" s="862"/>
      <c r="X546" s="863"/>
      <c r="Y546" s="43"/>
      <c r="Z546" s="48"/>
      <c r="AA546" s="155"/>
      <c r="AB546" s="49"/>
      <c r="AC546" s="864" t="str">
        <f>IFERROR(IF(AG546&lt;&gt;"",Z546*VLOOKUP(N546,【参考】数式用!$AG$2:$AL$48,MATCH(Y546,【参考】数式用!$AI$4:$AL$4,0)+2,0), ""), "")</f>
        <v/>
      </c>
      <c r="AD546" s="864"/>
      <c r="AE546" s="409"/>
      <c r="AF546" s="53"/>
      <c r="AG546" s="421" t="str">
        <f>IFERROR(VLOOKUP(O546, 【参考】数式用!$AY$5:$AY$13, 1, FALSE), "")</f>
        <v/>
      </c>
      <c r="AH546" s="422" t="str">
        <f>IFERROR(VLOOKUP(N546, 【参考】数式用!$BA$2:$BB$48, 2, FALSE), "")</f>
        <v/>
      </c>
      <c r="AI546" s="423" t="str">
        <f t="shared" si="18"/>
        <v/>
      </c>
      <c r="AJ546" s="424" t="str">
        <f t="shared" si="19"/>
        <v/>
      </c>
    </row>
    <row r="547" spans="1:36" ht="30" customHeight="1">
      <c r="A547" s="153">
        <v>534</v>
      </c>
      <c r="B547" s="857" t="str">
        <f>IF(基本情報入力シート!C572="","",基本情報入力シート!C572)</f>
        <v/>
      </c>
      <c r="C547" s="858"/>
      <c r="D547" s="858"/>
      <c r="E547" s="858"/>
      <c r="F547" s="858"/>
      <c r="G547" s="858"/>
      <c r="H547" s="858"/>
      <c r="I547" s="859"/>
      <c r="J547" s="405" t="str">
        <f>IF(基本情報入力シート!M572="","",基本情報入力シート!M572)</f>
        <v/>
      </c>
      <c r="K547" s="406" t="str">
        <f>IF(基本情報入力シート!R572="","",基本情報入力シート!R572)</f>
        <v/>
      </c>
      <c r="L547" s="406" t="str">
        <f>IF(基本情報入力シート!W572="","",基本情報入力シート!W572)</f>
        <v/>
      </c>
      <c r="M547" s="405" t="str">
        <f>IF(基本情報入力シート!X572="","",基本情報入力シート!X572)</f>
        <v/>
      </c>
      <c r="N547" s="157" t="str">
        <f>IF(基本情報入力シート!Y572="","",基本情報入力シート!Y572)</f>
        <v/>
      </c>
      <c r="O547" s="164"/>
      <c r="P547" s="43"/>
      <c r="Q547" s="860"/>
      <c r="R547" s="861"/>
      <c r="S547" s="154" t="str">
        <f>IFERROR(ROUNDDOWN(Q547*VLOOKUP(N547,【参考】数式用!$AR$2:$AW$48,MATCH(P547,【参考】数式用!$AT$4:$AW$4)+2,FALSE)*0.5, 0), "")</f>
        <v/>
      </c>
      <c r="T547" s="47"/>
      <c r="U547" s="156" t="str">
        <f>IFERROR(IF(AG547&lt;&gt;"",Q547*VLOOKUP(N547,【参考】数式用!$AG$2:$AL$48,MATCH(P547,【参考】数式用!$AI$4:$AL$4,0)+2,0), ""), "")</f>
        <v/>
      </c>
      <c r="V547" s="42"/>
      <c r="W547" s="862"/>
      <c r="X547" s="863"/>
      <c r="Y547" s="43"/>
      <c r="Z547" s="48"/>
      <c r="AA547" s="155"/>
      <c r="AB547" s="49"/>
      <c r="AC547" s="864" t="str">
        <f>IFERROR(IF(AG547&lt;&gt;"",Z547*VLOOKUP(N547,【参考】数式用!$AG$2:$AL$48,MATCH(Y547,【参考】数式用!$AI$4:$AL$4,0)+2,0), ""), "")</f>
        <v/>
      </c>
      <c r="AD547" s="864"/>
      <c r="AE547" s="409"/>
      <c r="AF547" s="53"/>
      <c r="AG547" s="421" t="str">
        <f>IFERROR(VLOOKUP(O547, 【参考】数式用!$AY$5:$AY$13, 1, FALSE), "")</f>
        <v/>
      </c>
      <c r="AH547" s="422" t="str">
        <f>IFERROR(VLOOKUP(N547, 【参考】数式用!$BA$2:$BB$48, 2, FALSE), "")</f>
        <v/>
      </c>
      <c r="AI547" s="423" t="str">
        <f t="shared" si="18"/>
        <v/>
      </c>
      <c r="AJ547" s="424" t="str">
        <f t="shared" si="19"/>
        <v/>
      </c>
    </row>
    <row r="548" spans="1:36" ht="30" customHeight="1">
      <c r="A548" s="153">
        <v>535</v>
      </c>
      <c r="B548" s="857" t="str">
        <f>IF(基本情報入力シート!C573="","",基本情報入力シート!C573)</f>
        <v/>
      </c>
      <c r="C548" s="858"/>
      <c r="D548" s="858"/>
      <c r="E548" s="858"/>
      <c r="F548" s="858"/>
      <c r="G548" s="858"/>
      <c r="H548" s="858"/>
      <c r="I548" s="859"/>
      <c r="J548" s="405" t="str">
        <f>IF(基本情報入力シート!M573="","",基本情報入力シート!M573)</f>
        <v/>
      </c>
      <c r="K548" s="406" t="str">
        <f>IF(基本情報入力シート!R573="","",基本情報入力シート!R573)</f>
        <v/>
      </c>
      <c r="L548" s="406" t="str">
        <f>IF(基本情報入力シート!W573="","",基本情報入力シート!W573)</f>
        <v/>
      </c>
      <c r="M548" s="405" t="str">
        <f>IF(基本情報入力シート!X573="","",基本情報入力シート!X573)</f>
        <v/>
      </c>
      <c r="N548" s="157" t="str">
        <f>IF(基本情報入力シート!Y573="","",基本情報入力シート!Y573)</f>
        <v/>
      </c>
      <c r="O548" s="164"/>
      <c r="P548" s="43"/>
      <c r="Q548" s="860"/>
      <c r="R548" s="861"/>
      <c r="S548" s="154" t="str">
        <f>IFERROR(ROUNDDOWN(Q548*VLOOKUP(N548,【参考】数式用!$AR$2:$AW$48,MATCH(P548,【参考】数式用!$AT$4:$AW$4)+2,FALSE)*0.5, 0), "")</f>
        <v/>
      </c>
      <c r="T548" s="47"/>
      <c r="U548" s="156" t="str">
        <f>IFERROR(IF(AG548&lt;&gt;"",Q548*VLOOKUP(N548,【参考】数式用!$AG$2:$AL$48,MATCH(P548,【参考】数式用!$AI$4:$AL$4,0)+2,0), ""), "")</f>
        <v/>
      </c>
      <c r="V548" s="42"/>
      <c r="W548" s="862"/>
      <c r="X548" s="863"/>
      <c r="Y548" s="43"/>
      <c r="Z548" s="48"/>
      <c r="AA548" s="155"/>
      <c r="AB548" s="49"/>
      <c r="AC548" s="864" t="str">
        <f>IFERROR(IF(AG548&lt;&gt;"",Z548*VLOOKUP(N548,【参考】数式用!$AG$2:$AL$48,MATCH(Y548,【参考】数式用!$AI$4:$AL$4,0)+2,0), ""), "")</f>
        <v/>
      </c>
      <c r="AD548" s="864"/>
      <c r="AE548" s="409"/>
      <c r="AF548" s="53"/>
      <c r="AG548" s="421" t="str">
        <f>IFERROR(VLOOKUP(O548, 【参考】数式用!$AY$5:$AY$13, 1, FALSE), "")</f>
        <v/>
      </c>
      <c r="AH548" s="422" t="str">
        <f>IFERROR(VLOOKUP(N548, 【参考】数式用!$BA$2:$BB$48, 2, FALSE), "")</f>
        <v/>
      </c>
      <c r="AI548" s="423" t="str">
        <f t="shared" si="18"/>
        <v/>
      </c>
      <c r="AJ548" s="424" t="str">
        <f t="shared" si="19"/>
        <v/>
      </c>
    </row>
    <row r="549" spans="1:36" ht="30" customHeight="1">
      <c r="A549" s="153">
        <v>536</v>
      </c>
      <c r="B549" s="857" t="str">
        <f>IF(基本情報入力シート!C574="","",基本情報入力シート!C574)</f>
        <v/>
      </c>
      <c r="C549" s="858"/>
      <c r="D549" s="858"/>
      <c r="E549" s="858"/>
      <c r="F549" s="858"/>
      <c r="G549" s="858"/>
      <c r="H549" s="858"/>
      <c r="I549" s="859"/>
      <c r="J549" s="405" t="str">
        <f>IF(基本情報入力シート!M574="","",基本情報入力シート!M574)</f>
        <v/>
      </c>
      <c r="K549" s="406" t="str">
        <f>IF(基本情報入力シート!R574="","",基本情報入力シート!R574)</f>
        <v/>
      </c>
      <c r="L549" s="406" t="str">
        <f>IF(基本情報入力シート!W574="","",基本情報入力シート!W574)</f>
        <v/>
      </c>
      <c r="M549" s="405" t="str">
        <f>IF(基本情報入力シート!X574="","",基本情報入力シート!X574)</f>
        <v/>
      </c>
      <c r="N549" s="157" t="str">
        <f>IF(基本情報入力シート!Y574="","",基本情報入力シート!Y574)</f>
        <v/>
      </c>
      <c r="O549" s="164"/>
      <c r="P549" s="43"/>
      <c r="Q549" s="860"/>
      <c r="R549" s="861"/>
      <c r="S549" s="154" t="str">
        <f>IFERROR(ROUNDDOWN(Q549*VLOOKUP(N549,【参考】数式用!$AR$2:$AW$48,MATCH(P549,【参考】数式用!$AT$4:$AW$4)+2,FALSE)*0.5, 0), "")</f>
        <v/>
      </c>
      <c r="T549" s="47"/>
      <c r="U549" s="156" t="str">
        <f>IFERROR(IF(AG549&lt;&gt;"",Q549*VLOOKUP(N549,【参考】数式用!$AG$2:$AL$48,MATCH(P549,【参考】数式用!$AI$4:$AL$4,0)+2,0), ""), "")</f>
        <v/>
      </c>
      <c r="V549" s="42"/>
      <c r="W549" s="862"/>
      <c r="X549" s="863"/>
      <c r="Y549" s="43"/>
      <c r="Z549" s="48"/>
      <c r="AA549" s="155"/>
      <c r="AB549" s="49"/>
      <c r="AC549" s="864" t="str">
        <f>IFERROR(IF(AG549&lt;&gt;"",Z549*VLOOKUP(N549,【参考】数式用!$AG$2:$AL$48,MATCH(Y549,【参考】数式用!$AI$4:$AL$4,0)+2,0), ""), "")</f>
        <v/>
      </c>
      <c r="AD549" s="864"/>
      <c r="AE549" s="409"/>
      <c r="AF549" s="53"/>
      <c r="AG549" s="421" t="str">
        <f>IFERROR(VLOOKUP(O549, 【参考】数式用!$AY$5:$AY$13, 1, FALSE), "")</f>
        <v/>
      </c>
      <c r="AH549" s="422" t="str">
        <f>IFERROR(VLOOKUP(N549, 【参考】数式用!$BA$2:$BB$48, 2, FALSE), "")</f>
        <v/>
      </c>
      <c r="AI549" s="423" t="str">
        <f t="shared" si="18"/>
        <v/>
      </c>
      <c r="AJ549" s="424" t="str">
        <f t="shared" si="19"/>
        <v/>
      </c>
    </row>
    <row r="550" spans="1:36" ht="30" customHeight="1">
      <c r="A550" s="153">
        <v>537</v>
      </c>
      <c r="B550" s="857" t="str">
        <f>IF(基本情報入力シート!C575="","",基本情報入力シート!C575)</f>
        <v/>
      </c>
      <c r="C550" s="858"/>
      <c r="D550" s="858"/>
      <c r="E550" s="858"/>
      <c r="F550" s="858"/>
      <c r="G550" s="858"/>
      <c r="H550" s="858"/>
      <c r="I550" s="859"/>
      <c r="J550" s="405" t="str">
        <f>IF(基本情報入力シート!M575="","",基本情報入力シート!M575)</f>
        <v/>
      </c>
      <c r="K550" s="406" t="str">
        <f>IF(基本情報入力シート!R575="","",基本情報入力シート!R575)</f>
        <v/>
      </c>
      <c r="L550" s="406" t="str">
        <f>IF(基本情報入力シート!W575="","",基本情報入力シート!W575)</f>
        <v/>
      </c>
      <c r="M550" s="405" t="str">
        <f>IF(基本情報入力シート!X575="","",基本情報入力シート!X575)</f>
        <v/>
      </c>
      <c r="N550" s="157" t="str">
        <f>IF(基本情報入力シート!Y575="","",基本情報入力シート!Y575)</f>
        <v/>
      </c>
      <c r="O550" s="164"/>
      <c r="P550" s="43"/>
      <c r="Q550" s="860"/>
      <c r="R550" s="861"/>
      <c r="S550" s="154" t="str">
        <f>IFERROR(ROUNDDOWN(Q550*VLOOKUP(N550,【参考】数式用!$AR$2:$AW$48,MATCH(P550,【参考】数式用!$AT$4:$AW$4)+2,FALSE)*0.5, 0), "")</f>
        <v/>
      </c>
      <c r="T550" s="47"/>
      <c r="U550" s="156" t="str">
        <f>IFERROR(IF(AG550&lt;&gt;"",Q550*VLOOKUP(N550,【参考】数式用!$AG$2:$AL$48,MATCH(P550,【参考】数式用!$AI$4:$AL$4,0)+2,0), ""), "")</f>
        <v/>
      </c>
      <c r="V550" s="42"/>
      <c r="W550" s="862"/>
      <c r="X550" s="863"/>
      <c r="Y550" s="43"/>
      <c r="Z550" s="48"/>
      <c r="AA550" s="155"/>
      <c r="AB550" s="49"/>
      <c r="AC550" s="864" t="str">
        <f>IFERROR(IF(AG550&lt;&gt;"",Z550*VLOOKUP(N550,【参考】数式用!$AG$2:$AL$48,MATCH(Y550,【参考】数式用!$AI$4:$AL$4,0)+2,0), ""), "")</f>
        <v/>
      </c>
      <c r="AD550" s="864"/>
      <c r="AE550" s="409"/>
      <c r="AF550" s="53"/>
      <c r="AG550" s="421" t="str">
        <f>IFERROR(VLOOKUP(O550, 【参考】数式用!$AY$5:$AY$13, 1, FALSE), "")</f>
        <v/>
      </c>
      <c r="AH550" s="422" t="str">
        <f>IFERROR(VLOOKUP(N550, 【参考】数式用!$BA$2:$BB$48, 2, FALSE), "")</f>
        <v/>
      </c>
      <c r="AI550" s="423" t="str">
        <f t="shared" si="18"/>
        <v/>
      </c>
      <c r="AJ550" s="424" t="str">
        <f t="shared" si="19"/>
        <v/>
      </c>
    </row>
    <row r="551" spans="1:36" ht="30" customHeight="1">
      <c r="A551" s="153">
        <v>538</v>
      </c>
      <c r="B551" s="857" t="str">
        <f>IF(基本情報入力シート!C576="","",基本情報入力シート!C576)</f>
        <v/>
      </c>
      <c r="C551" s="858"/>
      <c r="D551" s="858"/>
      <c r="E551" s="858"/>
      <c r="F551" s="858"/>
      <c r="G551" s="858"/>
      <c r="H551" s="858"/>
      <c r="I551" s="859"/>
      <c r="J551" s="405" t="str">
        <f>IF(基本情報入力シート!M576="","",基本情報入力シート!M576)</f>
        <v/>
      </c>
      <c r="K551" s="406" t="str">
        <f>IF(基本情報入力シート!R576="","",基本情報入力シート!R576)</f>
        <v/>
      </c>
      <c r="L551" s="406" t="str">
        <f>IF(基本情報入力シート!W576="","",基本情報入力シート!W576)</f>
        <v/>
      </c>
      <c r="M551" s="405" t="str">
        <f>IF(基本情報入力シート!X576="","",基本情報入力シート!X576)</f>
        <v/>
      </c>
      <c r="N551" s="157" t="str">
        <f>IF(基本情報入力シート!Y576="","",基本情報入力シート!Y576)</f>
        <v/>
      </c>
      <c r="O551" s="164"/>
      <c r="P551" s="43"/>
      <c r="Q551" s="860"/>
      <c r="R551" s="861"/>
      <c r="S551" s="154" t="str">
        <f>IFERROR(ROUNDDOWN(Q551*VLOOKUP(N551,【参考】数式用!$AR$2:$AW$48,MATCH(P551,【参考】数式用!$AT$4:$AW$4)+2,FALSE)*0.5, 0), "")</f>
        <v/>
      </c>
      <c r="T551" s="47"/>
      <c r="U551" s="156" t="str">
        <f>IFERROR(IF(AG551&lt;&gt;"",Q551*VLOOKUP(N551,【参考】数式用!$AG$2:$AL$48,MATCH(P551,【参考】数式用!$AI$4:$AL$4,0)+2,0), ""), "")</f>
        <v/>
      </c>
      <c r="V551" s="42"/>
      <c r="W551" s="862"/>
      <c r="X551" s="863"/>
      <c r="Y551" s="43"/>
      <c r="Z551" s="48"/>
      <c r="AA551" s="155"/>
      <c r="AB551" s="49"/>
      <c r="AC551" s="864" t="str">
        <f>IFERROR(IF(AG551&lt;&gt;"",Z551*VLOOKUP(N551,【参考】数式用!$AG$2:$AL$48,MATCH(Y551,【参考】数式用!$AI$4:$AL$4,0)+2,0), ""), "")</f>
        <v/>
      </c>
      <c r="AD551" s="864"/>
      <c r="AE551" s="409"/>
      <c r="AF551" s="53"/>
      <c r="AG551" s="421" t="str">
        <f>IFERROR(VLOOKUP(O551, 【参考】数式用!$AY$5:$AY$13, 1, FALSE), "")</f>
        <v/>
      </c>
      <c r="AH551" s="422" t="str">
        <f>IFERROR(VLOOKUP(N551, 【参考】数式用!$BA$2:$BB$48, 2, FALSE), "")</f>
        <v/>
      </c>
      <c r="AI551" s="423" t="str">
        <f t="shared" si="18"/>
        <v/>
      </c>
      <c r="AJ551" s="424" t="str">
        <f t="shared" si="19"/>
        <v/>
      </c>
    </row>
    <row r="552" spans="1:36" ht="30" customHeight="1">
      <c r="A552" s="153">
        <v>539</v>
      </c>
      <c r="B552" s="857" t="str">
        <f>IF(基本情報入力シート!C577="","",基本情報入力シート!C577)</f>
        <v/>
      </c>
      <c r="C552" s="858"/>
      <c r="D552" s="858"/>
      <c r="E552" s="858"/>
      <c r="F552" s="858"/>
      <c r="G552" s="858"/>
      <c r="H552" s="858"/>
      <c r="I552" s="859"/>
      <c r="J552" s="405" t="str">
        <f>IF(基本情報入力シート!M577="","",基本情報入力シート!M577)</f>
        <v/>
      </c>
      <c r="K552" s="406" t="str">
        <f>IF(基本情報入力シート!R577="","",基本情報入力シート!R577)</f>
        <v/>
      </c>
      <c r="L552" s="406" t="str">
        <f>IF(基本情報入力シート!W577="","",基本情報入力シート!W577)</f>
        <v/>
      </c>
      <c r="M552" s="405" t="str">
        <f>IF(基本情報入力シート!X577="","",基本情報入力シート!X577)</f>
        <v/>
      </c>
      <c r="N552" s="157" t="str">
        <f>IF(基本情報入力シート!Y577="","",基本情報入力シート!Y577)</f>
        <v/>
      </c>
      <c r="O552" s="164"/>
      <c r="P552" s="43"/>
      <c r="Q552" s="860"/>
      <c r="R552" s="861"/>
      <c r="S552" s="154" t="str">
        <f>IFERROR(ROUNDDOWN(Q552*VLOOKUP(N552,【参考】数式用!$AR$2:$AW$48,MATCH(P552,【参考】数式用!$AT$4:$AW$4)+2,FALSE)*0.5, 0), "")</f>
        <v/>
      </c>
      <c r="T552" s="47"/>
      <c r="U552" s="156" t="str">
        <f>IFERROR(IF(AG552&lt;&gt;"",Q552*VLOOKUP(N552,【参考】数式用!$AG$2:$AL$48,MATCH(P552,【参考】数式用!$AI$4:$AL$4,0)+2,0), ""), "")</f>
        <v/>
      </c>
      <c r="V552" s="42"/>
      <c r="W552" s="862"/>
      <c r="X552" s="863"/>
      <c r="Y552" s="43"/>
      <c r="Z552" s="48"/>
      <c r="AA552" s="155"/>
      <c r="AB552" s="49"/>
      <c r="AC552" s="864" t="str">
        <f>IFERROR(IF(AG552&lt;&gt;"",Z552*VLOOKUP(N552,【参考】数式用!$AG$2:$AL$48,MATCH(Y552,【参考】数式用!$AI$4:$AL$4,0)+2,0), ""), "")</f>
        <v/>
      </c>
      <c r="AD552" s="864"/>
      <c r="AE552" s="409"/>
      <c r="AF552" s="53"/>
      <c r="AG552" s="421" t="str">
        <f>IFERROR(VLOOKUP(O552, 【参考】数式用!$AY$5:$AY$13, 1, FALSE), "")</f>
        <v/>
      </c>
      <c r="AH552" s="422" t="str">
        <f>IFERROR(VLOOKUP(N552, 【参考】数式用!$BA$2:$BB$48, 2, FALSE), "")</f>
        <v/>
      </c>
      <c r="AI552" s="423" t="str">
        <f t="shared" ref="AI552:AI615" si="20">IF(AND(OR(P552="処遇改善加算Ⅰ",P552="処遇改善加算Ⅱ"),AH552="対象"), 1,"")</f>
        <v/>
      </c>
      <c r="AJ552" s="424" t="str">
        <f t="shared" ref="AJ552:AJ615" si="21">IF(OR(Y552="処遇改善加算Ⅰ",Y552="処遇改善加算Ⅱ"),IF(AND(N552&lt;&gt;"訪問型サービス（総合事業）",N552&lt;&gt;"通所型サービス（総合事業）",N552&lt;&gt;"（介護予防）短期入所生活介護",N552&lt;&gt;"（介護予防）短期入所療養介護（老健）",N552&lt;&gt;"（介護予防）短期入所療養介護 （病院等（老健以外）)",N552&lt;&gt;"（介護予防）短期入所療養介護（医療院）"),1,""),"")</f>
        <v/>
      </c>
    </row>
    <row r="553" spans="1:36" ht="30" customHeight="1">
      <c r="A553" s="153">
        <v>540</v>
      </c>
      <c r="B553" s="857" t="str">
        <f>IF(基本情報入力シート!C578="","",基本情報入力シート!C578)</f>
        <v/>
      </c>
      <c r="C553" s="858"/>
      <c r="D553" s="858"/>
      <c r="E553" s="858"/>
      <c r="F553" s="858"/>
      <c r="G553" s="858"/>
      <c r="H553" s="858"/>
      <c r="I553" s="859"/>
      <c r="J553" s="405" t="str">
        <f>IF(基本情報入力シート!M578="","",基本情報入力シート!M578)</f>
        <v/>
      </c>
      <c r="K553" s="406" t="str">
        <f>IF(基本情報入力シート!R578="","",基本情報入力シート!R578)</f>
        <v/>
      </c>
      <c r="L553" s="406" t="str">
        <f>IF(基本情報入力シート!W578="","",基本情報入力シート!W578)</f>
        <v/>
      </c>
      <c r="M553" s="405" t="str">
        <f>IF(基本情報入力シート!X578="","",基本情報入力シート!X578)</f>
        <v/>
      </c>
      <c r="N553" s="157" t="str">
        <f>IF(基本情報入力シート!Y578="","",基本情報入力シート!Y578)</f>
        <v/>
      </c>
      <c r="O553" s="164"/>
      <c r="P553" s="43"/>
      <c r="Q553" s="860"/>
      <c r="R553" s="861"/>
      <c r="S553" s="154" t="str">
        <f>IFERROR(ROUNDDOWN(Q553*VLOOKUP(N553,【参考】数式用!$AR$2:$AW$48,MATCH(P553,【参考】数式用!$AT$4:$AW$4)+2,FALSE)*0.5, 0), "")</f>
        <v/>
      </c>
      <c r="T553" s="47"/>
      <c r="U553" s="156" t="str">
        <f>IFERROR(IF(AG553&lt;&gt;"",Q553*VLOOKUP(N553,【参考】数式用!$AG$2:$AL$48,MATCH(P553,【参考】数式用!$AI$4:$AL$4,0)+2,0), ""), "")</f>
        <v/>
      </c>
      <c r="V553" s="42"/>
      <c r="W553" s="862"/>
      <c r="X553" s="863"/>
      <c r="Y553" s="43"/>
      <c r="Z553" s="48"/>
      <c r="AA553" s="155"/>
      <c r="AB553" s="49"/>
      <c r="AC553" s="864" t="str">
        <f>IFERROR(IF(AG553&lt;&gt;"",Z553*VLOOKUP(N553,【参考】数式用!$AG$2:$AL$48,MATCH(Y553,【参考】数式用!$AI$4:$AL$4,0)+2,0), ""), "")</f>
        <v/>
      </c>
      <c r="AD553" s="864"/>
      <c r="AE553" s="409"/>
      <c r="AF553" s="53"/>
      <c r="AG553" s="421" t="str">
        <f>IFERROR(VLOOKUP(O553, 【参考】数式用!$AY$5:$AY$13, 1, FALSE), "")</f>
        <v/>
      </c>
      <c r="AH553" s="422" t="str">
        <f>IFERROR(VLOOKUP(N553, 【参考】数式用!$BA$2:$BB$48, 2, FALSE), "")</f>
        <v/>
      </c>
      <c r="AI553" s="423" t="str">
        <f t="shared" si="20"/>
        <v/>
      </c>
      <c r="AJ553" s="424" t="str">
        <f t="shared" si="21"/>
        <v/>
      </c>
    </row>
    <row r="554" spans="1:36" ht="30" customHeight="1">
      <c r="A554" s="153">
        <v>541</v>
      </c>
      <c r="B554" s="857" t="str">
        <f>IF(基本情報入力シート!C579="","",基本情報入力シート!C579)</f>
        <v/>
      </c>
      <c r="C554" s="858"/>
      <c r="D554" s="858"/>
      <c r="E554" s="858"/>
      <c r="F554" s="858"/>
      <c r="G554" s="858"/>
      <c r="H554" s="858"/>
      <c r="I554" s="859"/>
      <c r="J554" s="405" t="str">
        <f>IF(基本情報入力シート!M579="","",基本情報入力シート!M579)</f>
        <v/>
      </c>
      <c r="K554" s="406" t="str">
        <f>IF(基本情報入力シート!R579="","",基本情報入力シート!R579)</f>
        <v/>
      </c>
      <c r="L554" s="406" t="str">
        <f>IF(基本情報入力シート!W579="","",基本情報入力シート!W579)</f>
        <v/>
      </c>
      <c r="M554" s="405" t="str">
        <f>IF(基本情報入力シート!X579="","",基本情報入力シート!X579)</f>
        <v/>
      </c>
      <c r="N554" s="157" t="str">
        <f>IF(基本情報入力シート!Y579="","",基本情報入力シート!Y579)</f>
        <v/>
      </c>
      <c r="O554" s="164"/>
      <c r="P554" s="43"/>
      <c r="Q554" s="860"/>
      <c r="R554" s="861"/>
      <c r="S554" s="154" t="str">
        <f>IFERROR(ROUNDDOWN(Q554*VLOOKUP(N554,【参考】数式用!$AR$2:$AW$48,MATCH(P554,【参考】数式用!$AT$4:$AW$4)+2,FALSE)*0.5, 0), "")</f>
        <v/>
      </c>
      <c r="T554" s="47"/>
      <c r="U554" s="156" t="str">
        <f>IFERROR(IF(AG554&lt;&gt;"",Q554*VLOOKUP(N554,【参考】数式用!$AG$2:$AL$48,MATCH(P554,【参考】数式用!$AI$4:$AL$4,0)+2,0), ""), "")</f>
        <v/>
      </c>
      <c r="V554" s="42"/>
      <c r="W554" s="862"/>
      <c r="X554" s="863"/>
      <c r="Y554" s="43"/>
      <c r="Z554" s="48"/>
      <c r="AA554" s="155"/>
      <c r="AB554" s="49"/>
      <c r="AC554" s="864" t="str">
        <f>IFERROR(IF(AG554&lt;&gt;"",Z554*VLOOKUP(N554,【参考】数式用!$AG$2:$AL$48,MATCH(Y554,【参考】数式用!$AI$4:$AL$4,0)+2,0), ""), "")</f>
        <v/>
      </c>
      <c r="AD554" s="864"/>
      <c r="AE554" s="409"/>
      <c r="AF554" s="53"/>
      <c r="AG554" s="421" t="str">
        <f>IFERROR(VLOOKUP(O554, 【参考】数式用!$AY$5:$AY$13, 1, FALSE), "")</f>
        <v/>
      </c>
      <c r="AH554" s="422" t="str">
        <f>IFERROR(VLOOKUP(N554, 【参考】数式用!$BA$2:$BB$48, 2, FALSE), "")</f>
        <v/>
      </c>
      <c r="AI554" s="423" t="str">
        <f t="shared" si="20"/>
        <v/>
      </c>
      <c r="AJ554" s="424" t="str">
        <f t="shared" si="21"/>
        <v/>
      </c>
    </row>
    <row r="555" spans="1:36" ht="30" customHeight="1">
      <c r="A555" s="153">
        <v>542</v>
      </c>
      <c r="B555" s="857" t="str">
        <f>IF(基本情報入力シート!C580="","",基本情報入力シート!C580)</f>
        <v/>
      </c>
      <c r="C555" s="858"/>
      <c r="D555" s="858"/>
      <c r="E555" s="858"/>
      <c r="F555" s="858"/>
      <c r="G555" s="858"/>
      <c r="H555" s="858"/>
      <c r="I555" s="859"/>
      <c r="J555" s="405" t="str">
        <f>IF(基本情報入力シート!M580="","",基本情報入力シート!M580)</f>
        <v/>
      </c>
      <c r="K555" s="406" t="str">
        <f>IF(基本情報入力シート!R580="","",基本情報入力シート!R580)</f>
        <v/>
      </c>
      <c r="L555" s="406" t="str">
        <f>IF(基本情報入力シート!W580="","",基本情報入力シート!W580)</f>
        <v/>
      </c>
      <c r="M555" s="405" t="str">
        <f>IF(基本情報入力シート!X580="","",基本情報入力シート!X580)</f>
        <v/>
      </c>
      <c r="N555" s="157" t="str">
        <f>IF(基本情報入力シート!Y580="","",基本情報入力シート!Y580)</f>
        <v/>
      </c>
      <c r="O555" s="164"/>
      <c r="P555" s="43"/>
      <c r="Q555" s="860"/>
      <c r="R555" s="861"/>
      <c r="S555" s="154" t="str">
        <f>IFERROR(ROUNDDOWN(Q555*VLOOKUP(N555,【参考】数式用!$AR$2:$AW$48,MATCH(P555,【参考】数式用!$AT$4:$AW$4)+2,FALSE)*0.5, 0), "")</f>
        <v/>
      </c>
      <c r="T555" s="47"/>
      <c r="U555" s="156" t="str">
        <f>IFERROR(IF(AG555&lt;&gt;"",Q555*VLOOKUP(N555,【参考】数式用!$AG$2:$AL$48,MATCH(P555,【参考】数式用!$AI$4:$AL$4,0)+2,0), ""), "")</f>
        <v/>
      </c>
      <c r="V555" s="42"/>
      <c r="W555" s="862"/>
      <c r="X555" s="863"/>
      <c r="Y555" s="43"/>
      <c r="Z555" s="48"/>
      <c r="AA555" s="155"/>
      <c r="AB555" s="49"/>
      <c r="AC555" s="864" t="str">
        <f>IFERROR(IF(AG555&lt;&gt;"",Z555*VLOOKUP(N555,【参考】数式用!$AG$2:$AL$48,MATCH(Y555,【参考】数式用!$AI$4:$AL$4,0)+2,0), ""), "")</f>
        <v/>
      </c>
      <c r="AD555" s="864"/>
      <c r="AE555" s="409"/>
      <c r="AF555" s="53"/>
      <c r="AG555" s="421" t="str">
        <f>IFERROR(VLOOKUP(O555, 【参考】数式用!$AY$5:$AY$13, 1, FALSE), "")</f>
        <v/>
      </c>
      <c r="AH555" s="422" t="str">
        <f>IFERROR(VLOOKUP(N555, 【参考】数式用!$BA$2:$BB$48, 2, FALSE), "")</f>
        <v/>
      </c>
      <c r="AI555" s="423" t="str">
        <f t="shared" si="20"/>
        <v/>
      </c>
      <c r="AJ555" s="424" t="str">
        <f t="shared" si="21"/>
        <v/>
      </c>
    </row>
    <row r="556" spans="1:36" ht="30" customHeight="1">
      <c r="A556" s="153">
        <v>543</v>
      </c>
      <c r="B556" s="857" t="str">
        <f>IF(基本情報入力シート!C581="","",基本情報入力シート!C581)</f>
        <v/>
      </c>
      <c r="C556" s="858"/>
      <c r="D556" s="858"/>
      <c r="E556" s="858"/>
      <c r="F556" s="858"/>
      <c r="G556" s="858"/>
      <c r="H556" s="858"/>
      <c r="I556" s="859"/>
      <c r="J556" s="405" t="str">
        <f>IF(基本情報入力シート!M581="","",基本情報入力シート!M581)</f>
        <v/>
      </c>
      <c r="K556" s="406" t="str">
        <f>IF(基本情報入力シート!R581="","",基本情報入力シート!R581)</f>
        <v/>
      </c>
      <c r="L556" s="406" t="str">
        <f>IF(基本情報入力シート!W581="","",基本情報入力シート!W581)</f>
        <v/>
      </c>
      <c r="M556" s="405" t="str">
        <f>IF(基本情報入力シート!X581="","",基本情報入力シート!X581)</f>
        <v/>
      </c>
      <c r="N556" s="157" t="str">
        <f>IF(基本情報入力シート!Y581="","",基本情報入力シート!Y581)</f>
        <v/>
      </c>
      <c r="O556" s="164"/>
      <c r="P556" s="43"/>
      <c r="Q556" s="860"/>
      <c r="R556" s="861"/>
      <c r="S556" s="154" t="str">
        <f>IFERROR(ROUNDDOWN(Q556*VLOOKUP(N556,【参考】数式用!$AR$2:$AW$48,MATCH(P556,【参考】数式用!$AT$4:$AW$4)+2,FALSE)*0.5, 0), "")</f>
        <v/>
      </c>
      <c r="T556" s="47"/>
      <c r="U556" s="156" t="str">
        <f>IFERROR(IF(AG556&lt;&gt;"",Q556*VLOOKUP(N556,【参考】数式用!$AG$2:$AL$48,MATCH(P556,【参考】数式用!$AI$4:$AL$4,0)+2,0), ""), "")</f>
        <v/>
      </c>
      <c r="V556" s="42"/>
      <c r="W556" s="862"/>
      <c r="X556" s="863"/>
      <c r="Y556" s="43"/>
      <c r="Z556" s="48"/>
      <c r="AA556" s="155"/>
      <c r="AB556" s="49"/>
      <c r="AC556" s="864" t="str">
        <f>IFERROR(IF(AG556&lt;&gt;"",Z556*VLOOKUP(N556,【参考】数式用!$AG$2:$AL$48,MATCH(Y556,【参考】数式用!$AI$4:$AL$4,0)+2,0), ""), "")</f>
        <v/>
      </c>
      <c r="AD556" s="864"/>
      <c r="AE556" s="409"/>
      <c r="AF556" s="53"/>
      <c r="AG556" s="421" t="str">
        <f>IFERROR(VLOOKUP(O556, 【参考】数式用!$AY$5:$AY$13, 1, FALSE), "")</f>
        <v/>
      </c>
      <c r="AH556" s="422" t="str">
        <f>IFERROR(VLOOKUP(N556, 【参考】数式用!$BA$2:$BB$48, 2, FALSE), "")</f>
        <v/>
      </c>
      <c r="AI556" s="423" t="str">
        <f t="shared" si="20"/>
        <v/>
      </c>
      <c r="AJ556" s="424" t="str">
        <f t="shared" si="21"/>
        <v/>
      </c>
    </row>
    <row r="557" spans="1:36" ht="30" customHeight="1">
      <c r="A557" s="153">
        <v>544</v>
      </c>
      <c r="B557" s="857" t="str">
        <f>IF(基本情報入力シート!C582="","",基本情報入力シート!C582)</f>
        <v/>
      </c>
      <c r="C557" s="858"/>
      <c r="D557" s="858"/>
      <c r="E557" s="858"/>
      <c r="F557" s="858"/>
      <c r="G557" s="858"/>
      <c r="H557" s="858"/>
      <c r="I557" s="859"/>
      <c r="J557" s="405" t="str">
        <f>IF(基本情報入力シート!M582="","",基本情報入力シート!M582)</f>
        <v/>
      </c>
      <c r="K557" s="406" t="str">
        <f>IF(基本情報入力シート!R582="","",基本情報入力シート!R582)</f>
        <v/>
      </c>
      <c r="L557" s="406" t="str">
        <f>IF(基本情報入力シート!W582="","",基本情報入力シート!W582)</f>
        <v/>
      </c>
      <c r="M557" s="405" t="str">
        <f>IF(基本情報入力シート!X582="","",基本情報入力シート!X582)</f>
        <v/>
      </c>
      <c r="N557" s="157" t="str">
        <f>IF(基本情報入力シート!Y582="","",基本情報入力シート!Y582)</f>
        <v/>
      </c>
      <c r="O557" s="164"/>
      <c r="P557" s="43"/>
      <c r="Q557" s="860"/>
      <c r="R557" s="861"/>
      <c r="S557" s="154" t="str">
        <f>IFERROR(ROUNDDOWN(Q557*VLOOKUP(N557,【参考】数式用!$AR$2:$AW$48,MATCH(P557,【参考】数式用!$AT$4:$AW$4)+2,FALSE)*0.5, 0), "")</f>
        <v/>
      </c>
      <c r="T557" s="47"/>
      <c r="U557" s="156" t="str">
        <f>IFERROR(IF(AG557&lt;&gt;"",Q557*VLOOKUP(N557,【参考】数式用!$AG$2:$AL$48,MATCH(P557,【参考】数式用!$AI$4:$AL$4,0)+2,0), ""), "")</f>
        <v/>
      </c>
      <c r="V557" s="42"/>
      <c r="W557" s="862"/>
      <c r="X557" s="863"/>
      <c r="Y557" s="43"/>
      <c r="Z557" s="48"/>
      <c r="AA557" s="155"/>
      <c r="AB557" s="49"/>
      <c r="AC557" s="864" t="str">
        <f>IFERROR(IF(AG557&lt;&gt;"",Z557*VLOOKUP(N557,【参考】数式用!$AG$2:$AL$48,MATCH(Y557,【参考】数式用!$AI$4:$AL$4,0)+2,0), ""), "")</f>
        <v/>
      </c>
      <c r="AD557" s="864"/>
      <c r="AE557" s="409"/>
      <c r="AF557" s="53"/>
      <c r="AG557" s="421" t="str">
        <f>IFERROR(VLOOKUP(O557, 【参考】数式用!$AY$5:$AY$13, 1, FALSE), "")</f>
        <v/>
      </c>
      <c r="AH557" s="422" t="str">
        <f>IFERROR(VLOOKUP(N557, 【参考】数式用!$BA$2:$BB$48, 2, FALSE), "")</f>
        <v/>
      </c>
      <c r="AI557" s="423" t="str">
        <f t="shared" si="20"/>
        <v/>
      </c>
      <c r="AJ557" s="424" t="str">
        <f t="shared" si="21"/>
        <v/>
      </c>
    </row>
    <row r="558" spans="1:36" ht="30" customHeight="1">
      <c r="A558" s="153">
        <v>545</v>
      </c>
      <c r="B558" s="857" t="str">
        <f>IF(基本情報入力シート!C583="","",基本情報入力シート!C583)</f>
        <v/>
      </c>
      <c r="C558" s="858"/>
      <c r="D558" s="858"/>
      <c r="E558" s="858"/>
      <c r="F558" s="858"/>
      <c r="G558" s="858"/>
      <c r="H558" s="858"/>
      <c r="I558" s="859"/>
      <c r="J558" s="405" t="str">
        <f>IF(基本情報入力シート!M583="","",基本情報入力シート!M583)</f>
        <v/>
      </c>
      <c r="K558" s="406" t="str">
        <f>IF(基本情報入力シート!R583="","",基本情報入力シート!R583)</f>
        <v/>
      </c>
      <c r="L558" s="406" t="str">
        <f>IF(基本情報入力シート!W583="","",基本情報入力シート!W583)</f>
        <v/>
      </c>
      <c r="M558" s="405" t="str">
        <f>IF(基本情報入力シート!X583="","",基本情報入力シート!X583)</f>
        <v/>
      </c>
      <c r="N558" s="157" t="str">
        <f>IF(基本情報入力シート!Y583="","",基本情報入力シート!Y583)</f>
        <v/>
      </c>
      <c r="O558" s="164"/>
      <c r="P558" s="43"/>
      <c r="Q558" s="860"/>
      <c r="R558" s="861"/>
      <c r="S558" s="154" t="str">
        <f>IFERROR(ROUNDDOWN(Q558*VLOOKUP(N558,【参考】数式用!$AR$2:$AW$48,MATCH(P558,【参考】数式用!$AT$4:$AW$4)+2,FALSE)*0.5, 0), "")</f>
        <v/>
      </c>
      <c r="T558" s="47"/>
      <c r="U558" s="156" t="str">
        <f>IFERROR(IF(AG558&lt;&gt;"",Q558*VLOOKUP(N558,【参考】数式用!$AG$2:$AL$48,MATCH(P558,【参考】数式用!$AI$4:$AL$4,0)+2,0), ""), "")</f>
        <v/>
      </c>
      <c r="V558" s="42"/>
      <c r="W558" s="862"/>
      <c r="X558" s="863"/>
      <c r="Y558" s="43"/>
      <c r="Z558" s="48"/>
      <c r="AA558" s="155"/>
      <c r="AB558" s="49"/>
      <c r="AC558" s="864" t="str">
        <f>IFERROR(IF(AG558&lt;&gt;"",Z558*VLOOKUP(N558,【参考】数式用!$AG$2:$AL$48,MATCH(Y558,【参考】数式用!$AI$4:$AL$4,0)+2,0), ""), "")</f>
        <v/>
      </c>
      <c r="AD558" s="864"/>
      <c r="AE558" s="409"/>
      <c r="AF558" s="53"/>
      <c r="AG558" s="421" t="str">
        <f>IFERROR(VLOOKUP(O558, 【参考】数式用!$AY$5:$AY$13, 1, FALSE), "")</f>
        <v/>
      </c>
      <c r="AH558" s="422" t="str">
        <f>IFERROR(VLOOKUP(N558, 【参考】数式用!$BA$2:$BB$48, 2, FALSE), "")</f>
        <v/>
      </c>
      <c r="AI558" s="423" t="str">
        <f t="shared" si="20"/>
        <v/>
      </c>
      <c r="AJ558" s="424" t="str">
        <f t="shared" si="21"/>
        <v/>
      </c>
    </row>
    <row r="559" spans="1:36" ht="30" customHeight="1">
      <c r="A559" s="153">
        <v>546</v>
      </c>
      <c r="B559" s="857" t="str">
        <f>IF(基本情報入力シート!C584="","",基本情報入力シート!C584)</f>
        <v/>
      </c>
      <c r="C559" s="858"/>
      <c r="D559" s="858"/>
      <c r="E559" s="858"/>
      <c r="F559" s="858"/>
      <c r="G559" s="858"/>
      <c r="H559" s="858"/>
      <c r="I559" s="859"/>
      <c r="J559" s="405" t="str">
        <f>IF(基本情報入力シート!M584="","",基本情報入力シート!M584)</f>
        <v/>
      </c>
      <c r="K559" s="406" t="str">
        <f>IF(基本情報入力シート!R584="","",基本情報入力シート!R584)</f>
        <v/>
      </c>
      <c r="L559" s="406" t="str">
        <f>IF(基本情報入力シート!W584="","",基本情報入力シート!W584)</f>
        <v/>
      </c>
      <c r="M559" s="405" t="str">
        <f>IF(基本情報入力シート!X584="","",基本情報入力シート!X584)</f>
        <v/>
      </c>
      <c r="N559" s="157" t="str">
        <f>IF(基本情報入力シート!Y584="","",基本情報入力シート!Y584)</f>
        <v/>
      </c>
      <c r="O559" s="164"/>
      <c r="P559" s="43"/>
      <c r="Q559" s="860"/>
      <c r="R559" s="861"/>
      <c r="S559" s="154" t="str">
        <f>IFERROR(ROUNDDOWN(Q559*VLOOKUP(N559,【参考】数式用!$AR$2:$AW$48,MATCH(P559,【参考】数式用!$AT$4:$AW$4)+2,FALSE)*0.5, 0), "")</f>
        <v/>
      </c>
      <c r="T559" s="47"/>
      <c r="U559" s="156" t="str">
        <f>IFERROR(IF(AG559&lt;&gt;"",Q559*VLOOKUP(N559,【参考】数式用!$AG$2:$AL$48,MATCH(P559,【参考】数式用!$AI$4:$AL$4,0)+2,0), ""), "")</f>
        <v/>
      </c>
      <c r="V559" s="42"/>
      <c r="W559" s="862"/>
      <c r="X559" s="863"/>
      <c r="Y559" s="43"/>
      <c r="Z559" s="48"/>
      <c r="AA559" s="155"/>
      <c r="AB559" s="49"/>
      <c r="AC559" s="864" t="str">
        <f>IFERROR(IF(AG559&lt;&gt;"",Z559*VLOOKUP(N559,【参考】数式用!$AG$2:$AL$48,MATCH(Y559,【参考】数式用!$AI$4:$AL$4,0)+2,0), ""), "")</f>
        <v/>
      </c>
      <c r="AD559" s="864"/>
      <c r="AE559" s="409"/>
      <c r="AF559" s="53"/>
      <c r="AG559" s="421" t="str">
        <f>IFERROR(VLOOKUP(O559, 【参考】数式用!$AY$5:$AY$13, 1, FALSE), "")</f>
        <v/>
      </c>
      <c r="AH559" s="422" t="str">
        <f>IFERROR(VLOOKUP(N559, 【参考】数式用!$BA$2:$BB$48, 2, FALSE), "")</f>
        <v/>
      </c>
      <c r="AI559" s="423" t="str">
        <f t="shared" si="20"/>
        <v/>
      </c>
      <c r="AJ559" s="424" t="str">
        <f t="shared" si="21"/>
        <v/>
      </c>
    </row>
    <row r="560" spans="1:36" ht="30" customHeight="1">
      <c r="A560" s="153">
        <v>547</v>
      </c>
      <c r="B560" s="857" t="str">
        <f>IF(基本情報入力シート!C585="","",基本情報入力シート!C585)</f>
        <v/>
      </c>
      <c r="C560" s="858"/>
      <c r="D560" s="858"/>
      <c r="E560" s="858"/>
      <c r="F560" s="858"/>
      <c r="G560" s="858"/>
      <c r="H560" s="858"/>
      <c r="I560" s="859"/>
      <c r="J560" s="405" t="str">
        <f>IF(基本情報入力シート!M585="","",基本情報入力シート!M585)</f>
        <v/>
      </c>
      <c r="K560" s="406" t="str">
        <f>IF(基本情報入力シート!R585="","",基本情報入力シート!R585)</f>
        <v/>
      </c>
      <c r="L560" s="406" t="str">
        <f>IF(基本情報入力シート!W585="","",基本情報入力シート!W585)</f>
        <v/>
      </c>
      <c r="M560" s="405" t="str">
        <f>IF(基本情報入力シート!X585="","",基本情報入力シート!X585)</f>
        <v/>
      </c>
      <c r="N560" s="157" t="str">
        <f>IF(基本情報入力シート!Y585="","",基本情報入力シート!Y585)</f>
        <v/>
      </c>
      <c r="O560" s="164"/>
      <c r="P560" s="43"/>
      <c r="Q560" s="860"/>
      <c r="R560" s="861"/>
      <c r="S560" s="154" t="str">
        <f>IFERROR(ROUNDDOWN(Q560*VLOOKUP(N560,【参考】数式用!$AR$2:$AW$48,MATCH(P560,【参考】数式用!$AT$4:$AW$4)+2,FALSE)*0.5, 0), "")</f>
        <v/>
      </c>
      <c r="T560" s="47"/>
      <c r="U560" s="156" t="str">
        <f>IFERROR(IF(AG560&lt;&gt;"",Q560*VLOOKUP(N560,【参考】数式用!$AG$2:$AL$48,MATCH(P560,【参考】数式用!$AI$4:$AL$4,0)+2,0), ""), "")</f>
        <v/>
      </c>
      <c r="V560" s="42"/>
      <c r="W560" s="862"/>
      <c r="X560" s="863"/>
      <c r="Y560" s="43"/>
      <c r="Z560" s="48"/>
      <c r="AA560" s="155"/>
      <c r="AB560" s="49"/>
      <c r="AC560" s="864" t="str">
        <f>IFERROR(IF(AG560&lt;&gt;"",Z560*VLOOKUP(N560,【参考】数式用!$AG$2:$AL$48,MATCH(Y560,【参考】数式用!$AI$4:$AL$4,0)+2,0), ""), "")</f>
        <v/>
      </c>
      <c r="AD560" s="864"/>
      <c r="AE560" s="409"/>
      <c r="AF560" s="53"/>
      <c r="AG560" s="421" t="str">
        <f>IFERROR(VLOOKUP(O560, 【参考】数式用!$AY$5:$AY$13, 1, FALSE), "")</f>
        <v/>
      </c>
      <c r="AH560" s="422" t="str">
        <f>IFERROR(VLOOKUP(N560, 【参考】数式用!$BA$2:$BB$48, 2, FALSE), "")</f>
        <v/>
      </c>
      <c r="AI560" s="423" t="str">
        <f t="shared" si="20"/>
        <v/>
      </c>
      <c r="AJ560" s="424" t="str">
        <f t="shared" si="21"/>
        <v/>
      </c>
    </row>
    <row r="561" spans="1:36" ht="30" customHeight="1">
      <c r="A561" s="153">
        <v>548</v>
      </c>
      <c r="B561" s="857" t="str">
        <f>IF(基本情報入力シート!C586="","",基本情報入力シート!C586)</f>
        <v/>
      </c>
      <c r="C561" s="858"/>
      <c r="D561" s="858"/>
      <c r="E561" s="858"/>
      <c r="F561" s="858"/>
      <c r="G561" s="858"/>
      <c r="H561" s="858"/>
      <c r="I561" s="859"/>
      <c r="J561" s="405" t="str">
        <f>IF(基本情報入力シート!M586="","",基本情報入力シート!M586)</f>
        <v/>
      </c>
      <c r="K561" s="406" t="str">
        <f>IF(基本情報入力シート!R586="","",基本情報入力シート!R586)</f>
        <v/>
      </c>
      <c r="L561" s="406" t="str">
        <f>IF(基本情報入力シート!W586="","",基本情報入力シート!W586)</f>
        <v/>
      </c>
      <c r="M561" s="405" t="str">
        <f>IF(基本情報入力シート!X586="","",基本情報入力シート!X586)</f>
        <v/>
      </c>
      <c r="N561" s="157" t="str">
        <f>IF(基本情報入力シート!Y586="","",基本情報入力シート!Y586)</f>
        <v/>
      </c>
      <c r="O561" s="164"/>
      <c r="P561" s="43"/>
      <c r="Q561" s="860"/>
      <c r="R561" s="861"/>
      <c r="S561" s="154" t="str">
        <f>IFERROR(ROUNDDOWN(Q561*VLOOKUP(N561,【参考】数式用!$AR$2:$AW$48,MATCH(P561,【参考】数式用!$AT$4:$AW$4)+2,FALSE)*0.5, 0), "")</f>
        <v/>
      </c>
      <c r="T561" s="47"/>
      <c r="U561" s="156" t="str">
        <f>IFERROR(IF(AG561&lt;&gt;"",Q561*VLOOKUP(N561,【参考】数式用!$AG$2:$AL$48,MATCH(P561,【参考】数式用!$AI$4:$AL$4,0)+2,0), ""), "")</f>
        <v/>
      </c>
      <c r="V561" s="42"/>
      <c r="W561" s="862"/>
      <c r="X561" s="863"/>
      <c r="Y561" s="43"/>
      <c r="Z561" s="48"/>
      <c r="AA561" s="155"/>
      <c r="AB561" s="49"/>
      <c r="AC561" s="864" t="str">
        <f>IFERROR(IF(AG561&lt;&gt;"",Z561*VLOOKUP(N561,【参考】数式用!$AG$2:$AL$48,MATCH(Y561,【参考】数式用!$AI$4:$AL$4,0)+2,0), ""), "")</f>
        <v/>
      </c>
      <c r="AD561" s="864"/>
      <c r="AE561" s="409"/>
      <c r="AF561" s="53"/>
      <c r="AG561" s="421" t="str">
        <f>IFERROR(VLOOKUP(O561, 【参考】数式用!$AY$5:$AY$13, 1, FALSE), "")</f>
        <v/>
      </c>
      <c r="AH561" s="422" t="str">
        <f>IFERROR(VLOOKUP(N561, 【参考】数式用!$BA$2:$BB$48, 2, FALSE), "")</f>
        <v/>
      </c>
      <c r="AI561" s="423" t="str">
        <f t="shared" si="20"/>
        <v/>
      </c>
      <c r="AJ561" s="424" t="str">
        <f t="shared" si="21"/>
        <v/>
      </c>
    </row>
    <row r="562" spans="1:36" ht="30" customHeight="1">
      <c r="A562" s="153">
        <v>549</v>
      </c>
      <c r="B562" s="857" t="str">
        <f>IF(基本情報入力シート!C587="","",基本情報入力シート!C587)</f>
        <v/>
      </c>
      <c r="C562" s="858"/>
      <c r="D562" s="858"/>
      <c r="E562" s="858"/>
      <c r="F562" s="858"/>
      <c r="G562" s="858"/>
      <c r="H562" s="858"/>
      <c r="I562" s="859"/>
      <c r="J562" s="405" t="str">
        <f>IF(基本情報入力シート!M587="","",基本情報入力シート!M587)</f>
        <v/>
      </c>
      <c r="K562" s="406" t="str">
        <f>IF(基本情報入力シート!R587="","",基本情報入力シート!R587)</f>
        <v/>
      </c>
      <c r="L562" s="406" t="str">
        <f>IF(基本情報入力シート!W587="","",基本情報入力シート!W587)</f>
        <v/>
      </c>
      <c r="M562" s="405" t="str">
        <f>IF(基本情報入力シート!X587="","",基本情報入力シート!X587)</f>
        <v/>
      </c>
      <c r="N562" s="157" t="str">
        <f>IF(基本情報入力シート!Y587="","",基本情報入力シート!Y587)</f>
        <v/>
      </c>
      <c r="O562" s="164"/>
      <c r="P562" s="43"/>
      <c r="Q562" s="860"/>
      <c r="R562" s="861"/>
      <c r="S562" s="154" t="str">
        <f>IFERROR(ROUNDDOWN(Q562*VLOOKUP(N562,【参考】数式用!$AR$2:$AW$48,MATCH(P562,【参考】数式用!$AT$4:$AW$4)+2,FALSE)*0.5, 0), "")</f>
        <v/>
      </c>
      <c r="T562" s="47"/>
      <c r="U562" s="156" t="str">
        <f>IFERROR(IF(AG562&lt;&gt;"",Q562*VLOOKUP(N562,【参考】数式用!$AG$2:$AL$48,MATCH(P562,【参考】数式用!$AI$4:$AL$4,0)+2,0), ""), "")</f>
        <v/>
      </c>
      <c r="V562" s="42"/>
      <c r="W562" s="862"/>
      <c r="X562" s="863"/>
      <c r="Y562" s="43"/>
      <c r="Z562" s="48"/>
      <c r="AA562" s="155"/>
      <c r="AB562" s="49"/>
      <c r="AC562" s="864" t="str">
        <f>IFERROR(IF(AG562&lt;&gt;"",Z562*VLOOKUP(N562,【参考】数式用!$AG$2:$AL$48,MATCH(Y562,【参考】数式用!$AI$4:$AL$4,0)+2,0), ""), "")</f>
        <v/>
      </c>
      <c r="AD562" s="864"/>
      <c r="AE562" s="409"/>
      <c r="AF562" s="53"/>
      <c r="AG562" s="421" t="str">
        <f>IFERROR(VLOOKUP(O562, 【参考】数式用!$AY$5:$AY$13, 1, FALSE), "")</f>
        <v/>
      </c>
      <c r="AH562" s="422" t="str">
        <f>IFERROR(VLOOKUP(N562, 【参考】数式用!$BA$2:$BB$48, 2, FALSE), "")</f>
        <v/>
      </c>
      <c r="AI562" s="423" t="str">
        <f t="shared" si="20"/>
        <v/>
      </c>
      <c r="AJ562" s="424" t="str">
        <f t="shared" si="21"/>
        <v/>
      </c>
    </row>
    <row r="563" spans="1:36" ht="30" customHeight="1">
      <c r="A563" s="153">
        <v>550</v>
      </c>
      <c r="B563" s="857" t="str">
        <f>IF(基本情報入力シート!C588="","",基本情報入力シート!C588)</f>
        <v/>
      </c>
      <c r="C563" s="858"/>
      <c r="D563" s="858"/>
      <c r="E563" s="858"/>
      <c r="F563" s="858"/>
      <c r="G563" s="858"/>
      <c r="H563" s="858"/>
      <c r="I563" s="859"/>
      <c r="J563" s="405" t="str">
        <f>IF(基本情報入力シート!M588="","",基本情報入力シート!M588)</f>
        <v/>
      </c>
      <c r="K563" s="406" t="str">
        <f>IF(基本情報入力シート!R588="","",基本情報入力シート!R588)</f>
        <v/>
      </c>
      <c r="L563" s="406" t="str">
        <f>IF(基本情報入力シート!W588="","",基本情報入力シート!W588)</f>
        <v/>
      </c>
      <c r="M563" s="405" t="str">
        <f>IF(基本情報入力シート!X588="","",基本情報入力シート!X588)</f>
        <v/>
      </c>
      <c r="N563" s="157" t="str">
        <f>IF(基本情報入力シート!Y588="","",基本情報入力シート!Y588)</f>
        <v/>
      </c>
      <c r="O563" s="164"/>
      <c r="P563" s="43"/>
      <c r="Q563" s="860"/>
      <c r="R563" s="861"/>
      <c r="S563" s="154" t="str">
        <f>IFERROR(ROUNDDOWN(Q563*VLOOKUP(N563,【参考】数式用!$AR$2:$AW$48,MATCH(P563,【参考】数式用!$AT$4:$AW$4)+2,FALSE)*0.5, 0), "")</f>
        <v/>
      </c>
      <c r="T563" s="47"/>
      <c r="U563" s="156" t="str">
        <f>IFERROR(IF(AG563&lt;&gt;"",Q563*VLOOKUP(N563,【参考】数式用!$AG$2:$AL$48,MATCH(P563,【参考】数式用!$AI$4:$AL$4,0)+2,0), ""), "")</f>
        <v/>
      </c>
      <c r="V563" s="42"/>
      <c r="W563" s="862"/>
      <c r="X563" s="863"/>
      <c r="Y563" s="43"/>
      <c r="Z563" s="48"/>
      <c r="AA563" s="155"/>
      <c r="AB563" s="49"/>
      <c r="AC563" s="864" t="str">
        <f>IFERROR(IF(AG563&lt;&gt;"",Z563*VLOOKUP(N563,【参考】数式用!$AG$2:$AL$48,MATCH(Y563,【参考】数式用!$AI$4:$AL$4,0)+2,0), ""), "")</f>
        <v/>
      </c>
      <c r="AD563" s="864"/>
      <c r="AE563" s="409"/>
      <c r="AF563" s="53"/>
      <c r="AG563" s="421" t="str">
        <f>IFERROR(VLOOKUP(O563, 【参考】数式用!$AY$5:$AY$13, 1, FALSE), "")</f>
        <v/>
      </c>
      <c r="AH563" s="422" t="str">
        <f>IFERROR(VLOOKUP(N563, 【参考】数式用!$BA$2:$BB$48, 2, FALSE), "")</f>
        <v/>
      </c>
      <c r="AI563" s="423" t="str">
        <f t="shared" si="20"/>
        <v/>
      </c>
      <c r="AJ563" s="424" t="str">
        <f t="shared" si="21"/>
        <v/>
      </c>
    </row>
    <row r="564" spans="1:36" ht="30" customHeight="1">
      <c r="A564" s="153">
        <v>551</v>
      </c>
      <c r="B564" s="857" t="str">
        <f>IF(基本情報入力シート!C589="","",基本情報入力シート!C589)</f>
        <v/>
      </c>
      <c r="C564" s="858"/>
      <c r="D564" s="858"/>
      <c r="E564" s="858"/>
      <c r="F564" s="858"/>
      <c r="G564" s="858"/>
      <c r="H564" s="858"/>
      <c r="I564" s="859"/>
      <c r="J564" s="405" t="str">
        <f>IF(基本情報入力シート!M589="","",基本情報入力シート!M589)</f>
        <v/>
      </c>
      <c r="K564" s="406" t="str">
        <f>IF(基本情報入力シート!R589="","",基本情報入力シート!R589)</f>
        <v/>
      </c>
      <c r="L564" s="406" t="str">
        <f>IF(基本情報入力シート!W589="","",基本情報入力シート!W589)</f>
        <v/>
      </c>
      <c r="M564" s="405" t="str">
        <f>IF(基本情報入力シート!X589="","",基本情報入力シート!X589)</f>
        <v/>
      </c>
      <c r="N564" s="157" t="str">
        <f>IF(基本情報入力シート!Y589="","",基本情報入力シート!Y589)</f>
        <v/>
      </c>
      <c r="O564" s="164"/>
      <c r="P564" s="43"/>
      <c r="Q564" s="860"/>
      <c r="R564" s="861"/>
      <c r="S564" s="154" t="str">
        <f>IFERROR(ROUNDDOWN(Q564*VLOOKUP(N564,【参考】数式用!$AR$2:$AW$48,MATCH(P564,【参考】数式用!$AT$4:$AW$4)+2,FALSE)*0.5, 0), "")</f>
        <v/>
      </c>
      <c r="T564" s="47"/>
      <c r="U564" s="156" t="str">
        <f>IFERROR(IF(AG564&lt;&gt;"",Q564*VLOOKUP(N564,【参考】数式用!$AG$2:$AL$48,MATCH(P564,【参考】数式用!$AI$4:$AL$4,0)+2,0), ""), "")</f>
        <v/>
      </c>
      <c r="V564" s="42"/>
      <c r="W564" s="862"/>
      <c r="X564" s="863"/>
      <c r="Y564" s="43"/>
      <c r="Z564" s="48"/>
      <c r="AA564" s="155"/>
      <c r="AB564" s="49"/>
      <c r="AC564" s="864" t="str">
        <f>IFERROR(IF(AG564&lt;&gt;"",Z564*VLOOKUP(N564,【参考】数式用!$AG$2:$AL$48,MATCH(Y564,【参考】数式用!$AI$4:$AL$4,0)+2,0), ""), "")</f>
        <v/>
      </c>
      <c r="AD564" s="864"/>
      <c r="AE564" s="409"/>
      <c r="AF564" s="53"/>
      <c r="AG564" s="421" t="str">
        <f>IFERROR(VLOOKUP(O564, 【参考】数式用!$AY$5:$AY$13, 1, FALSE), "")</f>
        <v/>
      </c>
      <c r="AH564" s="422" t="str">
        <f>IFERROR(VLOOKUP(N564, 【参考】数式用!$BA$2:$BB$48, 2, FALSE), "")</f>
        <v/>
      </c>
      <c r="AI564" s="423" t="str">
        <f t="shared" si="20"/>
        <v/>
      </c>
      <c r="AJ564" s="424" t="str">
        <f t="shared" si="21"/>
        <v/>
      </c>
    </row>
    <row r="565" spans="1:36" ht="30" customHeight="1">
      <c r="A565" s="153">
        <v>552</v>
      </c>
      <c r="B565" s="857" t="str">
        <f>IF(基本情報入力シート!C590="","",基本情報入力シート!C590)</f>
        <v/>
      </c>
      <c r="C565" s="858"/>
      <c r="D565" s="858"/>
      <c r="E565" s="858"/>
      <c r="F565" s="858"/>
      <c r="G565" s="858"/>
      <c r="H565" s="858"/>
      <c r="I565" s="859"/>
      <c r="J565" s="405" t="str">
        <f>IF(基本情報入力シート!M590="","",基本情報入力シート!M590)</f>
        <v/>
      </c>
      <c r="K565" s="406" t="str">
        <f>IF(基本情報入力シート!R590="","",基本情報入力シート!R590)</f>
        <v/>
      </c>
      <c r="L565" s="406" t="str">
        <f>IF(基本情報入力シート!W590="","",基本情報入力シート!W590)</f>
        <v/>
      </c>
      <c r="M565" s="405" t="str">
        <f>IF(基本情報入力シート!X590="","",基本情報入力シート!X590)</f>
        <v/>
      </c>
      <c r="N565" s="157" t="str">
        <f>IF(基本情報入力シート!Y590="","",基本情報入力シート!Y590)</f>
        <v/>
      </c>
      <c r="O565" s="164"/>
      <c r="P565" s="43"/>
      <c r="Q565" s="860"/>
      <c r="R565" s="861"/>
      <c r="S565" s="154" t="str">
        <f>IFERROR(ROUNDDOWN(Q565*VLOOKUP(N565,【参考】数式用!$AR$2:$AW$48,MATCH(P565,【参考】数式用!$AT$4:$AW$4)+2,FALSE)*0.5, 0), "")</f>
        <v/>
      </c>
      <c r="T565" s="47"/>
      <c r="U565" s="156" t="str">
        <f>IFERROR(IF(AG565&lt;&gt;"",Q565*VLOOKUP(N565,【参考】数式用!$AG$2:$AL$48,MATCH(P565,【参考】数式用!$AI$4:$AL$4,0)+2,0), ""), "")</f>
        <v/>
      </c>
      <c r="V565" s="42"/>
      <c r="W565" s="862"/>
      <c r="X565" s="863"/>
      <c r="Y565" s="43"/>
      <c r="Z565" s="48"/>
      <c r="AA565" s="155"/>
      <c r="AB565" s="49"/>
      <c r="AC565" s="864" t="str">
        <f>IFERROR(IF(AG565&lt;&gt;"",Z565*VLOOKUP(N565,【参考】数式用!$AG$2:$AL$48,MATCH(Y565,【参考】数式用!$AI$4:$AL$4,0)+2,0), ""), "")</f>
        <v/>
      </c>
      <c r="AD565" s="864"/>
      <c r="AE565" s="409"/>
      <c r="AF565" s="53"/>
      <c r="AG565" s="421" t="str">
        <f>IFERROR(VLOOKUP(O565, 【参考】数式用!$AY$5:$AY$13, 1, FALSE), "")</f>
        <v/>
      </c>
      <c r="AH565" s="422" t="str">
        <f>IFERROR(VLOOKUP(N565, 【参考】数式用!$BA$2:$BB$48, 2, FALSE), "")</f>
        <v/>
      </c>
      <c r="AI565" s="423" t="str">
        <f t="shared" si="20"/>
        <v/>
      </c>
      <c r="AJ565" s="424" t="str">
        <f t="shared" si="21"/>
        <v/>
      </c>
    </row>
    <row r="566" spans="1:36" ht="30" customHeight="1">
      <c r="A566" s="153">
        <v>553</v>
      </c>
      <c r="B566" s="857" t="str">
        <f>IF(基本情報入力シート!C591="","",基本情報入力シート!C591)</f>
        <v/>
      </c>
      <c r="C566" s="858"/>
      <c r="D566" s="858"/>
      <c r="E566" s="858"/>
      <c r="F566" s="858"/>
      <c r="G566" s="858"/>
      <c r="H566" s="858"/>
      <c r="I566" s="859"/>
      <c r="J566" s="405" t="str">
        <f>IF(基本情報入力シート!M591="","",基本情報入力シート!M591)</f>
        <v/>
      </c>
      <c r="K566" s="406" t="str">
        <f>IF(基本情報入力シート!R591="","",基本情報入力シート!R591)</f>
        <v/>
      </c>
      <c r="L566" s="406" t="str">
        <f>IF(基本情報入力シート!W591="","",基本情報入力シート!W591)</f>
        <v/>
      </c>
      <c r="M566" s="405" t="str">
        <f>IF(基本情報入力シート!X591="","",基本情報入力シート!X591)</f>
        <v/>
      </c>
      <c r="N566" s="157" t="str">
        <f>IF(基本情報入力シート!Y591="","",基本情報入力シート!Y591)</f>
        <v/>
      </c>
      <c r="O566" s="164"/>
      <c r="P566" s="43"/>
      <c r="Q566" s="860"/>
      <c r="R566" s="861"/>
      <c r="S566" s="154" t="str">
        <f>IFERROR(ROUNDDOWN(Q566*VLOOKUP(N566,【参考】数式用!$AR$2:$AW$48,MATCH(P566,【参考】数式用!$AT$4:$AW$4)+2,FALSE)*0.5, 0), "")</f>
        <v/>
      </c>
      <c r="T566" s="47"/>
      <c r="U566" s="156" t="str">
        <f>IFERROR(IF(AG566&lt;&gt;"",Q566*VLOOKUP(N566,【参考】数式用!$AG$2:$AL$48,MATCH(P566,【参考】数式用!$AI$4:$AL$4,0)+2,0), ""), "")</f>
        <v/>
      </c>
      <c r="V566" s="42"/>
      <c r="W566" s="862"/>
      <c r="X566" s="863"/>
      <c r="Y566" s="43"/>
      <c r="Z566" s="48"/>
      <c r="AA566" s="155"/>
      <c r="AB566" s="49"/>
      <c r="AC566" s="864" t="str">
        <f>IFERROR(IF(AG566&lt;&gt;"",Z566*VLOOKUP(N566,【参考】数式用!$AG$2:$AL$48,MATCH(Y566,【参考】数式用!$AI$4:$AL$4,0)+2,0), ""), "")</f>
        <v/>
      </c>
      <c r="AD566" s="864"/>
      <c r="AE566" s="409"/>
      <c r="AF566" s="53"/>
      <c r="AG566" s="421" t="str">
        <f>IFERROR(VLOOKUP(O566, 【参考】数式用!$AY$5:$AY$13, 1, FALSE), "")</f>
        <v/>
      </c>
      <c r="AH566" s="422" t="str">
        <f>IFERROR(VLOOKUP(N566, 【参考】数式用!$BA$2:$BB$48, 2, FALSE), "")</f>
        <v/>
      </c>
      <c r="AI566" s="423" t="str">
        <f t="shared" si="20"/>
        <v/>
      </c>
      <c r="AJ566" s="424" t="str">
        <f t="shared" si="21"/>
        <v/>
      </c>
    </row>
    <row r="567" spans="1:36" ht="30" customHeight="1">
      <c r="A567" s="153">
        <v>554</v>
      </c>
      <c r="B567" s="857" t="str">
        <f>IF(基本情報入力シート!C592="","",基本情報入力シート!C592)</f>
        <v/>
      </c>
      <c r="C567" s="858"/>
      <c r="D567" s="858"/>
      <c r="E567" s="858"/>
      <c r="F567" s="858"/>
      <c r="G567" s="858"/>
      <c r="H567" s="858"/>
      <c r="I567" s="859"/>
      <c r="J567" s="405" t="str">
        <f>IF(基本情報入力シート!M592="","",基本情報入力シート!M592)</f>
        <v/>
      </c>
      <c r="K567" s="406" t="str">
        <f>IF(基本情報入力シート!R592="","",基本情報入力シート!R592)</f>
        <v/>
      </c>
      <c r="L567" s="406" t="str">
        <f>IF(基本情報入力シート!W592="","",基本情報入力シート!W592)</f>
        <v/>
      </c>
      <c r="M567" s="405" t="str">
        <f>IF(基本情報入力シート!X592="","",基本情報入力シート!X592)</f>
        <v/>
      </c>
      <c r="N567" s="157" t="str">
        <f>IF(基本情報入力シート!Y592="","",基本情報入力シート!Y592)</f>
        <v/>
      </c>
      <c r="O567" s="164"/>
      <c r="P567" s="43"/>
      <c r="Q567" s="860"/>
      <c r="R567" s="861"/>
      <c r="S567" s="154" t="str">
        <f>IFERROR(ROUNDDOWN(Q567*VLOOKUP(N567,【参考】数式用!$AR$2:$AW$48,MATCH(P567,【参考】数式用!$AT$4:$AW$4)+2,FALSE)*0.5, 0), "")</f>
        <v/>
      </c>
      <c r="T567" s="47"/>
      <c r="U567" s="156" t="str">
        <f>IFERROR(IF(AG567&lt;&gt;"",Q567*VLOOKUP(N567,【参考】数式用!$AG$2:$AL$48,MATCH(P567,【参考】数式用!$AI$4:$AL$4,0)+2,0), ""), "")</f>
        <v/>
      </c>
      <c r="V567" s="42"/>
      <c r="W567" s="862"/>
      <c r="X567" s="863"/>
      <c r="Y567" s="43"/>
      <c r="Z567" s="48"/>
      <c r="AA567" s="155"/>
      <c r="AB567" s="49"/>
      <c r="AC567" s="864" t="str">
        <f>IFERROR(IF(AG567&lt;&gt;"",Z567*VLOOKUP(N567,【参考】数式用!$AG$2:$AL$48,MATCH(Y567,【参考】数式用!$AI$4:$AL$4,0)+2,0), ""), "")</f>
        <v/>
      </c>
      <c r="AD567" s="864"/>
      <c r="AE567" s="409"/>
      <c r="AF567" s="53"/>
      <c r="AG567" s="421" t="str">
        <f>IFERROR(VLOOKUP(O567, 【参考】数式用!$AY$5:$AY$13, 1, FALSE), "")</f>
        <v/>
      </c>
      <c r="AH567" s="422" t="str">
        <f>IFERROR(VLOOKUP(N567, 【参考】数式用!$BA$2:$BB$48, 2, FALSE), "")</f>
        <v/>
      </c>
      <c r="AI567" s="423" t="str">
        <f t="shared" si="20"/>
        <v/>
      </c>
      <c r="AJ567" s="424" t="str">
        <f t="shared" si="21"/>
        <v/>
      </c>
    </row>
    <row r="568" spans="1:36" ht="30" customHeight="1">
      <c r="A568" s="153">
        <v>555</v>
      </c>
      <c r="B568" s="857" t="str">
        <f>IF(基本情報入力シート!C593="","",基本情報入力シート!C593)</f>
        <v/>
      </c>
      <c r="C568" s="858"/>
      <c r="D568" s="858"/>
      <c r="E568" s="858"/>
      <c r="F568" s="858"/>
      <c r="G568" s="858"/>
      <c r="H568" s="858"/>
      <c r="I568" s="859"/>
      <c r="J568" s="405" t="str">
        <f>IF(基本情報入力シート!M593="","",基本情報入力シート!M593)</f>
        <v/>
      </c>
      <c r="K568" s="406" t="str">
        <f>IF(基本情報入力シート!R593="","",基本情報入力シート!R593)</f>
        <v/>
      </c>
      <c r="L568" s="406" t="str">
        <f>IF(基本情報入力シート!W593="","",基本情報入力シート!W593)</f>
        <v/>
      </c>
      <c r="M568" s="405" t="str">
        <f>IF(基本情報入力シート!X593="","",基本情報入力シート!X593)</f>
        <v/>
      </c>
      <c r="N568" s="157" t="str">
        <f>IF(基本情報入力シート!Y593="","",基本情報入力シート!Y593)</f>
        <v/>
      </c>
      <c r="O568" s="164"/>
      <c r="P568" s="43"/>
      <c r="Q568" s="860"/>
      <c r="R568" s="861"/>
      <c r="S568" s="154" t="str">
        <f>IFERROR(ROUNDDOWN(Q568*VLOOKUP(N568,【参考】数式用!$AR$2:$AW$48,MATCH(P568,【参考】数式用!$AT$4:$AW$4)+2,FALSE)*0.5, 0), "")</f>
        <v/>
      </c>
      <c r="T568" s="47"/>
      <c r="U568" s="156" t="str">
        <f>IFERROR(IF(AG568&lt;&gt;"",Q568*VLOOKUP(N568,【参考】数式用!$AG$2:$AL$48,MATCH(P568,【参考】数式用!$AI$4:$AL$4,0)+2,0), ""), "")</f>
        <v/>
      </c>
      <c r="V568" s="42"/>
      <c r="W568" s="862"/>
      <c r="X568" s="863"/>
      <c r="Y568" s="43"/>
      <c r="Z568" s="48"/>
      <c r="AA568" s="155"/>
      <c r="AB568" s="49"/>
      <c r="AC568" s="864" t="str">
        <f>IFERROR(IF(AG568&lt;&gt;"",Z568*VLOOKUP(N568,【参考】数式用!$AG$2:$AL$48,MATCH(Y568,【参考】数式用!$AI$4:$AL$4,0)+2,0), ""), "")</f>
        <v/>
      </c>
      <c r="AD568" s="864"/>
      <c r="AE568" s="409"/>
      <c r="AF568" s="53"/>
      <c r="AG568" s="421" t="str">
        <f>IFERROR(VLOOKUP(O568, 【参考】数式用!$AY$5:$AY$13, 1, FALSE), "")</f>
        <v/>
      </c>
      <c r="AH568" s="422" t="str">
        <f>IFERROR(VLOOKUP(N568, 【参考】数式用!$BA$2:$BB$48, 2, FALSE), "")</f>
        <v/>
      </c>
      <c r="AI568" s="423" t="str">
        <f t="shared" si="20"/>
        <v/>
      </c>
      <c r="AJ568" s="424" t="str">
        <f t="shared" si="21"/>
        <v/>
      </c>
    </row>
    <row r="569" spans="1:36" ht="30" customHeight="1">
      <c r="A569" s="153">
        <v>556</v>
      </c>
      <c r="B569" s="857" t="str">
        <f>IF(基本情報入力シート!C594="","",基本情報入力シート!C594)</f>
        <v/>
      </c>
      <c r="C569" s="858"/>
      <c r="D569" s="858"/>
      <c r="E569" s="858"/>
      <c r="F569" s="858"/>
      <c r="G569" s="858"/>
      <c r="H569" s="858"/>
      <c r="I569" s="859"/>
      <c r="J569" s="405" t="str">
        <f>IF(基本情報入力シート!M594="","",基本情報入力シート!M594)</f>
        <v/>
      </c>
      <c r="K569" s="406" t="str">
        <f>IF(基本情報入力シート!R594="","",基本情報入力シート!R594)</f>
        <v/>
      </c>
      <c r="L569" s="406" t="str">
        <f>IF(基本情報入力シート!W594="","",基本情報入力シート!W594)</f>
        <v/>
      </c>
      <c r="M569" s="405" t="str">
        <f>IF(基本情報入力シート!X594="","",基本情報入力シート!X594)</f>
        <v/>
      </c>
      <c r="N569" s="157" t="str">
        <f>IF(基本情報入力シート!Y594="","",基本情報入力シート!Y594)</f>
        <v/>
      </c>
      <c r="O569" s="164"/>
      <c r="P569" s="43"/>
      <c r="Q569" s="860"/>
      <c r="R569" s="861"/>
      <c r="S569" s="154" t="str">
        <f>IFERROR(ROUNDDOWN(Q569*VLOOKUP(N569,【参考】数式用!$AR$2:$AW$48,MATCH(P569,【参考】数式用!$AT$4:$AW$4)+2,FALSE)*0.5, 0), "")</f>
        <v/>
      </c>
      <c r="T569" s="47"/>
      <c r="U569" s="156" t="str">
        <f>IFERROR(IF(AG569&lt;&gt;"",Q569*VLOOKUP(N569,【参考】数式用!$AG$2:$AL$48,MATCH(P569,【参考】数式用!$AI$4:$AL$4,0)+2,0), ""), "")</f>
        <v/>
      </c>
      <c r="V569" s="42"/>
      <c r="W569" s="862"/>
      <c r="X569" s="863"/>
      <c r="Y569" s="43"/>
      <c r="Z569" s="48"/>
      <c r="AA569" s="155"/>
      <c r="AB569" s="49"/>
      <c r="AC569" s="864" t="str">
        <f>IFERROR(IF(AG569&lt;&gt;"",Z569*VLOOKUP(N569,【参考】数式用!$AG$2:$AL$48,MATCH(Y569,【参考】数式用!$AI$4:$AL$4,0)+2,0), ""), "")</f>
        <v/>
      </c>
      <c r="AD569" s="864"/>
      <c r="AE569" s="409"/>
      <c r="AF569" s="53"/>
      <c r="AG569" s="421" t="str">
        <f>IFERROR(VLOOKUP(O569, 【参考】数式用!$AY$5:$AY$13, 1, FALSE), "")</f>
        <v/>
      </c>
      <c r="AH569" s="422" t="str">
        <f>IFERROR(VLOOKUP(N569, 【参考】数式用!$BA$2:$BB$48, 2, FALSE), "")</f>
        <v/>
      </c>
      <c r="AI569" s="423" t="str">
        <f t="shared" si="20"/>
        <v/>
      </c>
      <c r="AJ569" s="424" t="str">
        <f t="shared" si="21"/>
        <v/>
      </c>
    </row>
    <row r="570" spans="1:36" ht="30" customHeight="1">
      <c r="A570" s="153">
        <v>557</v>
      </c>
      <c r="B570" s="857" t="str">
        <f>IF(基本情報入力シート!C595="","",基本情報入力シート!C595)</f>
        <v/>
      </c>
      <c r="C570" s="858"/>
      <c r="D570" s="858"/>
      <c r="E570" s="858"/>
      <c r="F570" s="858"/>
      <c r="G570" s="858"/>
      <c r="H570" s="858"/>
      <c r="I570" s="859"/>
      <c r="J570" s="405" t="str">
        <f>IF(基本情報入力シート!M595="","",基本情報入力シート!M595)</f>
        <v/>
      </c>
      <c r="K570" s="406" t="str">
        <f>IF(基本情報入力シート!R595="","",基本情報入力シート!R595)</f>
        <v/>
      </c>
      <c r="L570" s="406" t="str">
        <f>IF(基本情報入力シート!W595="","",基本情報入力シート!W595)</f>
        <v/>
      </c>
      <c r="M570" s="405" t="str">
        <f>IF(基本情報入力シート!X595="","",基本情報入力シート!X595)</f>
        <v/>
      </c>
      <c r="N570" s="157" t="str">
        <f>IF(基本情報入力シート!Y595="","",基本情報入力シート!Y595)</f>
        <v/>
      </c>
      <c r="O570" s="164"/>
      <c r="P570" s="43"/>
      <c r="Q570" s="860"/>
      <c r="R570" s="861"/>
      <c r="S570" s="154" t="str">
        <f>IFERROR(ROUNDDOWN(Q570*VLOOKUP(N570,【参考】数式用!$AR$2:$AW$48,MATCH(P570,【参考】数式用!$AT$4:$AW$4)+2,FALSE)*0.5, 0), "")</f>
        <v/>
      </c>
      <c r="T570" s="47"/>
      <c r="U570" s="156" t="str">
        <f>IFERROR(IF(AG570&lt;&gt;"",Q570*VLOOKUP(N570,【参考】数式用!$AG$2:$AL$48,MATCH(P570,【参考】数式用!$AI$4:$AL$4,0)+2,0), ""), "")</f>
        <v/>
      </c>
      <c r="V570" s="42"/>
      <c r="W570" s="862"/>
      <c r="X570" s="863"/>
      <c r="Y570" s="43"/>
      <c r="Z570" s="48"/>
      <c r="AA570" s="155"/>
      <c r="AB570" s="49"/>
      <c r="AC570" s="864" t="str">
        <f>IFERROR(IF(AG570&lt;&gt;"",Z570*VLOOKUP(N570,【参考】数式用!$AG$2:$AL$48,MATCH(Y570,【参考】数式用!$AI$4:$AL$4,0)+2,0), ""), "")</f>
        <v/>
      </c>
      <c r="AD570" s="864"/>
      <c r="AE570" s="409"/>
      <c r="AF570" s="53"/>
      <c r="AG570" s="421" t="str">
        <f>IFERROR(VLOOKUP(O570, 【参考】数式用!$AY$5:$AY$13, 1, FALSE), "")</f>
        <v/>
      </c>
      <c r="AH570" s="422" t="str">
        <f>IFERROR(VLOOKUP(N570, 【参考】数式用!$BA$2:$BB$48, 2, FALSE), "")</f>
        <v/>
      </c>
      <c r="AI570" s="423" t="str">
        <f t="shared" si="20"/>
        <v/>
      </c>
      <c r="AJ570" s="424" t="str">
        <f t="shared" si="21"/>
        <v/>
      </c>
    </row>
    <row r="571" spans="1:36" ht="30" customHeight="1">
      <c r="A571" s="153">
        <v>558</v>
      </c>
      <c r="B571" s="857" t="str">
        <f>IF(基本情報入力シート!C596="","",基本情報入力シート!C596)</f>
        <v/>
      </c>
      <c r="C571" s="858"/>
      <c r="D571" s="858"/>
      <c r="E571" s="858"/>
      <c r="F571" s="858"/>
      <c r="G571" s="858"/>
      <c r="H571" s="858"/>
      <c r="I571" s="859"/>
      <c r="J571" s="405" t="str">
        <f>IF(基本情報入力シート!M596="","",基本情報入力シート!M596)</f>
        <v/>
      </c>
      <c r="K571" s="406" t="str">
        <f>IF(基本情報入力シート!R596="","",基本情報入力シート!R596)</f>
        <v/>
      </c>
      <c r="L571" s="406" t="str">
        <f>IF(基本情報入力シート!W596="","",基本情報入力シート!W596)</f>
        <v/>
      </c>
      <c r="M571" s="405" t="str">
        <f>IF(基本情報入力シート!X596="","",基本情報入力シート!X596)</f>
        <v/>
      </c>
      <c r="N571" s="157" t="str">
        <f>IF(基本情報入力シート!Y596="","",基本情報入力シート!Y596)</f>
        <v/>
      </c>
      <c r="O571" s="164"/>
      <c r="P571" s="43"/>
      <c r="Q571" s="860"/>
      <c r="R571" s="861"/>
      <c r="S571" s="154" t="str">
        <f>IFERROR(ROUNDDOWN(Q571*VLOOKUP(N571,【参考】数式用!$AR$2:$AW$48,MATCH(P571,【参考】数式用!$AT$4:$AW$4)+2,FALSE)*0.5, 0), "")</f>
        <v/>
      </c>
      <c r="T571" s="47"/>
      <c r="U571" s="156" t="str">
        <f>IFERROR(IF(AG571&lt;&gt;"",Q571*VLOOKUP(N571,【参考】数式用!$AG$2:$AL$48,MATCH(P571,【参考】数式用!$AI$4:$AL$4,0)+2,0), ""), "")</f>
        <v/>
      </c>
      <c r="V571" s="42"/>
      <c r="W571" s="862"/>
      <c r="X571" s="863"/>
      <c r="Y571" s="43"/>
      <c r="Z571" s="48"/>
      <c r="AA571" s="155"/>
      <c r="AB571" s="49"/>
      <c r="AC571" s="864" t="str">
        <f>IFERROR(IF(AG571&lt;&gt;"",Z571*VLOOKUP(N571,【参考】数式用!$AG$2:$AL$48,MATCH(Y571,【参考】数式用!$AI$4:$AL$4,0)+2,0), ""), "")</f>
        <v/>
      </c>
      <c r="AD571" s="864"/>
      <c r="AE571" s="409"/>
      <c r="AF571" s="53"/>
      <c r="AG571" s="421" t="str">
        <f>IFERROR(VLOOKUP(O571, 【参考】数式用!$AY$5:$AY$13, 1, FALSE), "")</f>
        <v/>
      </c>
      <c r="AH571" s="422" t="str">
        <f>IFERROR(VLOOKUP(N571, 【参考】数式用!$BA$2:$BB$48, 2, FALSE), "")</f>
        <v/>
      </c>
      <c r="AI571" s="423" t="str">
        <f t="shared" si="20"/>
        <v/>
      </c>
      <c r="AJ571" s="424" t="str">
        <f t="shared" si="21"/>
        <v/>
      </c>
    </row>
    <row r="572" spans="1:36" ht="30" customHeight="1">
      <c r="A572" s="153">
        <v>559</v>
      </c>
      <c r="B572" s="857" t="str">
        <f>IF(基本情報入力シート!C597="","",基本情報入力シート!C597)</f>
        <v/>
      </c>
      <c r="C572" s="858"/>
      <c r="D572" s="858"/>
      <c r="E572" s="858"/>
      <c r="F572" s="858"/>
      <c r="G572" s="858"/>
      <c r="H572" s="858"/>
      <c r="I572" s="859"/>
      <c r="J572" s="405" t="str">
        <f>IF(基本情報入力シート!M597="","",基本情報入力シート!M597)</f>
        <v/>
      </c>
      <c r="K572" s="406" t="str">
        <f>IF(基本情報入力シート!R597="","",基本情報入力シート!R597)</f>
        <v/>
      </c>
      <c r="L572" s="406" t="str">
        <f>IF(基本情報入力シート!W597="","",基本情報入力シート!W597)</f>
        <v/>
      </c>
      <c r="M572" s="405" t="str">
        <f>IF(基本情報入力シート!X597="","",基本情報入力シート!X597)</f>
        <v/>
      </c>
      <c r="N572" s="157" t="str">
        <f>IF(基本情報入力シート!Y597="","",基本情報入力シート!Y597)</f>
        <v/>
      </c>
      <c r="O572" s="164"/>
      <c r="P572" s="43"/>
      <c r="Q572" s="860"/>
      <c r="R572" s="861"/>
      <c r="S572" s="154" t="str">
        <f>IFERROR(ROUNDDOWN(Q572*VLOOKUP(N572,【参考】数式用!$AR$2:$AW$48,MATCH(P572,【参考】数式用!$AT$4:$AW$4)+2,FALSE)*0.5, 0), "")</f>
        <v/>
      </c>
      <c r="T572" s="47"/>
      <c r="U572" s="156" t="str">
        <f>IFERROR(IF(AG572&lt;&gt;"",Q572*VLOOKUP(N572,【参考】数式用!$AG$2:$AL$48,MATCH(P572,【参考】数式用!$AI$4:$AL$4,0)+2,0), ""), "")</f>
        <v/>
      </c>
      <c r="V572" s="42"/>
      <c r="W572" s="862"/>
      <c r="X572" s="863"/>
      <c r="Y572" s="43"/>
      <c r="Z572" s="48"/>
      <c r="AA572" s="155"/>
      <c r="AB572" s="49"/>
      <c r="AC572" s="864" t="str">
        <f>IFERROR(IF(AG572&lt;&gt;"",Z572*VLOOKUP(N572,【参考】数式用!$AG$2:$AL$48,MATCH(Y572,【参考】数式用!$AI$4:$AL$4,0)+2,0), ""), "")</f>
        <v/>
      </c>
      <c r="AD572" s="864"/>
      <c r="AE572" s="409"/>
      <c r="AF572" s="53"/>
      <c r="AG572" s="421" t="str">
        <f>IFERROR(VLOOKUP(O572, 【参考】数式用!$AY$5:$AY$13, 1, FALSE), "")</f>
        <v/>
      </c>
      <c r="AH572" s="422" t="str">
        <f>IFERROR(VLOOKUP(N572, 【参考】数式用!$BA$2:$BB$48, 2, FALSE), "")</f>
        <v/>
      </c>
      <c r="AI572" s="423" t="str">
        <f t="shared" si="20"/>
        <v/>
      </c>
      <c r="AJ572" s="424" t="str">
        <f t="shared" si="21"/>
        <v/>
      </c>
    </row>
    <row r="573" spans="1:36" ht="30" customHeight="1">
      <c r="A573" s="153">
        <v>560</v>
      </c>
      <c r="B573" s="857" t="str">
        <f>IF(基本情報入力シート!C598="","",基本情報入力シート!C598)</f>
        <v/>
      </c>
      <c r="C573" s="858"/>
      <c r="D573" s="858"/>
      <c r="E573" s="858"/>
      <c r="F573" s="858"/>
      <c r="G573" s="858"/>
      <c r="H573" s="858"/>
      <c r="I573" s="859"/>
      <c r="J573" s="405" t="str">
        <f>IF(基本情報入力シート!M598="","",基本情報入力シート!M598)</f>
        <v/>
      </c>
      <c r="K573" s="406" t="str">
        <f>IF(基本情報入力シート!R598="","",基本情報入力シート!R598)</f>
        <v/>
      </c>
      <c r="L573" s="406" t="str">
        <f>IF(基本情報入力シート!W598="","",基本情報入力シート!W598)</f>
        <v/>
      </c>
      <c r="M573" s="405" t="str">
        <f>IF(基本情報入力シート!X598="","",基本情報入力シート!X598)</f>
        <v/>
      </c>
      <c r="N573" s="157" t="str">
        <f>IF(基本情報入力シート!Y598="","",基本情報入力シート!Y598)</f>
        <v/>
      </c>
      <c r="O573" s="164"/>
      <c r="P573" s="43"/>
      <c r="Q573" s="860"/>
      <c r="R573" s="861"/>
      <c r="S573" s="154" t="str">
        <f>IFERROR(ROUNDDOWN(Q573*VLOOKUP(N573,【参考】数式用!$AR$2:$AW$48,MATCH(P573,【参考】数式用!$AT$4:$AW$4)+2,FALSE)*0.5, 0), "")</f>
        <v/>
      </c>
      <c r="T573" s="47"/>
      <c r="U573" s="156" t="str">
        <f>IFERROR(IF(AG573&lt;&gt;"",Q573*VLOOKUP(N573,【参考】数式用!$AG$2:$AL$48,MATCH(P573,【参考】数式用!$AI$4:$AL$4,0)+2,0), ""), "")</f>
        <v/>
      </c>
      <c r="V573" s="42"/>
      <c r="W573" s="862"/>
      <c r="X573" s="863"/>
      <c r="Y573" s="43"/>
      <c r="Z573" s="48"/>
      <c r="AA573" s="155"/>
      <c r="AB573" s="49"/>
      <c r="AC573" s="864" t="str">
        <f>IFERROR(IF(AG573&lt;&gt;"",Z573*VLOOKUP(N573,【参考】数式用!$AG$2:$AL$48,MATCH(Y573,【参考】数式用!$AI$4:$AL$4,0)+2,0), ""), "")</f>
        <v/>
      </c>
      <c r="AD573" s="864"/>
      <c r="AE573" s="409"/>
      <c r="AF573" s="53"/>
      <c r="AG573" s="421" t="str">
        <f>IFERROR(VLOOKUP(O573, 【参考】数式用!$AY$5:$AY$13, 1, FALSE), "")</f>
        <v/>
      </c>
      <c r="AH573" s="422" t="str">
        <f>IFERROR(VLOOKUP(N573, 【参考】数式用!$BA$2:$BB$48, 2, FALSE), "")</f>
        <v/>
      </c>
      <c r="AI573" s="423" t="str">
        <f t="shared" si="20"/>
        <v/>
      </c>
      <c r="AJ573" s="424" t="str">
        <f t="shared" si="21"/>
        <v/>
      </c>
    </row>
    <row r="574" spans="1:36" ht="30" customHeight="1">
      <c r="A574" s="153">
        <v>561</v>
      </c>
      <c r="B574" s="857" t="str">
        <f>IF(基本情報入力シート!C599="","",基本情報入力シート!C599)</f>
        <v/>
      </c>
      <c r="C574" s="858"/>
      <c r="D574" s="858"/>
      <c r="E574" s="858"/>
      <c r="F574" s="858"/>
      <c r="G574" s="858"/>
      <c r="H574" s="858"/>
      <c r="I574" s="859"/>
      <c r="J574" s="405" t="str">
        <f>IF(基本情報入力シート!M599="","",基本情報入力シート!M599)</f>
        <v/>
      </c>
      <c r="K574" s="406" t="str">
        <f>IF(基本情報入力シート!R599="","",基本情報入力シート!R599)</f>
        <v/>
      </c>
      <c r="L574" s="406" t="str">
        <f>IF(基本情報入力シート!W599="","",基本情報入力シート!W599)</f>
        <v/>
      </c>
      <c r="M574" s="405" t="str">
        <f>IF(基本情報入力シート!X599="","",基本情報入力シート!X599)</f>
        <v/>
      </c>
      <c r="N574" s="157" t="str">
        <f>IF(基本情報入力シート!Y599="","",基本情報入力シート!Y599)</f>
        <v/>
      </c>
      <c r="O574" s="164"/>
      <c r="P574" s="43"/>
      <c r="Q574" s="860"/>
      <c r="R574" s="861"/>
      <c r="S574" s="154" t="str">
        <f>IFERROR(ROUNDDOWN(Q574*VLOOKUP(N574,【参考】数式用!$AR$2:$AW$48,MATCH(P574,【参考】数式用!$AT$4:$AW$4)+2,FALSE)*0.5, 0), "")</f>
        <v/>
      </c>
      <c r="T574" s="47"/>
      <c r="U574" s="156" t="str">
        <f>IFERROR(IF(AG574&lt;&gt;"",Q574*VLOOKUP(N574,【参考】数式用!$AG$2:$AL$48,MATCH(P574,【参考】数式用!$AI$4:$AL$4,0)+2,0), ""), "")</f>
        <v/>
      </c>
      <c r="V574" s="42"/>
      <c r="W574" s="862"/>
      <c r="X574" s="863"/>
      <c r="Y574" s="43"/>
      <c r="Z574" s="48"/>
      <c r="AA574" s="155"/>
      <c r="AB574" s="49"/>
      <c r="AC574" s="864" t="str">
        <f>IFERROR(IF(AG574&lt;&gt;"",Z574*VLOOKUP(N574,【参考】数式用!$AG$2:$AL$48,MATCH(Y574,【参考】数式用!$AI$4:$AL$4,0)+2,0), ""), "")</f>
        <v/>
      </c>
      <c r="AD574" s="864"/>
      <c r="AE574" s="409"/>
      <c r="AF574" s="53"/>
      <c r="AG574" s="421" t="str">
        <f>IFERROR(VLOOKUP(O574, 【参考】数式用!$AY$5:$AY$13, 1, FALSE), "")</f>
        <v/>
      </c>
      <c r="AH574" s="422" t="str">
        <f>IFERROR(VLOOKUP(N574, 【参考】数式用!$BA$2:$BB$48, 2, FALSE), "")</f>
        <v/>
      </c>
      <c r="AI574" s="423" t="str">
        <f t="shared" si="20"/>
        <v/>
      </c>
      <c r="AJ574" s="424" t="str">
        <f t="shared" si="21"/>
        <v/>
      </c>
    </row>
    <row r="575" spans="1:36" ht="30" customHeight="1">
      <c r="A575" s="153">
        <v>562</v>
      </c>
      <c r="B575" s="857" t="str">
        <f>IF(基本情報入力シート!C600="","",基本情報入力シート!C600)</f>
        <v/>
      </c>
      <c r="C575" s="858"/>
      <c r="D575" s="858"/>
      <c r="E575" s="858"/>
      <c r="F575" s="858"/>
      <c r="G575" s="858"/>
      <c r="H575" s="858"/>
      <c r="I575" s="859"/>
      <c r="J575" s="405" t="str">
        <f>IF(基本情報入力シート!M600="","",基本情報入力シート!M600)</f>
        <v/>
      </c>
      <c r="K575" s="406" t="str">
        <f>IF(基本情報入力シート!R600="","",基本情報入力シート!R600)</f>
        <v/>
      </c>
      <c r="L575" s="406" t="str">
        <f>IF(基本情報入力シート!W600="","",基本情報入力シート!W600)</f>
        <v/>
      </c>
      <c r="M575" s="405" t="str">
        <f>IF(基本情報入力シート!X600="","",基本情報入力シート!X600)</f>
        <v/>
      </c>
      <c r="N575" s="157" t="str">
        <f>IF(基本情報入力シート!Y600="","",基本情報入力シート!Y600)</f>
        <v/>
      </c>
      <c r="O575" s="164"/>
      <c r="P575" s="43"/>
      <c r="Q575" s="860"/>
      <c r="R575" s="861"/>
      <c r="S575" s="154" t="str">
        <f>IFERROR(ROUNDDOWN(Q575*VLOOKUP(N575,【参考】数式用!$AR$2:$AW$48,MATCH(P575,【参考】数式用!$AT$4:$AW$4)+2,FALSE)*0.5, 0), "")</f>
        <v/>
      </c>
      <c r="T575" s="47"/>
      <c r="U575" s="156" t="str">
        <f>IFERROR(IF(AG575&lt;&gt;"",Q575*VLOOKUP(N575,【参考】数式用!$AG$2:$AL$48,MATCH(P575,【参考】数式用!$AI$4:$AL$4,0)+2,0), ""), "")</f>
        <v/>
      </c>
      <c r="V575" s="42"/>
      <c r="W575" s="862"/>
      <c r="X575" s="863"/>
      <c r="Y575" s="43"/>
      <c r="Z575" s="48"/>
      <c r="AA575" s="155"/>
      <c r="AB575" s="49"/>
      <c r="AC575" s="864" t="str">
        <f>IFERROR(IF(AG575&lt;&gt;"",Z575*VLOOKUP(N575,【参考】数式用!$AG$2:$AL$48,MATCH(Y575,【参考】数式用!$AI$4:$AL$4,0)+2,0), ""), "")</f>
        <v/>
      </c>
      <c r="AD575" s="864"/>
      <c r="AE575" s="409"/>
      <c r="AF575" s="53"/>
      <c r="AG575" s="421" t="str">
        <f>IFERROR(VLOOKUP(O575, 【参考】数式用!$AY$5:$AY$13, 1, FALSE), "")</f>
        <v/>
      </c>
      <c r="AH575" s="422" t="str">
        <f>IFERROR(VLOOKUP(N575, 【参考】数式用!$BA$2:$BB$48, 2, FALSE), "")</f>
        <v/>
      </c>
      <c r="AI575" s="423" t="str">
        <f t="shared" si="20"/>
        <v/>
      </c>
      <c r="AJ575" s="424" t="str">
        <f t="shared" si="21"/>
        <v/>
      </c>
    </row>
    <row r="576" spans="1:36" ht="30" customHeight="1">
      <c r="A576" s="153">
        <v>563</v>
      </c>
      <c r="B576" s="857" t="str">
        <f>IF(基本情報入力シート!C601="","",基本情報入力シート!C601)</f>
        <v/>
      </c>
      <c r="C576" s="858"/>
      <c r="D576" s="858"/>
      <c r="E576" s="858"/>
      <c r="F576" s="858"/>
      <c r="G576" s="858"/>
      <c r="H576" s="858"/>
      <c r="I576" s="859"/>
      <c r="J576" s="405" t="str">
        <f>IF(基本情報入力シート!M601="","",基本情報入力シート!M601)</f>
        <v/>
      </c>
      <c r="K576" s="406" t="str">
        <f>IF(基本情報入力シート!R601="","",基本情報入力シート!R601)</f>
        <v/>
      </c>
      <c r="L576" s="406" t="str">
        <f>IF(基本情報入力シート!W601="","",基本情報入力シート!W601)</f>
        <v/>
      </c>
      <c r="M576" s="405" t="str">
        <f>IF(基本情報入力シート!X601="","",基本情報入力シート!X601)</f>
        <v/>
      </c>
      <c r="N576" s="157" t="str">
        <f>IF(基本情報入力シート!Y601="","",基本情報入力シート!Y601)</f>
        <v/>
      </c>
      <c r="O576" s="164"/>
      <c r="P576" s="43"/>
      <c r="Q576" s="860"/>
      <c r="R576" s="861"/>
      <c r="S576" s="154" t="str">
        <f>IFERROR(ROUNDDOWN(Q576*VLOOKUP(N576,【参考】数式用!$AR$2:$AW$48,MATCH(P576,【参考】数式用!$AT$4:$AW$4)+2,FALSE)*0.5, 0), "")</f>
        <v/>
      </c>
      <c r="T576" s="47"/>
      <c r="U576" s="156" t="str">
        <f>IFERROR(IF(AG576&lt;&gt;"",Q576*VLOOKUP(N576,【参考】数式用!$AG$2:$AL$48,MATCH(P576,【参考】数式用!$AI$4:$AL$4,0)+2,0), ""), "")</f>
        <v/>
      </c>
      <c r="V576" s="42"/>
      <c r="W576" s="862"/>
      <c r="X576" s="863"/>
      <c r="Y576" s="43"/>
      <c r="Z576" s="48"/>
      <c r="AA576" s="155"/>
      <c r="AB576" s="49"/>
      <c r="AC576" s="864" t="str">
        <f>IFERROR(IF(AG576&lt;&gt;"",Z576*VLOOKUP(N576,【参考】数式用!$AG$2:$AL$48,MATCH(Y576,【参考】数式用!$AI$4:$AL$4,0)+2,0), ""), "")</f>
        <v/>
      </c>
      <c r="AD576" s="864"/>
      <c r="AE576" s="409"/>
      <c r="AF576" s="53"/>
      <c r="AG576" s="421" t="str">
        <f>IFERROR(VLOOKUP(O576, 【参考】数式用!$AY$5:$AY$13, 1, FALSE), "")</f>
        <v/>
      </c>
      <c r="AH576" s="422" t="str">
        <f>IFERROR(VLOOKUP(N576, 【参考】数式用!$BA$2:$BB$48, 2, FALSE), "")</f>
        <v/>
      </c>
      <c r="AI576" s="423" t="str">
        <f t="shared" si="20"/>
        <v/>
      </c>
      <c r="AJ576" s="424" t="str">
        <f t="shared" si="21"/>
        <v/>
      </c>
    </row>
    <row r="577" spans="1:36" ht="30" customHeight="1">
      <c r="A577" s="153">
        <v>564</v>
      </c>
      <c r="B577" s="857" t="str">
        <f>IF(基本情報入力シート!C602="","",基本情報入力シート!C602)</f>
        <v/>
      </c>
      <c r="C577" s="858"/>
      <c r="D577" s="858"/>
      <c r="E577" s="858"/>
      <c r="F577" s="858"/>
      <c r="G577" s="858"/>
      <c r="H577" s="858"/>
      <c r="I577" s="859"/>
      <c r="J577" s="405" t="str">
        <f>IF(基本情報入力シート!M602="","",基本情報入力シート!M602)</f>
        <v/>
      </c>
      <c r="K577" s="406" t="str">
        <f>IF(基本情報入力シート!R602="","",基本情報入力シート!R602)</f>
        <v/>
      </c>
      <c r="L577" s="406" t="str">
        <f>IF(基本情報入力シート!W602="","",基本情報入力シート!W602)</f>
        <v/>
      </c>
      <c r="M577" s="405" t="str">
        <f>IF(基本情報入力シート!X602="","",基本情報入力シート!X602)</f>
        <v/>
      </c>
      <c r="N577" s="157" t="str">
        <f>IF(基本情報入力シート!Y602="","",基本情報入力シート!Y602)</f>
        <v/>
      </c>
      <c r="O577" s="164"/>
      <c r="P577" s="43"/>
      <c r="Q577" s="860"/>
      <c r="R577" s="861"/>
      <c r="S577" s="154" t="str">
        <f>IFERROR(ROUNDDOWN(Q577*VLOOKUP(N577,【参考】数式用!$AR$2:$AW$48,MATCH(P577,【参考】数式用!$AT$4:$AW$4)+2,FALSE)*0.5, 0), "")</f>
        <v/>
      </c>
      <c r="T577" s="47"/>
      <c r="U577" s="156" t="str">
        <f>IFERROR(IF(AG577&lt;&gt;"",Q577*VLOOKUP(N577,【参考】数式用!$AG$2:$AL$48,MATCH(P577,【参考】数式用!$AI$4:$AL$4,0)+2,0), ""), "")</f>
        <v/>
      </c>
      <c r="V577" s="42"/>
      <c r="W577" s="862"/>
      <c r="X577" s="863"/>
      <c r="Y577" s="43"/>
      <c r="Z577" s="48"/>
      <c r="AA577" s="155"/>
      <c r="AB577" s="49"/>
      <c r="AC577" s="864" t="str">
        <f>IFERROR(IF(AG577&lt;&gt;"",Z577*VLOOKUP(N577,【参考】数式用!$AG$2:$AL$48,MATCH(Y577,【参考】数式用!$AI$4:$AL$4,0)+2,0), ""), "")</f>
        <v/>
      </c>
      <c r="AD577" s="864"/>
      <c r="AE577" s="409"/>
      <c r="AF577" s="53"/>
      <c r="AG577" s="421" t="str">
        <f>IFERROR(VLOOKUP(O577, 【参考】数式用!$AY$5:$AY$13, 1, FALSE), "")</f>
        <v/>
      </c>
      <c r="AH577" s="422" t="str">
        <f>IFERROR(VLOOKUP(N577, 【参考】数式用!$BA$2:$BB$48, 2, FALSE), "")</f>
        <v/>
      </c>
      <c r="AI577" s="423" t="str">
        <f t="shared" si="20"/>
        <v/>
      </c>
      <c r="AJ577" s="424" t="str">
        <f t="shared" si="21"/>
        <v/>
      </c>
    </row>
    <row r="578" spans="1:36" ht="30" customHeight="1">
      <c r="A578" s="153">
        <v>565</v>
      </c>
      <c r="B578" s="857" t="str">
        <f>IF(基本情報入力シート!C603="","",基本情報入力シート!C603)</f>
        <v/>
      </c>
      <c r="C578" s="858"/>
      <c r="D578" s="858"/>
      <c r="E578" s="858"/>
      <c r="F578" s="858"/>
      <c r="G578" s="858"/>
      <c r="H578" s="858"/>
      <c r="I578" s="859"/>
      <c r="J578" s="405" t="str">
        <f>IF(基本情報入力シート!M603="","",基本情報入力シート!M603)</f>
        <v/>
      </c>
      <c r="K578" s="406" t="str">
        <f>IF(基本情報入力シート!R603="","",基本情報入力シート!R603)</f>
        <v/>
      </c>
      <c r="L578" s="406" t="str">
        <f>IF(基本情報入力シート!W603="","",基本情報入力シート!W603)</f>
        <v/>
      </c>
      <c r="M578" s="405" t="str">
        <f>IF(基本情報入力シート!X603="","",基本情報入力シート!X603)</f>
        <v/>
      </c>
      <c r="N578" s="157" t="str">
        <f>IF(基本情報入力シート!Y603="","",基本情報入力シート!Y603)</f>
        <v/>
      </c>
      <c r="O578" s="164"/>
      <c r="P578" s="43"/>
      <c r="Q578" s="860"/>
      <c r="R578" s="861"/>
      <c r="S578" s="154" t="str">
        <f>IFERROR(ROUNDDOWN(Q578*VLOOKUP(N578,【参考】数式用!$AR$2:$AW$48,MATCH(P578,【参考】数式用!$AT$4:$AW$4)+2,FALSE)*0.5, 0), "")</f>
        <v/>
      </c>
      <c r="T578" s="47"/>
      <c r="U578" s="156" t="str">
        <f>IFERROR(IF(AG578&lt;&gt;"",Q578*VLOOKUP(N578,【参考】数式用!$AG$2:$AL$48,MATCH(P578,【参考】数式用!$AI$4:$AL$4,0)+2,0), ""), "")</f>
        <v/>
      </c>
      <c r="V578" s="42"/>
      <c r="W578" s="862"/>
      <c r="X578" s="863"/>
      <c r="Y578" s="43"/>
      <c r="Z578" s="48"/>
      <c r="AA578" s="155"/>
      <c r="AB578" s="49"/>
      <c r="AC578" s="864" t="str">
        <f>IFERROR(IF(AG578&lt;&gt;"",Z578*VLOOKUP(N578,【参考】数式用!$AG$2:$AL$48,MATCH(Y578,【参考】数式用!$AI$4:$AL$4,0)+2,0), ""), "")</f>
        <v/>
      </c>
      <c r="AD578" s="864"/>
      <c r="AE578" s="409"/>
      <c r="AF578" s="53"/>
      <c r="AG578" s="421" t="str">
        <f>IFERROR(VLOOKUP(O578, 【参考】数式用!$AY$5:$AY$13, 1, FALSE), "")</f>
        <v/>
      </c>
      <c r="AH578" s="422" t="str">
        <f>IFERROR(VLOOKUP(N578, 【参考】数式用!$BA$2:$BB$48, 2, FALSE), "")</f>
        <v/>
      </c>
      <c r="AI578" s="423" t="str">
        <f t="shared" si="20"/>
        <v/>
      </c>
      <c r="AJ578" s="424" t="str">
        <f t="shared" si="21"/>
        <v/>
      </c>
    </row>
    <row r="579" spans="1:36" ht="30" customHeight="1">
      <c r="A579" s="153">
        <v>566</v>
      </c>
      <c r="B579" s="857" t="str">
        <f>IF(基本情報入力シート!C604="","",基本情報入力シート!C604)</f>
        <v/>
      </c>
      <c r="C579" s="858"/>
      <c r="D579" s="858"/>
      <c r="E579" s="858"/>
      <c r="F579" s="858"/>
      <c r="G579" s="858"/>
      <c r="H579" s="858"/>
      <c r="I579" s="859"/>
      <c r="J579" s="405" t="str">
        <f>IF(基本情報入力シート!M604="","",基本情報入力シート!M604)</f>
        <v/>
      </c>
      <c r="K579" s="406" t="str">
        <f>IF(基本情報入力シート!R604="","",基本情報入力シート!R604)</f>
        <v/>
      </c>
      <c r="L579" s="406" t="str">
        <f>IF(基本情報入力シート!W604="","",基本情報入力シート!W604)</f>
        <v/>
      </c>
      <c r="M579" s="405" t="str">
        <f>IF(基本情報入力シート!X604="","",基本情報入力シート!X604)</f>
        <v/>
      </c>
      <c r="N579" s="157" t="str">
        <f>IF(基本情報入力シート!Y604="","",基本情報入力シート!Y604)</f>
        <v/>
      </c>
      <c r="O579" s="164"/>
      <c r="P579" s="43"/>
      <c r="Q579" s="860"/>
      <c r="R579" s="861"/>
      <c r="S579" s="154" t="str">
        <f>IFERROR(ROUNDDOWN(Q579*VLOOKUP(N579,【参考】数式用!$AR$2:$AW$48,MATCH(P579,【参考】数式用!$AT$4:$AW$4)+2,FALSE)*0.5, 0), "")</f>
        <v/>
      </c>
      <c r="T579" s="47"/>
      <c r="U579" s="156" t="str">
        <f>IFERROR(IF(AG579&lt;&gt;"",Q579*VLOOKUP(N579,【参考】数式用!$AG$2:$AL$48,MATCH(P579,【参考】数式用!$AI$4:$AL$4,0)+2,0), ""), "")</f>
        <v/>
      </c>
      <c r="V579" s="42"/>
      <c r="W579" s="862"/>
      <c r="X579" s="863"/>
      <c r="Y579" s="43"/>
      <c r="Z579" s="48"/>
      <c r="AA579" s="155"/>
      <c r="AB579" s="49"/>
      <c r="AC579" s="864" t="str">
        <f>IFERROR(IF(AG579&lt;&gt;"",Z579*VLOOKUP(N579,【参考】数式用!$AG$2:$AL$48,MATCH(Y579,【参考】数式用!$AI$4:$AL$4,0)+2,0), ""), "")</f>
        <v/>
      </c>
      <c r="AD579" s="864"/>
      <c r="AE579" s="409"/>
      <c r="AF579" s="53"/>
      <c r="AG579" s="421" t="str">
        <f>IFERROR(VLOOKUP(O579, 【参考】数式用!$AY$5:$AY$13, 1, FALSE), "")</f>
        <v/>
      </c>
      <c r="AH579" s="422" t="str">
        <f>IFERROR(VLOOKUP(N579, 【参考】数式用!$BA$2:$BB$48, 2, FALSE), "")</f>
        <v/>
      </c>
      <c r="AI579" s="423" t="str">
        <f t="shared" si="20"/>
        <v/>
      </c>
      <c r="AJ579" s="424" t="str">
        <f t="shared" si="21"/>
        <v/>
      </c>
    </row>
    <row r="580" spans="1:36" ht="30" customHeight="1">
      <c r="A580" s="153">
        <v>567</v>
      </c>
      <c r="B580" s="857" t="str">
        <f>IF(基本情報入力シート!C605="","",基本情報入力シート!C605)</f>
        <v/>
      </c>
      <c r="C580" s="858"/>
      <c r="D580" s="858"/>
      <c r="E580" s="858"/>
      <c r="F580" s="858"/>
      <c r="G580" s="858"/>
      <c r="H580" s="858"/>
      <c r="I580" s="859"/>
      <c r="J580" s="405" t="str">
        <f>IF(基本情報入力シート!M605="","",基本情報入力シート!M605)</f>
        <v/>
      </c>
      <c r="K580" s="406" t="str">
        <f>IF(基本情報入力シート!R605="","",基本情報入力シート!R605)</f>
        <v/>
      </c>
      <c r="L580" s="406" t="str">
        <f>IF(基本情報入力シート!W605="","",基本情報入力シート!W605)</f>
        <v/>
      </c>
      <c r="M580" s="405" t="str">
        <f>IF(基本情報入力シート!X605="","",基本情報入力シート!X605)</f>
        <v/>
      </c>
      <c r="N580" s="157" t="str">
        <f>IF(基本情報入力シート!Y605="","",基本情報入力シート!Y605)</f>
        <v/>
      </c>
      <c r="O580" s="164"/>
      <c r="P580" s="43"/>
      <c r="Q580" s="860"/>
      <c r="R580" s="861"/>
      <c r="S580" s="154" t="str">
        <f>IFERROR(ROUNDDOWN(Q580*VLOOKUP(N580,【参考】数式用!$AR$2:$AW$48,MATCH(P580,【参考】数式用!$AT$4:$AW$4)+2,FALSE)*0.5, 0), "")</f>
        <v/>
      </c>
      <c r="T580" s="47"/>
      <c r="U580" s="156" t="str">
        <f>IFERROR(IF(AG580&lt;&gt;"",Q580*VLOOKUP(N580,【参考】数式用!$AG$2:$AL$48,MATCH(P580,【参考】数式用!$AI$4:$AL$4,0)+2,0), ""), "")</f>
        <v/>
      </c>
      <c r="V580" s="42"/>
      <c r="W580" s="862"/>
      <c r="X580" s="863"/>
      <c r="Y580" s="43"/>
      <c r="Z580" s="48"/>
      <c r="AA580" s="155"/>
      <c r="AB580" s="49"/>
      <c r="AC580" s="864" t="str">
        <f>IFERROR(IF(AG580&lt;&gt;"",Z580*VLOOKUP(N580,【参考】数式用!$AG$2:$AL$48,MATCH(Y580,【参考】数式用!$AI$4:$AL$4,0)+2,0), ""), "")</f>
        <v/>
      </c>
      <c r="AD580" s="864"/>
      <c r="AE580" s="409"/>
      <c r="AF580" s="53"/>
      <c r="AG580" s="421" t="str">
        <f>IFERROR(VLOOKUP(O580, 【参考】数式用!$AY$5:$AY$13, 1, FALSE), "")</f>
        <v/>
      </c>
      <c r="AH580" s="422" t="str">
        <f>IFERROR(VLOOKUP(N580, 【参考】数式用!$BA$2:$BB$48, 2, FALSE), "")</f>
        <v/>
      </c>
      <c r="AI580" s="423" t="str">
        <f t="shared" si="20"/>
        <v/>
      </c>
      <c r="AJ580" s="424" t="str">
        <f t="shared" si="21"/>
        <v/>
      </c>
    </row>
    <row r="581" spans="1:36" ht="30" customHeight="1">
      <c r="A581" s="153">
        <v>568</v>
      </c>
      <c r="B581" s="857" t="str">
        <f>IF(基本情報入力シート!C606="","",基本情報入力シート!C606)</f>
        <v/>
      </c>
      <c r="C581" s="858"/>
      <c r="D581" s="858"/>
      <c r="E581" s="858"/>
      <c r="F581" s="858"/>
      <c r="G581" s="858"/>
      <c r="H581" s="858"/>
      <c r="I581" s="859"/>
      <c r="J581" s="405" t="str">
        <f>IF(基本情報入力シート!M606="","",基本情報入力シート!M606)</f>
        <v/>
      </c>
      <c r="K581" s="406" t="str">
        <f>IF(基本情報入力シート!R606="","",基本情報入力シート!R606)</f>
        <v/>
      </c>
      <c r="L581" s="406" t="str">
        <f>IF(基本情報入力シート!W606="","",基本情報入力シート!W606)</f>
        <v/>
      </c>
      <c r="M581" s="405" t="str">
        <f>IF(基本情報入力シート!X606="","",基本情報入力シート!X606)</f>
        <v/>
      </c>
      <c r="N581" s="157" t="str">
        <f>IF(基本情報入力シート!Y606="","",基本情報入力シート!Y606)</f>
        <v/>
      </c>
      <c r="O581" s="164"/>
      <c r="P581" s="43"/>
      <c r="Q581" s="860"/>
      <c r="R581" s="861"/>
      <c r="S581" s="154" t="str">
        <f>IFERROR(ROUNDDOWN(Q581*VLOOKUP(N581,【参考】数式用!$AR$2:$AW$48,MATCH(P581,【参考】数式用!$AT$4:$AW$4)+2,FALSE)*0.5, 0), "")</f>
        <v/>
      </c>
      <c r="T581" s="47"/>
      <c r="U581" s="156" t="str">
        <f>IFERROR(IF(AG581&lt;&gt;"",Q581*VLOOKUP(N581,【参考】数式用!$AG$2:$AL$48,MATCH(P581,【参考】数式用!$AI$4:$AL$4,0)+2,0), ""), "")</f>
        <v/>
      </c>
      <c r="V581" s="42"/>
      <c r="W581" s="862"/>
      <c r="X581" s="863"/>
      <c r="Y581" s="43"/>
      <c r="Z581" s="48"/>
      <c r="AA581" s="155"/>
      <c r="AB581" s="49"/>
      <c r="AC581" s="864" t="str">
        <f>IFERROR(IF(AG581&lt;&gt;"",Z581*VLOOKUP(N581,【参考】数式用!$AG$2:$AL$48,MATCH(Y581,【参考】数式用!$AI$4:$AL$4,0)+2,0), ""), "")</f>
        <v/>
      </c>
      <c r="AD581" s="864"/>
      <c r="AE581" s="409"/>
      <c r="AF581" s="53"/>
      <c r="AG581" s="421" t="str">
        <f>IFERROR(VLOOKUP(O581, 【参考】数式用!$AY$5:$AY$13, 1, FALSE), "")</f>
        <v/>
      </c>
      <c r="AH581" s="422" t="str">
        <f>IFERROR(VLOOKUP(N581, 【参考】数式用!$BA$2:$BB$48, 2, FALSE), "")</f>
        <v/>
      </c>
      <c r="AI581" s="423" t="str">
        <f t="shared" si="20"/>
        <v/>
      </c>
      <c r="AJ581" s="424" t="str">
        <f t="shared" si="21"/>
        <v/>
      </c>
    </row>
    <row r="582" spans="1:36" ht="30" customHeight="1">
      <c r="A582" s="153">
        <v>569</v>
      </c>
      <c r="B582" s="857" t="str">
        <f>IF(基本情報入力シート!C607="","",基本情報入力シート!C607)</f>
        <v/>
      </c>
      <c r="C582" s="858"/>
      <c r="D582" s="858"/>
      <c r="E582" s="858"/>
      <c r="F582" s="858"/>
      <c r="G582" s="858"/>
      <c r="H582" s="858"/>
      <c r="I582" s="859"/>
      <c r="J582" s="405" t="str">
        <f>IF(基本情報入力シート!M607="","",基本情報入力シート!M607)</f>
        <v/>
      </c>
      <c r="K582" s="406" t="str">
        <f>IF(基本情報入力シート!R607="","",基本情報入力シート!R607)</f>
        <v/>
      </c>
      <c r="L582" s="406" t="str">
        <f>IF(基本情報入力シート!W607="","",基本情報入力シート!W607)</f>
        <v/>
      </c>
      <c r="M582" s="405" t="str">
        <f>IF(基本情報入力シート!X607="","",基本情報入力シート!X607)</f>
        <v/>
      </c>
      <c r="N582" s="157" t="str">
        <f>IF(基本情報入力シート!Y607="","",基本情報入力シート!Y607)</f>
        <v/>
      </c>
      <c r="O582" s="164"/>
      <c r="P582" s="43"/>
      <c r="Q582" s="860"/>
      <c r="R582" s="861"/>
      <c r="S582" s="154" t="str">
        <f>IFERROR(ROUNDDOWN(Q582*VLOOKUP(N582,【参考】数式用!$AR$2:$AW$48,MATCH(P582,【参考】数式用!$AT$4:$AW$4)+2,FALSE)*0.5, 0), "")</f>
        <v/>
      </c>
      <c r="T582" s="47"/>
      <c r="U582" s="156" t="str">
        <f>IFERROR(IF(AG582&lt;&gt;"",Q582*VLOOKUP(N582,【参考】数式用!$AG$2:$AL$48,MATCH(P582,【参考】数式用!$AI$4:$AL$4,0)+2,0), ""), "")</f>
        <v/>
      </c>
      <c r="V582" s="42"/>
      <c r="W582" s="862"/>
      <c r="X582" s="863"/>
      <c r="Y582" s="43"/>
      <c r="Z582" s="48"/>
      <c r="AA582" s="155"/>
      <c r="AB582" s="49"/>
      <c r="AC582" s="864" t="str">
        <f>IFERROR(IF(AG582&lt;&gt;"",Z582*VLOOKUP(N582,【参考】数式用!$AG$2:$AL$48,MATCH(Y582,【参考】数式用!$AI$4:$AL$4,0)+2,0), ""), "")</f>
        <v/>
      </c>
      <c r="AD582" s="864"/>
      <c r="AE582" s="409"/>
      <c r="AF582" s="53"/>
      <c r="AG582" s="421" t="str">
        <f>IFERROR(VLOOKUP(O582, 【参考】数式用!$AY$5:$AY$13, 1, FALSE), "")</f>
        <v/>
      </c>
      <c r="AH582" s="422" t="str">
        <f>IFERROR(VLOOKUP(N582, 【参考】数式用!$BA$2:$BB$48, 2, FALSE), "")</f>
        <v/>
      </c>
      <c r="AI582" s="423" t="str">
        <f t="shared" si="20"/>
        <v/>
      </c>
      <c r="AJ582" s="424" t="str">
        <f t="shared" si="21"/>
        <v/>
      </c>
    </row>
    <row r="583" spans="1:36" ht="30" customHeight="1">
      <c r="A583" s="153">
        <v>570</v>
      </c>
      <c r="B583" s="857" t="str">
        <f>IF(基本情報入力シート!C608="","",基本情報入力シート!C608)</f>
        <v/>
      </c>
      <c r="C583" s="858"/>
      <c r="D583" s="858"/>
      <c r="E583" s="858"/>
      <c r="F583" s="858"/>
      <c r="G583" s="858"/>
      <c r="H583" s="858"/>
      <c r="I583" s="859"/>
      <c r="J583" s="405" t="str">
        <f>IF(基本情報入力シート!M608="","",基本情報入力シート!M608)</f>
        <v/>
      </c>
      <c r="K583" s="406" t="str">
        <f>IF(基本情報入力シート!R608="","",基本情報入力シート!R608)</f>
        <v/>
      </c>
      <c r="L583" s="406" t="str">
        <f>IF(基本情報入力シート!W608="","",基本情報入力シート!W608)</f>
        <v/>
      </c>
      <c r="M583" s="405" t="str">
        <f>IF(基本情報入力シート!X608="","",基本情報入力シート!X608)</f>
        <v/>
      </c>
      <c r="N583" s="157" t="str">
        <f>IF(基本情報入力シート!Y608="","",基本情報入力シート!Y608)</f>
        <v/>
      </c>
      <c r="O583" s="164"/>
      <c r="P583" s="43"/>
      <c r="Q583" s="860"/>
      <c r="R583" s="861"/>
      <c r="S583" s="154" t="str">
        <f>IFERROR(ROUNDDOWN(Q583*VLOOKUP(N583,【参考】数式用!$AR$2:$AW$48,MATCH(P583,【参考】数式用!$AT$4:$AW$4)+2,FALSE)*0.5, 0), "")</f>
        <v/>
      </c>
      <c r="T583" s="47"/>
      <c r="U583" s="156" t="str">
        <f>IFERROR(IF(AG583&lt;&gt;"",Q583*VLOOKUP(N583,【参考】数式用!$AG$2:$AL$48,MATCH(P583,【参考】数式用!$AI$4:$AL$4,0)+2,0), ""), "")</f>
        <v/>
      </c>
      <c r="V583" s="42"/>
      <c r="W583" s="862"/>
      <c r="X583" s="863"/>
      <c r="Y583" s="43"/>
      <c r="Z583" s="48"/>
      <c r="AA583" s="155"/>
      <c r="AB583" s="49"/>
      <c r="AC583" s="864" t="str">
        <f>IFERROR(IF(AG583&lt;&gt;"",Z583*VLOOKUP(N583,【参考】数式用!$AG$2:$AL$48,MATCH(Y583,【参考】数式用!$AI$4:$AL$4,0)+2,0), ""), "")</f>
        <v/>
      </c>
      <c r="AD583" s="864"/>
      <c r="AE583" s="409"/>
      <c r="AF583" s="53"/>
      <c r="AG583" s="421" t="str">
        <f>IFERROR(VLOOKUP(O583, 【参考】数式用!$AY$5:$AY$13, 1, FALSE), "")</f>
        <v/>
      </c>
      <c r="AH583" s="422" t="str">
        <f>IFERROR(VLOOKUP(N583, 【参考】数式用!$BA$2:$BB$48, 2, FALSE), "")</f>
        <v/>
      </c>
      <c r="AI583" s="423" t="str">
        <f t="shared" si="20"/>
        <v/>
      </c>
      <c r="AJ583" s="424" t="str">
        <f t="shared" si="21"/>
        <v/>
      </c>
    </row>
    <row r="584" spans="1:36" ht="30" customHeight="1">
      <c r="A584" s="153">
        <v>571</v>
      </c>
      <c r="B584" s="857" t="str">
        <f>IF(基本情報入力シート!C609="","",基本情報入力シート!C609)</f>
        <v/>
      </c>
      <c r="C584" s="858"/>
      <c r="D584" s="858"/>
      <c r="E584" s="858"/>
      <c r="F584" s="858"/>
      <c r="G584" s="858"/>
      <c r="H584" s="858"/>
      <c r="I584" s="859"/>
      <c r="J584" s="405" t="str">
        <f>IF(基本情報入力シート!M609="","",基本情報入力シート!M609)</f>
        <v/>
      </c>
      <c r="K584" s="406" t="str">
        <f>IF(基本情報入力シート!R609="","",基本情報入力シート!R609)</f>
        <v/>
      </c>
      <c r="L584" s="406" t="str">
        <f>IF(基本情報入力シート!W609="","",基本情報入力シート!W609)</f>
        <v/>
      </c>
      <c r="M584" s="405" t="str">
        <f>IF(基本情報入力シート!X609="","",基本情報入力シート!X609)</f>
        <v/>
      </c>
      <c r="N584" s="157" t="str">
        <f>IF(基本情報入力シート!Y609="","",基本情報入力シート!Y609)</f>
        <v/>
      </c>
      <c r="O584" s="164"/>
      <c r="P584" s="43"/>
      <c r="Q584" s="860"/>
      <c r="R584" s="861"/>
      <c r="S584" s="154" t="str">
        <f>IFERROR(ROUNDDOWN(Q584*VLOOKUP(N584,【参考】数式用!$AR$2:$AW$48,MATCH(P584,【参考】数式用!$AT$4:$AW$4)+2,FALSE)*0.5, 0), "")</f>
        <v/>
      </c>
      <c r="T584" s="47"/>
      <c r="U584" s="156" t="str">
        <f>IFERROR(IF(AG584&lt;&gt;"",Q584*VLOOKUP(N584,【参考】数式用!$AG$2:$AL$48,MATCH(P584,【参考】数式用!$AI$4:$AL$4,0)+2,0), ""), "")</f>
        <v/>
      </c>
      <c r="V584" s="42"/>
      <c r="W584" s="862"/>
      <c r="X584" s="863"/>
      <c r="Y584" s="43"/>
      <c r="Z584" s="48"/>
      <c r="AA584" s="155"/>
      <c r="AB584" s="49"/>
      <c r="AC584" s="864" t="str">
        <f>IFERROR(IF(AG584&lt;&gt;"",Z584*VLOOKUP(N584,【参考】数式用!$AG$2:$AL$48,MATCH(Y584,【参考】数式用!$AI$4:$AL$4,0)+2,0), ""), "")</f>
        <v/>
      </c>
      <c r="AD584" s="864"/>
      <c r="AE584" s="409"/>
      <c r="AF584" s="53"/>
      <c r="AG584" s="421" t="str">
        <f>IFERROR(VLOOKUP(O584, 【参考】数式用!$AY$5:$AY$13, 1, FALSE), "")</f>
        <v/>
      </c>
      <c r="AH584" s="422" t="str">
        <f>IFERROR(VLOOKUP(N584, 【参考】数式用!$BA$2:$BB$48, 2, FALSE), "")</f>
        <v/>
      </c>
      <c r="AI584" s="423" t="str">
        <f t="shared" si="20"/>
        <v/>
      </c>
      <c r="AJ584" s="424" t="str">
        <f t="shared" si="21"/>
        <v/>
      </c>
    </row>
    <row r="585" spans="1:36" ht="30" customHeight="1">
      <c r="A585" s="153">
        <v>572</v>
      </c>
      <c r="B585" s="857" t="str">
        <f>IF(基本情報入力シート!C610="","",基本情報入力シート!C610)</f>
        <v/>
      </c>
      <c r="C585" s="858"/>
      <c r="D585" s="858"/>
      <c r="E585" s="858"/>
      <c r="F585" s="858"/>
      <c r="G585" s="858"/>
      <c r="H585" s="858"/>
      <c r="I585" s="859"/>
      <c r="J585" s="405" t="str">
        <f>IF(基本情報入力シート!M610="","",基本情報入力シート!M610)</f>
        <v/>
      </c>
      <c r="K585" s="406" t="str">
        <f>IF(基本情報入力シート!R610="","",基本情報入力シート!R610)</f>
        <v/>
      </c>
      <c r="L585" s="406" t="str">
        <f>IF(基本情報入力シート!W610="","",基本情報入力シート!W610)</f>
        <v/>
      </c>
      <c r="M585" s="405" t="str">
        <f>IF(基本情報入力シート!X610="","",基本情報入力シート!X610)</f>
        <v/>
      </c>
      <c r="N585" s="157" t="str">
        <f>IF(基本情報入力シート!Y610="","",基本情報入力シート!Y610)</f>
        <v/>
      </c>
      <c r="O585" s="164"/>
      <c r="P585" s="43"/>
      <c r="Q585" s="860"/>
      <c r="R585" s="861"/>
      <c r="S585" s="154" t="str">
        <f>IFERROR(ROUNDDOWN(Q585*VLOOKUP(N585,【参考】数式用!$AR$2:$AW$48,MATCH(P585,【参考】数式用!$AT$4:$AW$4)+2,FALSE)*0.5, 0), "")</f>
        <v/>
      </c>
      <c r="T585" s="47"/>
      <c r="U585" s="156" t="str">
        <f>IFERROR(IF(AG585&lt;&gt;"",Q585*VLOOKUP(N585,【参考】数式用!$AG$2:$AL$48,MATCH(P585,【参考】数式用!$AI$4:$AL$4,0)+2,0), ""), "")</f>
        <v/>
      </c>
      <c r="V585" s="42"/>
      <c r="W585" s="862"/>
      <c r="X585" s="863"/>
      <c r="Y585" s="43"/>
      <c r="Z585" s="48"/>
      <c r="AA585" s="155"/>
      <c r="AB585" s="49"/>
      <c r="AC585" s="864" t="str">
        <f>IFERROR(IF(AG585&lt;&gt;"",Z585*VLOOKUP(N585,【参考】数式用!$AG$2:$AL$48,MATCH(Y585,【参考】数式用!$AI$4:$AL$4,0)+2,0), ""), "")</f>
        <v/>
      </c>
      <c r="AD585" s="864"/>
      <c r="AE585" s="409"/>
      <c r="AF585" s="53"/>
      <c r="AG585" s="421" t="str">
        <f>IFERROR(VLOOKUP(O585, 【参考】数式用!$AY$5:$AY$13, 1, FALSE), "")</f>
        <v/>
      </c>
      <c r="AH585" s="422" t="str">
        <f>IFERROR(VLOOKUP(N585, 【参考】数式用!$BA$2:$BB$48, 2, FALSE), "")</f>
        <v/>
      </c>
      <c r="AI585" s="423" t="str">
        <f t="shared" si="20"/>
        <v/>
      </c>
      <c r="AJ585" s="424" t="str">
        <f t="shared" si="21"/>
        <v/>
      </c>
    </row>
    <row r="586" spans="1:36" ht="30" customHeight="1">
      <c r="A586" s="153">
        <v>573</v>
      </c>
      <c r="B586" s="857" t="str">
        <f>IF(基本情報入力シート!C611="","",基本情報入力シート!C611)</f>
        <v/>
      </c>
      <c r="C586" s="858"/>
      <c r="D586" s="858"/>
      <c r="E586" s="858"/>
      <c r="F586" s="858"/>
      <c r="G586" s="858"/>
      <c r="H586" s="858"/>
      <c r="I586" s="859"/>
      <c r="J586" s="405" t="str">
        <f>IF(基本情報入力シート!M611="","",基本情報入力シート!M611)</f>
        <v/>
      </c>
      <c r="K586" s="406" t="str">
        <f>IF(基本情報入力シート!R611="","",基本情報入力シート!R611)</f>
        <v/>
      </c>
      <c r="L586" s="406" t="str">
        <f>IF(基本情報入力シート!W611="","",基本情報入力シート!W611)</f>
        <v/>
      </c>
      <c r="M586" s="405" t="str">
        <f>IF(基本情報入力シート!X611="","",基本情報入力シート!X611)</f>
        <v/>
      </c>
      <c r="N586" s="157" t="str">
        <f>IF(基本情報入力シート!Y611="","",基本情報入力シート!Y611)</f>
        <v/>
      </c>
      <c r="O586" s="164"/>
      <c r="P586" s="43"/>
      <c r="Q586" s="860"/>
      <c r="R586" s="861"/>
      <c r="S586" s="154" t="str">
        <f>IFERROR(ROUNDDOWN(Q586*VLOOKUP(N586,【参考】数式用!$AR$2:$AW$48,MATCH(P586,【参考】数式用!$AT$4:$AW$4)+2,FALSE)*0.5, 0), "")</f>
        <v/>
      </c>
      <c r="T586" s="47"/>
      <c r="U586" s="156" t="str">
        <f>IFERROR(IF(AG586&lt;&gt;"",Q586*VLOOKUP(N586,【参考】数式用!$AG$2:$AL$48,MATCH(P586,【参考】数式用!$AI$4:$AL$4,0)+2,0), ""), "")</f>
        <v/>
      </c>
      <c r="V586" s="42"/>
      <c r="W586" s="862"/>
      <c r="X586" s="863"/>
      <c r="Y586" s="43"/>
      <c r="Z586" s="48"/>
      <c r="AA586" s="155"/>
      <c r="AB586" s="49"/>
      <c r="AC586" s="864" t="str">
        <f>IFERROR(IF(AG586&lt;&gt;"",Z586*VLOOKUP(N586,【参考】数式用!$AG$2:$AL$48,MATCH(Y586,【参考】数式用!$AI$4:$AL$4,0)+2,0), ""), "")</f>
        <v/>
      </c>
      <c r="AD586" s="864"/>
      <c r="AE586" s="409"/>
      <c r="AF586" s="53"/>
      <c r="AG586" s="421" t="str">
        <f>IFERROR(VLOOKUP(O586, 【参考】数式用!$AY$5:$AY$13, 1, FALSE), "")</f>
        <v/>
      </c>
      <c r="AH586" s="422" t="str">
        <f>IFERROR(VLOOKUP(N586, 【参考】数式用!$BA$2:$BB$48, 2, FALSE), "")</f>
        <v/>
      </c>
      <c r="AI586" s="423" t="str">
        <f t="shared" si="20"/>
        <v/>
      </c>
      <c r="AJ586" s="424" t="str">
        <f t="shared" si="21"/>
        <v/>
      </c>
    </row>
    <row r="587" spans="1:36" ht="30" customHeight="1">
      <c r="A587" s="153">
        <v>574</v>
      </c>
      <c r="B587" s="857" t="str">
        <f>IF(基本情報入力シート!C612="","",基本情報入力シート!C612)</f>
        <v/>
      </c>
      <c r="C587" s="858"/>
      <c r="D587" s="858"/>
      <c r="E587" s="858"/>
      <c r="F587" s="858"/>
      <c r="G587" s="858"/>
      <c r="H587" s="858"/>
      <c r="I587" s="859"/>
      <c r="J587" s="405" t="str">
        <f>IF(基本情報入力シート!M612="","",基本情報入力シート!M612)</f>
        <v/>
      </c>
      <c r="K587" s="406" t="str">
        <f>IF(基本情報入力シート!R612="","",基本情報入力シート!R612)</f>
        <v/>
      </c>
      <c r="L587" s="406" t="str">
        <f>IF(基本情報入力シート!W612="","",基本情報入力シート!W612)</f>
        <v/>
      </c>
      <c r="M587" s="405" t="str">
        <f>IF(基本情報入力シート!X612="","",基本情報入力シート!X612)</f>
        <v/>
      </c>
      <c r="N587" s="157" t="str">
        <f>IF(基本情報入力シート!Y612="","",基本情報入力シート!Y612)</f>
        <v/>
      </c>
      <c r="O587" s="164"/>
      <c r="P587" s="43"/>
      <c r="Q587" s="860"/>
      <c r="R587" s="861"/>
      <c r="S587" s="154" t="str">
        <f>IFERROR(ROUNDDOWN(Q587*VLOOKUP(N587,【参考】数式用!$AR$2:$AW$48,MATCH(P587,【参考】数式用!$AT$4:$AW$4)+2,FALSE)*0.5, 0), "")</f>
        <v/>
      </c>
      <c r="T587" s="47"/>
      <c r="U587" s="156" t="str">
        <f>IFERROR(IF(AG587&lt;&gt;"",Q587*VLOOKUP(N587,【参考】数式用!$AG$2:$AL$48,MATCH(P587,【参考】数式用!$AI$4:$AL$4,0)+2,0), ""), "")</f>
        <v/>
      </c>
      <c r="V587" s="42"/>
      <c r="W587" s="862"/>
      <c r="X587" s="863"/>
      <c r="Y587" s="43"/>
      <c r="Z587" s="48"/>
      <c r="AA587" s="155"/>
      <c r="AB587" s="49"/>
      <c r="AC587" s="864" t="str">
        <f>IFERROR(IF(AG587&lt;&gt;"",Z587*VLOOKUP(N587,【参考】数式用!$AG$2:$AL$48,MATCH(Y587,【参考】数式用!$AI$4:$AL$4,0)+2,0), ""), "")</f>
        <v/>
      </c>
      <c r="AD587" s="864"/>
      <c r="AE587" s="409"/>
      <c r="AF587" s="53"/>
      <c r="AG587" s="421" t="str">
        <f>IFERROR(VLOOKUP(O587, 【参考】数式用!$AY$5:$AY$13, 1, FALSE), "")</f>
        <v/>
      </c>
      <c r="AH587" s="422" t="str">
        <f>IFERROR(VLOOKUP(N587, 【参考】数式用!$BA$2:$BB$48, 2, FALSE), "")</f>
        <v/>
      </c>
      <c r="AI587" s="423" t="str">
        <f t="shared" si="20"/>
        <v/>
      </c>
      <c r="AJ587" s="424" t="str">
        <f t="shared" si="21"/>
        <v/>
      </c>
    </row>
    <row r="588" spans="1:36" ht="30" customHeight="1">
      <c r="A588" s="153">
        <v>575</v>
      </c>
      <c r="B588" s="857" t="str">
        <f>IF(基本情報入力シート!C613="","",基本情報入力シート!C613)</f>
        <v/>
      </c>
      <c r="C588" s="858"/>
      <c r="D588" s="858"/>
      <c r="E588" s="858"/>
      <c r="F588" s="858"/>
      <c r="G588" s="858"/>
      <c r="H588" s="858"/>
      <c r="I588" s="859"/>
      <c r="J588" s="405" t="str">
        <f>IF(基本情報入力シート!M613="","",基本情報入力シート!M613)</f>
        <v/>
      </c>
      <c r="K588" s="406" t="str">
        <f>IF(基本情報入力シート!R613="","",基本情報入力シート!R613)</f>
        <v/>
      </c>
      <c r="L588" s="406" t="str">
        <f>IF(基本情報入力シート!W613="","",基本情報入力シート!W613)</f>
        <v/>
      </c>
      <c r="M588" s="405" t="str">
        <f>IF(基本情報入力シート!X613="","",基本情報入力シート!X613)</f>
        <v/>
      </c>
      <c r="N588" s="157" t="str">
        <f>IF(基本情報入力シート!Y613="","",基本情報入力シート!Y613)</f>
        <v/>
      </c>
      <c r="O588" s="164"/>
      <c r="P588" s="43"/>
      <c r="Q588" s="860"/>
      <c r="R588" s="861"/>
      <c r="S588" s="154" t="str">
        <f>IFERROR(ROUNDDOWN(Q588*VLOOKUP(N588,【参考】数式用!$AR$2:$AW$48,MATCH(P588,【参考】数式用!$AT$4:$AW$4)+2,FALSE)*0.5, 0), "")</f>
        <v/>
      </c>
      <c r="T588" s="47"/>
      <c r="U588" s="156" t="str">
        <f>IFERROR(IF(AG588&lt;&gt;"",Q588*VLOOKUP(N588,【参考】数式用!$AG$2:$AL$48,MATCH(P588,【参考】数式用!$AI$4:$AL$4,0)+2,0), ""), "")</f>
        <v/>
      </c>
      <c r="V588" s="42"/>
      <c r="W588" s="862"/>
      <c r="X588" s="863"/>
      <c r="Y588" s="43"/>
      <c r="Z588" s="48"/>
      <c r="AA588" s="155"/>
      <c r="AB588" s="49"/>
      <c r="AC588" s="864" t="str">
        <f>IFERROR(IF(AG588&lt;&gt;"",Z588*VLOOKUP(N588,【参考】数式用!$AG$2:$AL$48,MATCH(Y588,【参考】数式用!$AI$4:$AL$4,0)+2,0), ""), "")</f>
        <v/>
      </c>
      <c r="AD588" s="864"/>
      <c r="AE588" s="409"/>
      <c r="AF588" s="53"/>
      <c r="AG588" s="421" t="str">
        <f>IFERROR(VLOOKUP(O588, 【参考】数式用!$AY$5:$AY$13, 1, FALSE), "")</f>
        <v/>
      </c>
      <c r="AH588" s="422" t="str">
        <f>IFERROR(VLOOKUP(N588, 【参考】数式用!$BA$2:$BB$48, 2, FALSE), "")</f>
        <v/>
      </c>
      <c r="AI588" s="423" t="str">
        <f t="shared" si="20"/>
        <v/>
      </c>
      <c r="AJ588" s="424" t="str">
        <f t="shared" si="21"/>
        <v/>
      </c>
    </row>
    <row r="589" spans="1:36" ht="30" customHeight="1">
      <c r="A589" s="153">
        <v>576</v>
      </c>
      <c r="B589" s="857" t="str">
        <f>IF(基本情報入力シート!C614="","",基本情報入力シート!C614)</f>
        <v/>
      </c>
      <c r="C589" s="858"/>
      <c r="D589" s="858"/>
      <c r="E589" s="858"/>
      <c r="F589" s="858"/>
      <c r="G589" s="858"/>
      <c r="H589" s="858"/>
      <c r="I589" s="859"/>
      <c r="J589" s="405" t="str">
        <f>IF(基本情報入力シート!M614="","",基本情報入力シート!M614)</f>
        <v/>
      </c>
      <c r="K589" s="406" t="str">
        <f>IF(基本情報入力シート!R614="","",基本情報入力シート!R614)</f>
        <v/>
      </c>
      <c r="L589" s="406" t="str">
        <f>IF(基本情報入力シート!W614="","",基本情報入力シート!W614)</f>
        <v/>
      </c>
      <c r="M589" s="405" t="str">
        <f>IF(基本情報入力シート!X614="","",基本情報入力シート!X614)</f>
        <v/>
      </c>
      <c r="N589" s="157" t="str">
        <f>IF(基本情報入力シート!Y614="","",基本情報入力シート!Y614)</f>
        <v/>
      </c>
      <c r="O589" s="164"/>
      <c r="P589" s="43"/>
      <c r="Q589" s="860"/>
      <c r="R589" s="861"/>
      <c r="S589" s="154" t="str">
        <f>IFERROR(ROUNDDOWN(Q589*VLOOKUP(N589,【参考】数式用!$AR$2:$AW$48,MATCH(P589,【参考】数式用!$AT$4:$AW$4)+2,FALSE)*0.5, 0), "")</f>
        <v/>
      </c>
      <c r="T589" s="47"/>
      <c r="U589" s="156" t="str">
        <f>IFERROR(IF(AG589&lt;&gt;"",Q589*VLOOKUP(N589,【参考】数式用!$AG$2:$AL$48,MATCH(P589,【参考】数式用!$AI$4:$AL$4,0)+2,0), ""), "")</f>
        <v/>
      </c>
      <c r="V589" s="42"/>
      <c r="W589" s="862"/>
      <c r="X589" s="863"/>
      <c r="Y589" s="43"/>
      <c r="Z589" s="48"/>
      <c r="AA589" s="155"/>
      <c r="AB589" s="49"/>
      <c r="AC589" s="864" t="str">
        <f>IFERROR(IF(AG589&lt;&gt;"",Z589*VLOOKUP(N589,【参考】数式用!$AG$2:$AL$48,MATCH(Y589,【参考】数式用!$AI$4:$AL$4,0)+2,0), ""), "")</f>
        <v/>
      </c>
      <c r="AD589" s="864"/>
      <c r="AE589" s="409"/>
      <c r="AF589" s="53"/>
      <c r="AG589" s="421" t="str">
        <f>IFERROR(VLOOKUP(O589, 【参考】数式用!$AY$5:$AY$13, 1, FALSE), "")</f>
        <v/>
      </c>
      <c r="AH589" s="422" t="str">
        <f>IFERROR(VLOOKUP(N589, 【参考】数式用!$BA$2:$BB$48, 2, FALSE), "")</f>
        <v/>
      </c>
      <c r="AI589" s="423" t="str">
        <f t="shared" si="20"/>
        <v/>
      </c>
      <c r="AJ589" s="424" t="str">
        <f t="shared" si="21"/>
        <v/>
      </c>
    </row>
    <row r="590" spans="1:36" ht="30" customHeight="1">
      <c r="A590" s="153">
        <v>577</v>
      </c>
      <c r="B590" s="857" t="str">
        <f>IF(基本情報入力シート!C615="","",基本情報入力シート!C615)</f>
        <v/>
      </c>
      <c r="C590" s="858"/>
      <c r="D590" s="858"/>
      <c r="E590" s="858"/>
      <c r="F590" s="858"/>
      <c r="G590" s="858"/>
      <c r="H590" s="858"/>
      <c r="I590" s="859"/>
      <c r="J590" s="405" t="str">
        <f>IF(基本情報入力シート!M615="","",基本情報入力シート!M615)</f>
        <v/>
      </c>
      <c r="K590" s="406" t="str">
        <f>IF(基本情報入力シート!R615="","",基本情報入力シート!R615)</f>
        <v/>
      </c>
      <c r="L590" s="406" t="str">
        <f>IF(基本情報入力シート!W615="","",基本情報入力シート!W615)</f>
        <v/>
      </c>
      <c r="M590" s="405" t="str">
        <f>IF(基本情報入力シート!X615="","",基本情報入力シート!X615)</f>
        <v/>
      </c>
      <c r="N590" s="157" t="str">
        <f>IF(基本情報入力シート!Y615="","",基本情報入力シート!Y615)</f>
        <v/>
      </c>
      <c r="O590" s="164"/>
      <c r="P590" s="43"/>
      <c r="Q590" s="860"/>
      <c r="R590" s="861"/>
      <c r="S590" s="154" t="str">
        <f>IFERROR(ROUNDDOWN(Q590*VLOOKUP(N590,【参考】数式用!$AR$2:$AW$48,MATCH(P590,【参考】数式用!$AT$4:$AW$4)+2,FALSE)*0.5, 0), "")</f>
        <v/>
      </c>
      <c r="T590" s="47"/>
      <c r="U590" s="156" t="str">
        <f>IFERROR(IF(AG590&lt;&gt;"",Q590*VLOOKUP(N590,【参考】数式用!$AG$2:$AL$48,MATCH(P590,【参考】数式用!$AI$4:$AL$4,0)+2,0), ""), "")</f>
        <v/>
      </c>
      <c r="V590" s="42"/>
      <c r="W590" s="862"/>
      <c r="X590" s="863"/>
      <c r="Y590" s="43"/>
      <c r="Z590" s="48"/>
      <c r="AA590" s="155"/>
      <c r="AB590" s="49"/>
      <c r="AC590" s="864" t="str">
        <f>IFERROR(IF(AG590&lt;&gt;"",Z590*VLOOKUP(N590,【参考】数式用!$AG$2:$AL$48,MATCH(Y590,【参考】数式用!$AI$4:$AL$4,0)+2,0), ""), "")</f>
        <v/>
      </c>
      <c r="AD590" s="864"/>
      <c r="AE590" s="409"/>
      <c r="AF590" s="53"/>
      <c r="AG590" s="421" t="str">
        <f>IFERROR(VLOOKUP(O590, 【参考】数式用!$AY$5:$AY$13, 1, FALSE), "")</f>
        <v/>
      </c>
      <c r="AH590" s="422" t="str">
        <f>IFERROR(VLOOKUP(N590, 【参考】数式用!$BA$2:$BB$48, 2, FALSE), "")</f>
        <v/>
      </c>
      <c r="AI590" s="423" t="str">
        <f t="shared" si="20"/>
        <v/>
      </c>
      <c r="AJ590" s="424" t="str">
        <f t="shared" si="21"/>
        <v/>
      </c>
    </row>
    <row r="591" spans="1:36" ht="30" customHeight="1">
      <c r="A591" s="153">
        <v>578</v>
      </c>
      <c r="B591" s="857" t="str">
        <f>IF(基本情報入力シート!C616="","",基本情報入力シート!C616)</f>
        <v/>
      </c>
      <c r="C591" s="858"/>
      <c r="D591" s="858"/>
      <c r="E591" s="858"/>
      <c r="F591" s="858"/>
      <c r="G591" s="858"/>
      <c r="H591" s="858"/>
      <c r="I591" s="859"/>
      <c r="J591" s="405" t="str">
        <f>IF(基本情報入力シート!M616="","",基本情報入力シート!M616)</f>
        <v/>
      </c>
      <c r="K591" s="406" t="str">
        <f>IF(基本情報入力シート!R616="","",基本情報入力シート!R616)</f>
        <v/>
      </c>
      <c r="L591" s="406" t="str">
        <f>IF(基本情報入力シート!W616="","",基本情報入力シート!W616)</f>
        <v/>
      </c>
      <c r="M591" s="405" t="str">
        <f>IF(基本情報入力シート!X616="","",基本情報入力シート!X616)</f>
        <v/>
      </c>
      <c r="N591" s="157" t="str">
        <f>IF(基本情報入力シート!Y616="","",基本情報入力シート!Y616)</f>
        <v/>
      </c>
      <c r="O591" s="164"/>
      <c r="P591" s="43"/>
      <c r="Q591" s="860"/>
      <c r="R591" s="861"/>
      <c r="S591" s="154" t="str">
        <f>IFERROR(ROUNDDOWN(Q591*VLOOKUP(N591,【参考】数式用!$AR$2:$AW$48,MATCH(P591,【参考】数式用!$AT$4:$AW$4)+2,FALSE)*0.5, 0), "")</f>
        <v/>
      </c>
      <c r="T591" s="47"/>
      <c r="U591" s="156" t="str">
        <f>IFERROR(IF(AG591&lt;&gt;"",Q591*VLOOKUP(N591,【参考】数式用!$AG$2:$AL$48,MATCH(P591,【参考】数式用!$AI$4:$AL$4,0)+2,0), ""), "")</f>
        <v/>
      </c>
      <c r="V591" s="42"/>
      <c r="W591" s="862"/>
      <c r="X591" s="863"/>
      <c r="Y591" s="43"/>
      <c r="Z591" s="48"/>
      <c r="AA591" s="155"/>
      <c r="AB591" s="49"/>
      <c r="AC591" s="864" t="str">
        <f>IFERROR(IF(AG591&lt;&gt;"",Z591*VLOOKUP(N591,【参考】数式用!$AG$2:$AL$48,MATCH(Y591,【参考】数式用!$AI$4:$AL$4,0)+2,0), ""), "")</f>
        <v/>
      </c>
      <c r="AD591" s="864"/>
      <c r="AE591" s="409"/>
      <c r="AF591" s="53"/>
      <c r="AG591" s="421" t="str">
        <f>IFERROR(VLOOKUP(O591, 【参考】数式用!$AY$5:$AY$13, 1, FALSE), "")</f>
        <v/>
      </c>
      <c r="AH591" s="422" t="str">
        <f>IFERROR(VLOOKUP(N591, 【参考】数式用!$BA$2:$BB$48, 2, FALSE), "")</f>
        <v/>
      </c>
      <c r="AI591" s="423" t="str">
        <f t="shared" si="20"/>
        <v/>
      </c>
      <c r="AJ591" s="424" t="str">
        <f t="shared" si="21"/>
        <v/>
      </c>
    </row>
    <row r="592" spans="1:36" ht="30" customHeight="1">
      <c r="A592" s="153">
        <v>579</v>
      </c>
      <c r="B592" s="857" t="str">
        <f>IF(基本情報入力シート!C617="","",基本情報入力シート!C617)</f>
        <v/>
      </c>
      <c r="C592" s="858"/>
      <c r="D592" s="858"/>
      <c r="E592" s="858"/>
      <c r="F592" s="858"/>
      <c r="G592" s="858"/>
      <c r="H592" s="858"/>
      <c r="I592" s="859"/>
      <c r="J592" s="405" t="str">
        <f>IF(基本情報入力シート!M617="","",基本情報入力シート!M617)</f>
        <v/>
      </c>
      <c r="K592" s="406" t="str">
        <f>IF(基本情報入力シート!R617="","",基本情報入力シート!R617)</f>
        <v/>
      </c>
      <c r="L592" s="406" t="str">
        <f>IF(基本情報入力シート!W617="","",基本情報入力シート!W617)</f>
        <v/>
      </c>
      <c r="M592" s="405" t="str">
        <f>IF(基本情報入力シート!X617="","",基本情報入力シート!X617)</f>
        <v/>
      </c>
      <c r="N592" s="157" t="str">
        <f>IF(基本情報入力シート!Y617="","",基本情報入力シート!Y617)</f>
        <v/>
      </c>
      <c r="O592" s="164"/>
      <c r="P592" s="43"/>
      <c r="Q592" s="860"/>
      <c r="R592" s="861"/>
      <c r="S592" s="154" t="str">
        <f>IFERROR(ROUNDDOWN(Q592*VLOOKUP(N592,【参考】数式用!$AR$2:$AW$48,MATCH(P592,【参考】数式用!$AT$4:$AW$4)+2,FALSE)*0.5, 0), "")</f>
        <v/>
      </c>
      <c r="T592" s="47"/>
      <c r="U592" s="156" t="str">
        <f>IFERROR(IF(AG592&lt;&gt;"",Q592*VLOOKUP(N592,【参考】数式用!$AG$2:$AL$48,MATCH(P592,【参考】数式用!$AI$4:$AL$4,0)+2,0), ""), "")</f>
        <v/>
      </c>
      <c r="V592" s="42"/>
      <c r="W592" s="862"/>
      <c r="X592" s="863"/>
      <c r="Y592" s="43"/>
      <c r="Z592" s="48"/>
      <c r="AA592" s="155"/>
      <c r="AB592" s="49"/>
      <c r="AC592" s="864" t="str">
        <f>IFERROR(IF(AG592&lt;&gt;"",Z592*VLOOKUP(N592,【参考】数式用!$AG$2:$AL$48,MATCH(Y592,【参考】数式用!$AI$4:$AL$4,0)+2,0), ""), "")</f>
        <v/>
      </c>
      <c r="AD592" s="864"/>
      <c r="AE592" s="409"/>
      <c r="AF592" s="53"/>
      <c r="AG592" s="421" t="str">
        <f>IFERROR(VLOOKUP(O592, 【参考】数式用!$AY$5:$AY$13, 1, FALSE), "")</f>
        <v/>
      </c>
      <c r="AH592" s="422" t="str">
        <f>IFERROR(VLOOKUP(N592, 【参考】数式用!$BA$2:$BB$48, 2, FALSE), "")</f>
        <v/>
      </c>
      <c r="AI592" s="423" t="str">
        <f t="shared" si="20"/>
        <v/>
      </c>
      <c r="AJ592" s="424" t="str">
        <f t="shared" si="21"/>
        <v/>
      </c>
    </row>
    <row r="593" spans="1:36" ht="30" customHeight="1">
      <c r="A593" s="153">
        <v>580</v>
      </c>
      <c r="B593" s="857" t="str">
        <f>IF(基本情報入力シート!C618="","",基本情報入力シート!C618)</f>
        <v/>
      </c>
      <c r="C593" s="858"/>
      <c r="D593" s="858"/>
      <c r="E593" s="858"/>
      <c r="F593" s="858"/>
      <c r="G593" s="858"/>
      <c r="H593" s="858"/>
      <c r="I593" s="859"/>
      <c r="J593" s="405" t="str">
        <f>IF(基本情報入力シート!M618="","",基本情報入力シート!M618)</f>
        <v/>
      </c>
      <c r="K593" s="406" t="str">
        <f>IF(基本情報入力シート!R618="","",基本情報入力シート!R618)</f>
        <v/>
      </c>
      <c r="L593" s="406" t="str">
        <f>IF(基本情報入力シート!W618="","",基本情報入力シート!W618)</f>
        <v/>
      </c>
      <c r="M593" s="405" t="str">
        <f>IF(基本情報入力シート!X618="","",基本情報入力シート!X618)</f>
        <v/>
      </c>
      <c r="N593" s="157" t="str">
        <f>IF(基本情報入力シート!Y618="","",基本情報入力シート!Y618)</f>
        <v/>
      </c>
      <c r="O593" s="164"/>
      <c r="P593" s="43"/>
      <c r="Q593" s="860"/>
      <c r="R593" s="861"/>
      <c r="S593" s="154" t="str">
        <f>IFERROR(ROUNDDOWN(Q593*VLOOKUP(N593,【参考】数式用!$AR$2:$AW$48,MATCH(P593,【参考】数式用!$AT$4:$AW$4)+2,FALSE)*0.5, 0), "")</f>
        <v/>
      </c>
      <c r="T593" s="47"/>
      <c r="U593" s="156" t="str">
        <f>IFERROR(IF(AG593&lt;&gt;"",Q593*VLOOKUP(N593,【参考】数式用!$AG$2:$AL$48,MATCH(P593,【参考】数式用!$AI$4:$AL$4,0)+2,0), ""), "")</f>
        <v/>
      </c>
      <c r="V593" s="42"/>
      <c r="W593" s="862"/>
      <c r="X593" s="863"/>
      <c r="Y593" s="43"/>
      <c r="Z593" s="48"/>
      <c r="AA593" s="155"/>
      <c r="AB593" s="49"/>
      <c r="AC593" s="864" t="str">
        <f>IFERROR(IF(AG593&lt;&gt;"",Z593*VLOOKUP(N593,【参考】数式用!$AG$2:$AL$48,MATCH(Y593,【参考】数式用!$AI$4:$AL$4,0)+2,0), ""), "")</f>
        <v/>
      </c>
      <c r="AD593" s="864"/>
      <c r="AE593" s="409"/>
      <c r="AF593" s="53"/>
      <c r="AG593" s="421" t="str">
        <f>IFERROR(VLOOKUP(O593, 【参考】数式用!$AY$5:$AY$13, 1, FALSE), "")</f>
        <v/>
      </c>
      <c r="AH593" s="422" t="str">
        <f>IFERROR(VLOOKUP(N593, 【参考】数式用!$BA$2:$BB$48, 2, FALSE), "")</f>
        <v/>
      </c>
      <c r="AI593" s="423" t="str">
        <f t="shared" si="20"/>
        <v/>
      </c>
      <c r="AJ593" s="424" t="str">
        <f t="shared" si="21"/>
        <v/>
      </c>
    </row>
    <row r="594" spans="1:36" ht="30" customHeight="1">
      <c r="A594" s="153">
        <v>581</v>
      </c>
      <c r="B594" s="857" t="str">
        <f>IF(基本情報入力シート!C619="","",基本情報入力シート!C619)</f>
        <v/>
      </c>
      <c r="C594" s="858"/>
      <c r="D594" s="858"/>
      <c r="E594" s="858"/>
      <c r="F594" s="858"/>
      <c r="G594" s="858"/>
      <c r="H594" s="858"/>
      <c r="I594" s="859"/>
      <c r="J594" s="405" t="str">
        <f>IF(基本情報入力シート!M619="","",基本情報入力シート!M619)</f>
        <v/>
      </c>
      <c r="K594" s="406" t="str">
        <f>IF(基本情報入力シート!R619="","",基本情報入力シート!R619)</f>
        <v/>
      </c>
      <c r="L594" s="406" t="str">
        <f>IF(基本情報入力シート!W619="","",基本情報入力シート!W619)</f>
        <v/>
      </c>
      <c r="M594" s="405" t="str">
        <f>IF(基本情報入力シート!X619="","",基本情報入力シート!X619)</f>
        <v/>
      </c>
      <c r="N594" s="157" t="str">
        <f>IF(基本情報入力シート!Y619="","",基本情報入力シート!Y619)</f>
        <v/>
      </c>
      <c r="O594" s="164"/>
      <c r="P594" s="43"/>
      <c r="Q594" s="860"/>
      <c r="R594" s="861"/>
      <c r="S594" s="154" t="str">
        <f>IFERROR(ROUNDDOWN(Q594*VLOOKUP(N594,【参考】数式用!$AR$2:$AW$48,MATCH(P594,【参考】数式用!$AT$4:$AW$4)+2,FALSE)*0.5, 0), "")</f>
        <v/>
      </c>
      <c r="T594" s="47"/>
      <c r="U594" s="156" t="str">
        <f>IFERROR(IF(AG594&lt;&gt;"",Q594*VLOOKUP(N594,【参考】数式用!$AG$2:$AL$48,MATCH(P594,【参考】数式用!$AI$4:$AL$4,0)+2,0), ""), "")</f>
        <v/>
      </c>
      <c r="V594" s="42"/>
      <c r="W594" s="862"/>
      <c r="X594" s="863"/>
      <c r="Y594" s="43"/>
      <c r="Z594" s="48"/>
      <c r="AA594" s="155"/>
      <c r="AB594" s="49"/>
      <c r="AC594" s="864" t="str">
        <f>IFERROR(IF(AG594&lt;&gt;"",Z594*VLOOKUP(N594,【参考】数式用!$AG$2:$AL$48,MATCH(Y594,【参考】数式用!$AI$4:$AL$4,0)+2,0), ""), "")</f>
        <v/>
      </c>
      <c r="AD594" s="864"/>
      <c r="AE594" s="409"/>
      <c r="AF594" s="53"/>
      <c r="AG594" s="421" t="str">
        <f>IFERROR(VLOOKUP(O594, 【参考】数式用!$AY$5:$AY$13, 1, FALSE), "")</f>
        <v/>
      </c>
      <c r="AH594" s="422" t="str">
        <f>IFERROR(VLOOKUP(N594, 【参考】数式用!$BA$2:$BB$48, 2, FALSE), "")</f>
        <v/>
      </c>
      <c r="AI594" s="423" t="str">
        <f t="shared" si="20"/>
        <v/>
      </c>
      <c r="AJ594" s="424" t="str">
        <f t="shared" si="21"/>
        <v/>
      </c>
    </row>
    <row r="595" spans="1:36" ht="30" customHeight="1">
      <c r="A595" s="153">
        <v>582</v>
      </c>
      <c r="B595" s="857" t="str">
        <f>IF(基本情報入力シート!C620="","",基本情報入力シート!C620)</f>
        <v/>
      </c>
      <c r="C595" s="858"/>
      <c r="D595" s="858"/>
      <c r="E595" s="858"/>
      <c r="F595" s="858"/>
      <c r="G595" s="858"/>
      <c r="H595" s="858"/>
      <c r="I595" s="859"/>
      <c r="J595" s="405" t="str">
        <f>IF(基本情報入力シート!M620="","",基本情報入力シート!M620)</f>
        <v/>
      </c>
      <c r="K595" s="406" t="str">
        <f>IF(基本情報入力シート!R620="","",基本情報入力シート!R620)</f>
        <v/>
      </c>
      <c r="L595" s="406" t="str">
        <f>IF(基本情報入力シート!W620="","",基本情報入力シート!W620)</f>
        <v/>
      </c>
      <c r="M595" s="405" t="str">
        <f>IF(基本情報入力シート!X620="","",基本情報入力シート!X620)</f>
        <v/>
      </c>
      <c r="N595" s="157" t="str">
        <f>IF(基本情報入力シート!Y620="","",基本情報入力シート!Y620)</f>
        <v/>
      </c>
      <c r="O595" s="164"/>
      <c r="P595" s="43"/>
      <c r="Q595" s="860"/>
      <c r="R595" s="861"/>
      <c r="S595" s="154" t="str">
        <f>IFERROR(ROUNDDOWN(Q595*VLOOKUP(N595,【参考】数式用!$AR$2:$AW$48,MATCH(P595,【参考】数式用!$AT$4:$AW$4)+2,FALSE)*0.5, 0), "")</f>
        <v/>
      </c>
      <c r="T595" s="47"/>
      <c r="U595" s="156" t="str">
        <f>IFERROR(IF(AG595&lt;&gt;"",Q595*VLOOKUP(N595,【参考】数式用!$AG$2:$AL$48,MATCH(P595,【参考】数式用!$AI$4:$AL$4,0)+2,0), ""), "")</f>
        <v/>
      </c>
      <c r="V595" s="42"/>
      <c r="W595" s="862"/>
      <c r="X595" s="863"/>
      <c r="Y595" s="43"/>
      <c r="Z595" s="48"/>
      <c r="AA595" s="155"/>
      <c r="AB595" s="49"/>
      <c r="AC595" s="864" t="str">
        <f>IFERROR(IF(AG595&lt;&gt;"",Z595*VLOOKUP(N595,【参考】数式用!$AG$2:$AL$48,MATCH(Y595,【参考】数式用!$AI$4:$AL$4,0)+2,0), ""), "")</f>
        <v/>
      </c>
      <c r="AD595" s="864"/>
      <c r="AE595" s="409"/>
      <c r="AF595" s="53"/>
      <c r="AG595" s="421" t="str">
        <f>IFERROR(VLOOKUP(O595, 【参考】数式用!$AY$5:$AY$13, 1, FALSE), "")</f>
        <v/>
      </c>
      <c r="AH595" s="422" t="str">
        <f>IFERROR(VLOOKUP(N595, 【参考】数式用!$BA$2:$BB$48, 2, FALSE), "")</f>
        <v/>
      </c>
      <c r="AI595" s="423" t="str">
        <f t="shared" si="20"/>
        <v/>
      </c>
      <c r="AJ595" s="424" t="str">
        <f t="shared" si="21"/>
        <v/>
      </c>
    </row>
    <row r="596" spans="1:36" ht="30" customHeight="1">
      <c r="A596" s="153">
        <v>583</v>
      </c>
      <c r="B596" s="857" t="str">
        <f>IF(基本情報入力シート!C621="","",基本情報入力シート!C621)</f>
        <v/>
      </c>
      <c r="C596" s="858"/>
      <c r="D596" s="858"/>
      <c r="E596" s="858"/>
      <c r="F596" s="858"/>
      <c r="G596" s="858"/>
      <c r="H596" s="858"/>
      <c r="I596" s="859"/>
      <c r="J596" s="405" t="str">
        <f>IF(基本情報入力シート!M621="","",基本情報入力シート!M621)</f>
        <v/>
      </c>
      <c r="K596" s="406" t="str">
        <f>IF(基本情報入力シート!R621="","",基本情報入力シート!R621)</f>
        <v/>
      </c>
      <c r="L596" s="406" t="str">
        <f>IF(基本情報入力シート!W621="","",基本情報入力シート!W621)</f>
        <v/>
      </c>
      <c r="M596" s="405" t="str">
        <f>IF(基本情報入力シート!X621="","",基本情報入力シート!X621)</f>
        <v/>
      </c>
      <c r="N596" s="157" t="str">
        <f>IF(基本情報入力シート!Y621="","",基本情報入力シート!Y621)</f>
        <v/>
      </c>
      <c r="O596" s="164"/>
      <c r="P596" s="43"/>
      <c r="Q596" s="860"/>
      <c r="R596" s="861"/>
      <c r="S596" s="154" t="str">
        <f>IFERROR(ROUNDDOWN(Q596*VLOOKUP(N596,【参考】数式用!$AR$2:$AW$48,MATCH(P596,【参考】数式用!$AT$4:$AW$4)+2,FALSE)*0.5, 0), "")</f>
        <v/>
      </c>
      <c r="T596" s="47"/>
      <c r="U596" s="156" t="str">
        <f>IFERROR(IF(AG596&lt;&gt;"",Q596*VLOOKUP(N596,【参考】数式用!$AG$2:$AL$48,MATCH(P596,【参考】数式用!$AI$4:$AL$4,0)+2,0), ""), "")</f>
        <v/>
      </c>
      <c r="V596" s="42"/>
      <c r="W596" s="862"/>
      <c r="X596" s="863"/>
      <c r="Y596" s="43"/>
      <c r="Z596" s="48"/>
      <c r="AA596" s="155"/>
      <c r="AB596" s="49"/>
      <c r="AC596" s="864" t="str">
        <f>IFERROR(IF(AG596&lt;&gt;"",Z596*VLOOKUP(N596,【参考】数式用!$AG$2:$AL$48,MATCH(Y596,【参考】数式用!$AI$4:$AL$4,0)+2,0), ""), "")</f>
        <v/>
      </c>
      <c r="AD596" s="864"/>
      <c r="AE596" s="409"/>
      <c r="AF596" s="53"/>
      <c r="AG596" s="421" t="str">
        <f>IFERROR(VLOOKUP(O596, 【参考】数式用!$AY$5:$AY$13, 1, FALSE), "")</f>
        <v/>
      </c>
      <c r="AH596" s="422" t="str">
        <f>IFERROR(VLOOKUP(N596, 【参考】数式用!$BA$2:$BB$48, 2, FALSE), "")</f>
        <v/>
      </c>
      <c r="AI596" s="423" t="str">
        <f t="shared" si="20"/>
        <v/>
      </c>
      <c r="AJ596" s="424" t="str">
        <f t="shared" si="21"/>
        <v/>
      </c>
    </row>
    <row r="597" spans="1:36" ht="30" customHeight="1">
      <c r="A597" s="153">
        <v>584</v>
      </c>
      <c r="B597" s="857" t="str">
        <f>IF(基本情報入力シート!C622="","",基本情報入力シート!C622)</f>
        <v/>
      </c>
      <c r="C597" s="858"/>
      <c r="D597" s="858"/>
      <c r="E597" s="858"/>
      <c r="F597" s="858"/>
      <c r="G597" s="858"/>
      <c r="H597" s="858"/>
      <c r="I597" s="859"/>
      <c r="J597" s="405" t="str">
        <f>IF(基本情報入力シート!M622="","",基本情報入力シート!M622)</f>
        <v/>
      </c>
      <c r="K597" s="406" t="str">
        <f>IF(基本情報入力シート!R622="","",基本情報入力シート!R622)</f>
        <v/>
      </c>
      <c r="L597" s="406" t="str">
        <f>IF(基本情報入力シート!W622="","",基本情報入力シート!W622)</f>
        <v/>
      </c>
      <c r="M597" s="405" t="str">
        <f>IF(基本情報入力シート!X622="","",基本情報入力シート!X622)</f>
        <v/>
      </c>
      <c r="N597" s="157" t="str">
        <f>IF(基本情報入力シート!Y622="","",基本情報入力シート!Y622)</f>
        <v/>
      </c>
      <c r="O597" s="164"/>
      <c r="P597" s="43"/>
      <c r="Q597" s="860"/>
      <c r="R597" s="861"/>
      <c r="S597" s="154" t="str">
        <f>IFERROR(ROUNDDOWN(Q597*VLOOKUP(N597,【参考】数式用!$AR$2:$AW$48,MATCH(P597,【参考】数式用!$AT$4:$AW$4)+2,FALSE)*0.5, 0), "")</f>
        <v/>
      </c>
      <c r="T597" s="47"/>
      <c r="U597" s="156" t="str">
        <f>IFERROR(IF(AG597&lt;&gt;"",Q597*VLOOKUP(N597,【参考】数式用!$AG$2:$AL$48,MATCH(P597,【参考】数式用!$AI$4:$AL$4,0)+2,0), ""), "")</f>
        <v/>
      </c>
      <c r="V597" s="42"/>
      <c r="W597" s="862"/>
      <c r="X597" s="863"/>
      <c r="Y597" s="43"/>
      <c r="Z597" s="48"/>
      <c r="AA597" s="155"/>
      <c r="AB597" s="49"/>
      <c r="AC597" s="864" t="str">
        <f>IFERROR(IF(AG597&lt;&gt;"",Z597*VLOOKUP(N597,【参考】数式用!$AG$2:$AL$48,MATCH(Y597,【参考】数式用!$AI$4:$AL$4,0)+2,0), ""), "")</f>
        <v/>
      </c>
      <c r="AD597" s="864"/>
      <c r="AE597" s="409"/>
      <c r="AF597" s="53"/>
      <c r="AG597" s="421" t="str">
        <f>IFERROR(VLOOKUP(O597, 【参考】数式用!$AY$5:$AY$13, 1, FALSE), "")</f>
        <v/>
      </c>
      <c r="AH597" s="422" t="str">
        <f>IFERROR(VLOOKUP(N597, 【参考】数式用!$BA$2:$BB$48, 2, FALSE), "")</f>
        <v/>
      </c>
      <c r="AI597" s="423" t="str">
        <f t="shared" si="20"/>
        <v/>
      </c>
      <c r="AJ597" s="424" t="str">
        <f t="shared" si="21"/>
        <v/>
      </c>
    </row>
    <row r="598" spans="1:36" ht="30" customHeight="1">
      <c r="A598" s="153">
        <v>585</v>
      </c>
      <c r="B598" s="857" t="str">
        <f>IF(基本情報入力シート!C623="","",基本情報入力シート!C623)</f>
        <v/>
      </c>
      <c r="C598" s="858"/>
      <c r="D598" s="858"/>
      <c r="E598" s="858"/>
      <c r="F598" s="858"/>
      <c r="G598" s="858"/>
      <c r="H598" s="858"/>
      <c r="I598" s="859"/>
      <c r="J598" s="405" t="str">
        <f>IF(基本情報入力シート!M623="","",基本情報入力シート!M623)</f>
        <v/>
      </c>
      <c r="K598" s="406" t="str">
        <f>IF(基本情報入力シート!R623="","",基本情報入力シート!R623)</f>
        <v/>
      </c>
      <c r="L598" s="406" t="str">
        <f>IF(基本情報入力シート!W623="","",基本情報入力シート!W623)</f>
        <v/>
      </c>
      <c r="M598" s="405" t="str">
        <f>IF(基本情報入力シート!X623="","",基本情報入力シート!X623)</f>
        <v/>
      </c>
      <c r="N598" s="157" t="str">
        <f>IF(基本情報入力シート!Y623="","",基本情報入力シート!Y623)</f>
        <v/>
      </c>
      <c r="O598" s="164"/>
      <c r="P598" s="43"/>
      <c r="Q598" s="860"/>
      <c r="R598" s="861"/>
      <c r="S598" s="154" t="str">
        <f>IFERROR(ROUNDDOWN(Q598*VLOOKUP(N598,【参考】数式用!$AR$2:$AW$48,MATCH(P598,【参考】数式用!$AT$4:$AW$4)+2,FALSE)*0.5, 0), "")</f>
        <v/>
      </c>
      <c r="T598" s="47"/>
      <c r="U598" s="156" t="str">
        <f>IFERROR(IF(AG598&lt;&gt;"",Q598*VLOOKUP(N598,【参考】数式用!$AG$2:$AL$48,MATCH(P598,【参考】数式用!$AI$4:$AL$4,0)+2,0), ""), "")</f>
        <v/>
      </c>
      <c r="V598" s="42"/>
      <c r="W598" s="862"/>
      <c r="X598" s="863"/>
      <c r="Y598" s="43"/>
      <c r="Z598" s="48"/>
      <c r="AA598" s="155"/>
      <c r="AB598" s="49"/>
      <c r="AC598" s="864" t="str">
        <f>IFERROR(IF(AG598&lt;&gt;"",Z598*VLOOKUP(N598,【参考】数式用!$AG$2:$AL$48,MATCH(Y598,【参考】数式用!$AI$4:$AL$4,0)+2,0), ""), "")</f>
        <v/>
      </c>
      <c r="AD598" s="864"/>
      <c r="AE598" s="409"/>
      <c r="AF598" s="53"/>
      <c r="AG598" s="421" t="str">
        <f>IFERROR(VLOOKUP(O598, 【参考】数式用!$AY$5:$AY$13, 1, FALSE), "")</f>
        <v/>
      </c>
      <c r="AH598" s="422" t="str">
        <f>IFERROR(VLOOKUP(N598, 【参考】数式用!$BA$2:$BB$48, 2, FALSE), "")</f>
        <v/>
      </c>
      <c r="AI598" s="423" t="str">
        <f t="shared" si="20"/>
        <v/>
      </c>
      <c r="AJ598" s="424" t="str">
        <f t="shared" si="21"/>
        <v/>
      </c>
    </row>
    <row r="599" spans="1:36" ht="30" customHeight="1">
      <c r="A599" s="153">
        <v>586</v>
      </c>
      <c r="B599" s="857" t="str">
        <f>IF(基本情報入力シート!C624="","",基本情報入力シート!C624)</f>
        <v/>
      </c>
      <c r="C599" s="858"/>
      <c r="D599" s="858"/>
      <c r="E599" s="858"/>
      <c r="F599" s="858"/>
      <c r="G599" s="858"/>
      <c r="H599" s="858"/>
      <c r="I599" s="859"/>
      <c r="J599" s="405" t="str">
        <f>IF(基本情報入力シート!M624="","",基本情報入力シート!M624)</f>
        <v/>
      </c>
      <c r="K599" s="406" t="str">
        <f>IF(基本情報入力シート!R624="","",基本情報入力シート!R624)</f>
        <v/>
      </c>
      <c r="L599" s="406" t="str">
        <f>IF(基本情報入力シート!W624="","",基本情報入力シート!W624)</f>
        <v/>
      </c>
      <c r="M599" s="405" t="str">
        <f>IF(基本情報入力シート!X624="","",基本情報入力シート!X624)</f>
        <v/>
      </c>
      <c r="N599" s="157" t="str">
        <f>IF(基本情報入力シート!Y624="","",基本情報入力シート!Y624)</f>
        <v/>
      </c>
      <c r="O599" s="164"/>
      <c r="P599" s="43"/>
      <c r="Q599" s="860"/>
      <c r="R599" s="861"/>
      <c r="S599" s="154" t="str">
        <f>IFERROR(ROUNDDOWN(Q599*VLOOKUP(N599,【参考】数式用!$AR$2:$AW$48,MATCH(P599,【参考】数式用!$AT$4:$AW$4)+2,FALSE)*0.5, 0), "")</f>
        <v/>
      </c>
      <c r="T599" s="47"/>
      <c r="U599" s="156" t="str">
        <f>IFERROR(IF(AG599&lt;&gt;"",Q599*VLOOKUP(N599,【参考】数式用!$AG$2:$AL$48,MATCH(P599,【参考】数式用!$AI$4:$AL$4,0)+2,0), ""), "")</f>
        <v/>
      </c>
      <c r="V599" s="42"/>
      <c r="W599" s="862"/>
      <c r="X599" s="863"/>
      <c r="Y599" s="43"/>
      <c r="Z599" s="48"/>
      <c r="AA599" s="155"/>
      <c r="AB599" s="49"/>
      <c r="AC599" s="864" t="str">
        <f>IFERROR(IF(AG599&lt;&gt;"",Z599*VLOOKUP(N599,【参考】数式用!$AG$2:$AL$48,MATCH(Y599,【参考】数式用!$AI$4:$AL$4,0)+2,0), ""), "")</f>
        <v/>
      </c>
      <c r="AD599" s="864"/>
      <c r="AE599" s="409"/>
      <c r="AF599" s="53"/>
      <c r="AG599" s="421" t="str">
        <f>IFERROR(VLOOKUP(O599, 【参考】数式用!$AY$5:$AY$13, 1, FALSE), "")</f>
        <v/>
      </c>
      <c r="AH599" s="422" t="str">
        <f>IFERROR(VLOOKUP(N599, 【参考】数式用!$BA$2:$BB$48, 2, FALSE), "")</f>
        <v/>
      </c>
      <c r="AI599" s="423" t="str">
        <f t="shared" si="20"/>
        <v/>
      </c>
      <c r="AJ599" s="424" t="str">
        <f t="shared" si="21"/>
        <v/>
      </c>
    </row>
    <row r="600" spans="1:36" ht="30" customHeight="1">
      <c r="A600" s="153">
        <v>587</v>
      </c>
      <c r="B600" s="857" t="str">
        <f>IF(基本情報入力シート!C625="","",基本情報入力シート!C625)</f>
        <v/>
      </c>
      <c r="C600" s="858"/>
      <c r="D600" s="858"/>
      <c r="E600" s="858"/>
      <c r="F600" s="858"/>
      <c r="G600" s="858"/>
      <c r="H600" s="858"/>
      <c r="I600" s="859"/>
      <c r="J600" s="405" t="str">
        <f>IF(基本情報入力シート!M625="","",基本情報入力シート!M625)</f>
        <v/>
      </c>
      <c r="K600" s="406" t="str">
        <f>IF(基本情報入力シート!R625="","",基本情報入力シート!R625)</f>
        <v/>
      </c>
      <c r="L600" s="406" t="str">
        <f>IF(基本情報入力シート!W625="","",基本情報入力シート!W625)</f>
        <v/>
      </c>
      <c r="M600" s="405" t="str">
        <f>IF(基本情報入力シート!X625="","",基本情報入力シート!X625)</f>
        <v/>
      </c>
      <c r="N600" s="157" t="str">
        <f>IF(基本情報入力シート!Y625="","",基本情報入力シート!Y625)</f>
        <v/>
      </c>
      <c r="O600" s="164"/>
      <c r="P600" s="43"/>
      <c r="Q600" s="860"/>
      <c r="R600" s="861"/>
      <c r="S600" s="154" t="str">
        <f>IFERROR(ROUNDDOWN(Q600*VLOOKUP(N600,【参考】数式用!$AR$2:$AW$48,MATCH(P600,【参考】数式用!$AT$4:$AW$4)+2,FALSE)*0.5, 0), "")</f>
        <v/>
      </c>
      <c r="T600" s="47"/>
      <c r="U600" s="156" t="str">
        <f>IFERROR(IF(AG600&lt;&gt;"",Q600*VLOOKUP(N600,【参考】数式用!$AG$2:$AL$48,MATCH(P600,【参考】数式用!$AI$4:$AL$4,0)+2,0), ""), "")</f>
        <v/>
      </c>
      <c r="V600" s="42"/>
      <c r="W600" s="862"/>
      <c r="X600" s="863"/>
      <c r="Y600" s="43"/>
      <c r="Z600" s="48"/>
      <c r="AA600" s="155"/>
      <c r="AB600" s="49"/>
      <c r="AC600" s="864" t="str">
        <f>IFERROR(IF(AG600&lt;&gt;"",Z600*VLOOKUP(N600,【参考】数式用!$AG$2:$AL$48,MATCH(Y600,【参考】数式用!$AI$4:$AL$4,0)+2,0), ""), "")</f>
        <v/>
      </c>
      <c r="AD600" s="864"/>
      <c r="AE600" s="409"/>
      <c r="AF600" s="53"/>
      <c r="AG600" s="421" t="str">
        <f>IFERROR(VLOOKUP(O600, 【参考】数式用!$AY$5:$AY$13, 1, FALSE), "")</f>
        <v/>
      </c>
      <c r="AH600" s="422" t="str">
        <f>IFERROR(VLOOKUP(N600, 【参考】数式用!$BA$2:$BB$48, 2, FALSE), "")</f>
        <v/>
      </c>
      <c r="AI600" s="423" t="str">
        <f t="shared" si="20"/>
        <v/>
      </c>
      <c r="AJ600" s="424" t="str">
        <f t="shared" si="21"/>
        <v/>
      </c>
    </row>
    <row r="601" spans="1:36" ht="30" customHeight="1">
      <c r="A601" s="153">
        <v>588</v>
      </c>
      <c r="B601" s="857" t="str">
        <f>IF(基本情報入力シート!C626="","",基本情報入力シート!C626)</f>
        <v/>
      </c>
      <c r="C601" s="858"/>
      <c r="D601" s="858"/>
      <c r="E601" s="858"/>
      <c r="F601" s="858"/>
      <c r="G601" s="858"/>
      <c r="H601" s="858"/>
      <c r="I601" s="859"/>
      <c r="J601" s="405" t="str">
        <f>IF(基本情報入力シート!M626="","",基本情報入力シート!M626)</f>
        <v/>
      </c>
      <c r="K601" s="406" t="str">
        <f>IF(基本情報入力シート!R626="","",基本情報入力シート!R626)</f>
        <v/>
      </c>
      <c r="L601" s="406" t="str">
        <f>IF(基本情報入力シート!W626="","",基本情報入力シート!W626)</f>
        <v/>
      </c>
      <c r="M601" s="405" t="str">
        <f>IF(基本情報入力シート!X626="","",基本情報入力シート!X626)</f>
        <v/>
      </c>
      <c r="N601" s="157" t="str">
        <f>IF(基本情報入力シート!Y626="","",基本情報入力シート!Y626)</f>
        <v/>
      </c>
      <c r="O601" s="164"/>
      <c r="P601" s="43"/>
      <c r="Q601" s="860"/>
      <c r="R601" s="861"/>
      <c r="S601" s="154" t="str">
        <f>IFERROR(ROUNDDOWN(Q601*VLOOKUP(N601,【参考】数式用!$AR$2:$AW$48,MATCH(P601,【参考】数式用!$AT$4:$AW$4)+2,FALSE)*0.5, 0), "")</f>
        <v/>
      </c>
      <c r="T601" s="47"/>
      <c r="U601" s="156" t="str">
        <f>IFERROR(IF(AG601&lt;&gt;"",Q601*VLOOKUP(N601,【参考】数式用!$AG$2:$AL$48,MATCH(P601,【参考】数式用!$AI$4:$AL$4,0)+2,0), ""), "")</f>
        <v/>
      </c>
      <c r="V601" s="42"/>
      <c r="W601" s="862"/>
      <c r="X601" s="863"/>
      <c r="Y601" s="43"/>
      <c r="Z601" s="48"/>
      <c r="AA601" s="155"/>
      <c r="AB601" s="49"/>
      <c r="AC601" s="864" t="str">
        <f>IFERROR(IF(AG601&lt;&gt;"",Z601*VLOOKUP(N601,【参考】数式用!$AG$2:$AL$48,MATCH(Y601,【参考】数式用!$AI$4:$AL$4,0)+2,0), ""), "")</f>
        <v/>
      </c>
      <c r="AD601" s="864"/>
      <c r="AE601" s="409"/>
      <c r="AF601" s="53"/>
      <c r="AG601" s="421" t="str">
        <f>IFERROR(VLOOKUP(O601, 【参考】数式用!$AY$5:$AY$13, 1, FALSE), "")</f>
        <v/>
      </c>
      <c r="AH601" s="422" t="str">
        <f>IFERROR(VLOOKUP(N601, 【参考】数式用!$BA$2:$BB$48, 2, FALSE), "")</f>
        <v/>
      </c>
      <c r="AI601" s="423" t="str">
        <f t="shared" si="20"/>
        <v/>
      </c>
      <c r="AJ601" s="424" t="str">
        <f t="shared" si="21"/>
        <v/>
      </c>
    </row>
    <row r="602" spans="1:36" ht="30" customHeight="1">
      <c r="A602" s="153">
        <v>589</v>
      </c>
      <c r="B602" s="857" t="str">
        <f>IF(基本情報入力シート!C627="","",基本情報入力シート!C627)</f>
        <v/>
      </c>
      <c r="C602" s="858"/>
      <c r="D602" s="858"/>
      <c r="E602" s="858"/>
      <c r="F602" s="858"/>
      <c r="G602" s="858"/>
      <c r="H602" s="858"/>
      <c r="I602" s="859"/>
      <c r="J602" s="405" t="str">
        <f>IF(基本情報入力シート!M627="","",基本情報入力シート!M627)</f>
        <v/>
      </c>
      <c r="K602" s="406" t="str">
        <f>IF(基本情報入力シート!R627="","",基本情報入力シート!R627)</f>
        <v/>
      </c>
      <c r="L602" s="406" t="str">
        <f>IF(基本情報入力シート!W627="","",基本情報入力シート!W627)</f>
        <v/>
      </c>
      <c r="M602" s="405" t="str">
        <f>IF(基本情報入力シート!X627="","",基本情報入力シート!X627)</f>
        <v/>
      </c>
      <c r="N602" s="157" t="str">
        <f>IF(基本情報入力シート!Y627="","",基本情報入力シート!Y627)</f>
        <v/>
      </c>
      <c r="O602" s="164"/>
      <c r="P602" s="43"/>
      <c r="Q602" s="860"/>
      <c r="R602" s="861"/>
      <c r="S602" s="154" t="str">
        <f>IFERROR(ROUNDDOWN(Q602*VLOOKUP(N602,【参考】数式用!$AR$2:$AW$48,MATCH(P602,【参考】数式用!$AT$4:$AW$4)+2,FALSE)*0.5, 0), "")</f>
        <v/>
      </c>
      <c r="T602" s="47"/>
      <c r="U602" s="156" t="str">
        <f>IFERROR(IF(AG602&lt;&gt;"",Q602*VLOOKUP(N602,【参考】数式用!$AG$2:$AL$48,MATCH(P602,【参考】数式用!$AI$4:$AL$4,0)+2,0), ""), "")</f>
        <v/>
      </c>
      <c r="V602" s="42"/>
      <c r="W602" s="862"/>
      <c r="X602" s="863"/>
      <c r="Y602" s="43"/>
      <c r="Z602" s="48"/>
      <c r="AA602" s="155"/>
      <c r="AB602" s="49"/>
      <c r="AC602" s="864" t="str">
        <f>IFERROR(IF(AG602&lt;&gt;"",Z602*VLOOKUP(N602,【参考】数式用!$AG$2:$AL$48,MATCH(Y602,【参考】数式用!$AI$4:$AL$4,0)+2,0), ""), "")</f>
        <v/>
      </c>
      <c r="AD602" s="864"/>
      <c r="AE602" s="409"/>
      <c r="AF602" s="53"/>
      <c r="AG602" s="421" t="str">
        <f>IFERROR(VLOOKUP(O602, 【参考】数式用!$AY$5:$AY$13, 1, FALSE), "")</f>
        <v/>
      </c>
      <c r="AH602" s="422" t="str">
        <f>IFERROR(VLOOKUP(N602, 【参考】数式用!$BA$2:$BB$48, 2, FALSE), "")</f>
        <v/>
      </c>
      <c r="AI602" s="423" t="str">
        <f t="shared" si="20"/>
        <v/>
      </c>
      <c r="AJ602" s="424" t="str">
        <f t="shared" si="21"/>
        <v/>
      </c>
    </row>
    <row r="603" spans="1:36" ht="30" customHeight="1">
      <c r="A603" s="153">
        <v>590</v>
      </c>
      <c r="B603" s="857" t="str">
        <f>IF(基本情報入力シート!C628="","",基本情報入力シート!C628)</f>
        <v/>
      </c>
      <c r="C603" s="858"/>
      <c r="D603" s="858"/>
      <c r="E603" s="858"/>
      <c r="F603" s="858"/>
      <c r="G603" s="858"/>
      <c r="H603" s="858"/>
      <c r="I603" s="859"/>
      <c r="J603" s="405" t="str">
        <f>IF(基本情報入力シート!M628="","",基本情報入力シート!M628)</f>
        <v/>
      </c>
      <c r="K603" s="406" t="str">
        <f>IF(基本情報入力シート!R628="","",基本情報入力シート!R628)</f>
        <v/>
      </c>
      <c r="L603" s="406" t="str">
        <f>IF(基本情報入力シート!W628="","",基本情報入力シート!W628)</f>
        <v/>
      </c>
      <c r="M603" s="405" t="str">
        <f>IF(基本情報入力シート!X628="","",基本情報入力シート!X628)</f>
        <v/>
      </c>
      <c r="N603" s="157" t="str">
        <f>IF(基本情報入力シート!Y628="","",基本情報入力シート!Y628)</f>
        <v/>
      </c>
      <c r="O603" s="164"/>
      <c r="P603" s="43"/>
      <c r="Q603" s="860"/>
      <c r="R603" s="861"/>
      <c r="S603" s="154" t="str">
        <f>IFERROR(ROUNDDOWN(Q603*VLOOKUP(N603,【参考】数式用!$AR$2:$AW$48,MATCH(P603,【参考】数式用!$AT$4:$AW$4)+2,FALSE)*0.5, 0), "")</f>
        <v/>
      </c>
      <c r="T603" s="47"/>
      <c r="U603" s="156" t="str">
        <f>IFERROR(IF(AG603&lt;&gt;"",Q603*VLOOKUP(N603,【参考】数式用!$AG$2:$AL$48,MATCH(P603,【参考】数式用!$AI$4:$AL$4,0)+2,0), ""), "")</f>
        <v/>
      </c>
      <c r="V603" s="42"/>
      <c r="W603" s="862"/>
      <c r="X603" s="863"/>
      <c r="Y603" s="43"/>
      <c r="Z603" s="48"/>
      <c r="AA603" s="155"/>
      <c r="AB603" s="49"/>
      <c r="AC603" s="864" t="str">
        <f>IFERROR(IF(AG603&lt;&gt;"",Z603*VLOOKUP(N603,【参考】数式用!$AG$2:$AL$48,MATCH(Y603,【参考】数式用!$AI$4:$AL$4,0)+2,0), ""), "")</f>
        <v/>
      </c>
      <c r="AD603" s="864"/>
      <c r="AE603" s="409"/>
      <c r="AF603" s="53"/>
      <c r="AG603" s="421" t="str">
        <f>IFERROR(VLOOKUP(O603, 【参考】数式用!$AY$5:$AY$13, 1, FALSE), "")</f>
        <v/>
      </c>
      <c r="AH603" s="422" t="str">
        <f>IFERROR(VLOOKUP(N603, 【参考】数式用!$BA$2:$BB$48, 2, FALSE), "")</f>
        <v/>
      </c>
      <c r="AI603" s="423" t="str">
        <f t="shared" si="20"/>
        <v/>
      </c>
      <c r="AJ603" s="424" t="str">
        <f t="shared" si="21"/>
        <v/>
      </c>
    </row>
    <row r="604" spans="1:36" ht="30" customHeight="1">
      <c r="A604" s="153">
        <v>591</v>
      </c>
      <c r="B604" s="857" t="str">
        <f>IF(基本情報入力シート!C629="","",基本情報入力シート!C629)</f>
        <v/>
      </c>
      <c r="C604" s="858"/>
      <c r="D604" s="858"/>
      <c r="E604" s="858"/>
      <c r="F604" s="858"/>
      <c r="G604" s="858"/>
      <c r="H604" s="858"/>
      <c r="I604" s="859"/>
      <c r="J604" s="405" t="str">
        <f>IF(基本情報入力シート!M629="","",基本情報入力シート!M629)</f>
        <v/>
      </c>
      <c r="K604" s="406" t="str">
        <f>IF(基本情報入力シート!R629="","",基本情報入力シート!R629)</f>
        <v/>
      </c>
      <c r="L604" s="406" t="str">
        <f>IF(基本情報入力シート!W629="","",基本情報入力シート!W629)</f>
        <v/>
      </c>
      <c r="M604" s="405" t="str">
        <f>IF(基本情報入力シート!X629="","",基本情報入力シート!X629)</f>
        <v/>
      </c>
      <c r="N604" s="157" t="str">
        <f>IF(基本情報入力シート!Y629="","",基本情報入力シート!Y629)</f>
        <v/>
      </c>
      <c r="O604" s="164"/>
      <c r="P604" s="43"/>
      <c r="Q604" s="860"/>
      <c r="R604" s="861"/>
      <c r="S604" s="154" t="str">
        <f>IFERROR(ROUNDDOWN(Q604*VLOOKUP(N604,【参考】数式用!$AR$2:$AW$48,MATCH(P604,【参考】数式用!$AT$4:$AW$4)+2,FALSE)*0.5, 0), "")</f>
        <v/>
      </c>
      <c r="T604" s="47"/>
      <c r="U604" s="156" t="str">
        <f>IFERROR(IF(AG604&lt;&gt;"",Q604*VLOOKUP(N604,【参考】数式用!$AG$2:$AL$48,MATCH(P604,【参考】数式用!$AI$4:$AL$4,0)+2,0), ""), "")</f>
        <v/>
      </c>
      <c r="V604" s="42"/>
      <c r="W604" s="862"/>
      <c r="X604" s="863"/>
      <c r="Y604" s="43"/>
      <c r="Z604" s="48"/>
      <c r="AA604" s="155"/>
      <c r="AB604" s="49"/>
      <c r="AC604" s="864" t="str">
        <f>IFERROR(IF(AG604&lt;&gt;"",Z604*VLOOKUP(N604,【参考】数式用!$AG$2:$AL$48,MATCH(Y604,【参考】数式用!$AI$4:$AL$4,0)+2,0), ""), "")</f>
        <v/>
      </c>
      <c r="AD604" s="864"/>
      <c r="AE604" s="409"/>
      <c r="AF604" s="53"/>
      <c r="AG604" s="421" t="str">
        <f>IFERROR(VLOOKUP(O604, 【参考】数式用!$AY$5:$AY$13, 1, FALSE), "")</f>
        <v/>
      </c>
      <c r="AH604" s="422" t="str">
        <f>IFERROR(VLOOKUP(N604, 【参考】数式用!$BA$2:$BB$48, 2, FALSE), "")</f>
        <v/>
      </c>
      <c r="AI604" s="423" t="str">
        <f t="shared" si="20"/>
        <v/>
      </c>
      <c r="AJ604" s="424" t="str">
        <f t="shared" si="21"/>
        <v/>
      </c>
    </row>
    <row r="605" spans="1:36" ht="30" customHeight="1">
      <c r="A605" s="153">
        <v>592</v>
      </c>
      <c r="B605" s="857" t="str">
        <f>IF(基本情報入力シート!C630="","",基本情報入力シート!C630)</f>
        <v/>
      </c>
      <c r="C605" s="858"/>
      <c r="D605" s="858"/>
      <c r="E605" s="858"/>
      <c r="F605" s="858"/>
      <c r="G605" s="858"/>
      <c r="H605" s="858"/>
      <c r="I605" s="859"/>
      <c r="J605" s="405" t="str">
        <f>IF(基本情報入力シート!M630="","",基本情報入力シート!M630)</f>
        <v/>
      </c>
      <c r="K605" s="406" t="str">
        <f>IF(基本情報入力シート!R630="","",基本情報入力シート!R630)</f>
        <v/>
      </c>
      <c r="L605" s="406" t="str">
        <f>IF(基本情報入力シート!W630="","",基本情報入力シート!W630)</f>
        <v/>
      </c>
      <c r="M605" s="405" t="str">
        <f>IF(基本情報入力シート!X630="","",基本情報入力シート!X630)</f>
        <v/>
      </c>
      <c r="N605" s="157" t="str">
        <f>IF(基本情報入力シート!Y630="","",基本情報入力シート!Y630)</f>
        <v/>
      </c>
      <c r="O605" s="164"/>
      <c r="P605" s="43"/>
      <c r="Q605" s="860"/>
      <c r="R605" s="861"/>
      <c r="S605" s="154" t="str">
        <f>IFERROR(ROUNDDOWN(Q605*VLOOKUP(N605,【参考】数式用!$AR$2:$AW$48,MATCH(P605,【参考】数式用!$AT$4:$AW$4)+2,FALSE)*0.5, 0), "")</f>
        <v/>
      </c>
      <c r="T605" s="47"/>
      <c r="U605" s="156" t="str">
        <f>IFERROR(IF(AG605&lt;&gt;"",Q605*VLOOKUP(N605,【参考】数式用!$AG$2:$AL$48,MATCH(P605,【参考】数式用!$AI$4:$AL$4,0)+2,0), ""), "")</f>
        <v/>
      </c>
      <c r="V605" s="42"/>
      <c r="W605" s="862"/>
      <c r="X605" s="863"/>
      <c r="Y605" s="43"/>
      <c r="Z605" s="48"/>
      <c r="AA605" s="155"/>
      <c r="AB605" s="49"/>
      <c r="AC605" s="864" t="str">
        <f>IFERROR(IF(AG605&lt;&gt;"",Z605*VLOOKUP(N605,【参考】数式用!$AG$2:$AL$48,MATCH(Y605,【参考】数式用!$AI$4:$AL$4,0)+2,0), ""), "")</f>
        <v/>
      </c>
      <c r="AD605" s="864"/>
      <c r="AE605" s="409"/>
      <c r="AF605" s="53"/>
      <c r="AG605" s="421" t="str">
        <f>IFERROR(VLOOKUP(O605, 【参考】数式用!$AY$5:$AY$13, 1, FALSE), "")</f>
        <v/>
      </c>
      <c r="AH605" s="422" t="str">
        <f>IFERROR(VLOOKUP(N605, 【参考】数式用!$BA$2:$BB$48, 2, FALSE), "")</f>
        <v/>
      </c>
      <c r="AI605" s="423" t="str">
        <f t="shared" si="20"/>
        <v/>
      </c>
      <c r="AJ605" s="424" t="str">
        <f t="shared" si="21"/>
        <v/>
      </c>
    </row>
    <row r="606" spans="1:36" ht="30" customHeight="1">
      <c r="A606" s="153">
        <v>593</v>
      </c>
      <c r="B606" s="857" t="str">
        <f>IF(基本情報入力シート!C631="","",基本情報入力シート!C631)</f>
        <v/>
      </c>
      <c r="C606" s="858"/>
      <c r="D606" s="858"/>
      <c r="E606" s="858"/>
      <c r="F606" s="858"/>
      <c r="G606" s="858"/>
      <c r="H606" s="858"/>
      <c r="I606" s="859"/>
      <c r="J606" s="405" t="str">
        <f>IF(基本情報入力シート!M631="","",基本情報入力シート!M631)</f>
        <v/>
      </c>
      <c r="K606" s="406" t="str">
        <f>IF(基本情報入力シート!R631="","",基本情報入力シート!R631)</f>
        <v/>
      </c>
      <c r="L606" s="406" t="str">
        <f>IF(基本情報入力シート!W631="","",基本情報入力シート!W631)</f>
        <v/>
      </c>
      <c r="M606" s="405" t="str">
        <f>IF(基本情報入力シート!X631="","",基本情報入力シート!X631)</f>
        <v/>
      </c>
      <c r="N606" s="157" t="str">
        <f>IF(基本情報入力シート!Y631="","",基本情報入力シート!Y631)</f>
        <v/>
      </c>
      <c r="O606" s="164"/>
      <c r="P606" s="43"/>
      <c r="Q606" s="860"/>
      <c r="R606" s="861"/>
      <c r="S606" s="154" t="str">
        <f>IFERROR(ROUNDDOWN(Q606*VLOOKUP(N606,【参考】数式用!$AR$2:$AW$48,MATCH(P606,【参考】数式用!$AT$4:$AW$4)+2,FALSE)*0.5, 0), "")</f>
        <v/>
      </c>
      <c r="T606" s="47"/>
      <c r="U606" s="156" t="str">
        <f>IFERROR(IF(AG606&lt;&gt;"",Q606*VLOOKUP(N606,【参考】数式用!$AG$2:$AL$48,MATCH(P606,【参考】数式用!$AI$4:$AL$4,0)+2,0), ""), "")</f>
        <v/>
      </c>
      <c r="V606" s="42"/>
      <c r="W606" s="862"/>
      <c r="X606" s="863"/>
      <c r="Y606" s="43"/>
      <c r="Z606" s="48"/>
      <c r="AA606" s="155"/>
      <c r="AB606" s="49"/>
      <c r="AC606" s="864" t="str">
        <f>IFERROR(IF(AG606&lt;&gt;"",Z606*VLOOKUP(N606,【参考】数式用!$AG$2:$AL$48,MATCH(Y606,【参考】数式用!$AI$4:$AL$4,0)+2,0), ""), "")</f>
        <v/>
      </c>
      <c r="AD606" s="864"/>
      <c r="AE606" s="409"/>
      <c r="AF606" s="53"/>
      <c r="AG606" s="421" t="str">
        <f>IFERROR(VLOOKUP(O606, 【参考】数式用!$AY$5:$AY$13, 1, FALSE), "")</f>
        <v/>
      </c>
      <c r="AH606" s="422" t="str">
        <f>IFERROR(VLOOKUP(N606, 【参考】数式用!$BA$2:$BB$48, 2, FALSE), "")</f>
        <v/>
      </c>
      <c r="AI606" s="423" t="str">
        <f t="shared" si="20"/>
        <v/>
      </c>
      <c r="AJ606" s="424" t="str">
        <f t="shared" si="21"/>
        <v/>
      </c>
    </row>
    <row r="607" spans="1:36" ht="30" customHeight="1">
      <c r="A607" s="153">
        <v>594</v>
      </c>
      <c r="B607" s="857" t="str">
        <f>IF(基本情報入力シート!C632="","",基本情報入力シート!C632)</f>
        <v/>
      </c>
      <c r="C607" s="858"/>
      <c r="D607" s="858"/>
      <c r="E607" s="858"/>
      <c r="F607" s="858"/>
      <c r="G607" s="858"/>
      <c r="H607" s="858"/>
      <c r="I607" s="859"/>
      <c r="J607" s="405" t="str">
        <f>IF(基本情報入力シート!M632="","",基本情報入力シート!M632)</f>
        <v/>
      </c>
      <c r="K607" s="406" t="str">
        <f>IF(基本情報入力シート!R632="","",基本情報入力シート!R632)</f>
        <v/>
      </c>
      <c r="L607" s="406" t="str">
        <f>IF(基本情報入力シート!W632="","",基本情報入力シート!W632)</f>
        <v/>
      </c>
      <c r="M607" s="405" t="str">
        <f>IF(基本情報入力シート!X632="","",基本情報入力シート!X632)</f>
        <v/>
      </c>
      <c r="N607" s="157" t="str">
        <f>IF(基本情報入力シート!Y632="","",基本情報入力シート!Y632)</f>
        <v/>
      </c>
      <c r="O607" s="164"/>
      <c r="P607" s="43"/>
      <c r="Q607" s="860"/>
      <c r="R607" s="861"/>
      <c r="S607" s="154" t="str">
        <f>IFERROR(ROUNDDOWN(Q607*VLOOKUP(N607,【参考】数式用!$AR$2:$AW$48,MATCH(P607,【参考】数式用!$AT$4:$AW$4)+2,FALSE)*0.5, 0), "")</f>
        <v/>
      </c>
      <c r="T607" s="47"/>
      <c r="U607" s="156" t="str">
        <f>IFERROR(IF(AG607&lt;&gt;"",Q607*VLOOKUP(N607,【参考】数式用!$AG$2:$AL$48,MATCH(P607,【参考】数式用!$AI$4:$AL$4,0)+2,0), ""), "")</f>
        <v/>
      </c>
      <c r="V607" s="42"/>
      <c r="W607" s="862"/>
      <c r="X607" s="863"/>
      <c r="Y607" s="43"/>
      <c r="Z607" s="48"/>
      <c r="AA607" s="155"/>
      <c r="AB607" s="49"/>
      <c r="AC607" s="864" t="str">
        <f>IFERROR(IF(AG607&lt;&gt;"",Z607*VLOOKUP(N607,【参考】数式用!$AG$2:$AL$48,MATCH(Y607,【参考】数式用!$AI$4:$AL$4,0)+2,0), ""), "")</f>
        <v/>
      </c>
      <c r="AD607" s="864"/>
      <c r="AE607" s="409"/>
      <c r="AF607" s="53"/>
      <c r="AG607" s="421" t="str">
        <f>IFERROR(VLOOKUP(O607, 【参考】数式用!$AY$5:$AY$13, 1, FALSE), "")</f>
        <v/>
      </c>
      <c r="AH607" s="422" t="str">
        <f>IFERROR(VLOOKUP(N607, 【参考】数式用!$BA$2:$BB$48, 2, FALSE), "")</f>
        <v/>
      </c>
      <c r="AI607" s="423" t="str">
        <f t="shared" si="20"/>
        <v/>
      </c>
      <c r="AJ607" s="424" t="str">
        <f t="shared" si="21"/>
        <v/>
      </c>
    </row>
    <row r="608" spans="1:36" ht="30" customHeight="1">
      <c r="A608" s="153">
        <v>595</v>
      </c>
      <c r="B608" s="857" t="str">
        <f>IF(基本情報入力シート!C633="","",基本情報入力シート!C633)</f>
        <v/>
      </c>
      <c r="C608" s="858"/>
      <c r="D608" s="858"/>
      <c r="E608" s="858"/>
      <c r="F608" s="858"/>
      <c r="G608" s="858"/>
      <c r="H608" s="858"/>
      <c r="I608" s="859"/>
      <c r="J608" s="405" t="str">
        <f>IF(基本情報入力シート!M633="","",基本情報入力シート!M633)</f>
        <v/>
      </c>
      <c r="K608" s="406" t="str">
        <f>IF(基本情報入力シート!R633="","",基本情報入力シート!R633)</f>
        <v/>
      </c>
      <c r="L608" s="406" t="str">
        <f>IF(基本情報入力シート!W633="","",基本情報入力シート!W633)</f>
        <v/>
      </c>
      <c r="M608" s="405" t="str">
        <f>IF(基本情報入力シート!X633="","",基本情報入力シート!X633)</f>
        <v/>
      </c>
      <c r="N608" s="157" t="str">
        <f>IF(基本情報入力シート!Y633="","",基本情報入力シート!Y633)</f>
        <v/>
      </c>
      <c r="O608" s="164"/>
      <c r="P608" s="43"/>
      <c r="Q608" s="860"/>
      <c r="R608" s="861"/>
      <c r="S608" s="154" t="str">
        <f>IFERROR(ROUNDDOWN(Q608*VLOOKUP(N608,【参考】数式用!$AR$2:$AW$48,MATCH(P608,【参考】数式用!$AT$4:$AW$4)+2,FALSE)*0.5, 0), "")</f>
        <v/>
      </c>
      <c r="T608" s="47"/>
      <c r="U608" s="156" t="str">
        <f>IFERROR(IF(AG608&lt;&gt;"",Q608*VLOOKUP(N608,【参考】数式用!$AG$2:$AL$48,MATCH(P608,【参考】数式用!$AI$4:$AL$4,0)+2,0), ""), "")</f>
        <v/>
      </c>
      <c r="V608" s="42"/>
      <c r="W608" s="862"/>
      <c r="X608" s="863"/>
      <c r="Y608" s="43"/>
      <c r="Z608" s="48"/>
      <c r="AA608" s="155"/>
      <c r="AB608" s="49"/>
      <c r="AC608" s="864" t="str">
        <f>IFERROR(IF(AG608&lt;&gt;"",Z608*VLOOKUP(N608,【参考】数式用!$AG$2:$AL$48,MATCH(Y608,【参考】数式用!$AI$4:$AL$4,0)+2,0), ""), "")</f>
        <v/>
      </c>
      <c r="AD608" s="864"/>
      <c r="AE608" s="409"/>
      <c r="AF608" s="53"/>
      <c r="AG608" s="421" t="str">
        <f>IFERROR(VLOOKUP(O608, 【参考】数式用!$AY$5:$AY$13, 1, FALSE), "")</f>
        <v/>
      </c>
      <c r="AH608" s="422" t="str">
        <f>IFERROR(VLOOKUP(N608, 【参考】数式用!$BA$2:$BB$48, 2, FALSE), "")</f>
        <v/>
      </c>
      <c r="AI608" s="423" t="str">
        <f t="shared" si="20"/>
        <v/>
      </c>
      <c r="AJ608" s="424" t="str">
        <f t="shared" si="21"/>
        <v/>
      </c>
    </row>
    <row r="609" spans="1:36" ht="30" customHeight="1">
      <c r="A609" s="153">
        <v>596</v>
      </c>
      <c r="B609" s="857" t="str">
        <f>IF(基本情報入力シート!C634="","",基本情報入力シート!C634)</f>
        <v/>
      </c>
      <c r="C609" s="858"/>
      <c r="D609" s="858"/>
      <c r="E609" s="858"/>
      <c r="F609" s="858"/>
      <c r="G609" s="858"/>
      <c r="H609" s="858"/>
      <c r="I609" s="859"/>
      <c r="J609" s="405" t="str">
        <f>IF(基本情報入力シート!M634="","",基本情報入力シート!M634)</f>
        <v/>
      </c>
      <c r="K609" s="406" t="str">
        <f>IF(基本情報入力シート!R634="","",基本情報入力シート!R634)</f>
        <v/>
      </c>
      <c r="L609" s="406" t="str">
        <f>IF(基本情報入力シート!W634="","",基本情報入力シート!W634)</f>
        <v/>
      </c>
      <c r="M609" s="405" t="str">
        <f>IF(基本情報入力シート!X634="","",基本情報入力シート!X634)</f>
        <v/>
      </c>
      <c r="N609" s="157" t="str">
        <f>IF(基本情報入力シート!Y634="","",基本情報入力シート!Y634)</f>
        <v/>
      </c>
      <c r="O609" s="164"/>
      <c r="P609" s="43"/>
      <c r="Q609" s="860"/>
      <c r="R609" s="861"/>
      <c r="S609" s="154" t="str">
        <f>IFERROR(ROUNDDOWN(Q609*VLOOKUP(N609,【参考】数式用!$AR$2:$AW$48,MATCH(P609,【参考】数式用!$AT$4:$AW$4)+2,FALSE)*0.5, 0), "")</f>
        <v/>
      </c>
      <c r="T609" s="47"/>
      <c r="U609" s="156" t="str">
        <f>IFERROR(IF(AG609&lt;&gt;"",Q609*VLOOKUP(N609,【参考】数式用!$AG$2:$AL$48,MATCH(P609,【参考】数式用!$AI$4:$AL$4,0)+2,0), ""), "")</f>
        <v/>
      </c>
      <c r="V609" s="42"/>
      <c r="W609" s="862"/>
      <c r="X609" s="863"/>
      <c r="Y609" s="43"/>
      <c r="Z609" s="48"/>
      <c r="AA609" s="155"/>
      <c r="AB609" s="49"/>
      <c r="AC609" s="864" t="str">
        <f>IFERROR(IF(AG609&lt;&gt;"",Z609*VLOOKUP(N609,【参考】数式用!$AG$2:$AL$48,MATCH(Y609,【参考】数式用!$AI$4:$AL$4,0)+2,0), ""), "")</f>
        <v/>
      </c>
      <c r="AD609" s="864"/>
      <c r="AE609" s="409"/>
      <c r="AF609" s="53"/>
      <c r="AG609" s="421" t="str">
        <f>IFERROR(VLOOKUP(O609, 【参考】数式用!$AY$5:$AY$13, 1, FALSE), "")</f>
        <v/>
      </c>
      <c r="AH609" s="422" t="str">
        <f>IFERROR(VLOOKUP(N609, 【参考】数式用!$BA$2:$BB$48, 2, FALSE), "")</f>
        <v/>
      </c>
      <c r="AI609" s="423" t="str">
        <f t="shared" si="20"/>
        <v/>
      </c>
      <c r="AJ609" s="424" t="str">
        <f t="shared" si="21"/>
        <v/>
      </c>
    </row>
    <row r="610" spans="1:36" ht="30" customHeight="1">
      <c r="A610" s="153">
        <v>597</v>
      </c>
      <c r="B610" s="857" t="str">
        <f>IF(基本情報入力シート!C635="","",基本情報入力シート!C635)</f>
        <v/>
      </c>
      <c r="C610" s="858"/>
      <c r="D610" s="858"/>
      <c r="E610" s="858"/>
      <c r="F610" s="858"/>
      <c r="G610" s="858"/>
      <c r="H610" s="858"/>
      <c r="I610" s="859"/>
      <c r="J610" s="405" t="str">
        <f>IF(基本情報入力シート!M635="","",基本情報入力シート!M635)</f>
        <v/>
      </c>
      <c r="K610" s="406" t="str">
        <f>IF(基本情報入力シート!R635="","",基本情報入力シート!R635)</f>
        <v/>
      </c>
      <c r="L610" s="406" t="str">
        <f>IF(基本情報入力シート!W635="","",基本情報入力シート!W635)</f>
        <v/>
      </c>
      <c r="M610" s="405" t="str">
        <f>IF(基本情報入力シート!X635="","",基本情報入力シート!X635)</f>
        <v/>
      </c>
      <c r="N610" s="157" t="str">
        <f>IF(基本情報入力シート!Y635="","",基本情報入力シート!Y635)</f>
        <v/>
      </c>
      <c r="O610" s="164"/>
      <c r="P610" s="43"/>
      <c r="Q610" s="860"/>
      <c r="R610" s="861"/>
      <c r="S610" s="154" t="str">
        <f>IFERROR(ROUNDDOWN(Q610*VLOOKUP(N610,【参考】数式用!$AR$2:$AW$48,MATCH(P610,【参考】数式用!$AT$4:$AW$4)+2,FALSE)*0.5, 0), "")</f>
        <v/>
      </c>
      <c r="T610" s="47"/>
      <c r="U610" s="156" t="str">
        <f>IFERROR(IF(AG610&lt;&gt;"",Q610*VLOOKUP(N610,【参考】数式用!$AG$2:$AL$48,MATCH(P610,【参考】数式用!$AI$4:$AL$4,0)+2,0), ""), "")</f>
        <v/>
      </c>
      <c r="V610" s="42"/>
      <c r="W610" s="862"/>
      <c r="X610" s="863"/>
      <c r="Y610" s="43"/>
      <c r="Z610" s="48"/>
      <c r="AA610" s="155"/>
      <c r="AB610" s="49"/>
      <c r="AC610" s="864" t="str">
        <f>IFERROR(IF(AG610&lt;&gt;"",Z610*VLOOKUP(N610,【参考】数式用!$AG$2:$AL$48,MATCH(Y610,【参考】数式用!$AI$4:$AL$4,0)+2,0), ""), "")</f>
        <v/>
      </c>
      <c r="AD610" s="864"/>
      <c r="AE610" s="409"/>
      <c r="AF610" s="53"/>
      <c r="AG610" s="421" t="str">
        <f>IFERROR(VLOOKUP(O610, 【参考】数式用!$AY$5:$AY$13, 1, FALSE), "")</f>
        <v/>
      </c>
      <c r="AH610" s="422" t="str">
        <f>IFERROR(VLOOKUP(N610, 【参考】数式用!$BA$2:$BB$48, 2, FALSE), "")</f>
        <v/>
      </c>
      <c r="AI610" s="423" t="str">
        <f t="shared" si="20"/>
        <v/>
      </c>
      <c r="AJ610" s="424" t="str">
        <f t="shared" si="21"/>
        <v/>
      </c>
    </row>
    <row r="611" spans="1:36" ht="30" customHeight="1">
      <c r="A611" s="153">
        <v>598</v>
      </c>
      <c r="B611" s="857" t="str">
        <f>IF(基本情報入力シート!C636="","",基本情報入力シート!C636)</f>
        <v/>
      </c>
      <c r="C611" s="858"/>
      <c r="D611" s="858"/>
      <c r="E611" s="858"/>
      <c r="F611" s="858"/>
      <c r="G611" s="858"/>
      <c r="H611" s="858"/>
      <c r="I611" s="859"/>
      <c r="J611" s="405" t="str">
        <f>IF(基本情報入力シート!M636="","",基本情報入力シート!M636)</f>
        <v/>
      </c>
      <c r="K611" s="406" t="str">
        <f>IF(基本情報入力シート!R636="","",基本情報入力シート!R636)</f>
        <v/>
      </c>
      <c r="L611" s="406" t="str">
        <f>IF(基本情報入力シート!W636="","",基本情報入力シート!W636)</f>
        <v/>
      </c>
      <c r="M611" s="405" t="str">
        <f>IF(基本情報入力シート!X636="","",基本情報入力シート!X636)</f>
        <v/>
      </c>
      <c r="N611" s="157" t="str">
        <f>IF(基本情報入力シート!Y636="","",基本情報入力シート!Y636)</f>
        <v/>
      </c>
      <c r="O611" s="164"/>
      <c r="P611" s="43"/>
      <c r="Q611" s="860"/>
      <c r="R611" s="861"/>
      <c r="S611" s="154" t="str">
        <f>IFERROR(ROUNDDOWN(Q611*VLOOKUP(N611,【参考】数式用!$AR$2:$AW$48,MATCH(P611,【参考】数式用!$AT$4:$AW$4)+2,FALSE)*0.5, 0), "")</f>
        <v/>
      </c>
      <c r="T611" s="47"/>
      <c r="U611" s="156" t="str">
        <f>IFERROR(IF(AG611&lt;&gt;"",Q611*VLOOKUP(N611,【参考】数式用!$AG$2:$AL$48,MATCH(P611,【参考】数式用!$AI$4:$AL$4,0)+2,0), ""), "")</f>
        <v/>
      </c>
      <c r="V611" s="42"/>
      <c r="W611" s="862"/>
      <c r="X611" s="863"/>
      <c r="Y611" s="43"/>
      <c r="Z611" s="48"/>
      <c r="AA611" s="155"/>
      <c r="AB611" s="49"/>
      <c r="AC611" s="864" t="str">
        <f>IFERROR(IF(AG611&lt;&gt;"",Z611*VLOOKUP(N611,【参考】数式用!$AG$2:$AL$48,MATCH(Y611,【参考】数式用!$AI$4:$AL$4,0)+2,0), ""), "")</f>
        <v/>
      </c>
      <c r="AD611" s="864"/>
      <c r="AE611" s="409"/>
      <c r="AF611" s="53"/>
      <c r="AG611" s="421" t="str">
        <f>IFERROR(VLOOKUP(O611, 【参考】数式用!$AY$5:$AY$13, 1, FALSE), "")</f>
        <v/>
      </c>
      <c r="AH611" s="422" t="str">
        <f>IFERROR(VLOOKUP(N611, 【参考】数式用!$BA$2:$BB$48, 2, FALSE), "")</f>
        <v/>
      </c>
      <c r="AI611" s="423" t="str">
        <f t="shared" si="20"/>
        <v/>
      </c>
      <c r="AJ611" s="424" t="str">
        <f t="shared" si="21"/>
        <v/>
      </c>
    </row>
    <row r="612" spans="1:36" ht="30" customHeight="1">
      <c r="A612" s="153">
        <v>599</v>
      </c>
      <c r="B612" s="857" t="str">
        <f>IF(基本情報入力シート!C637="","",基本情報入力シート!C637)</f>
        <v/>
      </c>
      <c r="C612" s="858"/>
      <c r="D612" s="858"/>
      <c r="E612" s="858"/>
      <c r="F612" s="858"/>
      <c r="G612" s="858"/>
      <c r="H612" s="858"/>
      <c r="I612" s="859"/>
      <c r="J612" s="405" t="str">
        <f>IF(基本情報入力シート!M637="","",基本情報入力シート!M637)</f>
        <v/>
      </c>
      <c r="K612" s="406" t="str">
        <f>IF(基本情報入力シート!R637="","",基本情報入力シート!R637)</f>
        <v/>
      </c>
      <c r="L612" s="406" t="str">
        <f>IF(基本情報入力シート!W637="","",基本情報入力シート!W637)</f>
        <v/>
      </c>
      <c r="M612" s="405" t="str">
        <f>IF(基本情報入力シート!X637="","",基本情報入力シート!X637)</f>
        <v/>
      </c>
      <c r="N612" s="157" t="str">
        <f>IF(基本情報入力シート!Y637="","",基本情報入力シート!Y637)</f>
        <v/>
      </c>
      <c r="O612" s="164"/>
      <c r="P612" s="43"/>
      <c r="Q612" s="860"/>
      <c r="R612" s="861"/>
      <c r="S612" s="154" t="str">
        <f>IFERROR(ROUNDDOWN(Q612*VLOOKUP(N612,【参考】数式用!$AR$2:$AW$48,MATCH(P612,【参考】数式用!$AT$4:$AW$4)+2,FALSE)*0.5, 0), "")</f>
        <v/>
      </c>
      <c r="T612" s="47"/>
      <c r="U612" s="156" t="str">
        <f>IFERROR(IF(AG612&lt;&gt;"",Q612*VLOOKUP(N612,【参考】数式用!$AG$2:$AL$48,MATCH(P612,【参考】数式用!$AI$4:$AL$4,0)+2,0), ""), "")</f>
        <v/>
      </c>
      <c r="V612" s="42"/>
      <c r="W612" s="862"/>
      <c r="X612" s="863"/>
      <c r="Y612" s="43"/>
      <c r="Z612" s="48"/>
      <c r="AA612" s="155"/>
      <c r="AB612" s="49"/>
      <c r="AC612" s="864" t="str">
        <f>IFERROR(IF(AG612&lt;&gt;"",Z612*VLOOKUP(N612,【参考】数式用!$AG$2:$AL$48,MATCH(Y612,【参考】数式用!$AI$4:$AL$4,0)+2,0), ""), "")</f>
        <v/>
      </c>
      <c r="AD612" s="864"/>
      <c r="AE612" s="409"/>
      <c r="AF612" s="53"/>
      <c r="AG612" s="421" t="str">
        <f>IFERROR(VLOOKUP(O612, 【参考】数式用!$AY$5:$AY$13, 1, FALSE), "")</f>
        <v/>
      </c>
      <c r="AH612" s="422" t="str">
        <f>IFERROR(VLOOKUP(N612, 【参考】数式用!$BA$2:$BB$48, 2, FALSE), "")</f>
        <v/>
      </c>
      <c r="AI612" s="423" t="str">
        <f t="shared" si="20"/>
        <v/>
      </c>
      <c r="AJ612" s="424" t="str">
        <f t="shared" si="21"/>
        <v/>
      </c>
    </row>
    <row r="613" spans="1:36" ht="30" customHeight="1">
      <c r="A613" s="153">
        <v>600</v>
      </c>
      <c r="B613" s="857" t="str">
        <f>IF(基本情報入力シート!C638="","",基本情報入力シート!C638)</f>
        <v/>
      </c>
      <c r="C613" s="858"/>
      <c r="D613" s="858"/>
      <c r="E613" s="858"/>
      <c r="F613" s="858"/>
      <c r="G613" s="858"/>
      <c r="H613" s="858"/>
      <c r="I613" s="859"/>
      <c r="J613" s="405" t="str">
        <f>IF(基本情報入力シート!M638="","",基本情報入力シート!M638)</f>
        <v/>
      </c>
      <c r="K613" s="406" t="str">
        <f>IF(基本情報入力シート!R638="","",基本情報入力シート!R638)</f>
        <v/>
      </c>
      <c r="L613" s="406" t="str">
        <f>IF(基本情報入力シート!W638="","",基本情報入力シート!W638)</f>
        <v/>
      </c>
      <c r="M613" s="405" t="str">
        <f>IF(基本情報入力シート!X638="","",基本情報入力シート!X638)</f>
        <v/>
      </c>
      <c r="N613" s="157" t="str">
        <f>IF(基本情報入力シート!Y638="","",基本情報入力シート!Y638)</f>
        <v/>
      </c>
      <c r="O613" s="164"/>
      <c r="P613" s="43"/>
      <c r="Q613" s="860"/>
      <c r="R613" s="861"/>
      <c r="S613" s="154" t="str">
        <f>IFERROR(ROUNDDOWN(Q613*VLOOKUP(N613,【参考】数式用!$AR$2:$AW$48,MATCH(P613,【参考】数式用!$AT$4:$AW$4)+2,FALSE)*0.5, 0), "")</f>
        <v/>
      </c>
      <c r="T613" s="47"/>
      <c r="U613" s="156" t="str">
        <f>IFERROR(IF(AG613&lt;&gt;"",Q613*VLOOKUP(N613,【参考】数式用!$AG$2:$AL$48,MATCH(P613,【参考】数式用!$AI$4:$AL$4,0)+2,0), ""), "")</f>
        <v/>
      </c>
      <c r="V613" s="42"/>
      <c r="W613" s="862"/>
      <c r="X613" s="863"/>
      <c r="Y613" s="43"/>
      <c r="Z613" s="48"/>
      <c r="AA613" s="155"/>
      <c r="AB613" s="49"/>
      <c r="AC613" s="864" t="str">
        <f>IFERROR(IF(AG613&lt;&gt;"",Z613*VLOOKUP(N613,【参考】数式用!$AG$2:$AL$48,MATCH(Y613,【参考】数式用!$AI$4:$AL$4,0)+2,0), ""), "")</f>
        <v/>
      </c>
      <c r="AD613" s="864"/>
      <c r="AE613" s="409"/>
      <c r="AF613" s="53"/>
      <c r="AG613" s="421" t="str">
        <f>IFERROR(VLOOKUP(O613, 【参考】数式用!$AY$5:$AY$13, 1, FALSE), "")</f>
        <v/>
      </c>
      <c r="AH613" s="422" t="str">
        <f>IFERROR(VLOOKUP(N613, 【参考】数式用!$BA$2:$BB$48, 2, FALSE), "")</f>
        <v/>
      </c>
      <c r="AI613" s="423" t="str">
        <f t="shared" si="20"/>
        <v/>
      </c>
      <c r="AJ613" s="424" t="str">
        <f t="shared" si="21"/>
        <v/>
      </c>
    </row>
    <row r="614" spans="1:36" ht="30" customHeight="1">
      <c r="A614" s="153">
        <v>601</v>
      </c>
      <c r="B614" s="857" t="str">
        <f>IF(基本情報入力シート!C639="","",基本情報入力シート!C639)</f>
        <v/>
      </c>
      <c r="C614" s="858"/>
      <c r="D614" s="858"/>
      <c r="E614" s="858"/>
      <c r="F614" s="858"/>
      <c r="G614" s="858"/>
      <c r="H614" s="858"/>
      <c r="I614" s="859"/>
      <c r="J614" s="405" t="str">
        <f>IF(基本情報入力シート!M639="","",基本情報入力シート!M639)</f>
        <v/>
      </c>
      <c r="K614" s="406" t="str">
        <f>IF(基本情報入力シート!R639="","",基本情報入力シート!R639)</f>
        <v/>
      </c>
      <c r="L614" s="406" t="str">
        <f>IF(基本情報入力シート!W639="","",基本情報入力シート!W639)</f>
        <v/>
      </c>
      <c r="M614" s="405" t="str">
        <f>IF(基本情報入力シート!X639="","",基本情報入力シート!X639)</f>
        <v/>
      </c>
      <c r="N614" s="157" t="str">
        <f>IF(基本情報入力シート!Y639="","",基本情報入力シート!Y639)</f>
        <v/>
      </c>
      <c r="O614" s="164"/>
      <c r="P614" s="43"/>
      <c r="Q614" s="860"/>
      <c r="R614" s="861"/>
      <c r="S614" s="154" t="str">
        <f>IFERROR(ROUNDDOWN(Q614*VLOOKUP(N614,【参考】数式用!$AR$2:$AW$48,MATCH(P614,【参考】数式用!$AT$4:$AW$4)+2,FALSE)*0.5, 0), "")</f>
        <v/>
      </c>
      <c r="T614" s="47"/>
      <c r="U614" s="156" t="str">
        <f>IFERROR(IF(AG614&lt;&gt;"",Q614*VLOOKUP(N614,【参考】数式用!$AG$2:$AL$48,MATCH(P614,【参考】数式用!$AI$4:$AL$4,0)+2,0), ""), "")</f>
        <v/>
      </c>
      <c r="V614" s="42"/>
      <c r="W614" s="862"/>
      <c r="X614" s="863"/>
      <c r="Y614" s="43"/>
      <c r="Z614" s="48"/>
      <c r="AA614" s="155"/>
      <c r="AB614" s="49"/>
      <c r="AC614" s="864" t="str">
        <f>IFERROR(IF(AG614&lt;&gt;"",Z614*VLOOKUP(N614,【参考】数式用!$AG$2:$AL$48,MATCH(Y614,【参考】数式用!$AI$4:$AL$4,0)+2,0), ""), "")</f>
        <v/>
      </c>
      <c r="AD614" s="864"/>
      <c r="AE614" s="409"/>
      <c r="AF614" s="53"/>
      <c r="AG614" s="421" t="str">
        <f>IFERROR(VLOOKUP(O614, 【参考】数式用!$AY$5:$AY$13, 1, FALSE), "")</f>
        <v/>
      </c>
      <c r="AH614" s="422" t="str">
        <f>IFERROR(VLOOKUP(N614, 【参考】数式用!$BA$2:$BB$48, 2, FALSE), "")</f>
        <v/>
      </c>
      <c r="AI614" s="423" t="str">
        <f t="shared" si="20"/>
        <v/>
      </c>
      <c r="AJ614" s="424" t="str">
        <f t="shared" si="21"/>
        <v/>
      </c>
    </row>
    <row r="615" spans="1:36" ht="30" customHeight="1">
      <c r="A615" s="153">
        <v>602</v>
      </c>
      <c r="B615" s="857" t="str">
        <f>IF(基本情報入力シート!C640="","",基本情報入力シート!C640)</f>
        <v/>
      </c>
      <c r="C615" s="858"/>
      <c r="D615" s="858"/>
      <c r="E615" s="858"/>
      <c r="F615" s="858"/>
      <c r="G615" s="858"/>
      <c r="H615" s="858"/>
      <c r="I615" s="859"/>
      <c r="J615" s="405" t="str">
        <f>IF(基本情報入力シート!M640="","",基本情報入力シート!M640)</f>
        <v/>
      </c>
      <c r="K615" s="406" t="str">
        <f>IF(基本情報入力シート!R640="","",基本情報入力シート!R640)</f>
        <v/>
      </c>
      <c r="L615" s="406" t="str">
        <f>IF(基本情報入力シート!W640="","",基本情報入力シート!W640)</f>
        <v/>
      </c>
      <c r="M615" s="405" t="str">
        <f>IF(基本情報入力シート!X640="","",基本情報入力シート!X640)</f>
        <v/>
      </c>
      <c r="N615" s="157" t="str">
        <f>IF(基本情報入力シート!Y640="","",基本情報入力シート!Y640)</f>
        <v/>
      </c>
      <c r="O615" s="164"/>
      <c r="P615" s="43"/>
      <c r="Q615" s="860"/>
      <c r="R615" s="861"/>
      <c r="S615" s="154" t="str">
        <f>IFERROR(ROUNDDOWN(Q615*VLOOKUP(N615,【参考】数式用!$AR$2:$AW$48,MATCH(P615,【参考】数式用!$AT$4:$AW$4)+2,FALSE)*0.5, 0), "")</f>
        <v/>
      </c>
      <c r="T615" s="47"/>
      <c r="U615" s="156" t="str">
        <f>IFERROR(IF(AG615&lt;&gt;"",Q615*VLOOKUP(N615,【参考】数式用!$AG$2:$AL$48,MATCH(P615,【参考】数式用!$AI$4:$AL$4,0)+2,0), ""), "")</f>
        <v/>
      </c>
      <c r="V615" s="42"/>
      <c r="W615" s="862"/>
      <c r="X615" s="863"/>
      <c r="Y615" s="43"/>
      <c r="Z615" s="48"/>
      <c r="AA615" s="155"/>
      <c r="AB615" s="49"/>
      <c r="AC615" s="864" t="str">
        <f>IFERROR(IF(AG615&lt;&gt;"",Z615*VLOOKUP(N615,【参考】数式用!$AG$2:$AL$48,MATCH(Y615,【参考】数式用!$AI$4:$AL$4,0)+2,0), ""), "")</f>
        <v/>
      </c>
      <c r="AD615" s="864"/>
      <c r="AE615" s="409"/>
      <c r="AF615" s="53"/>
      <c r="AG615" s="421" t="str">
        <f>IFERROR(VLOOKUP(O615, 【参考】数式用!$AY$5:$AY$13, 1, FALSE), "")</f>
        <v/>
      </c>
      <c r="AH615" s="422" t="str">
        <f>IFERROR(VLOOKUP(N615, 【参考】数式用!$BA$2:$BB$48, 2, FALSE), "")</f>
        <v/>
      </c>
      <c r="AI615" s="423" t="str">
        <f t="shared" si="20"/>
        <v/>
      </c>
      <c r="AJ615" s="424" t="str">
        <f t="shared" si="21"/>
        <v/>
      </c>
    </row>
    <row r="616" spans="1:36" ht="30" customHeight="1">
      <c r="A616" s="153">
        <v>603</v>
      </c>
      <c r="B616" s="857" t="str">
        <f>IF(基本情報入力シート!C641="","",基本情報入力シート!C641)</f>
        <v/>
      </c>
      <c r="C616" s="858"/>
      <c r="D616" s="858"/>
      <c r="E616" s="858"/>
      <c r="F616" s="858"/>
      <c r="G616" s="858"/>
      <c r="H616" s="858"/>
      <c r="I616" s="859"/>
      <c r="J616" s="405" t="str">
        <f>IF(基本情報入力シート!M641="","",基本情報入力シート!M641)</f>
        <v/>
      </c>
      <c r="K616" s="406" t="str">
        <f>IF(基本情報入力シート!R641="","",基本情報入力シート!R641)</f>
        <v/>
      </c>
      <c r="L616" s="406" t="str">
        <f>IF(基本情報入力シート!W641="","",基本情報入力シート!W641)</f>
        <v/>
      </c>
      <c r="M616" s="405" t="str">
        <f>IF(基本情報入力シート!X641="","",基本情報入力シート!X641)</f>
        <v/>
      </c>
      <c r="N616" s="157" t="str">
        <f>IF(基本情報入力シート!Y641="","",基本情報入力シート!Y641)</f>
        <v/>
      </c>
      <c r="O616" s="164"/>
      <c r="P616" s="43"/>
      <c r="Q616" s="860"/>
      <c r="R616" s="861"/>
      <c r="S616" s="154" t="str">
        <f>IFERROR(ROUNDDOWN(Q616*VLOOKUP(N616,【参考】数式用!$AR$2:$AW$48,MATCH(P616,【参考】数式用!$AT$4:$AW$4)+2,FALSE)*0.5, 0), "")</f>
        <v/>
      </c>
      <c r="T616" s="47"/>
      <c r="U616" s="156" t="str">
        <f>IFERROR(IF(AG616&lt;&gt;"",Q616*VLOOKUP(N616,【参考】数式用!$AG$2:$AL$48,MATCH(P616,【参考】数式用!$AI$4:$AL$4,0)+2,0), ""), "")</f>
        <v/>
      </c>
      <c r="V616" s="42"/>
      <c r="W616" s="862"/>
      <c r="X616" s="863"/>
      <c r="Y616" s="43"/>
      <c r="Z616" s="48"/>
      <c r="AA616" s="155"/>
      <c r="AB616" s="49"/>
      <c r="AC616" s="864" t="str">
        <f>IFERROR(IF(AG616&lt;&gt;"",Z616*VLOOKUP(N616,【参考】数式用!$AG$2:$AL$48,MATCH(Y616,【参考】数式用!$AI$4:$AL$4,0)+2,0), ""), "")</f>
        <v/>
      </c>
      <c r="AD616" s="864"/>
      <c r="AE616" s="409"/>
      <c r="AF616" s="53"/>
      <c r="AG616" s="421" t="str">
        <f>IFERROR(VLOOKUP(O616, 【参考】数式用!$AY$5:$AY$13, 1, FALSE), "")</f>
        <v/>
      </c>
      <c r="AH616" s="422" t="str">
        <f>IFERROR(VLOOKUP(N616, 【参考】数式用!$BA$2:$BB$48, 2, FALSE), "")</f>
        <v/>
      </c>
      <c r="AI616" s="423" t="str">
        <f t="shared" ref="AI616:AI679" si="22">IF(AND(OR(P616="処遇改善加算Ⅰ",P616="処遇改善加算Ⅱ"),AH616="対象"), 1,"")</f>
        <v/>
      </c>
      <c r="AJ616" s="424" t="str">
        <f t="shared" ref="AJ616:AJ679" si="23">IF(OR(Y616="処遇改善加算Ⅰ",Y616="処遇改善加算Ⅱ"),IF(AND(N616&lt;&gt;"訪問型サービス（総合事業）",N616&lt;&gt;"通所型サービス（総合事業）",N616&lt;&gt;"（介護予防）短期入所生活介護",N616&lt;&gt;"（介護予防）短期入所療養介護（老健）",N616&lt;&gt;"（介護予防）短期入所療養介護 （病院等（老健以外）)",N616&lt;&gt;"（介護予防）短期入所療養介護（医療院）"),1,""),"")</f>
        <v/>
      </c>
    </row>
    <row r="617" spans="1:36" ht="30" customHeight="1">
      <c r="A617" s="153">
        <v>604</v>
      </c>
      <c r="B617" s="857" t="str">
        <f>IF(基本情報入力シート!C642="","",基本情報入力シート!C642)</f>
        <v/>
      </c>
      <c r="C617" s="858"/>
      <c r="D617" s="858"/>
      <c r="E617" s="858"/>
      <c r="F617" s="858"/>
      <c r="G617" s="858"/>
      <c r="H617" s="858"/>
      <c r="I617" s="859"/>
      <c r="J617" s="405" t="str">
        <f>IF(基本情報入力シート!M642="","",基本情報入力シート!M642)</f>
        <v/>
      </c>
      <c r="K617" s="406" t="str">
        <f>IF(基本情報入力シート!R642="","",基本情報入力シート!R642)</f>
        <v/>
      </c>
      <c r="L617" s="406" t="str">
        <f>IF(基本情報入力シート!W642="","",基本情報入力シート!W642)</f>
        <v/>
      </c>
      <c r="M617" s="405" t="str">
        <f>IF(基本情報入力シート!X642="","",基本情報入力シート!X642)</f>
        <v/>
      </c>
      <c r="N617" s="157" t="str">
        <f>IF(基本情報入力シート!Y642="","",基本情報入力シート!Y642)</f>
        <v/>
      </c>
      <c r="O617" s="164"/>
      <c r="P617" s="43"/>
      <c r="Q617" s="860"/>
      <c r="R617" s="861"/>
      <c r="S617" s="154" t="str">
        <f>IFERROR(ROUNDDOWN(Q617*VLOOKUP(N617,【参考】数式用!$AR$2:$AW$48,MATCH(P617,【参考】数式用!$AT$4:$AW$4)+2,FALSE)*0.5, 0), "")</f>
        <v/>
      </c>
      <c r="T617" s="47"/>
      <c r="U617" s="156" t="str">
        <f>IFERROR(IF(AG617&lt;&gt;"",Q617*VLOOKUP(N617,【参考】数式用!$AG$2:$AL$48,MATCH(P617,【参考】数式用!$AI$4:$AL$4,0)+2,0), ""), "")</f>
        <v/>
      </c>
      <c r="V617" s="42"/>
      <c r="W617" s="862"/>
      <c r="X617" s="863"/>
      <c r="Y617" s="43"/>
      <c r="Z617" s="48"/>
      <c r="AA617" s="155"/>
      <c r="AB617" s="49"/>
      <c r="AC617" s="864" t="str">
        <f>IFERROR(IF(AG617&lt;&gt;"",Z617*VLOOKUP(N617,【参考】数式用!$AG$2:$AL$48,MATCH(Y617,【参考】数式用!$AI$4:$AL$4,0)+2,0), ""), "")</f>
        <v/>
      </c>
      <c r="AD617" s="864"/>
      <c r="AE617" s="409"/>
      <c r="AF617" s="53"/>
      <c r="AG617" s="421" t="str">
        <f>IFERROR(VLOOKUP(O617, 【参考】数式用!$AY$5:$AY$13, 1, FALSE), "")</f>
        <v/>
      </c>
      <c r="AH617" s="422" t="str">
        <f>IFERROR(VLOOKUP(N617, 【参考】数式用!$BA$2:$BB$48, 2, FALSE), "")</f>
        <v/>
      </c>
      <c r="AI617" s="423" t="str">
        <f t="shared" si="22"/>
        <v/>
      </c>
      <c r="AJ617" s="424" t="str">
        <f t="shared" si="23"/>
        <v/>
      </c>
    </row>
    <row r="618" spans="1:36" ht="30" customHeight="1">
      <c r="A618" s="153">
        <v>605</v>
      </c>
      <c r="B618" s="857" t="str">
        <f>IF(基本情報入力シート!C643="","",基本情報入力シート!C643)</f>
        <v/>
      </c>
      <c r="C618" s="858"/>
      <c r="D618" s="858"/>
      <c r="E618" s="858"/>
      <c r="F618" s="858"/>
      <c r="G618" s="858"/>
      <c r="H618" s="858"/>
      <c r="I618" s="859"/>
      <c r="J618" s="405" t="str">
        <f>IF(基本情報入力シート!M643="","",基本情報入力シート!M643)</f>
        <v/>
      </c>
      <c r="K618" s="406" t="str">
        <f>IF(基本情報入力シート!R643="","",基本情報入力シート!R643)</f>
        <v/>
      </c>
      <c r="L618" s="406" t="str">
        <f>IF(基本情報入力シート!W643="","",基本情報入力シート!W643)</f>
        <v/>
      </c>
      <c r="M618" s="405" t="str">
        <f>IF(基本情報入力シート!X643="","",基本情報入力シート!X643)</f>
        <v/>
      </c>
      <c r="N618" s="157" t="str">
        <f>IF(基本情報入力シート!Y643="","",基本情報入力シート!Y643)</f>
        <v/>
      </c>
      <c r="O618" s="164"/>
      <c r="P618" s="43"/>
      <c r="Q618" s="860"/>
      <c r="R618" s="861"/>
      <c r="S618" s="154" t="str">
        <f>IFERROR(ROUNDDOWN(Q618*VLOOKUP(N618,【参考】数式用!$AR$2:$AW$48,MATCH(P618,【参考】数式用!$AT$4:$AW$4)+2,FALSE)*0.5, 0), "")</f>
        <v/>
      </c>
      <c r="T618" s="47"/>
      <c r="U618" s="156" t="str">
        <f>IFERROR(IF(AG618&lt;&gt;"",Q618*VLOOKUP(N618,【参考】数式用!$AG$2:$AL$48,MATCH(P618,【参考】数式用!$AI$4:$AL$4,0)+2,0), ""), "")</f>
        <v/>
      </c>
      <c r="V618" s="42"/>
      <c r="W618" s="862"/>
      <c r="X618" s="863"/>
      <c r="Y618" s="43"/>
      <c r="Z618" s="48"/>
      <c r="AA618" s="155"/>
      <c r="AB618" s="49"/>
      <c r="AC618" s="864" t="str">
        <f>IFERROR(IF(AG618&lt;&gt;"",Z618*VLOOKUP(N618,【参考】数式用!$AG$2:$AL$48,MATCH(Y618,【参考】数式用!$AI$4:$AL$4,0)+2,0), ""), "")</f>
        <v/>
      </c>
      <c r="AD618" s="864"/>
      <c r="AE618" s="409"/>
      <c r="AF618" s="53"/>
      <c r="AG618" s="421" t="str">
        <f>IFERROR(VLOOKUP(O618, 【参考】数式用!$AY$5:$AY$13, 1, FALSE), "")</f>
        <v/>
      </c>
      <c r="AH618" s="422" t="str">
        <f>IFERROR(VLOOKUP(N618, 【参考】数式用!$BA$2:$BB$48, 2, FALSE), "")</f>
        <v/>
      </c>
      <c r="AI618" s="423" t="str">
        <f t="shared" si="22"/>
        <v/>
      </c>
      <c r="AJ618" s="424" t="str">
        <f t="shared" si="23"/>
        <v/>
      </c>
    </row>
    <row r="619" spans="1:36" ht="30" customHeight="1">
      <c r="A619" s="153">
        <v>606</v>
      </c>
      <c r="B619" s="857" t="str">
        <f>IF(基本情報入力シート!C644="","",基本情報入力シート!C644)</f>
        <v/>
      </c>
      <c r="C619" s="858"/>
      <c r="D619" s="858"/>
      <c r="E619" s="858"/>
      <c r="F619" s="858"/>
      <c r="G619" s="858"/>
      <c r="H619" s="858"/>
      <c r="I619" s="859"/>
      <c r="J619" s="405" t="str">
        <f>IF(基本情報入力シート!M644="","",基本情報入力シート!M644)</f>
        <v/>
      </c>
      <c r="K619" s="406" t="str">
        <f>IF(基本情報入力シート!R644="","",基本情報入力シート!R644)</f>
        <v/>
      </c>
      <c r="L619" s="406" t="str">
        <f>IF(基本情報入力シート!W644="","",基本情報入力シート!W644)</f>
        <v/>
      </c>
      <c r="M619" s="405" t="str">
        <f>IF(基本情報入力シート!X644="","",基本情報入力シート!X644)</f>
        <v/>
      </c>
      <c r="N619" s="157" t="str">
        <f>IF(基本情報入力シート!Y644="","",基本情報入力シート!Y644)</f>
        <v/>
      </c>
      <c r="O619" s="164"/>
      <c r="P619" s="43"/>
      <c r="Q619" s="860"/>
      <c r="R619" s="861"/>
      <c r="S619" s="154" t="str">
        <f>IFERROR(ROUNDDOWN(Q619*VLOOKUP(N619,【参考】数式用!$AR$2:$AW$48,MATCH(P619,【参考】数式用!$AT$4:$AW$4)+2,FALSE)*0.5, 0), "")</f>
        <v/>
      </c>
      <c r="T619" s="47"/>
      <c r="U619" s="156" t="str">
        <f>IFERROR(IF(AG619&lt;&gt;"",Q619*VLOOKUP(N619,【参考】数式用!$AG$2:$AL$48,MATCH(P619,【参考】数式用!$AI$4:$AL$4,0)+2,0), ""), "")</f>
        <v/>
      </c>
      <c r="V619" s="42"/>
      <c r="W619" s="862"/>
      <c r="X619" s="863"/>
      <c r="Y619" s="43"/>
      <c r="Z619" s="48"/>
      <c r="AA619" s="155"/>
      <c r="AB619" s="49"/>
      <c r="AC619" s="864" t="str">
        <f>IFERROR(IF(AG619&lt;&gt;"",Z619*VLOOKUP(N619,【参考】数式用!$AG$2:$AL$48,MATCH(Y619,【参考】数式用!$AI$4:$AL$4,0)+2,0), ""), "")</f>
        <v/>
      </c>
      <c r="AD619" s="864"/>
      <c r="AE619" s="409"/>
      <c r="AF619" s="53"/>
      <c r="AG619" s="421" t="str">
        <f>IFERROR(VLOOKUP(O619, 【参考】数式用!$AY$5:$AY$13, 1, FALSE), "")</f>
        <v/>
      </c>
      <c r="AH619" s="422" t="str">
        <f>IFERROR(VLOOKUP(N619, 【参考】数式用!$BA$2:$BB$48, 2, FALSE), "")</f>
        <v/>
      </c>
      <c r="AI619" s="423" t="str">
        <f t="shared" si="22"/>
        <v/>
      </c>
      <c r="AJ619" s="424" t="str">
        <f t="shared" si="23"/>
        <v/>
      </c>
    </row>
    <row r="620" spans="1:36" ht="30" customHeight="1">
      <c r="A620" s="153">
        <v>607</v>
      </c>
      <c r="B620" s="857" t="str">
        <f>IF(基本情報入力シート!C645="","",基本情報入力シート!C645)</f>
        <v/>
      </c>
      <c r="C620" s="858"/>
      <c r="D620" s="858"/>
      <c r="E620" s="858"/>
      <c r="F620" s="858"/>
      <c r="G620" s="858"/>
      <c r="H620" s="858"/>
      <c r="I620" s="859"/>
      <c r="J620" s="405" t="str">
        <f>IF(基本情報入力シート!M645="","",基本情報入力シート!M645)</f>
        <v/>
      </c>
      <c r="K620" s="406" t="str">
        <f>IF(基本情報入力シート!R645="","",基本情報入力シート!R645)</f>
        <v/>
      </c>
      <c r="L620" s="406" t="str">
        <f>IF(基本情報入力シート!W645="","",基本情報入力シート!W645)</f>
        <v/>
      </c>
      <c r="M620" s="405" t="str">
        <f>IF(基本情報入力シート!X645="","",基本情報入力シート!X645)</f>
        <v/>
      </c>
      <c r="N620" s="157" t="str">
        <f>IF(基本情報入力シート!Y645="","",基本情報入力シート!Y645)</f>
        <v/>
      </c>
      <c r="O620" s="164"/>
      <c r="P620" s="43"/>
      <c r="Q620" s="860"/>
      <c r="R620" s="861"/>
      <c r="S620" s="154" t="str">
        <f>IFERROR(ROUNDDOWN(Q620*VLOOKUP(N620,【参考】数式用!$AR$2:$AW$48,MATCH(P620,【参考】数式用!$AT$4:$AW$4)+2,FALSE)*0.5, 0), "")</f>
        <v/>
      </c>
      <c r="T620" s="47"/>
      <c r="U620" s="156" t="str">
        <f>IFERROR(IF(AG620&lt;&gt;"",Q620*VLOOKUP(N620,【参考】数式用!$AG$2:$AL$48,MATCH(P620,【参考】数式用!$AI$4:$AL$4,0)+2,0), ""), "")</f>
        <v/>
      </c>
      <c r="V620" s="42"/>
      <c r="W620" s="862"/>
      <c r="X620" s="863"/>
      <c r="Y620" s="43"/>
      <c r="Z620" s="48"/>
      <c r="AA620" s="155"/>
      <c r="AB620" s="49"/>
      <c r="AC620" s="864" t="str">
        <f>IFERROR(IF(AG620&lt;&gt;"",Z620*VLOOKUP(N620,【参考】数式用!$AG$2:$AL$48,MATCH(Y620,【参考】数式用!$AI$4:$AL$4,0)+2,0), ""), "")</f>
        <v/>
      </c>
      <c r="AD620" s="864"/>
      <c r="AE620" s="409"/>
      <c r="AF620" s="53"/>
      <c r="AG620" s="421" t="str">
        <f>IFERROR(VLOOKUP(O620, 【参考】数式用!$AY$5:$AY$13, 1, FALSE), "")</f>
        <v/>
      </c>
      <c r="AH620" s="422" t="str">
        <f>IFERROR(VLOOKUP(N620, 【参考】数式用!$BA$2:$BB$48, 2, FALSE), "")</f>
        <v/>
      </c>
      <c r="AI620" s="423" t="str">
        <f t="shared" si="22"/>
        <v/>
      </c>
      <c r="AJ620" s="424" t="str">
        <f t="shared" si="23"/>
        <v/>
      </c>
    </row>
    <row r="621" spans="1:36" ht="30" customHeight="1">
      <c r="A621" s="153">
        <v>608</v>
      </c>
      <c r="B621" s="857" t="str">
        <f>IF(基本情報入力シート!C646="","",基本情報入力シート!C646)</f>
        <v/>
      </c>
      <c r="C621" s="858"/>
      <c r="D621" s="858"/>
      <c r="E621" s="858"/>
      <c r="F621" s="858"/>
      <c r="G621" s="858"/>
      <c r="H621" s="858"/>
      <c r="I621" s="859"/>
      <c r="J621" s="405" t="str">
        <f>IF(基本情報入力シート!M646="","",基本情報入力シート!M646)</f>
        <v/>
      </c>
      <c r="K621" s="406" t="str">
        <f>IF(基本情報入力シート!R646="","",基本情報入力シート!R646)</f>
        <v/>
      </c>
      <c r="L621" s="406" t="str">
        <f>IF(基本情報入力シート!W646="","",基本情報入力シート!W646)</f>
        <v/>
      </c>
      <c r="M621" s="405" t="str">
        <f>IF(基本情報入力シート!X646="","",基本情報入力シート!X646)</f>
        <v/>
      </c>
      <c r="N621" s="157" t="str">
        <f>IF(基本情報入力シート!Y646="","",基本情報入力シート!Y646)</f>
        <v/>
      </c>
      <c r="O621" s="164"/>
      <c r="P621" s="43"/>
      <c r="Q621" s="860"/>
      <c r="R621" s="861"/>
      <c r="S621" s="154" t="str">
        <f>IFERROR(ROUNDDOWN(Q621*VLOOKUP(N621,【参考】数式用!$AR$2:$AW$48,MATCH(P621,【参考】数式用!$AT$4:$AW$4)+2,FALSE)*0.5, 0), "")</f>
        <v/>
      </c>
      <c r="T621" s="47"/>
      <c r="U621" s="156" t="str">
        <f>IFERROR(IF(AG621&lt;&gt;"",Q621*VLOOKUP(N621,【参考】数式用!$AG$2:$AL$48,MATCH(P621,【参考】数式用!$AI$4:$AL$4,0)+2,0), ""), "")</f>
        <v/>
      </c>
      <c r="V621" s="42"/>
      <c r="W621" s="862"/>
      <c r="X621" s="863"/>
      <c r="Y621" s="43"/>
      <c r="Z621" s="48"/>
      <c r="AA621" s="155"/>
      <c r="AB621" s="49"/>
      <c r="AC621" s="864" t="str">
        <f>IFERROR(IF(AG621&lt;&gt;"",Z621*VLOOKUP(N621,【参考】数式用!$AG$2:$AL$48,MATCH(Y621,【参考】数式用!$AI$4:$AL$4,0)+2,0), ""), "")</f>
        <v/>
      </c>
      <c r="AD621" s="864"/>
      <c r="AE621" s="409"/>
      <c r="AF621" s="53"/>
      <c r="AG621" s="421" t="str">
        <f>IFERROR(VLOOKUP(O621, 【参考】数式用!$AY$5:$AY$13, 1, FALSE), "")</f>
        <v/>
      </c>
      <c r="AH621" s="422" t="str">
        <f>IFERROR(VLOOKUP(N621, 【参考】数式用!$BA$2:$BB$48, 2, FALSE), "")</f>
        <v/>
      </c>
      <c r="AI621" s="423" t="str">
        <f t="shared" si="22"/>
        <v/>
      </c>
      <c r="AJ621" s="424" t="str">
        <f t="shared" si="23"/>
        <v/>
      </c>
    </row>
    <row r="622" spans="1:36" ht="30" customHeight="1">
      <c r="A622" s="153">
        <v>609</v>
      </c>
      <c r="B622" s="857" t="str">
        <f>IF(基本情報入力シート!C647="","",基本情報入力シート!C647)</f>
        <v/>
      </c>
      <c r="C622" s="858"/>
      <c r="D622" s="858"/>
      <c r="E622" s="858"/>
      <c r="F622" s="858"/>
      <c r="G622" s="858"/>
      <c r="H622" s="858"/>
      <c r="I622" s="859"/>
      <c r="J622" s="405" t="str">
        <f>IF(基本情報入力シート!M647="","",基本情報入力シート!M647)</f>
        <v/>
      </c>
      <c r="K622" s="406" t="str">
        <f>IF(基本情報入力シート!R647="","",基本情報入力シート!R647)</f>
        <v/>
      </c>
      <c r="L622" s="406" t="str">
        <f>IF(基本情報入力シート!W647="","",基本情報入力シート!W647)</f>
        <v/>
      </c>
      <c r="M622" s="405" t="str">
        <f>IF(基本情報入力シート!X647="","",基本情報入力シート!X647)</f>
        <v/>
      </c>
      <c r="N622" s="157" t="str">
        <f>IF(基本情報入力シート!Y647="","",基本情報入力シート!Y647)</f>
        <v/>
      </c>
      <c r="O622" s="164"/>
      <c r="P622" s="43"/>
      <c r="Q622" s="860"/>
      <c r="R622" s="861"/>
      <c r="S622" s="154" t="str">
        <f>IFERROR(ROUNDDOWN(Q622*VLOOKUP(N622,【参考】数式用!$AR$2:$AW$48,MATCH(P622,【参考】数式用!$AT$4:$AW$4)+2,FALSE)*0.5, 0), "")</f>
        <v/>
      </c>
      <c r="T622" s="47"/>
      <c r="U622" s="156" t="str">
        <f>IFERROR(IF(AG622&lt;&gt;"",Q622*VLOOKUP(N622,【参考】数式用!$AG$2:$AL$48,MATCH(P622,【参考】数式用!$AI$4:$AL$4,0)+2,0), ""), "")</f>
        <v/>
      </c>
      <c r="V622" s="42"/>
      <c r="W622" s="862"/>
      <c r="X622" s="863"/>
      <c r="Y622" s="43"/>
      <c r="Z622" s="48"/>
      <c r="AA622" s="155"/>
      <c r="AB622" s="49"/>
      <c r="AC622" s="864" t="str">
        <f>IFERROR(IF(AG622&lt;&gt;"",Z622*VLOOKUP(N622,【参考】数式用!$AG$2:$AL$48,MATCH(Y622,【参考】数式用!$AI$4:$AL$4,0)+2,0), ""), "")</f>
        <v/>
      </c>
      <c r="AD622" s="864"/>
      <c r="AE622" s="409"/>
      <c r="AF622" s="53"/>
      <c r="AG622" s="421" t="str">
        <f>IFERROR(VLOOKUP(O622, 【参考】数式用!$AY$5:$AY$13, 1, FALSE), "")</f>
        <v/>
      </c>
      <c r="AH622" s="422" t="str">
        <f>IFERROR(VLOOKUP(N622, 【参考】数式用!$BA$2:$BB$48, 2, FALSE), "")</f>
        <v/>
      </c>
      <c r="AI622" s="423" t="str">
        <f t="shared" si="22"/>
        <v/>
      </c>
      <c r="AJ622" s="424" t="str">
        <f t="shared" si="23"/>
        <v/>
      </c>
    </row>
    <row r="623" spans="1:36" ht="30" customHeight="1">
      <c r="A623" s="153">
        <v>610</v>
      </c>
      <c r="B623" s="857" t="str">
        <f>IF(基本情報入力シート!C648="","",基本情報入力シート!C648)</f>
        <v/>
      </c>
      <c r="C623" s="858"/>
      <c r="D623" s="858"/>
      <c r="E623" s="858"/>
      <c r="F623" s="858"/>
      <c r="G623" s="858"/>
      <c r="H623" s="858"/>
      <c r="I623" s="859"/>
      <c r="J623" s="405" t="str">
        <f>IF(基本情報入力シート!M648="","",基本情報入力シート!M648)</f>
        <v/>
      </c>
      <c r="K623" s="406" t="str">
        <f>IF(基本情報入力シート!R648="","",基本情報入力シート!R648)</f>
        <v/>
      </c>
      <c r="L623" s="406" t="str">
        <f>IF(基本情報入力シート!W648="","",基本情報入力シート!W648)</f>
        <v/>
      </c>
      <c r="M623" s="405" t="str">
        <f>IF(基本情報入力シート!X648="","",基本情報入力シート!X648)</f>
        <v/>
      </c>
      <c r="N623" s="157" t="str">
        <f>IF(基本情報入力シート!Y648="","",基本情報入力シート!Y648)</f>
        <v/>
      </c>
      <c r="O623" s="164"/>
      <c r="P623" s="43"/>
      <c r="Q623" s="860"/>
      <c r="R623" s="861"/>
      <c r="S623" s="154" t="str">
        <f>IFERROR(ROUNDDOWN(Q623*VLOOKUP(N623,【参考】数式用!$AR$2:$AW$48,MATCH(P623,【参考】数式用!$AT$4:$AW$4)+2,FALSE)*0.5, 0), "")</f>
        <v/>
      </c>
      <c r="T623" s="47"/>
      <c r="U623" s="156" t="str">
        <f>IFERROR(IF(AG623&lt;&gt;"",Q623*VLOOKUP(N623,【参考】数式用!$AG$2:$AL$48,MATCH(P623,【参考】数式用!$AI$4:$AL$4,0)+2,0), ""), "")</f>
        <v/>
      </c>
      <c r="V623" s="42"/>
      <c r="W623" s="862"/>
      <c r="X623" s="863"/>
      <c r="Y623" s="43"/>
      <c r="Z623" s="48"/>
      <c r="AA623" s="155"/>
      <c r="AB623" s="49"/>
      <c r="AC623" s="864" t="str">
        <f>IFERROR(IF(AG623&lt;&gt;"",Z623*VLOOKUP(N623,【参考】数式用!$AG$2:$AL$48,MATCH(Y623,【参考】数式用!$AI$4:$AL$4,0)+2,0), ""), "")</f>
        <v/>
      </c>
      <c r="AD623" s="864"/>
      <c r="AE623" s="409"/>
      <c r="AF623" s="53"/>
      <c r="AG623" s="421" t="str">
        <f>IFERROR(VLOOKUP(O623, 【参考】数式用!$AY$5:$AY$13, 1, FALSE), "")</f>
        <v/>
      </c>
      <c r="AH623" s="422" t="str">
        <f>IFERROR(VLOOKUP(N623, 【参考】数式用!$BA$2:$BB$48, 2, FALSE), "")</f>
        <v/>
      </c>
      <c r="AI623" s="423" t="str">
        <f t="shared" si="22"/>
        <v/>
      </c>
      <c r="AJ623" s="424" t="str">
        <f t="shared" si="23"/>
        <v/>
      </c>
    </row>
    <row r="624" spans="1:36" ht="30" customHeight="1">
      <c r="A624" s="153">
        <v>611</v>
      </c>
      <c r="B624" s="857" t="str">
        <f>IF(基本情報入力シート!C649="","",基本情報入力シート!C649)</f>
        <v/>
      </c>
      <c r="C624" s="858"/>
      <c r="D624" s="858"/>
      <c r="E624" s="858"/>
      <c r="F624" s="858"/>
      <c r="G624" s="858"/>
      <c r="H624" s="858"/>
      <c r="I624" s="859"/>
      <c r="J624" s="405" t="str">
        <f>IF(基本情報入力シート!M649="","",基本情報入力シート!M649)</f>
        <v/>
      </c>
      <c r="K624" s="406" t="str">
        <f>IF(基本情報入力シート!R649="","",基本情報入力シート!R649)</f>
        <v/>
      </c>
      <c r="L624" s="406" t="str">
        <f>IF(基本情報入力シート!W649="","",基本情報入力シート!W649)</f>
        <v/>
      </c>
      <c r="M624" s="405" t="str">
        <f>IF(基本情報入力シート!X649="","",基本情報入力シート!X649)</f>
        <v/>
      </c>
      <c r="N624" s="157" t="str">
        <f>IF(基本情報入力シート!Y649="","",基本情報入力シート!Y649)</f>
        <v/>
      </c>
      <c r="O624" s="164"/>
      <c r="P624" s="43"/>
      <c r="Q624" s="860"/>
      <c r="R624" s="861"/>
      <c r="S624" s="154" t="str">
        <f>IFERROR(ROUNDDOWN(Q624*VLOOKUP(N624,【参考】数式用!$AR$2:$AW$48,MATCH(P624,【参考】数式用!$AT$4:$AW$4)+2,FALSE)*0.5, 0), "")</f>
        <v/>
      </c>
      <c r="T624" s="47"/>
      <c r="U624" s="156" t="str">
        <f>IFERROR(IF(AG624&lt;&gt;"",Q624*VLOOKUP(N624,【参考】数式用!$AG$2:$AL$48,MATCH(P624,【参考】数式用!$AI$4:$AL$4,0)+2,0), ""), "")</f>
        <v/>
      </c>
      <c r="V624" s="42"/>
      <c r="W624" s="862"/>
      <c r="X624" s="863"/>
      <c r="Y624" s="43"/>
      <c r="Z624" s="48"/>
      <c r="AA624" s="155"/>
      <c r="AB624" s="49"/>
      <c r="AC624" s="864" t="str">
        <f>IFERROR(IF(AG624&lt;&gt;"",Z624*VLOOKUP(N624,【参考】数式用!$AG$2:$AL$48,MATCH(Y624,【参考】数式用!$AI$4:$AL$4,0)+2,0), ""), "")</f>
        <v/>
      </c>
      <c r="AD624" s="864"/>
      <c r="AE624" s="409"/>
      <c r="AF624" s="53"/>
      <c r="AG624" s="421" t="str">
        <f>IFERROR(VLOOKUP(O624, 【参考】数式用!$AY$5:$AY$13, 1, FALSE), "")</f>
        <v/>
      </c>
      <c r="AH624" s="422" t="str">
        <f>IFERROR(VLOOKUP(N624, 【参考】数式用!$BA$2:$BB$48, 2, FALSE), "")</f>
        <v/>
      </c>
      <c r="AI624" s="423" t="str">
        <f t="shared" si="22"/>
        <v/>
      </c>
      <c r="AJ624" s="424" t="str">
        <f t="shared" si="23"/>
        <v/>
      </c>
    </row>
    <row r="625" spans="1:36" ht="30" customHeight="1">
      <c r="A625" s="153">
        <v>612</v>
      </c>
      <c r="B625" s="857" t="str">
        <f>IF(基本情報入力シート!C650="","",基本情報入力シート!C650)</f>
        <v/>
      </c>
      <c r="C625" s="858"/>
      <c r="D625" s="858"/>
      <c r="E625" s="858"/>
      <c r="F625" s="858"/>
      <c r="G625" s="858"/>
      <c r="H625" s="858"/>
      <c r="I625" s="859"/>
      <c r="J625" s="405" t="str">
        <f>IF(基本情報入力シート!M650="","",基本情報入力シート!M650)</f>
        <v/>
      </c>
      <c r="K625" s="406" t="str">
        <f>IF(基本情報入力シート!R650="","",基本情報入力シート!R650)</f>
        <v/>
      </c>
      <c r="L625" s="406" t="str">
        <f>IF(基本情報入力シート!W650="","",基本情報入力シート!W650)</f>
        <v/>
      </c>
      <c r="M625" s="405" t="str">
        <f>IF(基本情報入力シート!X650="","",基本情報入力シート!X650)</f>
        <v/>
      </c>
      <c r="N625" s="157" t="str">
        <f>IF(基本情報入力シート!Y650="","",基本情報入力シート!Y650)</f>
        <v/>
      </c>
      <c r="O625" s="164"/>
      <c r="P625" s="43"/>
      <c r="Q625" s="860"/>
      <c r="R625" s="861"/>
      <c r="S625" s="154" t="str">
        <f>IFERROR(ROUNDDOWN(Q625*VLOOKUP(N625,【参考】数式用!$AR$2:$AW$48,MATCH(P625,【参考】数式用!$AT$4:$AW$4)+2,FALSE)*0.5, 0), "")</f>
        <v/>
      </c>
      <c r="T625" s="47"/>
      <c r="U625" s="156" t="str">
        <f>IFERROR(IF(AG625&lt;&gt;"",Q625*VLOOKUP(N625,【参考】数式用!$AG$2:$AL$48,MATCH(P625,【参考】数式用!$AI$4:$AL$4,0)+2,0), ""), "")</f>
        <v/>
      </c>
      <c r="V625" s="42"/>
      <c r="W625" s="862"/>
      <c r="X625" s="863"/>
      <c r="Y625" s="43"/>
      <c r="Z625" s="48"/>
      <c r="AA625" s="155"/>
      <c r="AB625" s="49"/>
      <c r="AC625" s="864" t="str">
        <f>IFERROR(IF(AG625&lt;&gt;"",Z625*VLOOKUP(N625,【参考】数式用!$AG$2:$AL$48,MATCH(Y625,【参考】数式用!$AI$4:$AL$4,0)+2,0), ""), "")</f>
        <v/>
      </c>
      <c r="AD625" s="864"/>
      <c r="AE625" s="409"/>
      <c r="AF625" s="53"/>
      <c r="AG625" s="421" t="str">
        <f>IFERROR(VLOOKUP(O625, 【参考】数式用!$AY$5:$AY$13, 1, FALSE), "")</f>
        <v/>
      </c>
      <c r="AH625" s="422" t="str">
        <f>IFERROR(VLOOKUP(N625, 【参考】数式用!$BA$2:$BB$48, 2, FALSE), "")</f>
        <v/>
      </c>
      <c r="AI625" s="423" t="str">
        <f t="shared" si="22"/>
        <v/>
      </c>
      <c r="AJ625" s="424" t="str">
        <f t="shared" si="23"/>
        <v/>
      </c>
    </row>
    <row r="626" spans="1:36" ht="30" customHeight="1">
      <c r="A626" s="153">
        <v>613</v>
      </c>
      <c r="B626" s="857" t="str">
        <f>IF(基本情報入力シート!C651="","",基本情報入力シート!C651)</f>
        <v/>
      </c>
      <c r="C626" s="858"/>
      <c r="D626" s="858"/>
      <c r="E626" s="858"/>
      <c r="F626" s="858"/>
      <c r="G626" s="858"/>
      <c r="H626" s="858"/>
      <c r="I626" s="859"/>
      <c r="J626" s="405" t="str">
        <f>IF(基本情報入力シート!M651="","",基本情報入力シート!M651)</f>
        <v/>
      </c>
      <c r="K626" s="406" t="str">
        <f>IF(基本情報入力シート!R651="","",基本情報入力シート!R651)</f>
        <v/>
      </c>
      <c r="L626" s="406" t="str">
        <f>IF(基本情報入力シート!W651="","",基本情報入力シート!W651)</f>
        <v/>
      </c>
      <c r="M626" s="405" t="str">
        <f>IF(基本情報入力シート!X651="","",基本情報入力シート!X651)</f>
        <v/>
      </c>
      <c r="N626" s="157" t="str">
        <f>IF(基本情報入力シート!Y651="","",基本情報入力シート!Y651)</f>
        <v/>
      </c>
      <c r="O626" s="164"/>
      <c r="P626" s="43"/>
      <c r="Q626" s="860"/>
      <c r="R626" s="861"/>
      <c r="S626" s="154" t="str">
        <f>IFERROR(ROUNDDOWN(Q626*VLOOKUP(N626,【参考】数式用!$AR$2:$AW$48,MATCH(P626,【参考】数式用!$AT$4:$AW$4)+2,FALSE)*0.5, 0), "")</f>
        <v/>
      </c>
      <c r="T626" s="47"/>
      <c r="U626" s="156" t="str">
        <f>IFERROR(IF(AG626&lt;&gt;"",Q626*VLOOKUP(N626,【参考】数式用!$AG$2:$AL$48,MATCH(P626,【参考】数式用!$AI$4:$AL$4,0)+2,0), ""), "")</f>
        <v/>
      </c>
      <c r="V626" s="42"/>
      <c r="W626" s="862"/>
      <c r="X626" s="863"/>
      <c r="Y626" s="43"/>
      <c r="Z626" s="48"/>
      <c r="AA626" s="155"/>
      <c r="AB626" s="49"/>
      <c r="AC626" s="864" t="str">
        <f>IFERROR(IF(AG626&lt;&gt;"",Z626*VLOOKUP(N626,【参考】数式用!$AG$2:$AL$48,MATCH(Y626,【参考】数式用!$AI$4:$AL$4,0)+2,0), ""), "")</f>
        <v/>
      </c>
      <c r="AD626" s="864"/>
      <c r="AE626" s="409"/>
      <c r="AF626" s="53"/>
      <c r="AG626" s="421" t="str">
        <f>IFERROR(VLOOKUP(O626, 【参考】数式用!$AY$5:$AY$13, 1, FALSE), "")</f>
        <v/>
      </c>
      <c r="AH626" s="422" t="str">
        <f>IFERROR(VLOOKUP(N626, 【参考】数式用!$BA$2:$BB$48, 2, FALSE), "")</f>
        <v/>
      </c>
      <c r="AI626" s="423" t="str">
        <f t="shared" si="22"/>
        <v/>
      </c>
      <c r="AJ626" s="424" t="str">
        <f t="shared" si="23"/>
        <v/>
      </c>
    </row>
    <row r="627" spans="1:36" ht="30" customHeight="1">
      <c r="A627" s="153">
        <v>614</v>
      </c>
      <c r="B627" s="857" t="str">
        <f>IF(基本情報入力シート!C652="","",基本情報入力シート!C652)</f>
        <v/>
      </c>
      <c r="C627" s="858"/>
      <c r="D627" s="858"/>
      <c r="E627" s="858"/>
      <c r="F627" s="858"/>
      <c r="G627" s="858"/>
      <c r="H627" s="858"/>
      <c r="I627" s="859"/>
      <c r="J627" s="405" t="str">
        <f>IF(基本情報入力シート!M652="","",基本情報入力シート!M652)</f>
        <v/>
      </c>
      <c r="K627" s="406" t="str">
        <f>IF(基本情報入力シート!R652="","",基本情報入力シート!R652)</f>
        <v/>
      </c>
      <c r="L627" s="406" t="str">
        <f>IF(基本情報入力シート!W652="","",基本情報入力シート!W652)</f>
        <v/>
      </c>
      <c r="M627" s="405" t="str">
        <f>IF(基本情報入力シート!X652="","",基本情報入力シート!X652)</f>
        <v/>
      </c>
      <c r="N627" s="157" t="str">
        <f>IF(基本情報入力シート!Y652="","",基本情報入力シート!Y652)</f>
        <v/>
      </c>
      <c r="O627" s="164"/>
      <c r="P627" s="43"/>
      <c r="Q627" s="860"/>
      <c r="R627" s="861"/>
      <c r="S627" s="154" t="str">
        <f>IFERROR(ROUNDDOWN(Q627*VLOOKUP(N627,【参考】数式用!$AR$2:$AW$48,MATCH(P627,【参考】数式用!$AT$4:$AW$4)+2,FALSE)*0.5, 0), "")</f>
        <v/>
      </c>
      <c r="T627" s="47"/>
      <c r="U627" s="156" t="str">
        <f>IFERROR(IF(AG627&lt;&gt;"",Q627*VLOOKUP(N627,【参考】数式用!$AG$2:$AL$48,MATCH(P627,【参考】数式用!$AI$4:$AL$4,0)+2,0), ""), "")</f>
        <v/>
      </c>
      <c r="V627" s="42"/>
      <c r="W627" s="862"/>
      <c r="X627" s="863"/>
      <c r="Y627" s="43"/>
      <c r="Z627" s="48"/>
      <c r="AA627" s="155"/>
      <c r="AB627" s="49"/>
      <c r="AC627" s="864" t="str">
        <f>IFERROR(IF(AG627&lt;&gt;"",Z627*VLOOKUP(N627,【参考】数式用!$AG$2:$AL$48,MATCH(Y627,【参考】数式用!$AI$4:$AL$4,0)+2,0), ""), "")</f>
        <v/>
      </c>
      <c r="AD627" s="864"/>
      <c r="AE627" s="409"/>
      <c r="AF627" s="53"/>
      <c r="AG627" s="421" t="str">
        <f>IFERROR(VLOOKUP(O627, 【参考】数式用!$AY$5:$AY$13, 1, FALSE), "")</f>
        <v/>
      </c>
      <c r="AH627" s="422" t="str">
        <f>IFERROR(VLOOKUP(N627, 【参考】数式用!$BA$2:$BB$48, 2, FALSE), "")</f>
        <v/>
      </c>
      <c r="AI627" s="423" t="str">
        <f t="shared" si="22"/>
        <v/>
      </c>
      <c r="AJ627" s="424" t="str">
        <f t="shared" si="23"/>
        <v/>
      </c>
    </row>
    <row r="628" spans="1:36" ht="30" customHeight="1">
      <c r="A628" s="153">
        <v>615</v>
      </c>
      <c r="B628" s="857" t="str">
        <f>IF(基本情報入力シート!C653="","",基本情報入力シート!C653)</f>
        <v/>
      </c>
      <c r="C628" s="858"/>
      <c r="D628" s="858"/>
      <c r="E628" s="858"/>
      <c r="F628" s="858"/>
      <c r="G628" s="858"/>
      <c r="H628" s="858"/>
      <c r="I628" s="859"/>
      <c r="J628" s="405" t="str">
        <f>IF(基本情報入力シート!M653="","",基本情報入力シート!M653)</f>
        <v/>
      </c>
      <c r="K628" s="406" t="str">
        <f>IF(基本情報入力シート!R653="","",基本情報入力シート!R653)</f>
        <v/>
      </c>
      <c r="L628" s="406" t="str">
        <f>IF(基本情報入力シート!W653="","",基本情報入力シート!W653)</f>
        <v/>
      </c>
      <c r="M628" s="405" t="str">
        <f>IF(基本情報入力シート!X653="","",基本情報入力シート!X653)</f>
        <v/>
      </c>
      <c r="N628" s="157" t="str">
        <f>IF(基本情報入力シート!Y653="","",基本情報入力シート!Y653)</f>
        <v/>
      </c>
      <c r="O628" s="164"/>
      <c r="P628" s="43"/>
      <c r="Q628" s="860"/>
      <c r="R628" s="861"/>
      <c r="S628" s="154" t="str">
        <f>IFERROR(ROUNDDOWN(Q628*VLOOKUP(N628,【参考】数式用!$AR$2:$AW$48,MATCH(P628,【参考】数式用!$AT$4:$AW$4)+2,FALSE)*0.5, 0), "")</f>
        <v/>
      </c>
      <c r="T628" s="47"/>
      <c r="U628" s="156" t="str">
        <f>IFERROR(IF(AG628&lt;&gt;"",Q628*VLOOKUP(N628,【参考】数式用!$AG$2:$AL$48,MATCH(P628,【参考】数式用!$AI$4:$AL$4,0)+2,0), ""), "")</f>
        <v/>
      </c>
      <c r="V628" s="42"/>
      <c r="W628" s="862"/>
      <c r="X628" s="863"/>
      <c r="Y628" s="43"/>
      <c r="Z628" s="48"/>
      <c r="AA628" s="155"/>
      <c r="AB628" s="49"/>
      <c r="AC628" s="864" t="str">
        <f>IFERROR(IF(AG628&lt;&gt;"",Z628*VLOOKUP(N628,【参考】数式用!$AG$2:$AL$48,MATCH(Y628,【参考】数式用!$AI$4:$AL$4,0)+2,0), ""), "")</f>
        <v/>
      </c>
      <c r="AD628" s="864"/>
      <c r="AE628" s="409"/>
      <c r="AF628" s="53"/>
      <c r="AG628" s="421" t="str">
        <f>IFERROR(VLOOKUP(O628, 【参考】数式用!$AY$5:$AY$13, 1, FALSE), "")</f>
        <v/>
      </c>
      <c r="AH628" s="422" t="str">
        <f>IFERROR(VLOOKUP(N628, 【参考】数式用!$BA$2:$BB$48, 2, FALSE), "")</f>
        <v/>
      </c>
      <c r="AI628" s="423" t="str">
        <f t="shared" si="22"/>
        <v/>
      </c>
      <c r="AJ628" s="424" t="str">
        <f t="shared" si="23"/>
        <v/>
      </c>
    </row>
    <row r="629" spans="1:36" ht="30" customHeight="1">
      <c r="A629" s="153">
        <v>616</v>
      </c>
      <c r="B629" s="857" t="str">
        <f>IF(基本情報入力シート!C654="","",基本情報入力シート!C654)</f>
        <v/>
      </c>
      <c r="C629" s="858"/>
      <c r="D629" s="858"/>
      <c r="E629" s="858"/>
      <c r="F629" s="858"/>
      <c r="G629" s="858"/>
      <c r="H629" s="858"/>
      <c r="I629" s="859"/>
      <c r="J629" s="405" t="str">
        <f>IF(基本情報入力シート!M654="","",基本情報入力シート!M654)</f>
        <v/>
      </c>
      <c r="K629" s="406" t="str">
        <f>IF(基本情報入力シート!R654="","",基本情報入力シート!R654)</f>
        <v/>
      </c>
      <c r="L629" s="406" t="str">
        <f>IF(基本情報入力シート!W654="","",基本情報入力シート!W654)</f>
        <v/>
      </c>
      <c r="M629" s="405" t="str">
        <f>IF(基本情報入力シート!X654="","",基本情報入力シート!X654)</f>
        <v/>
      </c>
      <c r="N629" s="157" t="str">
        <f>IF(基本情報入力シート!Y654="","",基本情報入力シート!Y654)</f>
        <v/>
      </c>
      <c r="O629" s="164"/>
      <c r="P629" s="43"/>
      <c r="Q629" s="860"/>
      <c r="R629" s="861"/>
      <c r="S629" s="154" t="str">
        <f>IFERROR(ROUNDDOWN(Q629*VLOOKUP(N629,【参考】数式用!$AR$2:$AW$48,MATCH(P629,【参考】数式用!$AT$4:$AW$4)+2,FALSE)*0.5, 0), "")</f>
        <v/>
      </c>
      <c r="T629" s="47"/>
      <c r="U629" s="156" t="str">
        <f>IFERROR(IF(AG629&lt;&gt;"",Q629*VLOOKUP(N629,【参考】数式用!$AG$2:$AL$48,MATCH(P629,【参考】数式用!$AI$4:$AL$4,0)+2,0), ""), "")</f>
        <v/>
      </c>
      <c r="V629" s="42"/>
      <c r="W629" s="862"/>
      <c r="X629" s="863"/>
      <c r="Y629" s="43"/>
      <c r="Z629" s="48"/>
      <c r="AA629" s="155"/>
      <c r="AB629" s="49"/>
      <c r="AC629" s="864" t="str">
        <f>IFERROR(IF(AG629&lt;&gt;"",Z629*VLOOKUP(N629,【参考】数式用!$AG$2:$AL$48,MATCH(Y629,【参考】数式用!$AI$4:$AL$4,0)+2,0), ""), "")</f>
        <v/>
      </c>
      <c r="AD629" s="864"/>
      <c r="AE629" s="409"/>
      <c r="AF629" s="53"/>
      <c r="AG629" s="421" t="str">
        <f>IFERROR(VLOOKUP(O629, 【参考】数式用!$AY$5:$AY$13, 1, FALSE), "")</f>
        <v/>
      </c>
      <c r="AH629" s="422" t="str">
        <f>IFERROR(VLOOKUP(N629, 【参考】数式用!$BA$2:$BB$48, 2, FALSE), "")</f>
        <v/>
      </c>
      <c r="AI629" s="423" t="str">
        <f t="shared" si="22"/>
        <v/>
      </c>
      <c r="AJ629" s="424" t="str">
        <f t="shared" si="23"/>
        <v/>
      </c>
    </row>
    <row r="630" spans="1:36" ht="30" customHeight="1">
      <c r="A630" s="153">
        <v>617</v>
      </c>
      <c r="B630" s="857" t="str">
        <f>IF(基本情報入力シート!C655="","",基本情報入力シート!C655)</f>
        <v/>
      </c>
      <c r="C630" s="858"/>
      <c r="D630" s="858"/>
      <c r="E630" s="858"/>
      <c r="F630" s="858"/>
      <c r="G630" s="858"/>
      <c r="H630" s="858"/>
      <c r="I630" s="859"/>
      <c r="J630" s="405" t="str">
        <f>IF(基本情報入力シート!M655="","",基本情報入力シート!M655)</f>
        <v/>
      </c>
      <c r="K630" s="406" t="str">
        <f>IF(基本情報入力シート!R655="","",基本情報入力シート!R655)</f>
        <v/>
      </c>
      <c r="L630" s="406" t="str">
        <f>IF(基本情報入力シート!W655="","",基本情報入力シート!W655)</f>
        <v/>
      </c>
      <c r="M630" s="405" t="str">
        <f>IF(基本情報入力シート!X655="","",基本情報入力シート!X655)</f>
        <v/>
      </c>
      <c r="N630" s="157" t="str">
        <f>IF(基本情報入力シート!Y655="","",基本情報入力シート!Y655)</f>
        <v/>
      </c>
      <c r="O630" s="164"/>
      <c r="P630" s="43"/>
      <c r="Q630" s="860"/>
      <c r="R630" s="861"/>
      <c r="S630" s="154" t="str">
        <f>IFERROR(ROUNDDOWN(Q630*VLOOKUP(N630,【参考】数式用!$AR$2:$AW$48,MATCH(P630,【参考】数式用!$AT$4:$AW$4)+2,FALSE)*0.5, 0), "")</f>
        <v/>
      </c>
      <c r="T630" s="47"/>
      <c r="U630" s="156" t="str">
        <f>IFERROR(IF(AG630&lt;&gt;"",Q630*VLOOKUP(N630,【参考】数式用!$AG$2:$AL$48,MATCH(P630,【参考】数式用!$AI$4:$AL$4,0)+2,0), ""), "")</f>
        <v/>
      </c>
      <c r="V630" s="42"/>
      <c r="W630" s="862"/>
      <c r="X630" s="863"/>
      <c r="Y630" s="43"/>
      <c r="Z630" s="48"/>
      <c r="AA630" s="155"/>
      <c r="AB630" s="49"/>
      <c r="AC630" s="864" t="str">
        <f>IFERROR(IF(AG630&lt;&gt;"",Z630*VLOOKUP(N630,【参考】数式用!$AG$2:$AL$48,MATCH(Y630,【参考】数式用!$AI$4:$AL$4,0)+2,0), ""), "")</f>
        <v/>
      </c>
      <c r="AD630" s="864"/>
      <c r="AE630" s="409"/>
      <c r="AF630" s="53"/>
      <c r="AG630" s="421" t="str">
        <f>IFERROR(VLOOKUP(O630, 【参考】数式用!$AY$5:$AY$13, 1, FALSE), "")</f>
        <v/>
      </c>
      <c r="AH630" s="422" t="str">
        <f>IFERROR(VLOOKUP(N630, 【参考】数式用!$BA$2:$BB$48, 2, FALSE), "")</f>
        <v/>
      </c>
      <c r="AI630" s="423" t="str">
        <f t="shared" si="22"/>
        <v/>
      </c>
      <c r="AJ630" s="424" t="str">
        <f t="shared" si="23"/>
        <v/>
      </c>
    </row>
    <row r="631" spans="1:36" ht="30" customHeight="1">
      <c r="A631" s="153">
        <v>618</v>
      </c>
      <c r="B631" s="857" t="str">
        <f>IF(基本情報入力シート!C656="","",基本情報入力シート!C656)</f>
        <v/>
      </c>
      <c r="C631" s="858"/>
      <c r="D631" s="858"/>
      <c r="E631" s="858"/>
      <c r="F631" s="858"/>
      <c r="G631" s="858"/>
      <c r="H631" s="858"/>
      <c r="I631" s="859"/>
      <c r="J631" s="405" t="str">
        <f>IF(基本情報入力シート!M656="","",基本情報入力シート!M656)</f>
        <v/>
      </c>
      <c r="K631" s="406" t="str">
        <f>IF(基本情報入力シート!R656="","",基本情報入力シート!R656)</f>
        <v/>
      </c>
      <c r="L631" s="406" t="str">
        <f>IF(基本情報入力シート!W656="","",基本情報入力シート!W656)</f>
        <v/>
      </c>
      <c r="M631" s="405" t="str">
        <f>IF(基本情報入力シート!X656="","",基本情報入力シート!X656)</f>
        <v/>
      </c>
      <c r="N631" s="157" t="str">
        <f>IF(基本情報入力シート!Y656="","",基本情報入力シート!Y656)</f>
        <v/>
      </c>
      <c r="O631" s="164"/>
      <c r="P631" s="43"/>
      <c r="Q631" s="860"/>
      <c r="R631" s="861"/>
      <c r="S631" s="154" t="str">
        <f>IFERROR(ROUNDDOWN(Q631*VLOOKUP(N631,【参考】数式用!$AR$2:$AW$48,MATCH(P631,【参考】数式用!$AT$4:$AW$4)+2,FALSE)*0.5, 0), "")</f>
        <v/>
      </c>
      <c r="T631" s="47"/>
      <c r="U631" s="156" t="str">
        <f>IFERROR(IF(AG631&lt;&gt;"",Q631*VLOOKUP(N631,【参考】数式用!$AG$2:$AL$48,MATCH(P631,【参考】数式用!$AI$4:$AL$4,0)+2,0), ""), "")</f>
        <v/>
      </c>
      <c r="V631" s="42"/>
      <c r="W631" s="862"/>
      <c r="X631" s="863"/>
      <c r="Y631" s="43"/>
      <c r="Z631" s="48"/>
      <c r="AA631" s="155"/>
      <c r="AB631" s="49"/>
      <c r="AC631" s="864" t="str">
        <f>IFERROR(IF(AG631&lt;&gt;"",Z631*VLOOKUP(N631,【参考】数式用!$AG$2:$AL$48,MATCH(Y631,【参考】数式用!$AI$4:$AL$4,0)+2,0), ""), "")</f>
        <v/>
      </c>
      <c r="AD631" s="864"/>
      <c r="AE631" s="409"/>
      <c r="AF631" s="53"/>
      <c r="AG631" s="421" t="str">
        <f>IFERROR(VLOOKUP(O631, 【参考】数式用!$AY$5:$AY$13, 1, FALSE), "")</f>
        <v/>
      </c>
      <c r="AH631" s="422" t="str">
        <f>IFERROR(VLOOKUP(N631, 【参考】数式用!$BA$2:$BB$48, 2, FALSE), "")</f>
        <v/>
      </c>
      <c r="AI631" s="423" t="str">
        <f t="shared" si="22"/>
        <v/>
      </c>
      <c r="AJ631" s="424" t="str">
        <f t="shared" si="23"/>
        <v/>
      </c>
    </row>
    <row r="632" spans="1:36" ht="30" customHeight="1">
      <c r="A632" s="153">
        <v>619</v>
      </c>
      <c r="B632" s="857" t="str">
        <f>IF(基本情報入力シート!C657="","",基本情報入力シート!C657)</f>
        <v/>
      </c>
      <c r="C632" s="858"/>
      <c r="D632" s="858"/>
      <c r="E632" s="858"/>
      <c r="F632" s="858"/>
      <c r="G632" s="858"/>
      <c r="H632" s="858"/>
      <c r="I632" s="859"/>
      <c r="J632" s="405" t="str">
        <f>IF(基本情報入力シート!M657="","",基本情報入力シート!M657)</f>
        <v/>
      </c>
      <c r="K632" s="406" t="str">
        <f>IF(基本情報入力シート!R657="","",基本情報入力シート!R657)</f>
        <v/>
      </c>
      <c r="L632" s="406" t="str">
        <f>IF(基本情報入力シート!W657="","",基本情報入力シート!W657)</f>
        <v/>
      </c>
      <c r="M632" s="405" t="str">
        <f>IF(基本情報入力シート!X657="","",基本情報入力シート!X657)</f>
        <v/>
      </c>
      <c r="N632" s="157" t="str">
        <f>IF(基本情報入力シート!Y657="","",基本情報入力シート!Y657)</f>
        <v/>
      </c>
      <c r="O632" s="164"/>
      <c r="P632" s="43"/>
      <c r="Q632" s="860"/>
      <c r="R632" s="861"/>
      <c r="S632" s="154" t="str">
        <f>IFERROR(ROUNDDOWN(Q632*VLOOKUP(N632,【参考】数式用!$AR$2:$AW$48,MATCH(P632,【参考】数式用!$AT$4:$AW$4)+2,FALSE)*0.5, 0), "")</f>
        <v/>
      </c>
      <c r="T632" s="47"/>
      <c r="U632" s="156" t="str">
        <f>IFERROR(IF(AG632&lt;&gt;"",Q632*VLOOKUP(N632,【参考】数式用!$AG$2:$AL$48,MATCH(P632,【参考】数式用!$AI$4:$AL$4,0)+2,0), ""), "")</f>
        <v/>
      </c>
      <c r="V632" s="42"/>
      <c r="W632" s="862"/>
      <c r="X632" s="863"/>
      <c r="Y632" s="43"/>
      <c r="Z632" s="48"/>
      <c r="AA632" s="155"/>
      <c r="AB632" s="49"/>
      <c r="AC632" s="864" t="str">
        <f>IFERROR(IF(AG632&lt;&gt;"",Z632*VLOOKUP(N632,【参考】数式用!$AG$2:$AL$48,MATCH(Y632,【参考】数式用!$AI$4:$AL$4,0)+2,0), ""), "")</f>
        <v/>
      </c>
      <c r="AD632" s="864"/>
      <c r="AE632" s="409"/>
      <c r="AF632" s="53"/>
      <c r="AG632" s="421" t="str">
        <f>IFERROR(VLOOKUP(O632, 【参考】数式用!$AY$5:$AY$13, 1, FALSE), "")</f>
        <v/>
      </c>
      <c r="AH632" s="422" t="str">
        <f>IFERROR(VLOOKUP(N632, 【参考】数式用!$BA$2:$BB$48, 2, FALSE), "")</f>
        <v/>
      </c>
      <c r="AI632" s="423" t="str">
        <f t="shared" si="22"/>
        <v/>
      </c>
      <c r="AJ632" s="424" t="str">
        <f t="shared" si="23"/>
        <v/>
      </c>
    </row>
    <row r="633" spans="1:36" ht="30" customHeight="1">
      <c r="A633" s="153">
        <v>620</v>
      </c>
      <c r="B633" s="857" t="str">
        <f>IF(基本情報入力シート!C658="","",基本情報入力シート!C658)</f>
        <v/>
      </c>
      <c r="C633" s="858"/>
      <c r="D633" s="858"/>
      <c r="E633" s="858"/>
      <c r="F633" s="858"/>
      <c r="G633" s="858"/>
      <c r="H633" s="858"/>
      <c r="I633" s="859"/>
      <c r="J633" s="405" t="str">
        <f>IF(基本情報入力シート!M658="","",基本情報入力シート!M658)</f>
        <v/>
      </c>
      <c r="K633" s="406" t="str">
        <f>IF(基本情報入力シート!R658="","",基本情報入力シート!R658)</f>
        <v/>
      </c>
      <c r="L633" s="406" t="str">
        <f>IF(基本情報入力シート!W658="","",基本情報入力シート!W658)</f>
        <v/>
      </c>
      <c r="M633" s="405" t="str">
        <f>IF(基本情報入力シート!X658="","",基本情報入力シート!X658)</f>
        <v/>
      </c>
      <c r="N633" s="157" t="str">
        <f>IF(基本情報入力シート!Y658="","",基本情報入力シート!Y658)</f>
        <v/>
      </c>
      <c r="O633" s="164"/>
      <c r="P633" s="43"/>
      <c r="Q633" s="860"/>
      <c r="R633" s="861"/>
      <c r="S633" s="154" t="str">
        <f>IFERROR(ROUNDDOWN(Q633*VLOOKUP(N633,【参考】数式用!$AR$2:$AW$48,MATCH(P633,【参考】数式用!$AT$4:$AW$4)+2,FALSE)*0.5, 0), "")</f>
        <v/>
      </c>
      <c r="T633" s="47"/>
      <c r="U633" s="156" t="str">
        <f>IFERROR(IF(AG633&lt;&gt;"",Q633*VLOOKUP(N633,【参考】数式用!$AG$2:$AL$48,MATCH(P633,【参考】数式用!$AI$4:$AL$4,0)+2,0), ""), "")</f>
        <v/>
      </c>
      <c r="V633" s="42"/>
      <c r="W633" s="862"/>
      <c r="X633" s="863"/>
      <c r="Y633" s="43"/>
      <c r="Z633" s="48"/>
      <c r="AA633" s="155"/>
      <c r="AB633" s="49"/>
      <c r="AC633" s="864" t="str">
        <f>IFERROR(IF(AG633&lt;&gt;"",Z633*VLOOKUP(N633,【参考】数式用!$AG$2:$AL$48,MATCH(Y633,【参考】数式用!$AI$4:$AL$4,0)+2,0), ""), "")</f>
        <v/>
      </c>
      <c r="AD633" s="864"/>
      <c r="AE633" s="409"/>
      <c r="AF633" s="53"/>
      <c r="AG633" s="421" t="str">
        <f>IFERROR(VLOOKUP(O633, 【参考】数式用!$AY$5:$AY$13, 1, FALSE), "")</f>
        <v/>
      </c>
      <c r="AH633" s="422" t="str">
        <f>IFERROR(VLOOKUP(N633, 【参考】数式用!$BA$2:$BB$48, 2, FALSE), "")</f>
        <v/>
      </c>
      <c r="AI633" s="423" t="str">
        <f t="shared" si="22"/>
        <v/>
      </c>
      <c r="AJ633" s="424" t="str">
        <f t="shared" si="23"/>
        <v/>
      </c>
    </row>
    <row r="634" spans="1:36" ht="30" customHeight="1">
      <c r="A634" s="153">
        <v>621</v>
      </c>
      <c r="B634" s="857" t="str">
        <f>IF(基本情報入力シート!C659="","",基本情報入力シート!C659)</f>
        <v/>
      </c>
      <c r="C634" s="858"/>
      <c r="D634" s="858"/>
      <c r="E634" s="858"/>
      <c r="F634" s="858"/>
      <c r="G634" s="858"/>
      <c r="H634" s="858"/>
      <c r="I634" s="859"/>
      <c r="J634" s="405" t="str">
        <f>IF(基本情報入力シート!M659="","",基本情報入力シート!M659)</f>
        <v/>
      </c>
      <c r="K634" s="406" t="str">
        <f>IF(基本情報入力シート!R659="","",基本情報入力シート!R659)</f>
        <v/>
      </c>
      <c r="L634" s="406" t="str">
        <f>IF(基本情報入力シート!W659="","",基本情報入力シート!W659)</f>
        <v/>
      </c>
      <c r="M634" s="405" t="str">
        <f>IF(基本情報入力シート!X659="","",基本情報入力シート!X659)</f>
        <v/>
      </c>
      <c r="N634" s="157" t="str">
        <f>IF(基本情報入力シート!Y659="","",基本情報入力シート!Y659)</f>
        <v/>
      </c>
      <c r="O634" s="164"/>
      <c r="P634" s="43"/>
      <c r="Q634" s="860"/>
      <c r="R634" s="861"/>
      <c r="S634" s="154" t="str">
        <f>IFERROR(ROUNDDOWN(Q634*VLOOKUP(N634,【参考】数式用!$AR$2:$AW$48,MATCH(P634,【参考】数式用!$AT$4:$AW$4)+2,FALSE)*0.5, 0), "")</f>
        <v/>
      </c>
      <c r="T634" s="47"/>
      <c r="U634" s="156" t="str">
        <f>IFERROR(IF(AG634&lt;&gt;"",Q634*VLOOKUP(N634,【参考】数式用!$AG$2:$AL$48,MATCH(P634,【参考】数式用!$AI$4:$AL$4,0)+2,0), ""), "")</f>
        <v/>
      </c>
      <c r="V634" s="42"/>
      <c r="W634" s="862"/>
      <c r="X634" s="863"/>
      <c r="Y634" s="43"/>
      <c r="Z634" s="48"/>
      <c r="AA634" s="155"/>
      <c r="AB634" s="49"/>
      <c r="AC634" s="864" t="str">
        <f>IFERROR(IF(AG634&lt;&gt;"",Z634*VLOOKUP(N634,【参考】数式用!$AG$2:$AL$48,MATCH(Y634,【参考】数式用!$AI$4:$AL$4,0)+2,0), ""), "")</f>
        <v/>
      </c>
      <c r="AD634" s="864"/>
      <c r="AE634" s="409"/>
      <c r="AF634" s="53"/>
      <c r="AG634" s="421" t="str">
        <f>IFERROR(VLOOKUP(O634, 【参考】数式用!$AY$5:$AY$13, 1, FALSE), "")</f>
        <v/>
      </c>
      <c r="AH634" s="422" t="str">
        <f>IFERROR(VLOOKUP(N634, 【参考】数式用!$BA$2:$BB$48, 2, FALSE), "")</f>
        <v/>
      </c>
      <c r="AI634" s="423" t="str">
        <f t="shared" si="22"/>
        <v/>
      </c>
      <c r="AJ634" s="424" t="str">
        <f t="shared" si="23"/>
        <v/>
      </c>
    </row>
    <row r="635" spans="1:36" ht="30" customHeight="1">
      <c r="A635" s="153">
        <v>622</v>
      </c>
      <c r="B635" s="857" t="str">
        <f>IF(基本情報入力シート!C660="","",基本情報入力シート!C660)</f>
        <v/>
      </c>
      <c r="C635" s="858"/>
      <c r="D635" s="858"/>
      <c r="E635" s="858"/>
      <c r="F635" s="858"/>
      <c r="G635" s="858"/>
      <c r="H635" s="858"/>
      <c r="I635" s="859"/>
      <c r="J635" s="405" t="str">
        <f>IF(基本情報入力シート!M660="","",基本情報入力シート!M660)</f>
        <v/>
      </c>
      <c r="K635" s="406" t="str">
        <f>IF(基本情報入力シート!R660="","",基本情報入力シート!R660)</f>
        <v/>
      </c>
      <c r="L635" s="406" t="str">
        <f>IF(基本情報入力シート!W660="","",基本情報入力シート!W660)</f>
        <v/>
      </c>
      <c r="M635" s="405" t="str">
        <f>IF(基本情報入力シート!X660="","",基本情報入力シート!X660)</f>
        <v/>
      </c>
      <c r="N635" s="157" t="str">
        <f>IF(基本情報入力シート!Y660="","",基本情報入力シート!Y660)</f>
        <v/>
      </c>
      <c r="O635" s="164"/>
      <c r="P635" s="43"/>
      <c r="Q635" s="860"/>
      <c r="R635" s="861"/>
      <c r="S635" s="154" t="str">
        <f>IFERROR(ROUNDDOWN(Q635*VLOOKUP(N635,【参考】数式用!$AR$2:$AW$48,MATCH(P635,【参考】数式用!$AT$4:$AW$4)+2,FALSE)*0.5, 0), "")</f>
        <v/>
      </c>
      <c r="T635" s="47"/>
      <c r="U635" s="156" t="str">
        <f>IFERROR(IF(AG635&lt;&gt;"",Q635*VLOOKUP(N635,【参考】数式用!$AG$2:$AL$48,MATCH(P635,【参考】数式用!$AI$4:$AL$4,0)+2,0), ""), "")</f>
        <v/>
      </c>
      <c r="V635" s="42"/>
      <c r="W635" s="862"/>
      <c r="X635" s="863"/>
      <c r="Y635" s="43"/>
      <c r="Z635" s="48"/>
      <c r="AA635" s="155"/>
      <c r="AB635" s="49"/>
      <c r="AC635" s="864" t="str">
        <f>IFERROR(IF(AG635&lt;&gt;"",Z635*VLOOKUP(N635,【参考】数式用!$AG$2:$AL$48,MATCH(Y635,【参考】数式用!$AI$4:$AL$4,0)+2,0), ""), "")</f>
        <v/>
      </c>
      <c r="AD635" s="864"/>
      <c r="AE635" s="409"/>
      <c r="AF635" s="53"/>
      <c r="AG635" s="421" t="str">
        <f>IFERROR(VLOOKUP(O635, 【参考】数式用!$AY$5:$AY$13, 1, FALSE), "")</f>
        <v/>
      </c>
      <c r="AH635" s="422" t="str">
        <f>IFERROR(VLOOKUP(N635, 【参考】数式用!$BA$2:$BB$48, 2, FALSE), "")</f>
        <v/>
      </c>
      <c r="AI635" s="423" t="str">
        <f t="shared" si="22"/>
        <v/>
      </c>
      <c r="AJ635" s="424" t="str">
        <f t="shared" si="23"/>
        <v/>
      </c>
    </row>
    <row r="636" spans="1:36" ht="30" customHeight="1">
      <c r="A636" s="153">
        <v>623</v>
      </c>
      <c r="B636" s="857" t="str">
        <f>IF(基本情報入力シート!C661="","",基本情報入力シート!C661)</f>
        <v/>
      </c>
      <c r="C636" s="858"/>
      <c r="D636" s="858"/>
      <c r="E636" s="858"/>
      <c r="F636" s="858"/>
      <c r="G636" s="858"/>
      <c r="H636" s="858"/>
      <c r="I636" s="859"/>
      <c r="J636" s="405" t="str">
        <f>IF(基本情報入力シート!M661="","",基本情報入力シート!M661)</f>
        <v/>
      </c>
      <c r="K636" s="406" t="str">
        <f>IF(基本情報入力シート!R661="","",基本情報入力シート!R661)</f>
        <v/>
      </c>
      <c r="L636" s="406" t="str">
        <f>IF(基本情報入力シート!W661="","",基本情報入力シート!W661)</f>
        <v/>
      </c>
      <c r="M636" s="405" t="str">
        <f>IF(基本情報入力シート!X661="","",基本情報入力シート!X661)</f>
        <v/>
      </c>
      <c r="N636" s="157" t="str">
        <f>IF(基本情報入力シート!Y661="","",基本情報入力シート!Y661)</f>
        <v/>
      </c>
      <c r="O636" s="164"/>
      <c r="P636" s="43"/>
      <c r="Q636" s="860"/>
      <c r="R636" s="861"/>
      <c r="S636" s="154" t="str">
        <f>IFERROR(ROUNDDOWN(Q636*VLOOKUP(N636,【参考】数式用!$AR$2:$AW$48,MATCH(P636,【参考】数式用!$AT$4:$AW$4)+2,FALSE)*0.5, 0), "")</f>
        <v/>
      </c>
      <c r="T636" s="47"/>
      <c r="U636" s="156" t="str">
        <f>IFERROR(IF(AG636&lt;&gt;"",Q636*VLOOKUP(N636,【参考】数式用!$AG$2:$AL$48,MATCH(P636,【参考】数式用!$AI$4:$AL$4,0)+2,0), ""), "")</f>
        <v/>
      </c>
      <c r="V636" s="42"/>
      <c r="W636" s="862"/>
      <c r="X636" s="863"/>
      <c r="Y636" s="43"/>
      <c r="Z636" s="48"/>
      <c r="AA636" s="155"/>
      <c r="AB636" s="49"/>
      <c r="AC636" s="864" t="str">
        <f>IFERROR(IF(AG636&lt;&gt;"",Z636*VLOOKUP(N636,【参考】数式用!$AG$2:$AL$48,MATCH(Y636,【参考】数式用!$AI$4:$AL$4,0)+2,0), ""), "")</f>
        <v/>
      </c>
      <c r="AD636" s="864"/>
      <c r="AE636" s="409"/>
      <c r="AF636" s="53"/>
      <c r="AG636" s="421" t="str">
        <f>IFERROR(VLOOKUP(O636, 【参考】数式用!$AY$5:$AY$13, 1, FALSE), "")</f>
        <v/>
      </c>
      <c r="AH636" s="422" t="str">
        <f>IFERROR(VLOOKUP(N636, 【参考】数式用!$BA$2:$BB$48, 2, FALSE), "")</f>
        <v/>
      </c>
      <c r="AI636" s="423" t="str">
        <f t="shared" si="22"/>
        <v/>
      </c>
      <c r="AJ636" s="424" t="str">
        <f t="shared" si="23"/>
        <v/>
      </c>
    </row>
    <row r="637" spans="1:36" ht="30" customHeight="1">
      <c r="A637" s="153">
        <v>624</v>
      </c>
      <c r="B637" s="857" t="str">
        <f>IF(基本情報入力シート!C662="","",基本情報入力シート!C662)</f>
        <v/>
      </c>
      <c r="C637" s="858"/>
      <c r="D637" s="858"/>
      <c r="E637" s="858"/>
      <c r="F637" s="858"/>
      <c r="G637" s="858"/>
      <c r="H637" s="858"/>
      <c r="I637" s="859"/>
      <c r="J637" s="405" t="str">
        <f>IF(基本情報入力シート!M662="","",基本情報入力シート!M662)</f>
        <v/>
      </c>
      <c r="K637" s="406" t="str">
        <f>IF(基本情報入力シート!R662="","",基本情報入力シート!R662)</f>
        <v/>
      </c>
      <c r="L637" s="406" t="str">
        <f>IF(基本情報入力シート!W662="","",基本情報入力シート!W662)</f>
        <v/>
      </c>
      <c r="M637" s="405" t="str">
        <f>IF(基本情報入力シート!X662="","",基本情報入力シート!X662)</f>
        <v/>
      </c>
      <c r="N637" s="157" t="str">
        <f>IF(基本情報入力シート!Y662="","",基本情報入力シート!Y662)</f>
        <v/>
      </c>
      <c r="O637" s="164"/>
      <c r="P637" s="43"/>
      <c r="Q637" s="860"/>
      <c r="R637" s="861"/>
      <c r="S637" s="154" t="str">
        <f>IFERROR(ROUNDDOWN(Q637*VLOOKUP(N637,【参考】数式用!$AR$2:$AW$48,MATCH(P637,【参考】数式用!$AT$4:$AW$4)+2,FALSE)*0.5, 0), "")</f>
        <v/>
      </c>
      <c r="T637" s="47"/>
      <c r="U637" s="156" t="str">
        <f>IFERROR(IF(AG637&lt;&gt;"",Q637*VLOOKUP(N637,【参考】数式用!$AG$2:$AL$48,MATCH(P637,【参考】数式用!$AI$4:$AL$4,0)+2,0), ""), "")</f>
        <v/>
      </c>
      <c r="V637" s="42"/>
      <c r="W637" s="862"/>
      <c r="X637" s="863"/>
      <c r="Y637" s="43"/>
      <c r="Z637" s="48"/>
      <c r="AA637" s="155"/>
      <c r="AB637" s="49"/>
      <c r="AC637" s="864" t="str">
        <f>IFERROR(IF(AG637&lt;&gt;"",Z637*VLOOKUP(N637,【参考】数式用!$AG$2:$AL$48,MATCH(Y637,【参考】数式用!$AI$4:$AL$4,0)+2,0), ""), "")</f>
        <v/>
      </c>
      <c r="AD637" s="864"/>
      <c r="AE637" s="409"/>
      <c r="AF637" s="53"/>
      <c r="AG637" s="421" t="str">
        <f>IFERROR(VLOOKUP(O637, 【参考】数式用!$AY$5:$AY$13, 1, FALSE), "")</f>
        <v/>
      </c>
      <c r="AH637" s="422" t="str">
        <f>IFERROR(VLOOKUP(N637, 【参考】数式用!$BA$2:$BB$48, 2, FALSE), "")</f>
        <v/>
      </c>
      <c r="AI637" s="423" t="str">
        <f t="shared" si="22"/>
        <v/>
      </c>
      <c r="AJ637" s="424" t="str">
        <f t="shared" si="23"/>
        <v/>
      </c>
    </row>
    <row r="638" spans="1:36" ht="30" customHeight="1">
      <c r="A638" s="153">
        <v>625</v>
      </c>
      <c r="B638" s="857" t="str">
        <f>IF(基本情報入力シート!C663="","",基本情報入力シート!C663)</f>
        <v/>
      </c>
      <c r="C638" s="858"/>
      <c r="D638" s="858"/>
      <c r="E638" s="858"/>
      <c r="F638" s="858"/>
      <c r="G638" s="858"/>
      <c r="H638" s="858"/>
      <c r="I638" s="859"/>
      <c r="J638" s="405" t="str">
        <f>IF(基本情報入力シート!M663="","",基本情報入力シート!M663)</f>
        <v/>
      </c>
      <c r="K638" s="406" t="str">
        <f>IF(基本情報入力シート!R663="","",基本情報入力シート!R663)</f>
        <v/>
      </c>
      <c r="L638" s="406" t="str">
        <f>IF(基本情報入力シート!W663="","",基本情報入力シート!W663)</f>
        <v/>
      </c>
      <c r="M638" s="405" t="str">
        <f>IF(基本情報入力シート!X663="","",基本情報入力シート!X663)</f>
        <v/>
      </c>
      <c r="N638" s="157" t="str">
        <f>IF(基本情報入力シート!Y663="","",基本情報入力シート!Y663)</f>
        <v/>
      </c>
      <c r="O638" s="164"/>
      <c r="P638" s="43"/>
      <c r="Q638" s="860"/>
      <c r="R638" s="861"/>
      <c r="S638" s="154" t="str">
        <f>IFERROR(ROUNDDOWN(Q638*VLOOKUP(N638,【参考】数式用!$AR$2:$AW$48,MATCH(P638,【参考】数式用!$AT$4:$AW$4)+2,FALSE)*0.5, 0), "")</f>
        <v/>
      </c>
      <c r="T638" s="47"/>
      <c r="U638" s="156" t="str">
        <f>IFERROR(IF(AG638&lt;&gt;"",Q638*VLOOKUP(N638,【参考】数式用!$AG$2:$AL$48,MATCH(P638,【参考】数式用!$AI$4:$AL$4,0)+2,0), ""), "")</f>
        <v/>
      </c>
      <c r="V638" s="42"/>
      <c r="W638" s="862"/>
      <c r="X638" s="863"/>
      <c r="Y638" s="43"/>
      <c r="Z638" s="48"/>
      <c r="AA638" s="155"/>
      <c r="AB638" s="49"/>
      <c r="AC638" s="864" t="str">
        <f>IFERROR(IF(AG638&lt;&gt;"",Z638*VLOOKUP(N638,【参考】数式用!$AG$2:$AL$48,MATCH(Y638,【参考】数式用!$AI$4:$AL$4,0)+2,0), ""), "")</f>
        <v/>
      </c>
      <c r="AD638" s="864"/>
      <c r="AE638" s="409"/>
      <c r="AF638" s="53"/>
      <c r="AG638" s="421" t="str">
        <f>IFERROR(VLOOKUP(O638, 【参考】数式用!$AY$5:$AY$13, 1, FALSE), "")</f>
        <v/>
      </c>
      <c r="AH638" s="422" t="str">
        <f>IFERROR(VLOOKUP(N638, 【参考】数式用!$BA$2:$BB$48, 2, FALSE), "")</f>
        <v/>
      </c>
      <c r="AI638" s="423" t="str">
        <f t="shared" si="22"/>
        <v/>
      </c>
      <c r="AJ638" s="424" t="str">
        <f t="shared" si="23"/>
        <v/>
      </c>
    </row>
    <row r="639" spans="1:36" ht="30" customHeight="1">
      <c r="A639" s="153">
        <v>626</v>
      </c>
      <c r="B639" s="857" t="str">
        <f>IF(基本情報入力シート!C664="","",基本情報入力シート!C664)</f>
        <v/>
      </c>
      <c r="C639" s="858"/>
      <c r="D639" s="858"/>
      <c r="E639" s="858"/>
      <c r="F639" s="858"/>
      <c r="G639" s="858"/>
      <c r="H639" s="858"/>
      <c r="I639" s="859"/>
      <c r="J639" s="405" t="str">
        <f>IF(基本情報入力シート!M664="","",基本情報入力シート!M664)</f>
        <v/>
      </c>
      <c r="K639" s="406" t="str">
        <f>IF(基本情報入力シート!R664="","",基本情報入力シート!R664)</f>
        <v/>
      </c>
      <c r="L639" s="406" t="str">
        <f>IF(基本情報入力シート!W664="","",基本情報入力シート!W664)</f>
        <v/>
      </c>
      <c r="M639" s="405" t="str">
        <f>IF(基本情報入力シート!X664="","",基本情報入力シート!X664)</f>
        <v/>
      </c>
      <c r="N639" s="157" t="str">
        <f>IF(基本情報入力シート!Y664="","",基本情報入力シート!Y664)</f>
        <v/>
      </c>
      <c r="O639" s="164"/>
      <c r="P639" s="43"/>
      <c r="Q639" s="860"/>
      <c r="R639" s="861"/>
      <c r="S639" s="154" t="str">
        <f>IFERROR(ROUNDDOWN(Q639*VLOOKUP(N639,【参考】数式用!$AR$2:$AW$48,MATCH(P639,【参考】数式用!$AT$4:$AW$4)+2,FALSE)*0.5, 0), "")</f>
        <v/>
      </c>
      <c r="T639" s="47"/>
      <c r="U639" s="156" t="str">
        <f>IFERROR(IF(AG639&lt;&gt;"",Q639*VLOOKUP(N639,【参考】数式用!$AG$2:$AL$48,MATCH(P639,【参考】数式用!$AI$4:$AL$4,0)+2,0), ""), "")</f>
        <v/>
      </c>
      <c r="V639" s="42"/>
      <c r="W639" s="862"/>
      <c r="X639" s="863"/>
      <c r="Y639" s="43"/>
      <c r="Z639" s="48"/>
      <c r="AA639" s="155"/>
      <c r="AB639" s="49"/>
      <c r="AC639" s="864" t="str">
        <f>IFERROR(IF(AG639&lt;&gt;"",Z639*VLOOKUP(N639,【参考】数式用!$AG$2:$AL$48,MATCH(Y639,【参考】数式用!$AI$4:$AL$4,0)+2,0), ""), "")</f>
        <v/>
      </c>
      <c r="AD639" s="864"/>
      <c r="AE639" s="409"/>
      <c r="AF639" s="53"/>
      <c r="AG639" s="421" t="str">
        <f>IFERROR(VLOOKUP(O639, 【参考】数式用!$AY$5:$AY$13, 1, FALSE), "")</f>
        <v/>
      </c>
      <c r="AH639" s="422" t="str">
        <f>IFERROR(VLOOKUP(N639, 【参考】数式用!$BA$2:$BB$48, 2, FALSE), "")</f>
        <v/>
      </c>
      <c r="AI639" s="423" t="str">
        <f t="shared" si="22"/>
        <v/>
      </c>
      <c r="AJ639" s="424" t="str">
        <f t="shared" si="23"/>
        <v/>
      </c>
    </row>
    <row r="640" spans="1:36" ht="30" customHeight="1">
      <c r="A640" s="153">
        <v>627</v>
      </c>
      <c r="B640" s="857" t="str">
        <f>IF(基本情報入力シート!C665="","",基本情報入力シート!C665)</f>
        <v/>
      </c>
      <c r="C640" s="858"/>
      <c r="D640" s="858"/>
      <c r="E640" s="858"/>
      <c r="F640" s="858"/>
      <c r="G640" s="858"/>
      <c r="H640" s="858"/>
      <c r="I640" s="859"/>
      <c r="J640" s="405" t="str">
        <f>IF(基本情報入力シート!M665="","",基本情報入力シート!M665)</f>
        <v/>
      </c>
      <c r="K640" s="406" t="str">
        <f>IF(基本情報入力シート!R665="","",基本情報入力シート!R665)</f>
        <v/>
      </c>
      <c r="L640" s="406" t="str">
        <f>IF(基本情報入力シート!W665="","",基本情報入力シート!W665)</f>
        <v/>
      </c>
      <c r="M640" s="405" t="str">
        <f>IF(基本情報入力シート!X665="","",基本情報入力シート!X665)</f>
        <v/>
      </c>
      <c r="N640" s="157" t="str">
        <f>IF(基本情報入力シート!Y665="","",基本情報入力シート!Y665)</f>
        <v/>
      </c>
      <c r="O640" s="164"/>
      <c r="P640" s="43"/>
      <c r="Q640" s="860"/>
      <c r="R640" s="861"/>
      <c r="S640" s="154" t="str">
        <f>IFERROR(ROUNDDOWN(Q640*VLOOKUP(N640,【参考】数式用!$AR$2:$AW$48,MATCH(P640,【参考】数式用!$AT$4:$AW$4)+2,FALSE)*0.5, 0), "")</f>
        <v/>
      </c>
      <c r="T640" s="47"/>
      <c r="U640" s="156" t="str">
        <f>IFERROR(IF(AG640&lt;&gt;"",Q640*VLOOKUP(N640,【参考】数式用!$AG$2:$AL$48,MATCH(P640,【参考】数式用!$AI$4:$AL$4,0)+2,0), ""), "")</f>
        <v/>
      </c>
      <c r="V640" s="42"/>
      <c r="W640" s="862"/>
      <c r="X640" s="863"/>
      <c r="Y640" s="43"/>
      <c r="Z640" s="48"/>
      <c r="AA640" s="155"/>
      <c r="AB640" s="49"/>
      <c r="AC640" s="864" t="str">
        <f>IFERROR(IF(AG640&lt;&gt;"",Z640*VLOOKUP(N640,【参考】数式用!$AG$2:$AL$48,MATCH(Y640,【参考】数式用!$AI$4:$AL$4,0)+2,0), ""), "")</f>
        <v/>
      </c>
      <c r="AD640" s="864"/>
      <c r="AE640" s="409"/>
      <c r="AF640" s="53"/>
      <c r="AG640" s="421" t="str">
        <f>IFERROR(VLOOKUP(O640, 【参考】数式用!$AY$5:$AY$13, 1, FALSE), "")</f>
        <v/>
      </c>
      <c r="AH640" s="422" t="str">
        <f>IFERROR(VLOOKUP(N640, 【参考】数式用!$BA$2:$BB$48, 2, FALSE), "")</f>
        <v/>
      </c>
      <c r="AI640" s="423" t="str">
        <f t="shared" si="22"/>
        <v/>
      </c>
      <c r="AJ640" s="424" t="str">
        <f t="shared" si="23"/>
        <v/>
      </c>
    </row>
    <row r="641" spans="1:36" ht="30" customHeight="1">
      <c r="A641" s="153">
        <v>628</v>
      </c>
      <c r="B641" s="857" t="str">
        <f>IF(基本情報入力シート!C666="","",基本情報入力シート!C666)</f>
        <v/>
      </c>
      <c r="C641" s="858"/>
      <c r="D641" s="858"/>
      <c r="E641" s="858"/>
      <c r="F641" s="858"/>
      <c r="G641" s="858"/>
      <c r="H641" s="858"/>
      <c r="I641" s="859"/>
      <c r="J641" s="405" t="str">
        <f>IF(基本情報入力シート!M666="","",基本情報入力シート!M666)</f>
        <v/>
      </c>
      <c r="K641" s="406" t="str">
        <f>IF(基本情報入力シート!R666="","",基本情報入力シート!R666)</f>
        <v/>
      </c>
      <c r="L641" s="406" t="str">
        <f>IF(基本情報入力シート!W666="","",基本情報入力シート!W666)</f>
        <v/>
      </c>
      <c r="M641" s="405" t="str">
        <f>IF(基本情報入力シート!X666="","",基本情報入力シート!X666)</f>
        <v/>
      </c>
      <c r="N641" s="157" t="str">
        <f>IF(基本情報入力シート!Y666="","",基本情報入力シート!Y666)</f>
        <v/>
      </c>
      <c r="O641" s="164"/>
      <c r="P641" s="43"/>
      <c r="Q641" s="860"/>
      <c r="R641" s="861"/>
      <c r="S641" s="154" t="str">
        <f>IFERROR(ROUNDDOWN(Q641*VLOOKUP(N641,【参考】数式用!$AR$2:$AW$48,MATCH(P641,【参考】数式用!$AT$4:$AW$4)+2,FALSE)*0.5, 0), "")</f>
        <v/>
      </c>
      <c r="T641" s="47"/>
      <c r="U641" s="156" t="str">
        <f>IFERROR(IF(AG641&lt;&gt;"",Q641*VLOOKUP(N641,【参考】数式用!$AG$2:$AL$48,MATCH(P641,【参考】数式用!$AI$4:$AL$4,0)+2,0), ""), "")</f>
        <v/>
      </c>
      <c r="V641" s="42"/>
      <c r="W641" s="862"/>
      <c r="X641" s="863"/>
      <c r="Y641" s="43"/>
      <c r="Z641" s="48"/>
      <c r="AA641" s="155"/>
      <c r="AB641" s="49"/>
      <c r="AC641" s="864" t="str">
        <f>IFERROR(IF(AG641&lt;&gt;"",Z641*VLOOKUP(N641,【参考】数式用!$AG$2:$AL$48,MATCH(Y641,【参考】数式用!$AI$4:$AL$4,0)+2,0), ""), "")</f>
        <v/>
      </c>
      <c r="AD641" s="864"/>
      <c r="AE641" s="409"/>
      <c r="AF641" s="53"/>
      <c r="AG641" s="421" t="str">
        <f>IFERROR(VLOOKUP(O641, 【参考】数式用!$AY$5:$AY$13, 1, FALSE), "")</f>
        <v/>
      </c>
      <c r="AH641" s="422" t="str">
        <f>IFERROR(VLOOKUP(N641, 【参考】数式用!$BA$2:$BB$48, 2, FALSE), "")</f>
        <v/>
      </c>
      <c r="AI641" s="423" t="str">
        <f t="shared" si="22"/>
        <v/>
      </c>
      <c r="AJ641" s="424" t="str">
        <f t="shared" si="23"/>
        <v/>
      </c>
    </row>
    <row r="642" spans="1:36" ht="30" customHeight="1">
      <c r="A642" s="153">
        <v>629</v>
      </c>
      <c r="B642" s="857" t="str">
        <f>IF(基本情報入力シート!C667="","",基本情報入力シート!C667)</f>
        <v/>
      </c>
      <c r="C642" s="858"/>
      <c r="D642" s="858"/>
      <c r="E642" s="858"/>
      <c r="F642" s="858"/>
      <c r="G642" s="858"/>
      <c r="H642" s="858"/>
      <c r="I642" s="859"/>
      <c r="J642" s="405" t="str">
        <f>IF(基本情報入力シート!M667="","",基本情報入力シート!M667)</f>
        <v/>
      </c>
      <c r="K642" s="406" t="str">
        <f>IF(基本情報入力シート!R667="","",基本情報入力シート!R667)</f>
        <v/>
      </c>
      <c r="L642" s="406" t="str">
        <f>IF(基本情報入力シート!W667="","",基本情報入力シート!W667)</f>
        <v/>
      </c>
      <c r="M642" s="405" t="str">
        <f>IF(基本情報入力シート!X667="","",基本情報入力シート!X667)</f>
        <v/>
      </c>
      <c r="N642" s="157" t="str">
        <f>IF(基本情報入力シート!Y667="","",基本情報入力シート!Y667)</f>
        <v/>
      </c>
      <c r="O642" s="164"/>
      <c r="P642" s="43"/>
      <c r="Q642" s="860"/>
      <c r="R642" s="861"/>
      <c r="S642" s="154" t="str">
        <f>IFERROR(ROUNDDOWN(Q642*VLOOKUP(N642,【参考】数式用!$AR$2:$AW$48,MATCH(P642,【参考】数式用!$AT$4:$AW$4)+2,FALSE)*0.5, 0), "")</f>
        <v/>
      </c>
      <c r="T642" s="47"/>
      <c r="U642" s="156" t="str">
        <f>IFERROR(IF(AG642&lt;&gt;"",Q642*VLOOKUP(N642,【参考】数式用!$AG$2:$AL$48,MATCH(P642,【参考】数式用!$AI$4:$AL$4,0)+2,0), ""), "")</f>
        <v/>
      </c>
      <c r="V642" s="42"/>
      <c r="W642" s="862"/>
      <c r="X642" s="863"/>
      <c r="Y642" s="43"/>
      <c r="Z642" s="48"/>
      <c r="AA642" s="155"/>
      <c r="AB642" s="49"/>
      <c r="AC642" s="864" t="str">
        <f>IFERROR(IF(AG642&lt;&gt;"",Z642*VLOOKUP(N642,【参考】数式用!$AG$2:$AL$48,MATCH(Y642,【参考】数式用!$AI$4:$AL$4,0)+2,0), ""), "")</f>
        <v/>
      </c>
      <c r="AD642" s="864"/>
      <c r="AE642" s="409"/>
      <c r="AF642" s="53"/>
      <c r="AG642" s="421" t="str">
        <f>IFERROR(VLOOKUP(O642, 【参考】数式用!$AY$5:$AY$13, 1, FALSE), "")</f>
        <v/>
      </c>
      <c r="AH642" s="422" t="str">
        <f>IFERROR(VLOOKUP(N642, 【参考】数式用!$BA$2:$BB$48, 2, FALSE), "")</f>
        <v/>
      </c>
      <c r="AI642" s="423" t="str">
        <f t="shared" si="22"/>
        <v/>
      </c>
      <c r="AJ642" s="424" t="str">
        <f t="shared" si="23"/>
        <v/>
      </c>
    </row>
    <row r="643" spans="1:36" ht="30" customHeight="1">
      <c r="A643" s="153">
        <v>630</v>
      </c>
      <c r="B643" s="857" t="str">
        <f>IF(基本情報入力シート!C668="","",基本情報入力シート!C668)</f>
        <v/>
      </c>
      <c r="C643" s="858"/>
      <c r="D643" s="858"/>
      <c r="E643" s="858"/>
      <c r="F643" s="858"/>
      <c r="G643" s="858"/>
      <c r="H643" s="858"/>
      <c r="I643" s="859"/>
      <c r="J643" s="405" t="str">
        <f>IF(基本情報入力シート!M668="","",基本情報入力シート!M668)</f>
        <v/>
      </c>
      <c r="K643" s="406" t="str">
        <f>IF(基本情報入力シート!R668="","",基本情報入力シート!R668)</f>
        <v/>
      </c>
      <c r="L643" s="406" t="str">
        <f>IF(基本情報入力シート!W668="","",基本情報入力シート!W668)</f>
        <v/>
      </c>
      <c r="M643" s="405" t="str">
        <f>IF(基本情報入力シート!X668="","",基本情報入力シート!X668)</f>
        <v/>
      </c>
      <c r="N643" s="157" t="str">
        <f>IF(基本情報入力シート!Y668="","",基本情報入力シート!Y668)</f>
        <v/>
      </c>
      <c r="O643" s="164"/>
      <c r="P643" s="43"/>
      <c r="Q643" s="860"/>
      <c r="R643" s="861"/>
      <c r="S643" s="154" t="str">
        <f>IFERROR(ROUNDDOWN(Q643*VLOOKUP(N643,【参考】数式用!$AR$2:$AW$48,MATCH(P643,【参考】数式用!$AT$4:$AW$4)+2,FALSE)*0.5, 0), "")</f>
        <v/>
      </c>
      <c r="T643" s="47"/>
      <c r="U643" s="156" t="str">
        <f>IFERROR(IF(AG643&lt;&gt;"",Q643*VLOOKUP(N643,【参考】数式用!$AG$2:$AL$48,MATCH(P643,【参考】数式用!$AI$4:$AL$4,0)+2,0), ""), "")</f>
        <v/>
      </c>
      <c r="V643" s="42"/>
      <c r="W643" s="862"/>
      <c r="X643" s="863"/>
      <c r="Y643" s="43"/>
      <c r="Z643" s="48"/>
      <c r="AA643" s="155"/>
      <c r="AB643" s="49"/>
      <c r="AC643" s="864" t="str">
        <f>IFERROR(IF(AG643&lt;&gt;"",Z643*VLOOKUP(N643,【参考】数式用!$AG$2:$AL$48,MATCH(Y643,【参考】数式用!$AI$4:$AL$4,0)+2,0), ""), "")</f>
        <v/>
      </c>
      <c r="AD643" s="864"/>
      <c r="AE643" s="409"/>
      <c r="AF643" s="53"/>
      <c r="AG643" s="421" t="str">
        <f>IFERROR(VLOOKUP(O643, 【参考】数式用!$AY$5:$AY$13, 1, FALSE), "")</f>
        <v/>
      </c>
      <c r="AH643" s="422" t="str">
        <f>IFERROR(VLOOKUP(N643, 【参考】数式用!$BA$2:$BB$48, 2, FALSE), "")</f>
        <v/>
      </c>
      <c r="AI643" s="423" t="str">
        <f t="shared" si="22"/>
        <v/>
      </c>
      <c r="AJ643" s="424" t="str">
        <f t="shared" si="23"/>
        <v/>
      </c>
    </row>
    <row r="644" spans="1:36" ht="30" customHeight="1">
      <c r="A644" s="153">
        <v>631</v>
      </c>
      <c r="B644" s="857" t="str">
        <f>IF(基本情報入力シート!C669="","",基本情報入力シート!C669)</f>
        <v/>
      </c>
      <c r="C644" s="858"/>
      <c r="D644" s="858"/>
      <c r="E644" s="858"/>
      <c r="F644" s="858"/>
      <c r="G644" s="858"/>
      <c r="H644" s="858"/>
      <c r="I644" s="859"/>
      <c r="J644" s="405" t="str">
        <f>IF(基本情報入力シート!M669="","",基本情報入力シート!M669)</f>
        <v/>
      </c>
      <c r="K644" s="406" t="str">
        <f>IF(基本情報入力シート!R669="","",基本情報入力シート!R669)</f>
        <v/>
      </c>
      <c r="L644" s="406" t="str">
        <f>IF(基本情報入力シート!W669="","",基本情報入力シート!W669)</f>
        <v/>
      </c>
      <c r="M644" s="405" t="str">
        <f>IF(基本情報入力シート!X669="","",基本情報入力シート!X669)</f>
        <v/>
      </c>
      <c r="N644" s="157" t="str">
        <f>IF(基本情報入力シート!Y669="","",基本情報入力シート!Y669)</f>
        <v/>
      </c>
      <c r="O644" s="164"/>
      <c r="P644" s="43"/>
      <c r="Q644" s="860"/>
      <c r="R644" s="861"/>
      <c r="S644" s="154" t="str">
        <f>IFERROR(ROUNDDOWN(Q644*VLOOKUP(N644,【参考】数式用!$AR$2:$AW$48,MATCH(P644,【参考】数式用!$AT$4:$AW$4)+2,FALSE)*0.5, 0), "")</f>
        <v/>
      </c>
      <c r="T644" s="47"/>
      <c r="U644" s="156" t="str">
        <f>IFERROR(IF(AG644&lt;&gt;"",Q644*VLOOKUP(N644,【参考】数式用!$AG$2:$AL$48,MATCH(P644,【参考】数式用!$AI$4:$AL$4,0)+2,0), ""), "")</f>
        <v/>
      </c>
      <c r="V644" s="42"/>
      <c r="W644" s="862"/>
      <c r="X644" s="863"/>
      <c r="Y644" s="43"/>
      <c r="Z644" s="48"/>
      <c r="AA644" s="155"/>
      <c r="AB644" s="49"/>
      <c r="AC644" s="864" t="str">
        <f>IFERROR(IF(AG644&lt;&gt;"",Z644*VLOOKUP(N644,【参考】数式用!$AG$2:$AL$48,MATCH(Y644,【参考】数式用!$AI$4:$AL$4,0)+2,0), ""), "")</f>
        <v/>
      </c>
      <c r="AD644" s="864"/>
      <c r="AE644" s="409"/>
      <c r="AF644" s="53"/>
      <c r="AG644" s="421" t="str">
        <f>IFERROR(VLOOKUP(O644, 【参考】数式用!$AY$5:$AY$13, 1, FALSE), "")</f>
        <v/>
      </c>
      <c r="AH644" s="422" t="str">
        <f>IFERROR(VLOOKUP(N644, 【参考】数式用!$BA$2:$BB$48, 2, FALSE), "")</f>
        <v/>
      </c>
      <c r="AI644" s="423" t="str">
        <f t="shared" si="22"/>
        <v/>
      </c>
      <c r="AJ644" s="424" t="str">
        <f t="shared" si="23"/>
        <v/>
      </c>
    </row>
    <row r="645" spans="1:36" ht="30" customHeight="1">
      <c r="A645" s="153">
        <v>632</v>
      </c>
      <c r="B645" s="857" t="str">
        <f>IF(基本情報入力シート!C670="","",基本情報入力シート!C670)</f>
        <v/>
      </c>
      <c r="C645" s="858"/>
      <c r="D645" s="858"/>
      <c r="E645" s="858"/>
      <c r="F645" s="858"/>
      <c r="G645" s="858"/>
      <c r="H645" s="858"/>
      <c r="I645" s="859"/>
      <c r="J645" s="405" t="str">
        <f>IF(基本情報入力シート!M670="","",基本情報入力シート!M670)</f>
        <v/>
      </c>
      <c r="K645" s="406" t="str">
        <f>IF(基本情報入力シート!R670="","",基本情報入力シート!R670)</f>
        <v/>
      </c>
      <c r="L645" s="406" t="str">
        <f>IF(基本情報入力シート!W670="","",基本情報入力シート!W670)</f>
        <v/>
      </c>
      <c r="M645" s="405" t="str">
        <f>IF(基本情報入力シート!X670="","",基本情報入力シート!X670)</f>
        <v/>
      </c>
      <c r="N645" s="157" t="str">
        <f>IF(基本情報入力シート!Y670="","",基本情報入力シート!Y670)</f>
        <v/>
      </c>
      <c r="O645" s="164"/>
      <c r="P645" s="43"/>
      <c r="Q645" s="860"/>
      <c r="R645" s="861"/>
      <c r="S645" s="154" t="str">
        <f>IFERROR(ROUNDDOWN(Q645*VLOOKUP(N645,【参考】数式用!$AR$2:$AW$48,MATCH(P645,【参考】数式用!$AT$4:$AW$4)+2,FALSE)*0.5, 0), "")</f>
        <v/>
      </c>
      <c r="T645" s="47"/>
      <c r="U645" s="156" t="str">
        <f>IFERROR(IF(AG645&lt;&gt;"",Q645*VLOOKUP(N645,【参考】数式用!$AG$2:$AL$48,MATCH(P645,【参考】数式用!$AI$4:$AL$4,0)+2,0), ""), "")</f>
        <v/>
      </c>
      <c r="V645" s="42"/>
      <c r="W645" s="862"/>
      <c r="X645" s="863"/>
      <c r="Y645" s="43"/>
      <c r="Z645" s="48"/>
      <c r="AA645" s="155"/>
      <c r="AB645" s="49"/>
      <c r="AC645" s="864" t="str">
        <f>IFERROR(IF(AG645&lt;&gt;"",Z645*VLOOKUP(N645,【参考】数式用!$AG$2:$AL$48,MATCH(Y645,【参考】数式用!$AI$4:$AL$4,0)+2,0), ""), "")</f>
        <v/>
      </c>
      <c r="AD645" s="864"/>
      <c r="AE645" s="409"/>
      <c r="AF645" s="53"/>
      <c r="AG645" s="421" t="str">
        <f>IFERROR(VLOOKUP(O645, 【参考】数式用!$AY$5:$AY$13, 1, FALSE), "")</f>
        <v/>
      </c>
      <c r="AH645" s="422" t="str">
        <f>IFERROR(VLOOKUP(N645, 【参考】数式用!$BA$2:$BB$48, 2, FALSE), "")</f>
        <v/>
      </c>
      <c r="AI645" s="423" t="str">
        <f t="shared" si="22"/>
        <v/>
      </c>
      <c r="AJ645" s="424" t="str">
        <f t="shared" si="23"/>
        <v/>
      </c>
    </row>
    <row r="646" spans="1:36" ht="30" customHeight="1">
      <c r="A646" s="153">
        <v>633</v>
      </c>
      <c r="B646" s="857" t="str">
        <f>IF(基本情報入力シート!C671="","",基本情報入力シート!C671)</f>
        <v/>
      </c>
      <c r="C646" s="858"/>
      <c r="D646" s="858"/>
      <c r="E646" s="858"/>
      <c r="F646" s="858"/>
      <c r="G646" s="858"/>
      <c r="H646" s="858"/>
      <c r="I646" s="859"/>
      <c r="J646" s="405" t="str">
        <f>IF(基本情報入力シート!M671="","",基本情報入力シート!M671)</f>
        <v/>
      </c>
      <c r="K646" s="406" t="str">
        <f>IF(基本情報入力シート!R671="","",基本情報入力シート!R671)</f>
        <v/>
      </c>
      <c r="L646" s="406" t="str">
        <f>IF(基本情報入力シート!W671="","",基本情報入力シート!W671)</f>
        <v/>
      </c>
      <c r="M646" s="405" t="str">
        <f>IF(基本情報入力シート!X671="","",基本情報入力シート!X671)</f>
        <v/>
      </c>
      <c r="N646" s="157" t="str">
        <f>IF(基本情報入力シート!Y671="","",基本情報入力シート!Y671)</f>
        <v/>
      </c>
      <c r="O646" s="164"/>
      <c r="P646" s="43"/>
      <c r="Q646" s="860"/>
      <c r="R646" s="861"/>
      <c r="S646" s="154" t="str">
        <f>IFERROR(ROUNDDOWN(Q646*VLOOKUP(N646,【参考】数式用!$AR$2:$AW$48,MATCH(P646,【参考】数式用!$AT$4:$AW$4)+2,FALSE)*0.5, 0), "")</f>
        <v/>
      </c>
      <c r="T646" s="47"/>
      <c r="U646" s="156" t="str">
        <f>IFERROR(IF(AG646&lt;&gt;"",Q646*VLOOKUP(N646,【参考】数式用!$AG$2:$AL$48,MATCH(P646,【参考】数式用!$AI$4:$AL$4,0)+2,0), ""), "")</f>
        <v/>
      </c>
      <c r="V646" s="42"/>
      <c r="W646" s="862"/>
      <c r="X646" s="863"/>
      <c r="Y646" s="43"/>
      <c r="Z646" s="48"/>
      <c r="AA646" s="155"/>
      <c r="AB646" s="49"/>
      <c r="AC646" s="864" t="str">
        <f>IFERROR(IF(AG646&lt;&gt;"",Z646*VLOOKUP(N646,【参考】数式用!$AG$2:$AL$48,MATCH(Y646,【参考】数式用!$AI$4:$AL$4,0)+2,0), ""), "")</f>
        <v/>
      </c>
      <c r="AD646" s="864"/>
      <c r="AE646" s="409"/>
      <c r="AF646" s="53"/>
      <c r="AG646" s="421" t="str">
        <f>IFERROR(VLOOKUP(O646, 【参考】数式用!$AY$5:$AY$13, 1, FALSE), "")</f>
        <v/>
      </c>
      <c r="AH646" s="422" t="str">
        <f>IFERROR(VLOOKUP(N646, 【参考】数式用!$BA$2:$BB$48, 2, FALSE), "")</f>
        <v/>
      </c>
      <c r="AI646" s="423" t="str">
        <f t="shared" si="22"/>
        <v/>
      </c>
      <c r="AJ646" s="424" t="str">
        <f t="shared" si="23"/>
        <v/>
      </c>
    </row>
    <row r="647" spans="1:36" ht="30" customHeight="1">
      <c r="A647" s="153">
        <v>634</v>
      </c>
      <c r="B647" s="857" t="str">
        <f>IF(基本情報入力シート!C672="","",基本情報入力シート!C672)</f>
        <v/>
      </c>
      <c r="C647" s="858"/>
      <c r="D647" s="858"/>
      <c r="E647" s="858"/>
      <c r="F647" s="858"/>
      <c r="G647" s="858"/>
      <c r="H647" s="858"/>
      <c r="I647" s="859"/>
      <c r="J647" s="405" t="str">
        <f>IF(基本情報入力シート!M672="","",基本情報入力シート!M672)</f>
        <v/>
      </c>
      <c r="K647" s="406" t="str">
        <f>IF(基本情報入力シート!R672="","",基本情報入力シート!R672)</f>
        <v/>
      </c>
      <c r="L647" s="406" t="str">
        <f>IF(基本情報入力シート!W672="","",基本情報入力シート!W672)</f>
        <v/>
      </c>
      <c r="M647" s="405" t="str">
        <f>IF(基本情報入力シート!X672="","",基本情報入力シート!X672)</f>
        <v/>
      </c>
      <c r="N647" s="157" t="str">
        <f>IF(基本情報入力シート!Y672="","",基本情報入力シート!Y672)</f>
        <v/>
      </c>
      <c r="O647" s="164"/>
      <c r="P647" s="43"/>
      <c r="Q647" s="860"/>
      <c r="R647" s="861"/>
      <c r="S647" s="154" t="str">
        <f>IFERROR(ROUNDDOWN(Q647*VLOOKUP(N647,【参考】数式用!$AR$2:$AW$48,MATCH(P647,【参考】数式用!$AT$4:$AW$4)+2,FALSE)*0.5, 0), "")</f>
        <v/>
      </c>
      <c r="T647" s="47"/>
      <c r="U647" s="156" t="str">
        <f>IFERROR(IF(AG647&lt;&gt;"",Q647*VLOOKUP(N647,【参考】数式用!$AG$2:$AL$48,MATCH(P647,【参考】数式用!$AI$4:$AL$4,0)+2,0), ""), "")</f>
        <v/>
      </c>
      <c r="V647" s="42"/>
      <c r="W647" s="862"/>
      <c r="X647" s="863"/>
      <c r="Y647" s="43"/>
      <c r="Z647" s="48"/>
      <c r="AA647" s="155"/>
      <c r="AB647" s="49"/>
      <c r="AC647" s="864" t="str">
        <f>IFERROR(IF(AG647&lt;&gt;"",Z647*VLOOKUP(N647,【参考】数式用!$AG$2:$AL$48,MATCH(Y647,【参考】数式用!$AI$4:$AL$4,0)+2,0), ""), "")</f>
        <v/>
      </c>
      <c r="AD647" s="864"/>
      <c r="AE647" s="409"/>
      <c r="AF647" s="53"/>
      <c r="AG647" s="421" t="str">
        <f>IFERROR(VLOOKUP(O647, 【参考】数式用!$AY$5:$AY$13, 1, FALSE), "")</f>
        <v/>
      </c>
      <c r="AH647" s="422" t="str">
        <f>IFERROR(VLOOKUP(N647, 【参考】数式用!$BA$2:$BB$48, 2, FALSE), "")</f>
        <v/>
      </c>
      <c r="AI647" s="423" t="str">
        <f t="shared" si="22"/>
        <v/>
      </c>
      <c r="AJ647" s="424" t="str">
        <f t="shared" si="23"/>
        <v/>
      </c>
    </row>
    <row r="648" spans="1:36" ht="30" customHeight="1">
      <c r="A648" s="153">
        <v>635</v>
      </c>
      <c r="B648" s="857" t="str">
        <f>IF(基本情報入力シート!C673="","",基本情報入力シート!C673)</f>
        <v/>
      </c>
      <c r="C648" s="858"/>
      <c r="D648" s="858"/>
      <c r="E648" s="858"/>
      <c r="F648" s="858"/>
      <c r="G648" s="858"/>
      <c r="H648" s="858"/>
      <c r="I648" s="859"/>
      <c r="J648" s="405" t="str">
        <f>IF(基本情報入力シート!M673="","",基本情報入力シート!M673)</f>
        <v/>
      </c>
      <c r="K648" s="406" t="str">
        <f>IF(基本情報入力シート!R673="","",基本情報入力シート!R673)</f>
        <v/>
      </c>
      <c r="L648" s="406" t="str">
        <f>IF(基本情報入力シート!W673="","",基本情報入力シート!W673)</f>
        <v/>
      </c>
      <c r="M648" s="405" t="str">
        <f>IF(基本情報入力シート!X673="","",基本情報入力シート!X673)</f>
        <v/>
      </c>
      <c r="N648" s="157" t="str">
        <f>IF(基本情報入力シート!Y673="","",基本情報入力シート!Y673)</f>
        <v/>
      </c>
      <c r="O648" s="164"/>
      <c r="P648" s="43"/>
      <c r="Q648" s="860"/>
      <c r="R648" s="861"/>
      <c r="S648" s="154" t="str">
        <f>IFERROR(ROUNDDOWN(Q648*VLOOKUP(N648,【参考】数式用!$AR$2:$AW$48,MATCH(P648,【参考】数式用!$AT$4:$AW$4)+2,FALSE)*0.5, 0), "")</f>
        <v/>
      </c>
      <c r="T648" s="47"/>
      <c r="U648" s="156" t="str">
        <f>IFERROR(IF(AG648&lt;&gt;"",Q648*VLOOKUP(N648,【参考】数式用!$AG$2:$AL$48,MATCH(P648,【参考】数式用!$AI$4:$AL$4,0)+2,0), ""), "")</f>
        <v/>
      </c>
      <c r="V648" s="42"/>
      <c r="W648" s="862"/>
      <c r="X648" s="863"/>
      <c r="Y648" s="43"/>
      <c r="Z648" s="48"/>
      <c r="AA648" s="155"/>
      <c r="AB648" s="49"/>
      <c r="AC648" s="864" t="str">
        <f>IFERROR(IF(AG648&lt;&gt;"",Z648*VLOOKUP(N648,【参考】数式用!$AG$2:$AL$48,MATCH(Y648,【参考】数式用!$AI$4:$AL$4,0)+2,0), ""), "")</f>
        <v/>
      </c>
      <c r="AD648" s="864"/>
      <c r="AE648" s="409"/>
      <c r="AF648" s="53"/>
      <c r="AG648" s="421" t="str">
        <f>IFERROR(VLOOKUP(O648, 【参考】数式用!$AY$5:$AY$13, 1, FALSE), "")</f>
        <v/>
      </c>
      <c r="AH648" s="422" t="str">
        <f>IFERROR(VLOOKUP(N648, 【参考】数式用!$BA$2:$BB$48, 2, FALSE), "")</f>
        <v/>
      </c>
      <c r="AI648" s="423" t="str">
        <f t="shared" si="22"/>
        <v/>
      </c>
      <c r="AJ648" s="424" t="str">
        <f t="shared" si="23"/>
        <v/>
      </c>
    </row>
    <row r="649" spans="1:36" ht="30" customHeight="1">
      <c r="A649" s="153">
        <v>636</v>
      </c>
      <c r="B649" s="857" t="str">
        <f>IF(基本情報入力シート!C674="","",基本情報入力シート!C674)</f>
        <v/>
      </c>
      <c r="C649" s="858"/>
      <c r="D649" s="858"/>
      <c r="E649" s="858"/>
      <c r="F649" s="858"/>
      <c r="G649" s="858"/>
      <c r="H649" s="858"/>
      <c r="I649" s="859"/>
      <c r="J649" s="405" t="str">
        <f>IF(基本情報入力シート!M674="","",基本情報入力シート!M674)</f>
        <v/>
      </c>
      <c r="K649" s="406" t="str">
        <f>IF(基本情報入力シート!R674="","",基本情報入力シート!R674)</f>
        <v/>
      </c>
      <c r="L649" s="406" t="str">
        <f>IF(基本情報入力シート!W674="","",基本情報入力シート!W674)</f>
        <v/>
      </c>
      <c r="M649" s="405" t="str">
        <f>IF(基本情報入力シート!X674="","",基本情報入力シート!X674)</f>
        <v/>
      </c>
      <c r="N649" s="157" t="str">
        <f>IF(基本情報入力シート!Y674="","",基本情報入力シート!Y674)</f>
        <v/>
      </c>
      <c r="O649" s="164"/>
      <c r="P649" s="43"/>
      <c r="Q649" s="860"/>
      <c r="R649" s="861"/>
      <c r="S649" s="154" t="str">
        <f>IFERROR(ROUNDDOWN(Q649*VLOOKUP(N649,【参考】数式用!$AR$2:$AW$48,MATCH(P649,【参考】数式用!$AT$4:$AW$4)+2,FALSE)*0.5, 0), "")</f>
        <v/>
      </c>
      <c r="T649" s="47"/>
      <c r="U649" s="156" t="str">
        <f>IFERROR(IF(AG649&lt;&gt;"",Q649*VLOOKUP(N649,【参考】数式用!$AG$2:$AL$48,MATCH(P649,【参考】数式用!$AI$4:$AL$4,0)+2,0), ""), "")</f>
        <v/>
      </c>
      <c r="V649" s="42"/>
      <c r="W649" s="862"/>
      <c r="X649" s="863"/>
      <c r="Y649" s="43"/>
      <c r="Z649" s="48"/>
      <c r="AA649" s="155"/>
      <c r="AB649" s="49"/>
      <c r="AC649" s="864" t="str">
        <f>IFERROR(IF(AG649&lt;&gt;"",Z649*VLOOKUP(N649,【参考】数式用!$AG$2:$AL$48,MATCH(Y649,【参考】数式用!$AI$4:$AL$4,0)+2,0), ""), "")</f>
        <v/>
      </c>
      <c r="AD649" s="864"/>
      <c r="AE649" s="409"/>
      <c r="AF649" s="53"/>
      <c r="AG649" s="421" t="str">
        <f>IFERROR(VLOOKUP(O649, 【参考】数式用!$AY$5:$AY$13, 1, FALSE), "")</f>
        <v/>
      </c>
      <c r="AH649" s="422" t="str">
        <f>IFERROR(VLOOKUP(N649, 【参考】数式用!$BA$2:$BB$48, 2, FALSE), "")</f>
        <v/>
      </c>
      <c r="AI649" s="423" t="str">
        <f t="shared" si="22"/>
        <v/>
      </c>
      <c r="AJ649" s="424" t="str">
        <f t="shared" si="23"/>
        <v/>
      </c>
    </row>
    <row r="650" spans="1:36" ht="30" customHeight="1">
      <c r="A650" s="153">
        <v>637</v>
      </c>
      <c r="B650" s="857" t="str">
        <f>IF(基本情報入力シート!C675="","",基本情報入力シート!C675)</f>
        <v/>
      </c>
      <c r="C650" s="858"/>
      <c r="D650" s="858"/>
      <c r="E650" s="858"/>
      <c r="F650" s="858"/>
      <c r="G650" s="858"/>
      <c r="H650" s="858"/>
      <c r="I650" s="859"/>
      <c r="J650" s="405" t="str">
        <f>IF(基本情報入力シート!M675="","",基本情報入力シート!M675)</f>
        <v/>
      </c>
      <c r="K650" s="406" t="str">
        <f>IF(基本情報入力シート!R675="","",基本情報入力シート!R675)</f>
        <v/>
      </c>
      <c r="L650" s="406" t="str">
        <f>IF(基本情報入力シート!W675="","",基本情報入力シート!W675)</f>
        <v/>
      </c>
      <c r="M650" s="405" t="str">
        <f>IF(基本情報入力シート!X675="","",基本情報入力シート!X675)</f>
        <v/>
      </c>
      <c r="N650" s="157" t="str">
        <f>IF(基本情報入力シート!Y675="","",基本情報入力シート!Y675)</f>
        <v/>
      </c>
      <c r="O650" s="164"/>
      <c r="P650" s="43"/>
      <c r="Q650" s="860"/>
      <c r="R650" s="861"/>
      <c r="S650" s="154" t="str">
        <f>IFERROR(ROUNDDOWN(Q650*VLOOKUP(N650,【参考】数式用!$AR$2:$AW$48,MATCH(P650,【参考】数式用!$AT$4:$AW$4)+2,FALSE)*0.5, 0), "")</f>
        <v/>
      </c>
      <c r="T650" s="47"/>
      <c r="U650" s="156" t="str">
        <f>IFERROR(IF(AG650&lt;&gt;"",Q650*VLOOKUP(N650,【参考】数式用!$AG$2:$AL$48,MATCH(P650,【参考】数式用!$AI$4:$AL$4,0)+2,0), ""), "")</f>
        <v/>
      </c>
      <c r="V650" s="42"/>
      <c r="W650" s="862"/>
      <c r="X650" s="863"/>
      <c r="Y650" s="43"/>
      <c r="Z650" s="48"/>
      <c r="AA650" s="155"/>
      <c r="AB650" s="49"/>
      <c r="AC650" s="864" t="str">
        <f>IFERROR(IF(AG650&lt;&gt;"",Z650*VLOOKUP(N650,【参考】数式用!$AG$2:$AL$48,MATCH(Y650,【参考】数式用!$AI$4:$AL$4,0)+2,0), ""), "")</f>
        <v/>
      </c>
      <c r="AD650" s="864"/>
      <c r="AE650" s="409"/>
      <c r="AF650" s="53"/>
      <c r="AG650" s="421" t="str">
        <f>IFERROR(VLOOKUP(O650, 【参考】数式用!$AY$5:$AY$13, 1, FALSE), "")</f>
        <v/>
      </c>
      <c r="AH650" s="422" t="str">
        <f>IFERROR(VLOOKUP(N650, 【参考】数式用!$BA$2:$BB$48, 2, FALSE), "")</f>
        <v/>
      </c>
      <c r="AI650" s="423" t="str">
        <f t="shared" si="22"/>
        <v/>
      </c>
      <c r="AJ650" s="424" t="str">
        <f t="shared" si="23"/>
        <v/>
      </c>
    </row>
    <row r="651" spans="1:36" ht="30" customHeight="1">
      <c r="A651" s="153">
        <v>638</v>
      </c>
      <c r="B651" s="857" t="str">
        <f>IF(基本情報入力シート!C676="","",基本情報入力シート!C676)</f>
        <v/>
      </c>
      <c r="C651" s="858"/>
      <c r="D651" s="858"/>
      <c r="E651" s="858"/>
      <c r="F651" s="858"/>
      <c r="G651" s="858"/>
      <c r="H651" s="858"/>
      <c r="I651" s="859"/>
      <c r="J651" s="405" t="str">
        <f>IF(基本情報入力シート!M676="","",基本情報入力シート!M676)</f>
        <v/>
      </c>
      <c r="K651" s="406" t="str">
        <f>IF(基本情報入力シート!R676="","",基本情報入力シート!R676)</f>
        <v/>
      </c>
      <c r="L651" s="406" t="str">
        <f>IF(基本情報入力シート!W676="","",基本情報入力シート!W676)</f>
        <v/>
      </c>
      <c r="M651" s="405" t="str">
        <f>IF(基本情報入力シート!X676="","",基本情報入力シート!X676)</f>
        <v/>
      </c>
      <c r="N651" s="157" t="str">
        <f>IF(基本情報入力シート!Y676="","",基本情報入力シート!Y676)</f>
        <v/>
      </c>
      <c r="O651" s="164"/>
      <c r="P651" s="43"/>
      <c r="Q651" s="860"/>
      <c r="R651" s="861"/>
      <c r="S651" s="154" t="str">
        <f>IFERROR(ROUNDDOWN(Q651*VLOOKUP(N651,【参考】数式用!$AR$2:$AW$48,MATCH(P651,【参考】数式用!$AT$4:$AW$4)+2,FALSE)*0.5, 0), "")</f>
        <v/>
      </c>
      <c r="T651" s="47"/>
      <c r="U651" s="156" t="str">
        <f>IFERROR(IF(AG651&lt;&gt;"",Q651*VLOOKUP(N651,【参考】数式用!$AG$2:$AL$48,MATCH(P651,【参考】数式用!$AI$4:$AL$4,0)+2,0), ""), "")</f>
        <v/>
      </c>
      <c r="V651" s="42"/>
      <c r="W651" s="862"/>
      <c r="X651" s="863"/>
      <c r="Y651" s="43"/>
      <c r="Z651" s="48"/>
      <c r="AA651" s="155"/>
      <c r="AB651" s="49"/>
      <c r="AC651" s="864" t="str">
        <f>IFERROR(IF(AG651&lt;&gt;"",Z651*VLOOKUP(N651,【参考】数式用!$AG$2:$AL$48,MATCH(Y651,【参考】数式用!$AI$4:$AL$4,0)+2,0), ""), "")</f>
        <v/>
      </c>
      <c r="AD651" s="864"/>
      <c r="AE651" s="409"/>
      <c r="AF651" s="53"/>
      <c r="AG651" s="421" t="str">
        <f>IFERROR(VLOOKUP(O651, 【参考】数式用!$AY$5:$AY$13, 1, FALSE), "")</f>
        <v/>
      </c>
      <c r="AH651" s="422" t="str">
        <f>IFERROR(VLOOKUP(N651, 【参考】数式用!$BA$2:$BB$48, 2, FALSE), "")</f>
        <v/>
      </c>
      <c r="AI651" s="423" t="str">
        <f t="shared" si="22"/>
        <v/>
      </c>
      <c r="AJ651" s="424" t="str">
        <f t="shared" si="23"/>
        <v/>
      </c>
    </row>
    <row r="652" spans="1:36" ht="30" customHeight="1">
      <c r="A652" s="153">
        <v>639</v>
      </c>
      <c r="B652" s="857" t="str">
        <f>IF(基本情報入力シート!C677="","",基本情報入力シート!C677)</f>
        <v/>
      </c>
      <c r="C652" s="858"/>
      <c r="D652" s="858"/>
      <c r="E652" s="858"/>
      <c r="F652" s="858"/>
      <c r="G652" s="858"/>
      <c r="H652" s="858"/>
      <c r="I652" s="859"/>
      <c r="J652" s="405" t="str">
        <f>IF(基本情報入力シート!M677="","",基本情報入力シート!M677)</f>
        <v/>
      </c>
      <c r="K652" s="406" t="str">
        <f>IF(基本情報入力シート!R677="","",基本情報入力シート!R677)</f>
        <v/>
      </c>
      <c r="L652" s="406" t="str">
        <f>IF(基本情報入力シート!W677="","",基本情報入力シート!W677)</f>
        <v/>
      </c>
      <c r="M652" s="405" t="str">
        <f>IF(基本情報入力シート!X677="","",基本情報入力シート!X677)</f>
        <v/>
      </c>
      <c r="N652" s="157" t="str">
        <f>IF(基本情報入力シート!Y677="","",基本情報入力シート!Y677)</f>
        <v/>
      </c>
      <c r="O652" s="164"/>
      <c r="P652" s="43"/>
      <c r="Q652" s="860"/>
      <c r="R652" s="861"/>
      <c r="S652" s="154" t="str">
        <f>IFERROR(ROUNDDOWN(Q652*VLOOKUP(N652,【参考】数式用!$AR$2:$AW$48,MATCH(P652,【参考】数式用!$AT$4:$AW$4)+2,FALSE)*0.5, 0), "")</f>
        <v/>
      </c>
      <c r="T652" s="47"/>
      <c r="U652" s="156" t="str">
        <f>IFERROR(IF(AG652&lt;&gt;"",Q652*VLOOKUP(N652,【参考】数式用!$AG$2:$AL$48,MATCH(P652,【参考】数式用!$AI$4:$AL$4,0)+2,0), ""), "")</f>
        <v/>
      </c>
      <c r="V652" s="42"/>
      <c r="W652" s="862"/>
      <c r="X652" s="863"/>
      <c r="Y652" s="43"/>
      <c r="Z652" s="48"/>
      <c r="AA652" s="155"/>
      <c r="AB652" s="49"/>
      <c r="AC652" s="864" t="str">
        <f>IFERROR(IF(AG652&lt;&gt;"",Z652*VLOOKUP(N652,【参考】数式用!$AG$2:$AL$48,MATCH(Y652,【参考】数式用!$AI$4:$AL$4,0)+2,0), ""), "")</f>
        <v/>
      </c>
      <c r="AD652" s="864"/>
      <c r="AE652" s="409"/>
      <c r="AF652" s="53"/>
      <c r="AG652" s="421" t="str">
        <f>IFERROR(VLOOKUP(O652, 【参考】数式用!$AY$5:$AY$13, 1, FALSE), "")</f>
        <v/>
      </c>
      <c r="AH652" s="422" t="str">
        <f>IFERROR(VLOOKUP(N652, 【参考】数式用!$BA$2:$BB$48, 2, FALSE), "")</f>
        <v/>
      </c>
      <c r="AI652" s="423" t="str">
        <f t="shared" si="22"/>
        <v/>
      </c>
      <c r="AJ652" s="424" t="str">
        <f t="shared" si="23"/>
        <v/>
      </c>
    </row>
    <row r="653" spans="1:36" ht="30" customHeight="1">
      <c r="A653" s="153">
        <v>640</v>
      </c>
      <c r="B653" s="857" t="str">
        <f>IF(基本情報入力シート!C678="","",基本情報入力シート!C678)</f>
        <v/>
      </c>
      <c r="C653" s="858"/>
      <c r="D653" s="858"/>
      <c r="E653" s="858"/>
      <c r="F653" s="858"/>
      <c r="G653" s="858"/>
      <c r="H653" s="858"/>
      <c r="I653" s="859"/>
      <c r="J653" s="405" t="str">
        <f>IF(基本情報入力シート!M678="","",基本情報入力シート!M678)</f>
        <v/>
      </c>
      <c r="K653" s="406" t="str">
        <f>IF(基本情報入力シート!R678="","",基本情報入力シート!R678)</f>
        <v/>
      </c>
      <c r="L653" s="406" t="str">
        <f>IF(基本情報入力シート!W678="","",基本情報入力シート!W678)</f>
        <v/>
      </c>
      <c r="M653" s="405" t="str">
        <f>IF(基本情報入力シート!X678="","",基本情報入力シート!X678)</f>
        <v/>
      </c>
      <c r="N653" s="157" t="str">
        <f>IF(基本情報入力シート!Y678="","",基本情報入力シート!Y678)</f>
        <v/>
      </c>
      <c r="O653" s="164"/>
      <c r="P653" s="43"/>
      <c r="Q653" s="860"/>
      <c r="R653" s="861"/>
      <c r="S653" s="154" t="str">
        <f>IFERROR(ROUNDDOWN(Q653*VLOOKUP(N653,【参考】数式用!$AR$2:$AW$48,MATCH(P653,【参考】数式用!$AT$4:$AW$4)+2,FALSE)*0.5, 0), "")</f>
        <v/>
      </c>
      <c r="T653" s="47"/>
      <c r="U653" s="156" t="str">
        <f>IFERROR(IF(AG653&lt;&gt;"",Q653*VLOOKUP(N653,【参考】数式用!$AG$2:$AL$48,MATCH(P653,【参考】数式用!$AI$4:$AL$4,0)+2,0), ""), "")</f>
        <v/>
      </c>
      <c r="V653" s="42"/>
      <c r="W653" s="862"/>
      <c r="X653" s="863"/>
      <c r="Y653" s="43"/>
      <c r="Z653" s="48"/>
      <c r="AA653" s="155"/>
      <c r="AB653" s="49"/>
      <c r="AC653" s="864" t="str">
        <f>IFERROR(IF(AG653&lt;&gt;"",Z653*VLOOKUP(N653,【参考】数式用!$AG$2:$AL$48,MATCH(Y653,【参考】数式用!$AI$4:$AL$4,0)+2,0), ""), "")</f>
        <v/>
      </c>
      <c r="AD653" s="864"/>
      <c r="AE653" s="409"/>
      <c r="AF653" s="53"/>
      <c r="AG653" s="421" t="str">
        <f>IFERROR(VLOOKUP(O653, 【参考】数式用!$AY$5:$AY$13, 1, FALSE), "")</f>
        <v/>
      </c>
      <c r="AH653" s="422" t="str">
        <f>IFERROR(VLOOKUP(N653, 【参考】数式用!$BA$2:$BB$48, 2, FALSE), "")</f>
        <v/>
      </c>
      <c r="AI653" s="423" t="str">
        <f t="shared" si="22"/>
        <v/>
      </c>
      <c r="AJ653" s="424" t="str">
        <f t="shared" si="23"/>
        <v/>
      </c>
    </row>
    <row r="654" spans="1:36" ht="30" customHeight="1">
      <c r="A654" s="153">
        <v>641</v>
      </c>
      <c r="B654" s="857" t="str">
        <f>IF(基本情報入力シート!C679="","",基本情報入力シート!C679)</f>
        <v/>
      </c>
      <c r="C654" s="858"/>
      <c r="D654" s="858"/>
      <c r="E654" s="858"/>
      <c r="F654" s="858"/>
      <c r="G654" s="858"/>
      <c r="H654" s="858"/>
      <c r="I654" s="859"/>
      <c r="J654" s="405" t="str">
        <f>IF(基本情報入力シート!M679="","",基本情報入力シート!M679)</f>
        <v/>
      </c>
      <c r="K654" s="406" t="str">
        <f>IF(基本情報入力シート!R679="","",基本情報入力シート!R679)</f>
        <v/>
      </c>
      <c r="L654" s="406" t="str">
        <f>IF(基本情報入力シート!W679="","",基本情報入力シート!W679)</f>
        <v/>
      </c>
      <c r="M654" s="405" t="str">
        <f>IF(基本情報入力シート!X679="","",基本情報入力シート!X679)</f>
        <v/>
      </c>
      <c r="N654" s="157" t="str">
        <f>IF(基本情報入力シート!Y679="","",基本情報入力シート!Y679)</f>
        <v/>
      </c>
      <c r="O654" s="164"/>
      <c r="P654" s="43"/>
      <c r="Q654" s="860"/>
      <c r="R654" s="861"/>
      <c r="S654" s="154" t="str">
        <f>IFERROR(ROUNDDOWN(Q654*VLOOKUP(N654,【参考】数式用!$AR$2:$AW$48,MATCH(P654,【参考】数式用!$AT$4:$AW$4)+2,FALSE)*0.5, 0), "")</f>
        <v/>
      </c>
      <c r="T654" s="47"/>
      <c r="U654" s="156" t="str">
        <f>IFERROR(IF(AG654&lt;&gt;"",Q654*VLOOKUP(N654,【参考】数式用!$AG$2:$AL$48,MATCH(P654,【参考】数式用!$AI$4:$AL$4,0)+2,0), ""), "")</f>
        <v/>
      </c>
      <c r="V654" s="42"/>
      <c r="W654" s="862"/>
      <c r="X654" s="863"/>
      <c r="Y654" s="43"/>
      <c r="Z654" s="48"/>
      <c r="AA654" s="155"/>
      <c r="AB654" s="49"/>
      <c r="AC654" s="864" t="str">
        <f>IFERROR(IF(AG654&lt;&gt;"",Z654*VLOOKUP(N654,【参考】数式用!$AG$2:$AL$48,MATCH(Y654,【参考】数式用!$AI$4:$AL$4,0)+2,0), ""), "")</f>
        <v/>
      </c>
      <c r="AD654" s="864"/>
      <c r="AE654" s="409"/>
      <c r="AF654" s="53"/>
      <c r="AG654" s="421" t="str">
        <f>IFERROR(VLOOKUP(O654, 【参考】数式用!$AY$5:$AY$13, 1, FALSE), "")</f>
        <v/>
      </c>
      <c r="AH654" s="422" t="str">
        <f>IFERROR(VLOOKUP(N654, 【参考】数式用!$BA$2:$BB$48, 2, FALSE), "")</f>
        <v/>
      </c>
      <c r="AI654" s="423" t="str">
        <f t="shared" si="22"/>
        <v/>
      </c>
      <c r="AJ654" s="424" t="str">
        <f t="shared" si="23"/>
        <v/>
      </c>
    </row>
    <row r="655" spans="1:36" ht="30" customHeight="1">
      <c r="A655" s="153">
        <v>642</v>
      </c>
      <c r="B655" s="857" t="str">
        <f>IF(基本情報入力シート!C680="","",基本情報入力シート!C680)</f>
        <v/>
      </c>
      <c r="C655" s="858"/>
      <c r="D655" s="858"/>
      <c r="E655" s="858"/>
      <c r="F655" s="858"/>
      <c r="G655" s="858"/>
      <c r="H655" s="858"/>
      <c r="I655" s="859"/>
      <c r="J655" s="405" t="str">
        <f>IF(基本情報入力シート!M680="","",基本情報入力シート!M680)</f>
        <v/>
      </c>
      <c r="K655" s="406" t="str">
        <f>IF(基本情報入力シート!R680="","",基本情報入力シート!R680)</f>
        <v/>
      </c>
      <c r="L655" s="406" t="str">
        <f>IF(基本情報入力シート!W680="","",基本情報入力シート!W680)</f>
        <v/>
      </c>
      <c r="M655" s="405" t="str">
        <f>IF(基本情報入力シート!X680="","",基本情報入力シート!X680)</f>
        <v/>
      </c>
      <c r="N655" s="157" t="str">
        <f>IF(基本情報入力シート!Y680="","",基本情報入力シート!Y680)</f>
        <v/>
      </c>
      <c r="O655" s="164"/>
      <c r="P655" s="43"/>
      <c r="Q655" s="860"/>
      <c r="R655" s="861"/>
      <c r="S655" s="154" t="str">
        <f>IFERROR(ROUNDDOWN(Q655*VLOOKUP(N655,【参考】数式用!$AR$2:$AW$48,MATCH(P655,【参考】数式用!$AT$4:$AW$4)+2,FALSE)*0.5, 0), "")</f>
        <v/>
      </c>
      <c r="T655" s="47"/>
      <c r="U655" s="156" t="str">
        <f>IFERROR(IF(AG655&lt;&gt;"",Q655*VLOOKUP(N655,【参考】数式用!$AG$2:$AL$48,MATCH(P655,【参考】数式用!$AI$4:$AL$4,0)+2,0), ""), "")</f>
        <v/>
      </c>
      <c r="V655" s="42"/>
      <c r="W655" s="862"/>
      <c r="X655" s="863"/>
      <c r="Y655" s="43"/>
      <c r="Z655" s="48"/>
      <c r="AA655" s="155"/>
      <c r="AB655" s="49"/>
      <c r="AC655" s="864" t="str">
        <f>IFERROR(IF(AG655&lt;&gt;"",Z655*VLOOKUP(N655,【参考】数式用!$AG$2:$AL$48,MATCH(Y655,【参考】数式用!$AI$4:$AL$4,0)+2,0), ""), "")</f>
        <v/>
      </c>
      <c r="AD655" s="864"/>
      <c r="AE655" s="409"/>
      <c r="AF655" s="53"/>
      <c r="AG655" s="421" t="str">
        <f>IFERROR(VLOOKUP(O655, 【参考】数式用!$AY$5:$AY$13, 1, FALSE), "")</f>
        <v/>
      </c>
      <c r="AH655" s="422" t="str">
        <f>IFERROR(VLOOKUP(N655, 【参考】数式用!$BA$2:$BB$48, 2, FALSE), "")</f>
        <v/>
      </c>
      <c r="AI655" s="423" t="str">
        <f t="shared" si="22"/>
        <v/>
      </c>
      <c r="AJ655" s="424" t="str">
        <f t="shared" si="23"/>
        <v/>
      </c>
    </row>
    <row r="656" spans="1:36" ht="30" customHeight="1">
      <c r="A656" s="153">
        <v>643</v>
      </c>
      <c r="B656" s="857" t="str">
        <f>IF(基本情報入力シート!C681="","",基本情報入力シート!C681)</f>
        <v/>
      </c>
      <c r="C656" s="858"/>
      <c r="D656" s="858"/>
      <c r="E656" s="858"/>
      <c r="F656" s="858"/>
      <c r="G656" s="858"/>
      <c r="H656" s="858"/>
      <c r="I656" s="859"/>
      <c r="J656" s="405" t="str">
        <f>IF(基本情報入力シート!M681="","",基本情報入力シート!M681)</f>
        <v/>
      </c>
      <c r="K656" s="406" t="str">
        <f>IF(基本情報入力シート!R681="","",基本情報入力シート!R681)</f>
        <v/>
      </c>
      <c r="L656" s="406" t="str">
        <f>IF(基本情報入力シート!W681="","",基本情報入力シート!W681)</f>
        <v/>
      </c>
      <c r="M656" s="405" t="str">
        <f>IF(基本情報入力シート!X681="","",基本情報入力シート!X681)</f>
        <v/>
      </c>
      <c r="N656" s="157" t="str">
        <f>IF(基本情報入力シート!Y681="","",基本情報入力シート!Y681)</f>
        <v/>
      </c>
      <c r="O656" s="164"/>
      <c r="P656" s="43"/>
      <c r="Q656" s="860"/>
      <c r="R656" s="861"/>
      <c r="S656" s="154" t="str">
        <f>IFERROR(ROUNDDOWN(Q656*VLOOKUP(N656,【参考】数式用!$AR$2:$AW$48,MATCH(P656,【参考】数式用!$AT$4:$AW$4)+2,FALSE)*0.5, 0), "")</f>
        <v/>
      </c>
      <c r="T656" s="47"/>
      <c r="U656" s="156" t="str">
        <f>IFERROR(IF(AG656&lt;&gt;"",Q656*VLOOKUP(N656,【参考】数式用!$AG$2:$AL$48,MATCH(P656,【参考】数式用!$AI$4:$AL$4,0)+2,0), ""), "")</f>
        <v/>
      </c>
      <c r="V656" s="42"/>
      <c r="W656" s="862"/>
      <c r="X656" s="863"/>
      <c r="Y656" s="43"/>
      <c r="Z656" s="48"/>
      <c r="AA656" s="155"/>
      <c r="AB656" s="49"/>
      <c r="AC656" s="864" t="str">
        <f>IFERROR(IF(AG656&lt;&gt;"",Z656*VLOOKUP(N656,【参考】数式用!$AG$2:$AL$48,MATCH(Y656,【参考】数式用!$AI$4:$AL$4,0)+2,0), ""), "")</f>
        <v/>
      </c>
      <c r="AD656" s="864"/>
      <c r="AE656" s="409"/>
      <c r="AF656" s="53"/>
      <c r="AG656" s="421" t="str">
        <f>IFERROR(VLOOKUP(O656, 【参考】数式用!$AY$5:$AY$13, 1, FALSE), "")</f>
        <v/>
      </c>
      <c r="AH656" s="422" t="str">
        <f>IFERROR(VLOOKUP(N656, 【参考】数式用!$BA$2:$BB$48, 2, FALSE), "")</f>
        <v/>
      </c>
      <c r="AI656" s="423" t="str">
        <f t="shared" si="22"/>
        <v/>
      </c>
      <c r="AJ656" s="424" t="str">
        <f t="shared" si="23"/>
        <v/>
      </c>
    </row>
    <row r="657" spans="1:36" ht="30" customHeight="1">
      <c r="A657" s="153">
        <v>644</v>
      </c>
      <c r="B657" s="857" t="str">
        <f>IF(基本情報入力シート!C682="","",基本情報入力シート!C682)</f>
        <v/>
      </c>
      <c r="C657" s="858"/>
      <c r="D657" s="858"/>
      <c r="E657" s="858"/>
      <c r="F657" s="858"/>
      <c r="G657" s="858"/>
      <c r="H657" s="858"/>
      <c r="I657" s="859"/>
      <c r="J657" s="405" t="str">
        <f>IF(基本情報入力シート!M682="","",基本情報入力シート!M682)</f>
        <v/>
      </c>
      <c r="K657" s="406" t="str">
        <f>IF(基本情報入力シート!R682="","",基本情報入力シート!R682)</f>
        <v/>
      </c>
      <c r="L657" s="406" t="str">
        <f>IF(基本情報入力シート!W682="","",基本情報入力シート!W682)</f>
        <v/>
      </c>
      <c r="M657" s="405" t="str">
        <f>IF(基本情報入力シート!X682="","",基本情報入力シート!X682)</f>
        <v/>
      </c>
      <c r="N657" s="157" t="str">
        <f>IF(基本情報入力シート!Y682="","",基本情報入力シート!Y682)</f>
        <v/>
      </c>
      <c r="O657" s="164"/>
      <c r="P657" s="43"/>
      <c r="Q657" s="860"/>
      <c r="R657" s="861"/>
      <c r="S657" s="154" t="str">
        <f>IFERROR(ROUNDDOWN(Q657*VLOOKUP(N657,【参考】数式用!$AR$2:$AW$48,MATCH(P657,【参考】数式用!$AT$4:$AW$4)+2,FALSE)*0.5, 0), "")</f>
        <v/>
      </c>
      <c r="T657" s="47"/>
      <c r="U657" s="156" t="str">
        <f>IFERROR(IF(AG657&lt;&gt;"",Q657*VLOOKUP(N657,【参考】数式用!$AG$2:$AL$48,MATCH(P657,【参考】数式用!$AI$4:$AL$4,0)+2,0), ""), "")</f>
        <v/>
      </c>
      <c r="V657" s="42"/>
      <c r="W657" s="862"/>
      <c r="X657" s="863"/>
      <c r="Y657" s="43"/>
      <c r="Z657" s="48"/>
      <c r="AA657" s="155"/>
      <c r="AB657" s="49"/>
      <c r="AC657" s="864" t="str">
        <f>IFERROR(IF(AG657&lt;&gt;"",Z657*VLOOKUP(N657,【参考】数式用!$AG$2:$AL$48,MATCH(Y657,【参考】数式用!$AI$4:$AL$4,0)+2,0), ""), "")</f>
        <v/>
      </c>
      <c r="AD657" s="864"/>
      <c r="AE657" s="409"/>
      <c r="AF657" s="53"/>
      <c r="AG657" s="421" t="str">
        <f>IFERROR(VLOOKUP(O657, 【参考】数式用!$AY$5:$AY$13, 1, FALSE), "")</f>
        <v/>
      </c>
      <c r="AH657" s="422" t="str">
        <f>IFERROR(VLOOKUP(N657, 【参考】数式用!$BA$2:$BB$48, 2, FALSE), "")</f>
        <v/>
      </c>
      <c r="AI657" s="423" t="str">
        <f t="shared" si="22"/>
        <v/>
      </c>
      <c r="AJ657" s="424" t="str">
        <f t="shared" si="23"/>
        <v/>
      </c>
    </row>
    <row r="658" spans="1:36" ht="30" customHeight="1">
      <c r="A658" s="153">
        <v>645</v>
      </c>
      <c r="B658" s="857" t="str">
        <f>IF(基本情報入力シート!C683="","",基本情報入力シート!C683)</f>
        <v/>
      </c>
      <c r="C658" s="858"/>
      <c r="D658" s="858"/>
      <c r="E658" s="858"/>
      <c r="F658" s="858"/>
      <c r="G658" s="858"/>
      <c r="H658" s="858"/>
      <c r="I658" s="859"/>
      <c r="J658" s="405" t="str">
        <f>IF(基本情報入力シート!M683="","",基本情報入力シート!M683)</f>
        <v/>
      </c>
      <c r="K658" s="406" t="str">
        <f>IF(基本情報入力シート!R683="","",基本情報入力シート!R683)</f>
        <v/>
      </c>
      <c r="L658" s="406" t="str">
        <f>IF(基本情報入力シート!W683="","",基本情報入力シート!W683)</f>
        <v/>
      </c>
      <c r="M658" s="405" t="str">
        <f>IF(基本情報入力シート!X683="","",基本情報入力シート!X683)</f>
        <v/>
      </c>
      <c r="N658" s="157" t="str">
        <f>IF(基本情報入力シート!Y683="","",基本情報入力シート!Y683)</f>
        <v/>
      </c>
      <c r="O658" s="164"/>
      <c r="P658" s="43"/>
      <c r="Q658" s="860"/>
      <c r="R658" s="861"/>
      <c r="S658" s="154" t="str">
        <f>IFERROR(ROUNDDOWN(Q658*VLOOKUP(N658,【参考】数式用!$AR$2:$AW$48,MATCH(P658,【参考】数式用!$AT$4:$AW$4)+2,FALSE)*0.5, 0), "")</f>
        <v/>
      </c>
      <c r="T658" s="47"/>
      <c r="U658" s="156" t="str">
        <f>IFERROR(IF(AG658&lt;&gt;"",Q658*VLOOKUP(N658,【参考】数式用!$AG$2:$AL$48,MATCH(P658,【参考】数式用!$AI$4:$AL$4,0)+2,0), ""), "")</f>
        <v/>
      </c>
      <c r="V658" s="42"/>
      <c r="W658" s="862"/>
      <c r="X658" s="863"/>
      <c r="Y658" s="43"/>
      <c r="Z658" s="48"/>
      <c r="AA658" s="155"/>
      <c r="AB658" s="49"/>
      <c r="AC658" s="864" t="str">
        <f>IFERROR(IF(AG658&lt;&gt;"",Z658*VLOOKUP(N658,【参考】数式用!$AG$2:$AL$48,MATCH(Y658,【参考】数式用!$AI$4:$AL$4,0)+2,0), ""), "")</f>
        <v/>
      </c>
      <c r="AD658" s="864"/>
      <c r="AE658" s="409"/>
      <c r="AF658" s="53"/>
      <c r="AG658" s="421" t="str">
        <f>IFERROR(VLOOKUP(O658, 【参考】数式用!$AY$5:$AY$13, 1, FALSE), "")</f>
        <v/>
      </c>
      <c r="AH658" s="422" t="str">
        <f>IFERROR(VLOOKUP(N658, 【参考】数式用!$BA$2:$BB$48, 2, FALSE), "")</f>
        <v/>
      </c>
      <c r="AI658" s="423" t="str">
        <f t="shared" si="22"/>
        <v/>
      </c>
      <c r="AJ658" s="424" t="str">
        <f t="shared" si="23"/>
        <v/>
      </c>
    </row>
    <row r="659" spans="1:36" ht="30" customHeight="1">
      <c r="A659" s="153">
        <v>646</v>
      </c>
      <c r="B659" s="857" t="str">
        <f>IF(基本情報入力シート!C684="","",基本情報入力シート!C684)</f>
        <v/>
      </c>
      <c r="C659" s="858"/>
      <c r="D659" s="858"/>
      <c r="E659" s="858"/>
      <c r="F659" s="858"/>
      <c r="G659" s="858"/>
      <c r="H659" s="858"/>
      <c r="I659" s="859"/>
      <c r="J659" s="405" t="str">
        <f>IF(基本情報入力シート!M684="","",基本情報入力シート!M684)</f>
        <v/>
      </c>
      <c r="K659" s="406" t="str">
        <f>IF(基本情報入力シート!R684="","",基本情報入力シート!R684)</f>
        <v/>
      </c>
      <c r="L659" s="406" t="str">
        <f>IF(基本情報入力シート!W684="","",基本情報入力シート!W684)</f>
        <v/>
      </c>
      <c r="M659" s="405" t="str">
        <f>IF(基本情報入力シート!X684="","",基本情報入力シート!X684)</f>
        <v/>
      </c>
      <c r="N659" s="157" t="str">
        <f>IF(基本情報入力シート!Y684="","",基本情報入力シート!Y684)</f>
        <v/>
      </c>
      <c r="O659" s="164"/>
      <c r="P659" s="43"/>
      <c r="Q659" s="860"/>
      <c r="R659" s="861"/>
      <c r="S659" s="154" t="str">
        <f>IFERROR(ROUNDDOWN(Q659*VLOOKUP(N659,【参考】数式用!$AR$2:$AW$48,MATCH(P659,【参考】数式用!$AT$4:$AW$4)+2,FALSE)*0.5, 0), "")</f>
        <v/>
      </c>
      <c r="T659" s="47"/>
      <c r="U659" s="156" t="str">
        <f>IFERROR(IF(AG659&lt;&gt;"",Q659*VLOOKUP(N659,【参考】数式用!$AG$2:$AL$48,MATCH(P659,【参考】数式用!$AI$4:$AL$4,0)+2,0), ""), "")</f>
        <v/>
      </c>
      <c r="V659" s="42"/>
      <c r="W659" s="862"/>
      <c r="X659" s="863"/>
      <c r="Y659" s="43"/>
      <c r="Z659" s="48"/>
      <c r="AA659" s="155"/>
      <c r="AB659" s="49"/>
      <c r="AC659" s="864" t="str">
        <f>IFERROR(IF(AG659&lt;&gt;"",Z659*VLOOKUP(N659,【参考】数式用!$AG$2:$AL$48,MATCH(Y659,【参考】数式用!$AI$4:$AL$4,0)+2,0), ""), "")</f>
        <v/>
      </c>
      <c r="AD659" s="864"/>
      <c r="AE659" s="409"/>
      <c r="AF659" s="53"/>
      <c r="AG659" s="421" t="str">
        <f>IFERROR(VLOOKUP(O659, 【参考】数式用!$AY$5:$AY$13, 1, FALSE), "")</f>
        <v/>
      </c>
      <c r="AH659" s="422" t="str">
        <f>IFERROR(VLOOKUP(N659, 【参考】数式用!$BA$2:$BB$48, 2, FALSE), "")</f>
        <v/>
      </c>
      <c r="AI659" s="423" t="str">
        <f t="shared" si="22"/>
        <v/>
      </c>
      <c r="AJ659" s="424" t="str">
        <f t="shared" si="23"/>
        <v/>
      </c>
    </row>
    <row r="660" spans="1:36" ht="30" customHeight="1">
      <c r="A660" s="153">
        <v>647</v>
      </c>
      <c r="B660" s="857" t="str">
        <f>IF(基本情報入力シート!C685="","",基本情報入力シート!C685)</f>
        <v/>
      </c>
      <c r="C660" s="858"/>
      <c r="D660" s="858"/>
      <c r="E660" s="858"/>
      <c r="F660" s="858"/>
      <c r="G660" s="858"/>
      <c r="H660" s="858"/>
      <c r="I660" s="859"/>
      <c r="J660" s="405" t="str">
        <f>IF(基本情報入力シート!M685="","",基本情報入力シート!M685)</f>
        <v/>
      </c>
      <c r="K660" s="406" t="str">
        <f>IF(基本情報入力シート!R685="","",基本情報入力シート!R685)</f>
        <v/>
      </c>
      <c r="L660" s="406" t="str">
        <f>IF(基本情報入力シート!W685="","",基本情報入力シート!W685)</f>
        <v/>
      </c>
      <c r="M660" s="405" t="str">
        <f>IF(基本情報入力シート!X685="","",基本情報入力シート!X685)</f>
        <v/>
      </c>
      <c r="N660" s="157" t="str">
        <f>IF(基本情報入力シート!Y685="","",基本情報入力シート!Y685)</f>
        <v/>
      </c>
      <c r="O660" s="164"/>
      <c r="P660" s="43"/>
      <c r="Q660" s="860"/>
      <c r="R660" s="861"/>
      <c r="S660" s="154" t="str">
        <f>IFERROR(ROUNDDOWN(Q660*VLOOKUP(N660,【参考】数式用!$AR$2:$AW$48,MATCH(P660,【参考】数式用!$AT$4:$AW$4)+2,FALSE)*0.5, 0), "")</f>
        <v/>
      </c>
      <c r="T660" s="47"/>
      <c r="U660" s="156" t="str">
        <f>IFERROR(IF(AG660&lt;&gt;"",Q660*VLOOKUP(N660,【参考】数式用!$AG$2:$AL$48,MATCH(P660,【参考】数式用!$AI$4:$AL$4,0)+2,0), ""), "")</f>
        <v/>
      </c>
      <c r="V660" s="42"/>
      <c r="W660" s="862"/>
      <c r="X660" s="863"/>
      <c r="Y660" s="43"/>
      <c r="Z660" s="48"/>
      <c r="AA660" s="155"/>
      <c r="AB660" s="49"/>
      <c r="AC660" s="864" t="str">
        <f>IFERROR(IF(AG660&lt;&gt;"",Z660*VLOOKUP(N660,【参考】数式用!$AG$2:$AL$48,MATCH(Y660,【参考】数式用!$AI$4:$AL$4,0)+2,0), ""), "")</f>
        <v/>
      </c>
      <c r="AD660" s="864"/>
      <c r="AE660" s="409"/>
      <c r="AF660" s="53"/>
      <c r="AG660" s="421" t="str">
        <f>IFERROR(VLOOKUP(O660, 【参考】数式用!$AY$5:$AY$13, 1, FALSE), "")</f>
        <v/>
      </c>
      <c r="AH660" s="422" t="str">
        <f>IFERROR(VLOOKUP(N660, 【参考】数式用!$BA$2:$BB$48, 2, FALSE), "")</f>
        <v/>
      </c>
      <c r="AI660" s="423" t="str">
        <f t="shared" si="22"/>
        <v/>
      </c>
      <c r="AJ660" s="424" t="str">
        <f t="shared" si="23"/>
        <v/>
      </c>
    </row>
    <row r="661" spans="1:36" ht="30" customHeight="1">
      <c r="A661" s="153">
        <v>648</v>
      </c>
      <c r="B661" s="857" t="str">
        <f>IF(基本情報入力シート!C686="","",基本情報入力シート!C686)</f>
        <v/>
      </c>
      <c r="C661" s="858"/>
      <c r="D661" s="858"/>
      <c r="E661" s="858"/>
      <c r="F661" s="858"/>
      <c r="G661" s="858"/>
      <c r="H661" s="858"/>
      <c r="I661" s="859"/>
      <c r="J661" s="405" t="str">
        <f>IF(基本情報入力シート!M686="","",基本情報入力シート!M686)</f>
        <v/>
      </c>
      <c r="K661" s="406" t="str">
        <f>IF(基本情報入力シート!R686="","",基本情報入力シート!R686)</f>
        <v/>
      </c>
      <c r="L661" s="406" t="str">
        <f>IF(基本情報入力シート!W686="","",基本情報入力シート!W686)</f>
        <v/>
      </c>
      <c r="M661" s="405" t="str">
        <f>IF(基本情報入力シート!X686="","",基本情報入力シート!X686)</f>
        <v/>
      </c>
      <c r="N661" s="157" t="str">
        <f>IF(基本情報入力シート!Y686="","",基本情報入力シート!Y686)</f>
        <v/>
      </c>
      <c r="O661" s="164"/>
      <c r="P661" s="43"/>
      <c r="Q661" s="860"/>
      <c r="R661" s="861"/>
      <c r="S661" s="154" t="str">
        <f>IFERROR(ROUNDDOWN(Q661*VLOOKUP(N661,【参考】数式用!$AR$2:$AW$48,MATCH(P661,【参考】数式用!$AT$4:$AW$4)+2,FALSE)*0.5, 0), "")</f>
        <v/>
      </c>
      <c r="T661" s="47"/>
      <c r="U661" s="156" t="str">
        <f>IFERROR(IF(AG661&lt;&gt;"",Q661*VLOOKUP(N661,【参考】数式用!$AG$2:$AL$48,MATCH(P661,【参考】数式用!$AI$4:$AL$4,0)+2,0), ""), "")</f>
        <v/>
      </c>
      <c r="V661" s="42"/>
      <c r="W661" s="862"/>
      <c r="X661" s="863"/>
      <c r="Y661" s="43"/>
      <c r="Z661" s="48"/>
      <c r="AA661" s="155"/>
      <c r="AB661" s="49"/>
      <c r="AC661" s="864" t="str">
        <f>IFERROR(IF(AG661&lt;&gt;"",Z661*VLOOKUP(N661,【参考】数式用!$AG$2:$AL$48,MATCH(Y661,【参考】数式用!$AI$4:$AL$4,0)+2,0), ""), "")</f>
        <v/>
      </c>
      <c r="AD661" s="864"/>
      <c r="AE661" s="409"/>
      <c r="AF661" s="53"/>
      <c r="AG661" s="421" t="str">
        <f>IFERROR(VLOOKUP(O661, 【参考】数式用!$AY$5:$AY$13, 1, FALSE), "")</f>
        <v/>
      </c>
      <c r="AH661" s="422" t="str">
        <f>IFERROR(VLOOKUP(N661, 【参考】数式用!$BA$2:$BB$48, 2, FALSE), "")</f>
        <v/>
      </c>
      <c r="AI661" s="423" t="str">
        <f t="shared" si="22"/>
        <v/>
      </c>
      <c r="AJ661" s="424" t="str">
        <f t="shared" si="23"/>
        <v/>
      </c>
    </row>
    <row r="662" spans="1:36" ht="30" customHeight="1">
      <c r="A662" s="153">
        <v>649</v>
      </c>
      <c r="B662" s="857" t="str">
        <f>IF(基本情報入力シート!C687="","",基本情報入力シート!C687)</f>
        <v/>
      </c>
      <c r="C662" s="858"/>
      <c r="D662" s="858"/>
      <c r="E662" s="858"/>
      <c r="F662" s="858"/>
      <c r="G662" s="858"/>
      <c r="H662" s="858"/>
      <c r="I662" s="859"/>
      <c r="J662" s="405" t="str">
        <f>IF(基本情報入力シート!M687="","",基本情報入力シート!M687)</f>
        <v/>
      </c>
      <c r="K662" s="406" t="str">
        <f>IF(基本情報入力シート!R687="","",基本情報入力シート!R687)</f>
        <v/>
      </c>
      <c r="L662" s="406" t="str">
        <f>IF(基本情報入力シート!W687="","",基本情報入力シート!W687)</f>
        <v/>
      </c>
      <c r="M662" s="405" t="str">
        <f>IF(基本情報入力シート!X687="","",基本情報入力シート!X687)</f>
        <v/>
      </c>
      <c r="N662" s="157" t="str">
        <f>IF(基本情報入力シート!Y687="","",基本情報入力シート!Y687)</f>
        <v/>
      </c>
      <c r="O662" s="164"/>
      <c r="P662" s="43"/>
      <c r="Q662" s="860"/>
      <c r="R662" s="861"/>
      <c r="S662" s="154" t="str">
        <f>IFERROR(ROUNDDOWN(Q662*VLOOKUP(N662,【参考】数式用!$AR$2:$AW$48,MATCH(P662,【参考】数式用!$AT$4:$AW$4)+2,FALSE)*0.5, 0), "")</f>
        <v/>
      </c>
      <c r="T662" s="47"/>
      <c r="U662" s="156" t="str">
        <f>IFERROR(IF(AG662&lt;&gt;"",Q662*VLOOKUP(N662,【参考】数式用!$AG$2:$AL$48,MATCH(P662,【参考】数式用!$AI$4:$AL$4,0)+2,0), ""), "")</f>
        <v/>
      </c>
      <c r="V662" s="42"/>
      <c r="W662" s="862"/>
      <c r="X662" s="863"/>
      <c r="Y662" s="43"/>
      <c r="Z662" s="48"/>
      <c r="AA662" s="155"/>
      <c r="AB662" s="49"/>
      <c r="AC662" s="864" t="str">
        <f>IFERROR(IF(AG662&lt;&gt;"",Z662*VLOOKUP(N662,【参考】数式用!$AG$2:$AL$48,MATCH(Y662,【参考】数式用!$AI$4:$AL$4,0)+2,0), ""), "")</f>
        <v/>
      </c>
      <c r="AD662" s="864"/>
      <c r="AE662" s="409"/>
      <c r="AF662" s="53"/>
      <c r="AG662" s="421" t="str">
        <f>IFERROR(VLOOKUP(O662, 【参考】数式用!$AY$5:$AY$13, 1, FALSE), "")</f>
        <v/>
      </c>
      <c r="AH662" s="422" t="str">
        <f>IFERROR(VLOOKUP(N662, 【参考】数式用!$BA$2:$BB$48, 2, FALSE), "")</f>
        <v/>
      </c>
      <c r="AI662" s="423" t="str">
        <f t="shared" si="22"/>
        <v/>
      </c>
      <c r="AJ662" s="424" t="str">
        <f t="shared" si="23"/>
        <v/>
      </c>
    </row>
    <row r="663" spans="1:36" ht="30" customHeight="1">
      <c r="A663" s="153">
        <v>650</v>
      </c>
      <c r="B663" s="857" t="str">
        <f>IF(基本情報入力シート!C688="","",基本情報入力シート!C688)</f>
        <v/>
      </c>
      <c r="C663" s="858"/>
      <c r="D663" s="858"/>
      <c r="E663" s="858"/>
      <c r="F663" s="858"/>
      <c r="G663" s="858"/>
      <c r="H663" s="858"/>
      <c r="I663" s="859"/>
      <c r="J663" s="405" t="str">
        <f>IF(基本情報入力シート!M688="","",基本情報入力シート!M688)</f>
        <v/>
      </c>
      <c r="K663" s="406" t="str">
        <f>IF(基本情報入力シート!R688="","",基本情報入力シート!R688)</f>
        <v/>
      </c>
      <c r="L663" s="406" t="str">
        <f>IF(基本情報入力シート!W688="","",基本情報入力シート!W688)</f>
        <v/>
      </c>
      <c r="M663" s="405" t="str">
        <f>IF(基本情報入力シート!X688="","",基本情報入力シート!X688)</f>
        <v/>
      </c>
      <c r="N663" s="157" t="str">
        <f>IF(基本情報入力シート!Y688="","",基本情報入力シート!Y688)</f>
        <v/>
      </c>
      <c r="O663" s="164"/>
      <c r="P663" s="43"/>
      <c r="Q663" s="860"/>
      <c r="R663" s="861"/>
      <c r="S663" s="154" t="str">
        <f>IFERROR(ROUNDDOWN(Q663*VLOOKUP(N663,【参考】数式用!$AR$2:$AW$48,MATCH(P663,【参考】数式用!$AT$4:$AW$4)+2,FALSE)*0.5, 0), "")</f>
        <v/>
      </c>
      <c r="T663" s="47"/>
      <c r="U663" s="156" t="str">
        <f>IFERROR(IF(AG663&lt;&gt;"",Q663*VLOOKUP(N663,【参考】数式用!$AG$2:$AL$48,MATCH(P663,【参考】数式用!$AI$4:$AL$4,0)+2,0), ""), "")</f>
        <v/>
      </c>
      <c r="V663" s="42"/>
      <c r="W663" s="862"/>
      <c r="X663" s="863"/>
      <c r="Y663" s="43"/>
      <c r="Z663" s="48"/>
      <c r="AA663" s="155"/>
      <c r="AB663" s="49"/>
      <c r="AC663" s="864" t="str">
        <f>IFERROR(IF(AG663&lt;&gt;"",Z663*VLOOKUP(N663,【参考】数式用!$AG$2:$AL$48,MATCH(Y663,【参考】数式用!$AI$4:$AL$4,0)+2,0), ""), "")</f>
        <v/>
      </c>
      <c r="AD663" s="864"/>
      <c r="AE663" s="409"/>
      <c r="AF663" s="53"/>
      <c r="AG663" s="421" t="str">
        <f>IFERROR(VLOOKUP(O663, 【参考】数式用!$AY$5:$AY$13, 1, FALSE), "")</f>
        <v/>
      </c>
      <c r="AH663" s="422" t="str">
        <f>IFERROR(VLOOKUP(N663, 【参考】数式用!$BA$2:$BB$48, 2, FALSE), "")</f>
        <v/>
      </c>
      <c r="AI663" s="423" t="str">
        <f t="shared" si="22"/>
        <v/>
      </c>
      <c r="AJ663" s="424" t="str">
        <f t="shared" si="23"/>
        <v/>
      </c>
    </row>
    <row r="664" spans="1:36" ht="30" customHeight="1">
      <c r="A664" s="153">
        <v>651</v>
      </c>
      <c r="B664" s="857" t="str">
        <f>IF(基本情報入力シート!C689="","",基本情報入力シート!C689)</f>
        <v/>
      </c>
      <c r="C664" s="858"/>
      <c r="D664" s="858"/>
      <c r="E664" s="858"/>
      <c r="F664" s="858"/>
      <c r="G664" s="858"/>
      <c r="H664" s="858"/>
      <c r="I664" s="859"/>
      <c r="J664" s="405" t="str">
        <f>IF(基本情報入力シート!M689="","",基本情報入力シート!M689)</f>
        <v/>
      </c>
      <c r="K664" s="406" t="str">
        <f>IF(基本情報入力シート!R689="","",基本情報入力シート!R689)</f>
        <v/>
      </c>
      <c r="L664" s="406" t="str">
        <f>IF(基本情報入力シート!W689="","",基本情報入力シート!W689)</f>
        <v/>
      </c>
      <c r="M664" s="405" t="str">
        <f>IF(基本情報入力シート!X689="","",基本情報入力シート!X689)</f>
        <v/>
      </c>
      <c r="N664" s="157" t="str">
        <f>IF(基本情報入力シート!Y689="","",基本情報入力シート!Y689)</f>
        <v/>
      </c>
      <c r="O664" s="164"/>
      <c r="P664" s="43"/>
      <c r="Q664" s="860"/>
      <c r="R664" s="861"/>
      <c r="S664" s="154" t="str">
        <f>IFERROR(ROUNDDOWN(Q664*VLOOKUP(N664,【参考】数式用!$AR$2:$AW$48,MATCH(P664,【参考】数式用!$AT$4:$AW$4)+2,FALSE)*0.5, 0), "")</f>
        <v/>
      </c>
      <c r="T664" s="47"/>
      <c r="U664" s="156" t="str">
        <f>IFERROR(IF(AG664&lt;&gt;"",Q664*VLOOKUP(N664,【参考】数式用!$AG$2:$AL$48,MATCH(P664,【参考】数式用!$AI$4:$AL$4,0)+2,0), ""), "")</f>
        <v/>
      </c>
      <c r="V664" s="42"/>
      <c r="W664" s="862"/>
      <c r="X664" s="863"/>
      <c r="Y664" s="43"/>
      <c r="Z664" s="48"/>
      <c r="AA664" s="155"/>
      <c r="AB664" s="49"/>
      <c r="AC664" s="864" t="str">
        <f>IFERROR(IF(AG664&lt;&gt;"",Z664*VLOOKUP(N664,【参考】数式用!$AG$2:$AL$48,MATCH(Y664,【参考】数式用!$AI$4:$AL$4,0)+2,0), ""), "")</f>
        <v/>
      </c>
      <c r="AD664" s="864"/>
      <c r="AE664" s="409"/>
      <c r="AF664" s="53"/>
      <c r="AG664" s="421" t="str">
        <f>IFERROR(VLOOKUP(O664, 【参考】数式用!$AY$5:$AY$13, 1, FALSE), "")</f>
        <v/>
      </c>
      <c r="AH664" s="422" t="str">
        <f>IFERROR(VLOOKUP(N664, 【参考】数式用!$BA$2:$BB$48, 2, FALSE), "")</f>
        <v/>
      </c>
      <c r="AI664" s="423" t="str">
        <f t="shared" si="22"/>
        <v/>
      </c>
      <c r="AJ664" s="424" t="str">
        <f t="shared" si="23"/>
        <v/>
      </c>
    </row>
    <row r="665" spans="1:36" ht="30" customHeight="1">
      <c r="A665" s="153">
        <v>652</v>
      </c>
      <c r="B665" s="857" t="str">
        <f>IF(基本情報入力シート!C690="","",基本情報入力シート!C690)</f>
        <v/>
      </c>
      <c r="C665" s="858"/>
      <c r="D665" s="858"/>
      <c r="E665" s="858"/>
      <c r="F665" s="858"/>
      <c r="G665" s="858"/>
      <c r="H665" s="858"/>
      <c r="I665" s="859"/>
      <c r="J665" s="405" t="str">
        <f>IF(基本情報入力シート!M690="","",基本情報入力シート!M690)</f>
        <v/>
      </c>
      <c r="K665" s="406" t="str">
        <f>IF(基本情報入力シート!R690="","",基本情報入力シート!R690)</f>
        <v/>
      </c>
      <c r="L665" s="406" t="str">
        <f>IF(基本情報入力シート!W690="","",基本情報入力シート!W690)</f>
        <v/>
      </c>
      <c r="M665" s="405" t="str">
        <f>IF(基本情報入力シート!X690="","",基本情報入力シート!X690)</f>
        <v/>
      </c>
      <c r="N665" s="157" t="str">
        <f>IF(基本情報入力シート!Y690="","",基本情報入力シート!Y690)</f>
        <v/>
      </c>
      <c r="O665" s="164"/>
      <c r="P665" s="43"/>
      <c r="Q665" s="860"/>
      <c r="R665" s="861"/>
      <c r="S665" s="154" t="str">
        <f>IFERROR(ROUNDDOWN(Q665*VLOOKUP(N665,【参考】数式用!$AR$2:$AW$48,MATCH(P665,【参考】数式用!$AT$4:$AW$4)+2,FALSE)*0.5, 0), "")</f>
        <v/>
      </c>
      <c r="T665" s="47"/>
      <c r="U665" s="156" t="str">
        <f>IFERROR(IF(AG665&lt;&gt;"",Q665*VLOOKUP(N665,【参考】数式用!$AG$2:$AL$48,MATCH(P665,【参考】数式用!$AI$4:$AL$4,0)+2,0), ""), "")</f>
        <v/>
      </c>
      <c r="V665" s="42"/>
      <c r="W665" s="862"/>
      <c r="X665" s="863"/>
      <c r="Y665" s="43"/>
      <c r="Z665" s="48"/>
      <c r="AA665" s="155"/>
      <c r="AB665" s="49"/>
      <c r="AC665" s="864" t="str">
        <f>IFERROR(IF(AG665&lt;&gt;"",Z665*VLOOKUP(N665,【参考】数式用!$AG$2:$AL$48,MATCH(Y665,【参考】数式用!$AI$4:$AL$4,0)+2,0), ""), "")</f>
        <v/>
      </c>
      <c r="AD665" s="864"/>
      <c r="AE665" s="409"/>
      <c r="AF665" s="53"/>
      <c r="AG665" s="421" t="str">
        <f>IFERROR(VLOOKUP(O665, 【参考】数式用!$AY$5:$AY$13, 1, FALSE), "")</f>
        <v/>
      </c>
      <c r="AH665" s="422" t="str">
        <f>IFERROR(VLOOKUP(N665, 【参考】数式用!$BA$2:$BB$48, 2, FALSE), "")</f>
        <v/>
      </c>
      <c r="AI665" s="423" t="str">
        <f t="shared" si="22"/>
        <v/>
      </c>
      <c r="AJ665" s="424" t="str">
        <f t="shared" si="23"/>
        <v/>
      </c>
    </row>
    <row r="666" spans="1:36" ht="30" customHeight="1">
      <c r="A666" s="153">
        <v>653</v>
      </c>
      <c r="B666" s="857" t="str">
        <f>IF(基本情報入力シート!C691="","",基本情報入力シート!C691)</f>
        <v/>
      </c>
      <c r="C666" s="858"/>
      <c r="D666" s="858"/>
      <c r="E666" s="858"/>
      <c r="F666" s="858"/>
      <c r="G666" s="858"/>
      <c r="H666" s="858"/>
      <c r="I666" s="859"/>
      <c r="J666" s="405" t="str">
        <f>IF(基本情報入力シート!M691="","",基本情報入力シート!M691)</f>
        <v/>
      </c>
      <c r="K666" s="406" t="str">
        <f>IF(基本情報入力シート!R691="","",基本情報入力シート!R691)</f>
        <v/>
      </c>
      <c r="L666" s="406" t="str">
        <f>IF(基本情報入力シート!W691="","",基本情報入力シート!W691)</f>
        <v/>
      </c>
      <c r="M666" s="405" t="str">
        <f>IF(基本情報入力シート!X691="","",基本情報入力シート!X691)</f>
        <v/>
      </c>
      <c r="N666" s="157" t="str">
        <f>IF(基本情報入力シート!Y691="","",基本情報入力シート!Y691)</f>
        <v/>
      </c>
      <c r="O666" s="164"/>
      <c r="P666" s="43"/>
      <c r="Q666" s="860"/>
      <c r="R666" s="861"/>
      <c r="S666" s="154" t="str">
        <f>IFERROR(ROUNDDOWN(Q666*VLOOKUP(N666,【参考】数式用!$AR$2:$AW$48,MATCH(P666,【参考】数式用!$AT$4:$AW$4)+2,FALSE)*0.5, 0), "")</f>
        <v/>
      </c>
      <c r="T666" s="47"/>
      <c r="U666" s="156" t="str">
        <f>IFERROR(IF(AG666&lt;&gt;"",Q666*VLOOKUP(N666,【参考】数式用!$AG$2:$AL$48,MATCH(P666,【参考】数式用!$AI$4:$AL$4,0)+2,0), ""), "")</f>
        <v/>
      </c>
      <c r="V666" s="42"/>
      <c r="W666" s="862"/>
      <c r="X666" s="863"/>
      <c r="Y666" s="43"/>
      <c r="Z666" s="48"/>
      <c r="AA666" s="155"/>
      <c r="AB666" s="49"/>
      <c r="AC666" s="864" t="str">
        <f>IFERROR(IF(AG666&lt;&gt;"",Z666*VLOOKUP(N666,【参考】数式用!$AG$2:$AL$48,MATCH(Y666,【参考】数式用!$AI$4:$AL$4,0)+2,0), ""), "")</f>
        <v/>
      </c>
      <c r="AD666" s="864"/>
      <c r="AE666" s="409"/>
      <c r="AF666" s="53"/>
      <c r="AG666" s="421" t="str">
        <f>IFERROR(VLOOKUP(O666, 【参考】数式用!$AY$5:$AY$13, 1, FALSE), "")</f>
        <v/>
      </c>
      <c r="AH666" s="422" t="str">
        <f>IFERROR(VLOOKUP(N666, 【参考】数式用!$BA$2:$BB$48, 2, FALSE), "")</f>
        <v/>
      </c>
      <c r="AI666" s="423" t="str">
        <f t="shared" si="22"/>
        <v/>
      </c>
      <c r="AJ666" s="424" t="str">
        <f t="shared" si="23"/>
        <v/>
      </c>
    </row>
    <row r="667" spans="1:36" ht="30" customHeight="1">
      <c r="A667" s="153">
        <v>654</v>
      </c>
      <c r="B667" s="857" t="str">
        <f>IF(基本情報入力シート!C692="","",基本情報入力シート!C692)</f>
        <v/>
      </c>
      <c r="C667" s="858"/>
      <c r="D667" s="858"/>
      <c r="E667" s="858"/>
      <c r="F667" s="858"/>
      <c r="G667" s="858"/>
      <c r="H667" s="858"/>
      <c r="I667" s="859"/>
      <c r="J667" s="405" t="str">
        <f>IF(基本情報入力シート!M692="","",基本情報入力シート!M692)</f>
        <v/>
      </c>
      <c r="K667" s="406" t="str">
        <f>IF(基本情報入力シート!R692="","",基本情報入力シート!R692)</f>
        <v/>
      </c>
      <c r="L667" s="406" t="str">
        <f>IF(基本情報入力シート!W692="","",基本情報入力シート!W692)</f>
        <v/>
      </c>
      <c r="M667" s="405" t="str">
        <f>IF(基本情報入力シート!X692="","",基本情報入力シート!X692)</f>
        <v/>
      </c>
      <c r="N667" s="157" t="str">
        <f>IF(基本情報入力シート!Y692="","",基本情報入力シート!Y692)</f>
        <v/>
      </c>
      <c r="O667" s="164"/>
      <c r="P667" s="43"/>
      <c r="Q667" s="860"/>
      <c r="R667" s="861"/>
      <c r="S667" s="154" t="str">
        <f>IFERROR(ROUNDDOWN(Q667*VLOOKUP(N667,【参考】数式用!$AR$2:$AW$48,MATCH(P667,【参考】数式用!$AT$4:$AW$4)+2,FALSE)*0.5, 0), "")</f>
        <v/>
      </c>
      <c r="T667" s="47"/>
      <c r="U667" s="156" t="str">
        <f>IFERROR(IF(AG667&lt;&gt;"",Q667*VLOOKUP(N667,【参考】数式用!$AG$2:$AL$48,MATCH(P667,【参考】数式用!$AI$4:$AL$4,0)+2,0), ""), "")</f>
        <v/>
      </c>
      <c r="V667" s="42"/>
      <c r="W667" s="862"/>
      <c r="X667" s="863"/>
      <c r="Y667" s="43"/>
      <c r="Z667" s="48"/>
      <c r="AA667" s="155"/>
      <c r="AB667" s="49"/>
      <c r="AC667" s="864" t="str">
        <f>IFERROR(IF(AG667&lt;&gt;"",Z667*VLOOKUP(N667,【参考】数式用!$AG$2:$AL$48,MATCH(Y667,【参考】数式用!$AI$4:$AL$4,0)+2,0), ""), "")</f>
        <v/>
      </c>
      <c r="AD667" s="864"/>
      <c r="AE667" s="409"/>
      <c r="AF667" s="53"/>
      <c r="AG667" s="421" t="str">
        <f>IFERROR(VLOOKUP(O667, 【参考】数式用!$AY$5:$AY$13, 1, FALSE), "")</f>
        <v/>
      </c>
      <c r="AH667" s="422" t="str">
        <f>IFERROR(VLOOKUP(N667, 【参考】数式用!$BA$2:$BB$48, 2, FALSE), "")</f>
        <v/>
      </c>
      <c r="AI667" s="423" t="str">
        <f t="shared" si="22"/>
        <v/>
      </c>
      <c r="AJ667" s="424" t="str">
        <f t="shared" si="23"/>
        <v/>
      </c>
    </row>
    <row r="668" spans="1:36" ht="30" customHeight="1">
      <c r="A668" s="153">
        <v>655</v>
      </c>
      <c r="B668" s="857" t="str">
        <f>IF(基本情報入力シート!C693="","",基本情報入力シート!C693)</f>
        <v/>
      </c>
      <c r="C668" s="858"/>
      <c r="D668" s="858"/>
      <c r="E668" s="858"/>
      <c r="F668" s="858"/>
      <c r="G668" s="858"/>
      <c r="H668" s="858"/>
      <c r="I668" s="859"/>
      <c r="J668" s="405" t="str">
        <f>IF(基本情報入力シート!M693="","",基本情報入力シート!M693)</f>
        <v/>
      </c>
      <c r="K668" s="406" t="str">
        <f>IF(基本情報入力シート!R693="","",基本情報入力シート!R693)</f>
        <v/>
      </c>
      <c r="L668" s="406" t="str">
        <f>IF(基本情報入力シート!W693="","",基本情報入力シート!W693)</f>
        <v/>
      </c>
      <c r="M668" s="405" t="str">
        <f>IF(基本情報入力シート!X693="","",基本情報入力シート!X693)</f>
        <v/>
      </c>
      <c r="N668" s="157" t="str">
        <f>IF(基本情報入力シート!Y693="","",基本情報入力シート!Y693)</f>
        <v/>
      </c>
      <c r="O668" s="164"/>
      <c r="P668" s="43"/>
      <c r="Q668" s="860"/>
      <c r="R668" s="861"/>
      <c r="S668" s="154" t="str">
        <f>IFERROR(ROUNDDOWN(Q668*VLOOKUP(N668,【参考】数式用!$AR$2:$AW$48,MATCH(P668,【参考】数式用!$AT$4:$AW$4)+2,FALSE)*0.5, 0), "")</f>
        <v/>
      </c>
      <c r="T668" s="47"/>
      <c r="U668" s="156" t="str">
        <f>IFERROR(IF(AG668&lt;&gt;"",Q668*VLOOKUP(N668,【参考】数式用!$AG$2:$AL$48,MATCH(P668,【参考】数式用!$AI$4:$AL$4,0)+2,0), ""), "")</f>
        <v/>
      </c>
      <c r="V668" s="42"/>
      <c r="W668" s="862"/>
      <c r="X668" s="863"/>
      <c r="Y668" s="43"/>
      <c r="Z668" s="48"/>
      <c r="AA668" s="155"/>
      <c r="AB668" s="49"/>
      <c r="AC668" s="864" t="str">
        <f>IFERROR(IF(AG668&lt;&gt;"",Z668*VLOOKUP(N668,【参考】数式用!$AG$2:$AL$48,MATCH(Y668,【参考】数式用!$AI$4:$AL$4,0)+2,0), ""), "")</f>
        <v/>
      </c>
      <c r="AD668" s="864"/>
      <c r="AE668" s="409"/>
      <c r="AF668" s="53"/>
      <c r="AG668" s="421" t="str">
        <f>IFERROR(VLOOKUP(O668, 【参考】数式用!$AY$5:$AY$13, 1, FALSE), "")</f>
        <v/>
      </c>
      <c r="AH668" s="422" t="str">
        <f>IFERROR(VLOOKUP(N668, 【参考】数式用!$BA$2:$BB$48, 2, FALSE), "")</f>
        <v/>
      </c>
      <c r="AI668" s="423" t="str">
        <f t="shared" si="22"/>
        <v/>
      </c>
      <c r="AJ668" s="424" t="str">
        <f t="shared" si="23"/>
        <v/>
      </c>
    </row>
    <row r="669" spans="1:36" ht="30" customHeight="1">
      <c r="A669" s="153">
        <v>656</v>
      </c>
      <c r="B669" s="857" t="str">
        <f>IF(基本情報入力シート!C694="","",基本情報入力シート!C694)</f>
        <v/>
      </c>
      <c r="C669" s="858"/>
      <c r="D669" s="858"/>
      <c r="E669" s="858"/>
      <c r="F669" s="858"/>
      <c r="G669" s="858"/>
      <c r="H669" s="858"/>
      <c r="I669" s="859"/>
      <c r="J669" s="405" t="str">
        <f>IF(基本情報入力シート!M694="","",基本情報入力シート!M694)</f>
        <v/>
      </c>
      <c r="K669" s="406" t="str">
        <f>IF(基本情報入力シート!R694="","",基本情報入力シート!R694)</f>
        <v/>
      </c>
      <c r="L669" s="406" t="str">
        <f>IF(基本情報入力シート!W694="","",基本情報入力シート!W694)</f>
        <v/>
      </c>
      <c r="M669" s="405" t="str">
        <f>IF(基本情報入力シート!X694="","",基本情報入力シート!X694)</f>
        <v/>
      </c>
      <c r="N669" s="157" t="str">
        <f>IF(基本情報入力シート!Y694="","",基本情報入力シート!Y694)</f>
        <v/>
      </c>
      <c r="O669" s="164"/>
      <c r="P669" s="43"/>
      <c r="Q669" s="860"/>
      <c r="R669" s="861"/>
      <c r="S669" s="154" t="str">
        <f>IFERROR(ROUNDDOWN(Q669*VLOOKUP(N669,【参考】数式用!$AR$2:$AW$48,MATCH(P669,【参考】数式用!$AT$4:$AW$4)+2,FALSE)*0.5, 0), "")</f>
        <v/>
      </c>
      <c r="T669" s="47"/>
      <c r="U669" s="156" t="str">
        <f>IFERROR(IF(AG669&lt;&gt;"",Q669*VLOOKUP(N669,【参考】数式用!$AG$2:$AL$48,MATCH(P669,【参考】数式用!$AI$4:$AL$4,0)+2,0), ""), "")</f>
        <v/>
      </c>
      <c r="V669" s="42"/>
      <c r="W669" s="862"/>
      <c r="X669" s="863"/>
      <c r="Y669" s="43"/>
      <c r="Z669" s="48"/>
      <c r="AA669" s="155"/>
      <c r="AB669" s="49"/>
      <c r="AC669" s="864" t="str">
        <f>IFERROR(IF(AG669&lt;&gt;"",Z669*VLOOKUP(N669,【参考】数式用!$AG$2:$AL$48,MATCH(Y669,【参考】数式用!$AI$4:$AL$4,0)+2,0), ""), "")</f>
        <v/>
      </c>
      <c r="AD669" s="864"/>
      <c r="AE669" s="409"/>
      <c r="AF669" s="53"/>
      <c r="AG669" s="421" t="str">
        <f>IFERROR(VLOOKUP(O669, 【参考】数式用!$AY$5:$AY$13, 1, FALSE), "")</f>
        <v/>
      </c>
      <c r="AH669" s="422" t="str">
        <f>IFERROR(VLOOKUP(N669, 【参考】数式用!$BA$2:$BB$48, 2, FALSE), "")</f>
        <v/>
      </c>
      <c r="AI669" s="423" t="str">
        <f t="shared" si="22"/>
        <v/>
      </c>
      <c r="AJ669" s="424" t="str">
        <f t="shared" si="23"/>
        <v/>
      </c>
    </row>
    <row r="670" spans="1:36" ht="30" customHeight="1">
      <c r="A670" s="153">
        <v>657</v>
      </c>
      <c r="B670" s="857" t="str">
        <f>IF(基本情報入力シート!C695="","",基本情報入力シート!C695)</f>
        <v/>
      </c>
      <c r="C670" s="858"/>
      <c r="D670" s="858"/>
      <c r="E670" s="858"/>
      <c r="F670" s="858"/>
      <c r="G670" s="858"/>
      <c r="H670" s="858"/>
      <c r="I670" s="859"/>
      <c r="J670" s="405" t="str">
        <f>IF(基本情報入力シート!M695="","",基本情報入力シート!M695)</f>
        <v/>
      </c>
      <c r="K670" s="406" t="str">
        <f>IF(基本情報入力シート!R695="","",基本情報入力シート!R695)</f>
        <v/>
      </c>
      <c r="L670" s="406" t="str">
        <f>IF(基本情報入力シート!W695="","",基本情報入力シート!W695)</f>
        <v/>
      </c>
      <c r="M670" s="405" t="str">
        <f>IF(基本情報入力シート!X695="","",基本情報入力シート!X695)</f>
        <v/>
      </c>
      <c r="N670" s="157" t="str">
        <f>IF(基本情報入力シート!Y695="","",基本情報入力シート!Y695)</f>
        <v/>
      </c>
      <c r="O670" s="164"/>
      <c r="P670" s="43"/>
      <c r="Q670" s="860"/>
      <c r="R670" s="861"/>
      <c r="S670" s="154" t="str">
        <f>IFERROR(ROUNDDOWN(Q670*VLOOKUP(N670,【参考】数式用!$AR$2:$AW$48,MATCH(P670,【参考】数式用!$AT$4:$AW$4)+2,FALSE)*0.5, 0), "")</f>
        <v/>
      </c>
      <c r="T670" s="47"/>
      <c r="U670" s="156" t="str">
        <f>IFERROR(IF(AG670&lt;&gt;"",Q670*VLOOKUP(N670,【参考】数式用!$AG$2:$AL$48,MATCH(P670,【参考】数式用!$AI$4:$AL$4,0)+2,0), ""), "")</f>
        <v/>
      </c>
      <c r="V670" s="42"/>
      <c r="W670" s="862"/>
      <c r="X670" s="863"/>
      <c r="Y670" s="43"/>
      <c r="Z670" s="48"/>
      <c r="AA670" s="155"/>
      <c r="AB670" s="49"/>
      <c r="AC670" s="864" t="str">
        <f>IFERROR(IF(AG670&lt;&gt;"",Z670*VLOOKUP(N670,【参考】数式用!$AG$2:$AL$48,MATCH(Y670,【参考】数式用!$AI$4:$AL$4,0)+2,0), ""), "")</f>
        <v/>
      </c>
      <c r="AD670" s="864"/>
      <c r="AE670" s="409"/>
      <c r="AF670" s="53"/>
      <c r="AG670" s="421" t="str">
        <f>IFERROR(VLOOKUP(O670, 【参考】数式用!$AY$5:$AY$13, 1, FALSE), "")</f>
        <v/>
      </c>
      <c r="AH670" s="422" t="str">
        <f>IFERROR(VLOOKUP(N670, 【参考】数式用!$BA$2:$BB$48, 2, FALSE), "")</f>
        <v/>
      </c>
      <c r="AI670" s="423" t="str">
        <f t="shared" si="22"/>
        <v/>
      </c>
      <c r="AJ670" s="424" t="str">
        <f t="shared" si="23"/>
        <v/>
      </c>
    </row>
    <row r="671" spans="1:36" ht="30" customHeight="1">
      <c r="A671" s="153">
        <v>658</v>
      </c>
      <c r="B671" s="857" t="str">
        <f>IF(基本情報入力シート!C696="","",基本情報入力シート!C696)</f>
        <v/>
      </c>
      <c r="C671" s="858"/>
      <c r="D671" s="858"/>
      <c r="E671" s="858"/>
      <c r="F671" s="858"/>
      <c r="G671" s="858"/>
      <c r="H671" s="858"/>
      <c r="I671" s="859"/>
      <c r="J671" s="405" t="str">
        <f>IF(基本情報入力シート!M696="","",基本情報入力シート!M696)</f>
        <v/>
      </c>
      <c r="K671" s="406" t="str">
        <f>IF(基本情報入力シート!R696="","",基本情報入力シート!R696)</f>
        <v/>
      </c>
      <c r="L671" s="406" t="str">
        <f>IF(基本情報入力シート!W696="","",基本情報入力シート!W696)</f>
        <v/>
      </c>
      <c r="M671" s="405" t="str">
        <f>IF(基本情報入力シート!X696="","",基本情報入力シート!X696)</f>
        <v/>
      </c>
      <c r="N671" s="157" t="str">
        <f>IF(基本情報入力シート!Y696="","",基本情報入力シート!Y696)</f>
        <v/>
      </c>
      <c r="O671" s="164"/>
      <c r="P671" s="43"/>
      <c r="Q671" s="860"/>
      <c r="R671" s="861"/>
      <c r="S671" s="154" t="str">
        <f>IFERROR(ROUNDDOWN(Q671*VLOOKUP(N671,【参考】数式用!$AR$2:$AW$48,MATCH(P671,【参考】数式用!$AT$4:$AW$4)+2,FALSE)*0.5, 0), "")</f>
        <v/>
      </c>
      <c r="T671" s="47"/>
      <c r="U671" s="156" t="str">
        <f>IFERROR(IF(AG671&lt;&gt;"",Q671*VLOOKUP(N671,【参考】数式用!$AG$2:$AL$48,MATCH(P671,【参考】数式用!$AI$4:$AL$4,0)+2,0), ""), "")</f>
        <v/>
      </c>
      <c r="V671" s="42"/>
      <c r="W671" s="862"/>
      <c r="X671" s="863"/>
      <c r="Y671" s="43"/>
      <c r="Z671" s="48"/>
      <c r="AA671" s="155"/>
      <c r="AB671" s="49"/>
      <c r="AC671" s="864" t="str">
        <f>IFERROR(IF(AG671&lt;&gt;"",Z671*VLOOKUP(N671,【参考】数式用!$AG$2:$AL$48,MATCH(Y671,【参考】数式用!$AI$4:$AL$4,0)+2,0), ""), "")</f>
        <v/>
      </c>
      <c r="AD671" s="864"/>
      <c r="AE671" s="409"/>
      <c r="AF671" s="53"/>
      <c r="AG671" s="421" t="str">
        <f>IFERROR(VLOOKUP(O671, 【参考】数式用!$AY$5:$AY$13, 1, FALSE), "")</f>
        <v/>
      </c>
      <c r="AH671" s="422" t="str">
        <f>IFERROR(VLOOKUP(N671, 【参考】数式用!$BA$2:$BB$48, 2, FALSE), "")</f>
        <v/>
      </c>
      <c r="AI671" s="423" t="str">
        <f t="shared" si="22"/>
        <v/>
      </c>
      <c r="AJ671" s="424" t="str">
        <f t="shared" si="23"/>
        <v/>
      </c>
    </row>
    <row r="672" spans="1:36" ht="30" customHeight="1">
      <c r="A672" s="153">
        <v>659</v>
      </c>
      <c r="B672" s="857" t="str">
        <f>IF(基本情報入力シート!C697="","",基本情報入力シート!C697)</f>
        <v/>
      </c>
      <c r="C672" s="858"/>
      <c r="D672" s="858"/>
      <c r="E672" s="858"/>
      <c r="F672" s="858"/>
      <c r="G672" s="858"/>
      <c r="H672" s="858"/>
      <c r="I672" s="859"/>
      <c r="J672" s="405" t="str">
        <f>IF(基本情報入力シート!M697="","",基本情報入力シート!M697)</f>
        <v/>
      </c>
      <c r="K672" s="406" t="str">
        <f>IF(基本情報入力シート!R697="","",基本情報入力シート!R697)</f>
        <v/>
      </c>
      <c r="L672" s="406" t="str">
        <f>IF(基本情報入力シート!W697="","",基本情報入力シート!W697)</f>
        <v/>
      </c>
      <c r="M672" s="405" t="str">
        <f>IF(基本情報入力シート!X697="","",基本情報入力シート!X697)</f>
        <v/>
      </c>
      <c r="N672" s="157" t="str">
        <f>IF(基本情報入力シート!Y697="","",基本情報入力シート!Y697)</f>
        <v/>
      </c>
      <c r="O672" s="164"/>
      <c r="P672" s="43"/>
      <c r="Q672" s="860"/>
      <c r="R672" s="861"/>
      <c r="S672" s="154" t="str">
        <f>IFERROR(ROUNDDOWN(Q672*VLOOKUP(N672,【参考】数式用!$AR$2:$AW$48,MATCH(P672,【参考】数式用!$AT$4:$AW$4)+2,FALSE)*0.5, 0), "")</f>
        <v/>
      </c>
      <c r="T672" s="47"/>
      <c r="U672" s="156" t="str">
        <f>IFERROR(IF(AG672&lt;&gt;"",Q672*VLOOKUP(N672,【参考】数式用!$AG$2:$AL$48,MATCH(P672,【参考】数式用!$AI$4:$AL$4,0)+2,0), ""), "")</f>
        <v/>
      </c>
      <c r="V672" s="42"/>
      <c r="W672" s="862"/>
      <c r="X672" s="863"/>
      <c r="Y672" s="43"/>
      <c r="Z672" s="48"/>
      <c r="AA672" s="155"/>
      <c r="AB672" s="49"/>
      <c r="AC672" s="864" t="str">
        <f>IFERROR(IF(AG672&lt;&gt;"",Z672*VLOOKUP(N672,【参考】数式用!$AG$2:$AL$48,MATCH(Y672,【参考】数式用!$AI$4:$AL$4,0)+2,0), ""), "")</f>
        <v/>
      </c>
      <c r="AD672" s="864"/>
      <c r="AE672" s="409"/>
      <c r="AF672" s="53"/>
      <c r="AG672" s="421" t="str">
        <f>IFERROR(VLOOKUP(O672, 【参考】数式用!$AY$5:$AY$13, 1, FALSE), "")</f>
        <v/>
      </c>
      <c r="AH672" s="422" t="str">
        <f>IFERROR(VLOOKUP(N672, 【参考】数式用!$BA$2:$BB$48, 2, FALSE), "")</f>
        <v/>
      </c>
      <c r="AI672" s="423" t="str">
        <f t="shared" si="22"/>
        <v/>
      </c>
      <c r="AJ672" s="424" t="str">
        <f t="shared" si="23"/>
        <v/>
      </c>
    </row>
    <row r="673" spans="1:36" ht="30" customHeight="1">
      <c r="A673" s="153">
        <v>660</v>
      </c>
      <c r="B673" s="857" t="str">
        <f>IF(基本情報入力シート!C698="","",基本情報入力シート!C698)</f>
        <v/>
      </c>
      <c r="C673" s="858"/>
      <c r="D673" s="858"/>
      <c r="E673" s="858"/>
      <c r="F673" s="858"/>
      <c r="G673" s="858"/>
      <c r="H673" s="858"/>
      <c r="I673" s="859"/>
      <c r="J673" s="405" t="str">
        <f>IF(基本情報入力シート!M698="","",基本情報入力シート!M698)</f>
        <v/>
      </c>
      <c r="K673" s="406" t="str">
        <f>IF(基本情報入力シート!R698="","",基本情報入力シート!R698)</f>
        <v/>
      </c>
      <c r="L673" s="406" t="str">
        <f>IF(基本情報入力シート!W698="","",基本情報入力シート!W698)</f>
        <v/>
      </c>
      <c r="M673" s="405" t="str">
        <f>IF(基本情報入力シート!X698="","",基本情報入力シート!X698)</f>
        <v/>
      </c>
      <c r="N673" s="157" t="str">
        <f>IF(基本情報入力シート!Y698="","",基本情報入力シート!Y698)</f>
        <v/>
      </c>
      <c r="O673" s="164"/>
      <c r="P673" s="43"/>
      <c r="Q673" s="860"/>
      <c r="R673" s="861"/>
      <c r="S673" s="154" t="str">
        <f>IFERROR(ROUNDDOWN(Q673*VLOOKUP(N673,【参考】数式用!$AR$2:$AW$48,MATCH(P673,【参考】数式用!$AT$4:$AW$4)+2,FALSE)*0.5, 0), "")</f>
        <v/>
      </c>
      <c r="T673" s="47"/>
      <c r="U673" s="156" t="str">
        <f>IFERROR(IF(AG673&lt;&gt;"",Q673*VLOOKUP(N673,【参考】数式用!$AG$2:$AL$48,MATCH(P673,【参考】数式用!$AI$4:$AL$4,0)+2,0), ""), "")</f>
        <v/>
      </c>
      <c r="V673" s="42"/>
      <c r="W673" s="862"/>
      <c r="X673" s="863"/>
      <c r="Y673" s="43"/>
      <c r="Z673" s="48"/>
      <c r="AA673" s="155"/>
      <c r="AB673" s="49"/>
      <c r="AC673" s="864" t="str">
        <f>IFERROR(IF(AG673&lt;&gt;"",Z673*VLOOKUP(N673,【参考】数式用!$AG$2:$AL$48,MATCH(Y673,【参考】数式用!$AI$4:$AL$4,0)+2,0), ""), "")</f>
        <v/>
      </c>
      <c r="AD673" s="864"/>
      <c r="AE673" s="409"/>
      <c r="AF673" s="53"/>
      <c r="AG673" s="421" t="str">
        <f>IFERROR(VLOOKUP(O673, 【参考】数式用!$AY$5:$AY$13, 1, FALSE), "")</f>
        <v/>
      </c>
      <c r="AH673" s="422" t="str">
        <f>IFERROR(VLOOKUP(N673, 【参考】数式用!$BA$2:$BB$48, 2, FALSE), "")</f>
        <v/>
      </c>
      <c r="AI673" s="423" t="str">
        <f t="shared" si="22"/>
        <v/>
      </c>
      <c r="AJ673" s="424" t="str">
        <f t="shared" si="23"/>
        <v/>
      </c>
    </row>
    <row r="674" spans="1:36" ht="30" customHeight="1">
      <c r="A674" s="153">
        <v>661</v>
      </c>
      <c r="B674" s="857" t="str">
        <f>IF(基本情報入力シート!C699="","",基本情報入力シート!C699)</f>
        <v/>
      </c>
      <c r="C674" s="858"/>
      <c r="D674" s="858"/>
      <c r="E674" s="858"/>
      <c r="F674" s="858"/>
      <c r="G674" s="858"/>
      <c r="H674" s="858"/>
      <c r="I674" s="859"/>
      <c r="J674" s="405" t="str">
        <f>IF(基本情報入力シート!M699="","",基本情報入力シート!M699)</f>
        <v/>
      </c>
      <c r="K674" s="406" t="str">
        <f>IF(基本情報入力シート!R699="","",基本情報入力シート!R699)</f>
        <v/>
      </c>
      <c r="L674" s="406" t="str">
        <f>IF(基本情報入力シート!W699="","",基本情報入力シート!W699)</f>
        <v/>
      </c>
      <c r="M674" s="405" t="str">
        <f>IF(基本情報入力シート!X699="","",基本情報入力シート!X699)</f>
        <v/>
      </c>
      <c r="N674" s="157" t="str">
        <f>IF(基本情報入力シート!Y699="","",基本情報入力シート!Y699)</f>
        <v/>
      </c>
      <c r="O674" s="164"/>
      <c r="P674" s="43"/>
      <c r="Q674" s="860"/>
      <c r="R674" s="861"/>
      <c r="S674" s="154" t="str">
        <f>IFERROR(ROUNDDOWN(Q674*VLOOKUP(N674,【参考】数式用!$AR$2:$AW$48,MATCH(P674,【参考】数式用!$AT$4:$AW$4)+2,FALSE)*0.5, 0), "")</f>
        <v/>
      </c>
      <c r="T674" s="47"/>
      <c r="U674" s="156" t="str">
        <f>IFERROR(IF(AG674&lt;&gt;"",Q674*VLOOKUP(N674,【参考】数式用!$AG$2:$AL$48,MATCH(P674,【参考】数式用!$AI$4:$AL$4,0)+2,0), ""), "")</f>
        <v/>
      </c>
      <c r="V674" s="42"/>
      <c r="W674" s="862"/>
      <c r="X674" s="863"/>
      <c r="Y674" s="43"/>
      <c r="Z674" s="48"/>
      <c r="AA674" s="155"/>
      <c r="AB674" s="49"/>
      <c r="AC674" s="864" t="str">
        <f>IFERROR(IF(AG674&lt;&gt;"",Z674*VLOOKUP(N674,【参考】数式用!$AG$2:$AL$48,MATCH(Y674,【参考】数式用!$AI$4:$AL$4,0)+2,0), ""), "")</f>
        <v/>
      </c>
      <c r="AD674" s="864"/>
      <c r="AE674" s="409"/>
      <c r="AF674" s="53"/>
      <c r="AG674" s="421" t="str">
        <f>IFERROR(VLOOKUP(O674, 【参考】数式用!$AY$5:$AY$13, 1, FALSE), "")</f>
        <v/>
      </c>
      <c r="AH674" s="422" t="str">
        <f>IFERROR(VLOOKUP(N674, 【参考】数式用!$BA$2:$BB$48, 2, FALSE), "")</f>
        <v/>
      </c>
      <c r="AI674" s="423" t="str">
        <f t="shared" si="22"/>
        <v/>
      </c>
      <c r="AJ674" s="424" t="str">
        <f t="shared" si="23"/>
        <v/>
      </c>
    </row>
    <row r="675" spans="1:36" ht="30" customHeight="1">
      <c r="A675" s="153">
        <v>662</v>
      </c>
      <c r="B675" s="857" t="str">
        <f>IF(基本情報入力シート!C700="","",基本情報入力シート!C700)</f>
        <v/>
      </c>
      <c r="C675" s="858"/>
      <c r="D675" s="858"/>
      <c r="E675" s="858"/>
      <c r="F675" s="858"/>
      <c r="G675" s="858"/>
      <c r="H675" s="858"/>
      <c r="I675" s="859"/>
      <c r="J675" s="405" t="str">
        <f>IF(基本情報入力シート!M700="","",基本情報入力シート!M700)</f>
        <v/>
      </c>
      <c r="K675" s="406" t="str">
        <f>IF(基本情報入力シート!R700="","",基本情報入力シート!R700)</f>
        <v/>
      </c>
      <c r="L675" s="406" t="str">
        <f>IF(基本情報入力シート!W700="","",基本情報入力シート!W700)</f>
        <v/>
      </c>
      <c r="M675" s="405" t="str">
        <f>IF(基本情報入力シート!X700="","",基本情報入力シート!X700)</f>
        <v/>
      </c>
      <c r="N675" s="157" t="str">
        <f>IF(基本情報入力シート!Y700="","",基本情報入力シート!Y700)</f>
        <v/>
      </c>
      <c r="O675" s="164"/>
      <c r="P675" s="43"/>
      <c r="Q675" s="860"/>
      <c r="R675" s="861"/>
      <c r="S675" s="154" t="str">
        <f>IFERROR(ROUNDDOWN(Q675*VLOOKUP(N675,【参考】数式用!$AR$2:$AW$48,MATCH(P675,【参考】数式用!$AT$4:$AW$4)+2,FALSE)*0.5, 0), "")</f>
        <v/>
      </c>
      <c r="T675" s="47"/>
      <c r="U675" s="156" t="str">
        <f>IFERROR(IF(AG675&lt;&gt;"",Q675*VLOOKUP(N675,【参考】数式用!$AG$2:$AL$48,MATCH(P675,【参考】数式用!$AI$4:$AL$4,0)+2,0), ""), "")</f>
        <v/>
      </c>
      <c r="V675" s="42"/>
      <c r="W675" s="862"/>
      <c r="X675" s="863"/>
      <c r="Y675" s="43"/>
      <c r="Z675" s="48"/>
      <c r="AA675" s="155"/>
      <c r="AB675" s="49"/>
      <c r="AC675" s="864" t="str">
        <f>IFERROR(IF(AG675&lt;&gt;"",Z675*VLOOKUP(N675,【参考】数式用!$AG$2:$AL$48,MATCH(Y675,【参考】数式用!$AI$4:$AL$4,0)+2,0), ""), "")</f>
        <v/>
      </c>
      <c r="AD675" s="864"/>
      <c r="AE675" s="409"/>
      <c r="AF675" s="53"/>
      <c r="AG675" s="421" t="str">
        <f>IFERROR(VLOOKUP(O675, 【参考】数式用!$AY$5:$AY$13, 1, FALSE), "")</f>
        <v/>
      </c>
      <c r="AH675" s="422" t="str">
        <f>IFERROR(VLOOKUP(N675, 【参考】数式用!$BA$2:$BB$48, 2, FALSE), "")</f>
        <v/>
      </c>
      <c r="AI675" s="423" t="str">
        <f t="shared" si="22"/>
        <v/>
      </c>
      <c r="AJ675" s="424" t="str">
        <f t="shared" si="23"/>
        <v/>
      </c>
    </row>
    <row r="676" spans="1:36" ht="30" customHeight="1">
      <c r="A676" s="153">
        <v>663</v>
      </c>
      <c r="B676" s="857" t="str">
        <f>IF(基本情報入力シート!C701="","",基本情報入力シート!C701)</f>
        <v/>
      </c>
      <c r="C676" s="858"/>
      <c r="D676" s="858"/>
      <c r="E676" s="858"/>
      <c r="F676" s="858"/>
      <c r="G676" s="858"/>
      <c r="H676" s="858"/>
      <c r="I676" s="859"/>
      <c r="J676" s="405" t="str">
        <f>IF(基本情報入力シート!M701="","",基本情報入力シート!M701)</f>
        <v/>
      </c>
      <c r="K676" s="406" t="str">
        <f>IF(基本情報入力シート!R701="","",基本情報入力シート!R701)</f>
        <v/>
      </c>
      <c r="L676" s="406" t="str">
        <f>IF(基本情報入力シート!W701="","",基本情報入力シート!W701)</f>
        <v/>
      </c>
      <c r="M676" s="405" t="str">
        <f>IF(基本情報入力シート!X701="","",基本情報入力シート!X701)</f>
        <v/>
      </c>
      <c r="N676" s="157" t="str">
        <f>IF(基本情報入力シート!Y701="","",基本情報入力シート!Y701)</f>
        <v/>
      </c>
      <c r="O676" s="164"/>
      <c r="P676" s="43"/>
      <c r="Q676" s="860"/>
      <c r="R676" s="861"/>
      <c r="S676" s="154" t="str">
        <f>IFERROR(ROUNDDOWN(Q676*VLOOKUP(N676,【参考】数式用!$AR$2:$AW$48,MATCH(P676,【参考】数式用!$AT$4:$AW$4)+2,FALSE)*0.5, 0), "")</f>
        <v/>
      </c>
      <c r="T676" s="47"/>
      <c r="U676" s="156" t="str">
        <f>IFERROR(IF(AG676&lt;&gt;"",Q676*VLOOKUP(N676,【参考】数式用!$AG$2:$AL$48,MATCH(P676,【参考】数式用!$AI$4:$AL$4,0)+2,0), ""), "")</f>
        <v/>
      </c>
      <c r="V676" s="42"/>
      <c r="W676" s="862"/>
      <c r="X676" s="863"/>
      <c r="Y676" s="43"/>
      <c r="Z676" s="48"/>
      <c r="AA676" s="155"/>
      <c r="AB676" s="49"/>
      <c r="AC676" s="864" t="str">
        <f>IFERROR(IF(AG676&lt;&gt;"",Z676*VLOOKUP(N676,【参考】数式用!$AG$2:$AL$48,MATCH(Y676,【参考】数式用!$AI$4:$AL$4,0)+2,0), ""), "")</f>
        <v/>
      </c>
      <c r="AD676" s="864"/>
      <c r="AE676" s="409"/>
      <c r="AF676" s="53"/>
      <c r="AG676" s="421" t="str">
        <f>IFERROR(VLOOKUP(O676, 【参考】数式用!$AY$5:$AY$13, 1, FALSE), "")</f>
        <v/>
      </c>
      <c r="AH676" s="422" t="str">
        <f>IFERROR(VLOOKUP(N676, 【参考】数式用!$BA$2:$BB$48, 2, FALSE), "")</f>
        <v/>
      </c>
      <c r="AI676" s="423" t="str">
        <f t="shared" si="22"/>
        <v/>
      </c>
      <c r="AJ676" s="424" t="str">
        <f t="shared" si="23"/>
        <v/>
      </c>
    </row>
    <row r="677" spans="1:36" ht="30" customHeight="1">
      <c r="A677" s="153">
        <v>664</v>
      </c>
      <c r="B677" s="857" t="str">
        <f>IF(基本情報入力シート!C702="","",基本情報入力シート!C702)</f>
        <v/>
      </c>
      <c r="C677" s="858"/>
      <c r="D677" s="858"/>
      <c r="E677" s="858"/>
      <c r="F677" s="858"/>
      <c r="G677" s="858"/>
      <c r="H677" s="858"/>
      <c r="I677" s="859"/>
      <c r="J677" s="405" t="str">
        <f>IF(基本情報入力シート!M702="","",基本情報入力シート!M702)</f>
        <v/>
      </c>
      <c r="K677" s="406" t="str">
        <f>IF(基本情報入力シート!R702="","",基本情報入力シート!R702)</f>
        <v/>
      </c>
      <c r="L677" s="406" t="str">
        <f>IF(基本情報入力シート!W702="","",基本情報入力シート!W702)</f>
        <v/>
      </c>
      <c r="M677" s="405" t="str">
        <f>IF(基本情報入力シート!X702="","",基本情報入力シート!X702)</f>
        <v/>
      </c>
      <c r="N677" s="157" t="str">
        <f>IF(基本情報入力シート!Y702="","",基本情報入力シート!Y702)</f>
        <v/>
      </c>
      <c r="O677" s="164"/>
      <c r="P677" s="43"/>
      <c r="Q677" s="860"/>
      <c r="R677" s="861"/>
      <c r="S677" s="154" t="str">
        <f>IFERROR(ROUNDDOWN(Q677*VLOOKUP(N677,【参考】数式用!$AR$2:$AW$48,MATCH(P677,【参考】数式用!$AT$4:$AW$4)+2,FALSE)*0.5, 0), "")</f>
        <v/>
      </c>
      <c r="T677" s="47"/>
      <c r="U677" s="156" t="str">
        <f>IFERROR(IF(AG677&lt;&gt;"",Q677*VLOOKUP(N677,【参考】数式用!$AG$2:$AL$48,MATCH(P677,【参考】数式用!$AI$4:$AL$4,0)+2,0), ""), "")</f>
        <v/>
      </c>
      <c r="V677" s="42"/>
      <c r="W677" s="862"/>
      <c r="X677" s="863"/>
      <c r="Y677" s="43"/>
      <c r="Z677" s="48"/>
      <c r="AA677" s="155"/>
      <c r="AB677" s="49"/>
      <c r="AC677" s="864" t="str">
        <f>IFERROR(IF(AG677&lt;&gt;"",Z677*VLOOKUP(N677,【参考】数式用!$AG$2:$AL$48,MATCH(Y677,【参考】数式用!$AI$4:$AL$4,0)+2,0), ""), "")</f>
        <v/>
      </c>
      <c r="AD677" s="864"/>
      <c r="AE677" s="409"/>
      <c r="AF677" s="53"/>
      <c r="AG677" s="421" t="str">
        <f>IFERROR(VLOOKUP(O677, 【参考】数式用!$AY$5:$AY$13, 1, FALSE), "")</f>
        <v/>
      </c>
      <c r="AH677" s="422" t="str">
        <f>IFERROR(VLOOKUP(N677, 【参考】数式用!$BA$2:$BB$48, 2, FALSE), "")</f>
        <v/>
      </c>
      <c r="AI677" s="423" t="str">
        <f t="shared" si="22"/>
        <v/>
      </c>
      <c r="AJ677" s="424" t="str">
        <f t="shared" si="23"/>
        <v/>
      </c>
    </row>
    <row r="678" spans="1:36" ht="30" customHeight="1">
      <c r="A678" s="153">
        <v>665</v>
      </c>
      <c r="B678" s="857" t="str">
        <f>IF(基本情報入力シート!C703="","",基本情報入力シート!C703)</f>
        <v/>
      </c>
      <c r="C678" s="858"/>
      <c r="D678" s="858"/>
      <c r="E678" s="858"/>
      <c r="F678" s="858"/>
      <c r="G678" s="858"/>
      <c r="H678" s="858"/>
      <c r="I678" s="859"/>
      <c r="J678" s="405" t="str">
        <f>IF(基本情報入力シート!M703="","",基本情報入力シート!M703)</f>
        <v/>
      </c>
      <c r="K678" s="406" t="str">
        <f>IF(基本情報入力シート!R703="","",基本情報入力シート!R703)</f>
        <v/>
      </c>
      <c r="L678" s="406" t="str">
        <f>IF(基本情報入力シート!W703="","",基本情報入力シート!W703)</f>
        <v/>
      </c>
      <c r="M678" s="405" t="str">
        <f>IF(基本情報入力シート!X703="","",基本情報入力シート!X703)</f>
        <v/>
      </c>
      <c r="N678" s="157" t="str">
        <f>IF(基本情報入力シート!Y703="","",基本情報入力シート!Y703)</f>
        <v/>
      </c>
      <c r="O678" s="164"/>
      <c r="P678" s="43"/>
      <c r="Q678" s="860"/>
      <c r="R678" s="861"/>
      <c r="S678" s="154" t="str">
        <f>IFERROR(ROUNDDOWN(Q678*VLOOKUP(N678,【参考】数式用!$AR$2:$AW$48,MATCH(P678,【参考】数式用!$AT$4:$AW$4)+2,FALSE)*0.5, 0), "")</f>
        <v/>
      </c>
      <c r="T678" s="47"/>
      <c r="U678" s="156" t="str">
        <f>IFERROR(IF(AG678&lt;&gt;"",Q678*VLOOKUP(N678,【参考】数式用!$AG$2:$AL$48,MATCH(P678,【参考】数式用!$AI$4:$AL$4,0)+2,0), ""), "")</f>
        <v/>
      </c>
      <c r="V678" s="42"/>
      <c r="W678" s="862"/>
      <c r="X678" s="863"/>
      <c r="Y678" s="43"/>
      <c r="Z678" s="48"/>
      <c r="AA678" s="155"/>
      <c r="AB678" s="49"/>
      <c r="AC678" s="864" t="str">
        <f>IFERROR(IF(AG678&lt;&gt;"",Z678*VLOOKUP(N678,【参考】数式用!$AG$2:$AL$48,MATCH(Y678,【参考】数式用!$AI$4:$AL$4,0)+2,0), ""), "")</f>
        <v/>
      </c>
      <c r="AD678" s="864"/>
      <c r="AE678" s="409"/>
      <c r="AF678" s="53"/>
      <c r="AG678" s="421" t="str">
        <f>IFERROR(VLOOKUP(O678, 【参考】数式用!$AY$5:$AY$13, 1, FALSE), "")</f>
        <v/>
      </c>
      <c r="AH678" s="422" t="str">
        <f>IFERROR(VLOOKUP(N678, 【参考】数式用!$BA$2:$BB$48, 2, FALSE), "")</f>
        <v/>
      </c>
      <c r="AI678" s="423" t="str">
        <f t="shared" si="22"/>
        <v/>
      </c>
      <c r="AJ678" s="424" t="str">
        <f t="shared" si="23"/>
        <v/>
      </c>
    </row>
    <row r="679" spans="1:36" ht="30" customHeight="1">
      <c r="A679" s="153">
        <v>666</v>
      </c>
      <c r="B679" s="857" t="str">
        <f>IF(基本情報入力シート!C704="","",基本情報入力シート!C704)</f>
        <v/>
      </c>
      <c r="C679" s="858"/>
      <c r="D679" s="858"/>
      <c r="E679" s="858"/>
      <c r="F679" s="858"/>
      <c r="G679" s="858"/>
      <c r="H679" s="858"/>
      <c r="I679" s="859"/>
      <c r="J679" s="405" t="str">
        <f>IF(基本情報入力シート!M704="","",基本情報入力シート!M704)</f>
        <v/>
      </c>
      <c r="K679" s="406" t="str">
        <f>IF(基本情報入力シート!R704="","",基本情報入力シート!R704)</f>
        <v/>
      </c>
      <c r="L679" s="406" t="str">
        <f>IF(基本情報入力シート!W704="","",基本情報入力シート!W704)</f>
        <v/>
      </c>
      <c r="M679" s="405" t="str">
        <f>IF(基本情報入力シート!X704="","",基本情報入力シート!X704)</f>
        <v/>
      </c>
      <c r="N679" s="157" t="str">
        <f>IF(基本情報入力シート!Y704="","",基本情報入力シート!Y704)</f>
        <v/>
      </c>
      <c r="O679" s="164"/>
      <c r="P679" s="43"/>
      <c r="Q679" s="860"/>
      <c r="R679" s="861"/>
      <c r="S679" s="154" t="str">
        <f>IFERROR(ROUNDDOWN(Q679*VLOOKUP(N679,【参考】数式用!$AR$2:$AW$48,MATCH(P679,【参考】数式用!$AT$4:$AW$4)+2,FALSE)*0.5, 0), "")</f>
        <v/>
      </c>
      <c r="T679" s="47"/>
      <c r="U679" s="156" t="str">
        <f>IFERROR(IF(AG679&lt;&gt;"",Q679*VLOOKUP(N679,【参考】数式用!$AG$2:$AL$48,MATCH(P679,【参考】数式用!$AI$4:$AL$4,0)+2,0), ""), "")</f>
        <v/>
      </c>
      <c r="V679" s="42"/>
      <c r="W679" s="862"/>
      <c r="X679" s="863"/>
      <c r="Y679" s="43"/>
      <c r="Z679" s="48"/>
      <c r="AA679" s="155"/>
      <c r="AB679" s="49"/>
      <c r="AC679" s="864" t="str">
        <f>IFERROR(IF(AG679&lt;&gt;"",Z679*VLOOKUP(N679,【参考】数式用!$AG$2:$AL$48,MATCH(Y679,【参考】数式用!$AI$4:$AL$4,0)+2,0), ""), "")</f>
        <v/>
      </c>
      <c r="AD679" s="864"/>
      <c r="AE679" s="409"/>
      <c r="AF679" s="53"/>
      <c r="AG679" s="421" t="str">
        <f>IFERROR(VLOOKUP(O679, 【参考】数式用!$AY$5:$AY$13, 1, FALSE), "")</f>
        <v/>
      </c>
      <c r="AH679" s="422" t="str">
        <f>IFERROR(VLOOKUP(N679, 【参考】数式用!$BA$2:$BB$48, 2, FALSE), "")</f>
        <v/>
      </c>
      <c r="AI679" s="423" t="str">
        <f t="shared" si="22"/>
        <v/>
      </c>
      <c r="AJ679" s="424" t="str">
        <f t="shared" si="23"/>
        <v/>
      </c>
    </row>
    <row r="680" spans="1:36" ht="30" customHeight="1">
      <c r="A680" s="153">
        <v>667</v>
      </c>
      <c r="B680" s="857" t="str">
        <f>IF(基本情報入力シート!C705="","",基本情報入力シート!C705)</f>
        <v/>
      </c>
      <c r="C680" s="858"/>
      <c r="D680" s="858"/>
      <c r="E680" s="858"/>
      <c r="F680" s="858"/>
      <c r="G680" s="858"/>
      <c r="H680" s="858"/>
      <c r="I680" s="859"/>
      <c r="J680" s="405" t="str">
        <f>IF(基本情報入力シート!M705="","",基本情報入力シート!M705)</f>
        <v/>
      </c>
      <c r="K680" s="406" t="str">
        <f>IF(基本情報入力シート!R705="","",基本情報入力シート!R705)</f>
        <v/>
      </c>
      <c r="L680" s="406" t="str">
        <f>IF(基本情報入力シート!W705="","",基本情報入力シート!W705)</f>
        <v/>
      </c>
      <c r="M680" s="405" t="str">
        <f>IF(基本情報入力シート!X705="","",基本情報入力シート!X705)</f>
        <v/>
      </c>
      <c r="N680" s="157" t="str">
        <f>IF(基本情報入力シート!Y705="","",基本情報入力シート!Y705)</f>
        <v/>
      </c>
      <c r="O680" s="164"/>
      <c r="P680" s="43"/>
      <c r="Q680" s="860"/>
      <c r="R680" s="861"/>
      <c r="S680" s="154" t="str">
        <f>IFERROR(ROUNDDOWN(Q680*VLOOKUP(N680,【参考】数式用!$AR$2:$AW$48,MATCH(P680,【参考】数式用!$AT$4:$AW$4)+2,FALSE)*0.5, 0), "")</f>
        <v/>
      </c>
      <c r="T680" s="47"/>
      <c r="U680" s="156" t="str">
        <f>IFERROR(IF(AG680&lt;&gt;"",Q680*VLOOKUP(N680,【参考】数式用!$AG$2:$AL$48,MATCH(P680,【参考】数式用!$AI$4:$AL$4,0)+2,0), ""), "")</f>
        <v/>
      </c>
      <c r="V680" s="42"/>
      <c r="W680" s="862"/>
      <c r="X680" s="863"/>
      <c r="Y680" s="43"/>
      <c r="Z680" s="48"/>
      <c r="AA680" s="155"/>
      <c r="AB680" s="49"/>
      <c r="AC680" s="864" t="str">
        <f>IFERROR(IF(AG680&lt;&gt;"",Z680*VLOOKUP(N680,【参考】数式用!$AG$2:$AL$48,MATCH(Y680,【参考】数式用!$AI$4:$AL$4,0)+2,0), ""), "")</f>
        <v/>
      </c>
      <c r="AD680" s="864"/>
      <c r="AE680" s="409"/>
      <c r="AF680" s="53"/>
      <c r="AG680" s="421" t="str">
        <f>IFERROR(VLOOKUP(O680, 【参考】数式用!$AY$5:$AY$13, 1, FALSE), "")</f>
        <v/>
      </c>
      <c r="AH680" s="422" t="str">
        <f>IFERROR(VLOOKUP(N680, 【参考】数式用!$BA$2:$BB$48, 2, FALSE), "")</f>
        <v/>
      </c>
      <c r="AI680" s="423" t="str">
        <f t="shared" ref="AI680:AI743" si="24">IF(AND(OR(P680="処遇改善加算Ⅰ",P680="処遇改善加算Ⅱ"),AH680="対象"), 1,"")</f>
        <v/>
      </c>
      <c r="AJ680" s="424" t="str">
        <f t="shared" ref="AJ680:AJ743" si="25">IF(OR(Y680="処遇改善加算Ⅰ",Y680="処遇改善加算Ⅱ"),IF(AND(N680&lt;&gt;"訪問型サービス（総合事業）",N680&lt;&gt;"通所型サービス（総合事業）",N680&lt;&gt;"（介護予防）短期入所生活介護",N680&lt;&gt;"（介護予防）短期入所療養介護（老健）",N680&lt;&gt;"（介護予防）短期入所療養介護 （病院等（老健以外）)",N680&lt;&gt;"（介護予防）短期入所療養介護（医療院）"),1,""),"")</f>
        <v/>
      </c>
    </row>
    <row r="681" spans="1:36" ht="30" customHeight="1">
      <c r="A681" s="153">
        <v>668</v>
      </c>
      <c r="B681" s="857" t="str">
        <f>IF(基本情報入力シート!C706="","",基本情報入力シート!C706)</f>
        <v/>
      </c>
      <c r="C681" s="858"/>
      <c r="D681" s="858"/>
      <c r="E681" s="858"/>
      <c r="F681" s="858"/>
      <c r="G681" s="858"/>
      <c r="H681" s="858"/>
      <c r="I681" s="859"/>
      <c r="J681" s="405" t="str">
        <f>IF(基本情報入力シート!M706="","",基本情報入力シート!M706)</f>
        <v/>
      </c>
      <c r="K681" s="406" t="str">
        <f>IF(基本情報入力シート!R706="","",基本情報入力シート!R706)</f>
        <v/>
      </c>
      <c r="L681" s="406" t="str">
        <f>IF(基本情報入力シート!W706="","",基本情報入力シート!W706)</f>
        <v/>
      </c>
      <c r="M681" s="405" t="str">
        <f>IF(基本情報入力シート!X706="","",基本情報入力シート!X706)</f>
        <v/>
      </c>
      <c r="N681" s="157" t="str">
        <f>IF(基本情報入力シート!Y706="","",基本情報入力シート!Y706)</f>
        <v/>
      </c>
      <c r="O681" s="164"/>
      <c r="P681" s="43"/>
      <c r="Q681" s="860"/>
      <c r="R681" s="861"/>
      <c r="S681" s="154" t="str">
        <f>IFERROR(ROUNDDOWN(Q681*VLOOKUP(N681,【参考】数式用!$AR$2:$AW$48,MATCH(P681,【参考】数式用!$AT$4:$AW$4)+2,FALSE)*0.5, 0), "")</f>
        <v/>
      </c>
      <c r="T681" s="47"/>
      <c r="U681" s="156" t="str">
        <f>IFERROR(IF(AG681&lt;&gt;"",Q681*VLOOKUP(N681,【参考】数式用!$AG$2:$AL$48,MATCH(P681,【参考】数式用!$AI$4:$AL$4,0)+2,0), ""), "")</f>
        <v/>
      </c>
      <c r="V681" s="42"/>
      <c r="W681" s="862"/>
      <c r="X681" s="863"/>
      <c r="Y681" s="43"/>
      <c r="Z681" s="48"/>
      <c r="AA681" s="155"/>
      <c r="AB681" s="49"/>
      <c r="AC681" s="864" t="str">
        <f>IFERROR(IF(AG681&lt;&gt;"",Z681*VLOOKUP(N681,【参考】数式用!$AG$2:$AL$48,MATCH(Y681,【参考】数式用!$AI$4:$AL$4,0)+2,0), ""), "")</f>
        <v/>
      </c>
      <c r="AD681" s="864"/>
      <c r="AE681" s="409"/>
      <c r="AF681" s="53"/>
      <c r="AG681" s="421" t="str">
        <f>IFERROR(VLOOKUP(O681, 【参考】数式用!$AY$5:$AY$13, 1, FALSE), "")</f>
        <v/>
      </c>
      <c r="AH681" s="422" t="str">
        <f>IFERROR(VLOOKUP(N681, 【参考】数式用!$BA$2:$BB$48, 2, FALSE), "")</f>
        <v/>
      </c>
      <c r="AI681" s="423" t="str">
        <f t="shared" si="24"/>
        <v/>
      </c>
      <c r="AJ681" s="424" t="str">
        <f t="shared" si="25"/>
        <v/>
      </c>
    </row>
    <row r="682" spans="1:36" ht="30" customHeight="1">
      <c r="A682" s="153">
        <v>669</v>
      </c>
      <c r="B682" s="857" t="str">
        <f>IF(基本情報入力シート!C707="","",基本情報入力シート!C707)</f>
        <v/>
      </c>
      <c r="C682" s="858"/>
      <c r="D682" s="858"/>
      <c r="E682" s="858"/>
      <c r="F682" s="858"/>
      <c r="G682" s="858"/>
      <c r="H682" s="858"/>
      <c r="I682" s="859"/>
      <c r="J682" s="405" t="str">
        <f>IF(基本情報入力シート!M707="","",基本情報入力シート!M707)</f>
        <v/>
      </c>
      <c r="K682" s="406" t="str">
        <f>IF(基本情報入力シート!R707="","",基本情報入力シート!R707)</f>
        <v/>
      </c>
      <c r="L682" s="406" t="str">
        <f>IF(基本情報入力シート!W707="","",基本情報入力シート!W707)</f>
        <v/>
      </c>
      <c r="M682" s="405" t="str">
        <f>IF(基本情報入力シート!X707="","",基本情報入力シート!X707)</f>
        <v/>
      </c>
      <c r="N682" s="157" t="str">
        <f>IF(基本情報入力シート!Y707="","",基本情報入力シート!Y707)</f>
        <v/>
      </c>
      <c r="O682" s="164"/>
      <c r="P682" s="43"/>
      <c r="Q682" s="860"/>
      <c r="R682" s="861"/>
      <c r="S682" s="154" t="str">
        <f>IFERROR(ROUNDDOWN(Q682*VLOOKUP(N682,【参考】数式用!$AR$2:$AW$48,MATCH(P682,【参考】数式用!$AT$4:$AW$4)+2,FALSE)*0.5, 0), "")</f>
        <v/>
      </c>
      <c r="T682" s="47"/>
      <c r="U682" s="156" t="str">
        <f>IFERROR(IF(AG682&lt;&gt;"",Q682*VLOOKUP(N682,【参考】数式用!$AG$2:$AL$48,MATCH(P682,【参考】数式用!$AI$4:$AL$4,0)+2,0), ""), "")</f>
        <v/>
      </c>
      <c r="V682" s="42"/>
      <c r="W682" s="862"/>
      <c r="X682" s="863"/>
      <c r="Y682" s="43"/>
      <c r="Z682" s="48"/>
      <c r="AA682" s="155"/>
      <c r="AB682" s="49"/>
      <c r="AC682" s="864" t="str">
        <f>IFERROR(IF(AG682&lt;&gt;"",Z682*VLOOKUP(N682,【参考】数式用!$AG$2:$AL$48,MATCH(Y682,【参考】数式用!$AI$4:$AL$4,0)+2,0), ""), "")</f>
        <v/>
      </c>
      <c r="AD682" s="864"/>
      <c r="AE682" s="409"/>
      <c r="AF682" s="53"/>
      <c r="AG682" s="421" t="str">
        <f>IFERROR(VLOOKUP(O682, 【参考】数式用!$AY$5:$AY$13, 1, FALSE), "")</f>
        <v/>
      </c>
      <c r="AH682" s="422" t="str">
        <f>IFERROR(VLOOKUP(N682, 【参考】数式用!$BA$2:$BB$48, 2, FALSE), "")</f>
        <v/>
      </c>
      <c r="AI682" s="423" t="str">
        <f t="shared" si="24"/>
        <v/>
      </c>
      <c r="AJ682" s="424" t="str">
        <f t="shared" si="25"/>
        <v/>
      </c>
    </row>
    <row r="683" spans="1:36" ht="30" customHeight="1">
      <c r="A683" s="153">
        <v>670</v>
      </c>
      <c r="B683" s="857" t="str">
        <f>IF(基本情報入力シート!C708="","",基本情報入力シート!C708)</f>
        <v/>
      </c>
      <c r="C683" s="858"/>
      <c r="D683" s="858"/>
      <c r="E683" s="858"/>
      <c r="F683" s="858"/>
      <c r="G683" s="858"/>
      <c r="H683" s="858"/>
      <c r="I683" s="859"/>
      <c r="J683" s="405" t="str">
        <f>IF(基本情報入力シート!M708="","",基本情報入力シート!M708)</f>
        <v/>
      </c>
      <c r="K683" s="406" t="str">
        <f>IF(基本情報入力シート!R708="","",基本情報入力シート!R708)</f>
        <v/>
      </c>
      <c r="L683" s="406" t="str">
        <f>IF(基本情報入力シート!W708="","",基本情報入力シート!W708)</f>
        <v/>
      </c>
      <c r="M683" s="405" t="str">
        <f>IF(基本情報入力シート!X708="","",基本情報入力シート!X708)</f>
        <v/>
      </c>
      <c r="N683" s="157" t="str">
        <f>IF(基本情報入力シート!Y708="","",基本情報入力シート!Y708)</f>
        <v/>
      </c>
      <c r="O683" s="164"/>
      <c r="P683" s="43"/>
      <c r="Q683" s="860"/>
      <c r="R683" s="861"/>
      <c r="S683" s="154" t="str">
        <f>IFERROR(ROUNDDOWN(Q683*VLOOKUP(N683,【参考】数式用!$AR$2:$AW$48,MATCH(P683,【参考】数式用!$AT$4:$AW$4)+2,FALSE)*0.5, 0), "")</f>
        <v/>
      </c>
      <c r="T683" s="47"/>
      <c r="U683" s="156" t="str">
        <f>IFERROR(IF(AG683&lt;&gt;"",Q683*VLOOKUP(N683,【参考】数式用!$AG$2:$AL$48,MATCH(P683,【参考】数式用!$AI$4:$AL$4,0)+2,0), ""), "")</f>
        <v/>
      </c>
      <c r="V683" s="42"/>
      <c r="W683" s="862"/>
      <c r="X683" s="863"/>
      <c r="Y683" s="43"/>
      <c r="Z683" s="48"/>
      <c r="AA683" s="155"/>
      <c r="AB683" s="49"/>
      <c r="AC683" s="864" t="str">
        <f>IFERROR(IF(AG683&lt;&gt;"",Z683*VLOOKUP(N683,【参考】数式用!$AG$2:$AL$48,MATCH(Y683,【参考】数式用!$AI$4:$AL$4,0)+2,0), ""), "")</f>
        <v/>
      </c>
      <c r="AD683" s="864"/>
      <c r="AE683" s="409"/>
      <c r="AF683" s="53"/>
      <c r="AG683" s="421" t="str">
        <f>IFERROR(VLOOKUP(O683, 【参考】数式用!$AY$5:$AY$13, 1, FALSE), "")</f>
        <v/>
      </c>
      <c r="AH683" s="422" t="str">
        <f>IFERROR(VLOOKUP(N683, 【参考】数式用!$BA$2:$BB$48, 2, FALSE), "")</f>
        <v/>
      </c>
      <c r="AI683" s="423" t="str">
        <f t="shared" si="24"/>
        <v/>
      </c>
      <c r="AJ683" s="424" t="str">
        <f t="shared" si="25"/>
        <v/>
      </c>
    </row>
    <row r="684" spans="1:36" ht="30" customHeight="1">
      <c r="A684" s="153">
        <v>671</v>
      </c>
      <c r="B684" s="857" t="str">
        <f>IF(基本情報入力シート!C709="","",基本情報入力シート!C709)</f>
        <v/>
      </c>
      <c r="C684" s="858"/>
      <c r="D684" s="858"/>
      <c r="E684" s="858"/>
      <c r="F684" s="858"/>
      <c r="G684" s="858"/>
      <c r="H684" s="858"/>
      <c r="I684" s="859"/>
      <c r="J684" s="405" t="str">
        <f>IF(基本情報入力シート!M709="","",基本情報入力シート!M709)</f>
        <v/>
      </c>
      <c r="K684" s="406" t="str">
        <f>IF(基本情報入力シート!R709="","",基本情報入力シート!R709)</f>
        <v/>
      </c>
      <c r="L684" s="406" t="str">
        <f>IF(基本情報入力シート!W709="","",基本情報入力シート!W709)</f>
        <v/>
      </c>
      <c r="M684" s="405" t="str">
        <f>IF(基本情報入力シート!X709="","",基本情報入力シート!X709)</f>
        <v/>
      </c>
      <c r="N684" s="157" t="str">
        <f>IF(基本情報入力シート!Y709="","",基本情報入力シート!Y709)</f>
        <v/>
      </c>
      <c r="O684" s="164"/>
      <c r="P684" s="43"/>
      <c r="Q684" s="860"/>
      <c r="R684" s="861"/>
      <c r="S684" s="154" t="str">
        <f>IFERROR(ROUNDDOWN(Q684*VLOOKUP(N684,【参考】数式用!$AR$2:$AW$48,MATCH(P684,【参考】数式用!$AT$4:$AW$4)+2,FALSE)*0.5, 0), "")</f>
        <v/>
      </c>
      <c r="T684" s="47"/>
      <c r="U684" s="156" t="str">
        <f>IFERROR(IF(AG684&lt;&gt;"",Q684*VLOOKUP(N684,【参考】数式用!$AG$2:$AL$48,MATCH(P684,【参考】数式用!$AI$4:$AL$4,0)+2,0), ""), "")</f>
        <v/>
      </c>
      <c r="V684" s="42"/>
      <c r="W684" s="862"/>
      <c r="X684" s="863"/>
      <c r="Y684" s="43"/>
      <c r="Z684" s="48"/>
      <c r="AA684" s="155"/>
      <c r="AB684" s="49"/>
      <c r="AC684" s="864" t="str">
        <f>IFERROR(IF(AG684&lt;&gt;"",Z684*VLOOKUP(N684,【参考】数式用!$AG$2:$AL$48,MATCH(Y684,【参考】数式用!$AI$4:$AL$4,0)+2,0), ""), "")</f>
        <v/>
      </c>
      <c r="AD684" s="864"/>
      <c r="AE684" s="409"/>
      <c r="AF684" s="53"/>
      <c r="AG684" s="421" t="str">
        <f>IFERROR(VLOOKUP(O684, 【参考】数式用!$AY$5:$AY$13, 1, FALSE), "")</f>
        <v/>
      </c>
      <c r="AH684" s="422" t="str">
        <f>IFERROR(VLOOKUP(N684, 【参考】数式用!$BA$2:$BB$48, 2, FALSE), "")</f>
        <v/>
      </c>
      <c r="AI684" s="423" t="str">
        <f t="shared" si="24"/>
        <v/>
      </c>
      <c r="AJ684" s="424" t="str">
        <f t="shared" si="25"/>
        <v/>
      </c>
    </row>
    <row r="685" spans="1:36" ht="30" customHeight="1">
      <c r="A685" s="153">
        <v>672</v>
      </c>
      <c r="B685" s="857" t="str">
        <f>IF(基本情報入力シート!C710="","",基本情報入力シート!C710)</f>
        <v/>
      </c>
      <c r="C685" s="858"/>
      <c r="D685" s="858"/>
      <c r="E685" s="858"/>
      <c r="F685" s="858"/>
      <c r="G685" s="858"/>
      <c r="H685" s="858"/>
      <c r="I685" s="859"/>
      <c r="J685" s="405" t="str">
        <f>IF(基本情報入力シート!M710="","",基本情報入力シート!M710)</f>
        <v/>
      </c>
      <c r="K685" s="406" t="str">
        <f>IF(基本情報入力シート!R710="","",基本情報入力シート!R710)</f>
        <v/>
      </c>
      <c r="L685" s="406" t="str">
        <f>IF(基本情報入力シート!W710="","",基本情報入力シート!W710)</f>
        <v/>
      </c>
      <c r="M685" s="405" t="str">
        <f>IF(基本情報入力シート!X710="","",基本情報入力シート!X710)</f>
        <v/>
      </c>
      <c r="N685" s="157" t="str">
        <f>IF(基本情報入力シート!Y710="","",基本情報入力シート!Y710)</f>
        <v/>
      </c>
      <c r="O685" s="164"/>
      <c r="P685" s="43"/>
      <c r="Q685" s="860"/>
      <c r="R685" s="861"/>
      <c r="S685" s="154" t="str">
        <f>IFERROR(ROUNDDOWN(Q685*VLOOKUP(N685,【参考】数式用!$AR$2:$AW$48,MATCH(P685,【参考】数式用!$AT$4:$AW$4)+2,FALSE)*0.5, 0), "")</f>
        <v/>
      </c>
      <c r="T685" s="47"/>
      <c r="U685" s="156" t="str">
        <f>IFERROR(IF(AG685&lt;&gt;"",Q685*VLOOKUP(N685,【参考】数式用!$AG$2:$AL$48,MATCH(P685,【参考】数式用!$AI$4:$AL$4,0)+2,0), ""), "")</f>
        <v/>
      </c>
      <c r="V685" s="42"/>
      <c r="W685" s="862"/>
      <c r="X685" s="863"/>
      <c r="Y685" s="43"/>
      <c r="Z685" s="48"/>
      <c r="AA685" s="155"/>
      <c r="AB685" s="49"/>
      <c r="AC685" s="864" t="str">
        <f>IFERROR(IF(AG685&lt;&gt;"",Z685*VLOOKUP(N685,【参考】数式用!$AG$2:$AL$48,MATCH(Y685,【参考】数式用!$AI$4:$AL$4,0)+2,0), ""), "")</f>
        <v/>
      </c>
      <c r="AD685" s="864"/>
      <c r="AE685" s="409"/>
      <c r="AF685" s="53"/>
      <c r="AG685" s="421" t="str">
        <f>IFERROR(VLOOKUP(O685, 【参考】数式用!$AY$5:$AY$13, 1, FALSE), "")</f>
        <v/>
      </c>
      <c r="AH685" s="422" t="str">
        <f>IFERROR(VLOOKUP(N685, 【参考】数式用!$BA$2:$BB$48, 2, FALSE), "")</f>
        <v/>
      </c>
      <c r="AI685" s="423" t="str">
        <f t="shared" si="24"/>
        <v/>
      </c>
      <c r="AJ685" s="424" t="str">
        <f t="shared" si="25"/>
        <v/>
      </c>
    </row>
    <row r="686" spans="1:36" ht="30" customHeight="1">
      <c r="A686" s="153">
        <v>673</v>
      </c>
      <c r="B686" s="857" t="str">
        <f>IF(基本情報入力シート!C711="","",基本情報入力シート!C711)</f>
        <v/>
      </c>
      <c r="C686" s="858"/>
      <c r="D686" s="858"/>
      <c r="E686" s="858"/>
      <c r="F686" s="858"/>
      <c r="G686" s="858"/>
      <c r="H686" s="858"/>
      <c r="I686" s="859"/>
      <c r="J686" s="405" t="str">
        <f>IF(基本情報入力シート!M711="","",基本情報入力シート!M711)</f>
        <v/>
      </c>
      <c r="K686" s="406" t="str">
        <f>IF(基本情報入力シート!R711="","",基本情報入力シート!R711)</f>
        <v/>
      </c>
      <c r="L686" s="406" t="str">
        <f>IF(基本情報入力シート!W711="","",基本情報入力シート!W711)</f>
        <v/>
      </c>
      <c r="M686" s="405" t="str">
        <f>IF(基本情報入力シート!X711="","",基本情報入力シート!X711)</f>
        <v/>
      </c>
      <c r="N686" s="157" t="str">
        <f>IF(基本情報入力シート!Y711="","",基本情報入力シート!Y711)</f>
        <v/>
      </c>
      <c r="O686" s="164"/>
      <c r="P686" s="43"/>
      <c r="Q686" s="860"/>
      <c r="R686" s="861"/>
      <c r="S686" s="154" t="str">
        <f>IFERROR(ROUNDDOWN(Q686*VLOOKUP(N686,【参考】数式用!$AR$2:$AW$48,MATCH(P686,【参考】数式用!$AT$4:$AW$4)+2,FALSE)*0.5, 0), "")</f>
        <v/>
      </c>
      <c r="T686" s="47"/>
      <c r="U686" s="156" t="str">
        <f>IFERROR(IF(AG686&lt;&gt;"",Q686*VLOOKUP(N686,【参考】数式用!$AG$2:$AL$48,MATCH(P686,【参考】数式用!$AI$4:$AL$4,0)+2,0), ""), "")</f>
        <v/>
      </c>
      <c r="V686" s="42"/>
      <c r="W686" s="862"/>
      <c r="X686" s="863"/>
      <c r="Y686" s="43"/>
      <c r="Z686" s="48"/>
      <c r="AA686" s="155"/>
      <c r="AB686" s="49"/>
      <c r="AC686" s="864" t="str">
        <f>IFERROR(IF(AG686&lt;&gt;"",Z686*VLOOKUP(N686,【参考】数式用!$AG$2:$AL$48,MATCH(Y686,【参考】数式用!$AI$4:$AL$4,0)+2,0), ""), "")</f>
        <v/>
      </c>
      <c r="AD686" s="864"/>
      <c r="AE686" s="409"/>
      <c r="AF686" s="53"/>
      <c r="AG686" s="421" t="str">
        <f>IFERROR(VLOOKUP(O686, 【参考】数式用!$AY$5:$AY$13, 1, FALSE), "")</f>
        <v/>
      </c>
      <c r="AH686" s="422" t="str">
        <f>IFERROR(VLOOKUP(N686, 【参考】数式用!$BA$2:$BB$48, 2, FALSE), "")</f>
        <v/>
      </c>
      <c r="AI686" s="423" t="str">
        <f t="shared" si="24"/>
        <v/>
      </c>
      <c r="AJ686" s="424" t="str">
        <f t="shared" si="25"/>
        <v/>
      </c>
    </row>
    <row r="687" spans="1:36" ht="30" customHeight="1">
      <c r="A687" s="153">
        <v>674</v>
      </c>
      <c r="B687" s="857" t="str">
        <f>IF(基本情報入力シート!C712="","",基本情報入力シート!C712)</f>
        <v/>
      </c>
      <c r="C687" s="858"/>
      <c r="D687" s="858"/>
      <c r="E687" s="858"/>
      <c r="F687" s="858"/>
      <c r="G687" s="858"/>
      <c r="H687" s="858"/>
      <c r="I687" s="859"/>
      <c r="J687" s="405" t="str">
        <f>IF(基本情報入力シート!M712="","",基本情報入力シート!M712)</f>
        <v/>
      </c>
      <c r="K687" s="406" t="str">
        <f>IF(基本情報入力シート!R712="","",基本情報入力シート!R712)</f>
        <v/>
      </c>
      <c r="L687" s="406" t="str">
        <f>IF(基本情報入力シート!W712="","",基本情報入力シート!W712)</f>
        <v/>
      </c>
      <c r="M687" s="405" t="str">
        <f>IF(基本情報入力シート!X712="","",基本情報入力シート!X712)</f>
        <v/>
      </c>
      <c r="N687" s="157" t="str">
        <f>IF(基本情報入力シート!Y712="","",基本情報入力シート!Y712)</f>
        <v/>
      </c>
      <c r="O687" s="164"/>
      <c r="P687" s="43"/>
      <c r="Q687" s="860"/>
      <c r="R687" s="861"/>
      <c r="S687" s="154" t="str">
        <f>IFERROR(ROUNDDOWN(Q687*VLOOKUP(N687,【参考】数式用!$AR$2:$AW$48,MATCH(P687,【参考】数式用!$AT$4:$AW$4)+2,FALSE)*0.5, 0), "")</f>
        <v/>
      </c>
      <c r="T687" s="47"/>
      <c r="U687" s="156" t="str">
        <f>IFERROR(IF(AG687&lt;&gt;"",Q687*VLOOKUP(N687,【参考】数式用!$AG$2:$AL$48,MATCH(P687,【参考】数式用!$AI$4:$AL$4,0)+2,0), ""), "")</f>
        <v/>
      </c>
      <c r="V687" s="42"/>
      <c r="W687" s="862"/>
      <c r="X687" s="863"/>
      <c r="Y687" s="43"/>
      <c r="Z687" s="48"/>
      <c r="AA687" s="155"/>
      <c r="AB687" s="49"/>
      <c r="AC687" s="864" t="str">
        <f>IFERROR(IF(AG687&lt;&gt;"",Z687*VLOOKUP(N687,【参考】数式用!$AG$2:$AL$48,MATCH(Y687,【参考】数式用!$AI$4:$AL$4,0)+2,0), ""), "")</f>
        <v/>
      </c>
      <c r="AD687" s="864"/>
      <c r="AE687" s="409"/>
      <c r="AF687" s="53"/>
      <c r="AG687" s="421" t="str">
        <f>IFERROR(VLOOKUP(O687, 【参考】数式用!$AY$5:$AY$13, 1, FALSE), "")</f>
        <v/>
      </c>
      <c r="AH687" s="422" t="str">
        <f>IFERROR(VLOOKUP(N687, 【参考】数式用!$BA$2:$BB$48, 2, FALSE), "")</f>
        <v/>
      </c>
      <c r="AI687" s="423" t="str">
        <f t="shared" si="24"/>
        <v/>
      </c>
      <c r="AJ687" s="424" t="str">
        <f t="shared" si="25"/>
        <v/>
      </c>
    </row>
    <row r="688" spans="1:36" ht="30" customHeight="1">
      <c r="A688" s="153">
        <v>675</v>
      </c>
      <c r="B688" s="857" t="str">
        <f>IF(基本情報入力シート!C713="","",基本情報入力シート!C713)</f>
        <v/>
      </c>
      <c r="C688" s="858"/>
      <c r="D688" s="858"/>
      <c r="E688" s="858"/>
      <c r="F688" s="858"/>
      <c r="G688" s="858"/>
      <c r="H688" s="858"/>
      <c r="I688" s="859"/>
      <c r="J688" s="405" t="str">
        <f>IF(基本情報入力シート!M713="","",基本情報入力シート!M713)</f>
        <v/>
      </c>
      <c r="K688" s="406" t="str">
        <f>IF(基本情報入力シート!R713="","",基本情報入力シート!R713)</f>
        <v/>
      </c>
      <c r="L688" s="406" t="str">
        <f>IF(基本情報入力シート!W713="","",基本情報入力シート!W713)</f>
        <v/>
      </c>
      <c r="M688" s="405" t="str">
        <f>IF(基本情報入力シート!X713="","",基本情報入力シート!X713)</f>
        <v/>
      </c>
      <c r="N688" s="157" t="str">
        <f>IF(基本情報入力シート!Y713="","",基本情報入力シート!Y713)</f>
        <v/>
      </c>
      <c r="O688" s="164"/>
      <c r="P688" s="43"/>
      <c r="Q688" s="860"/>
      <c r="R688" s="861"/>
      <c r="S688" s="154" t="str">
        <f>IFERROR(ROUNDDOWN(Q688*VLOOKUP(N688,【参考】数式用!$AR$2:$AW$48,MATCH(P688,【参考】数式用!$AT$4:$AW$4)+2,FALSE)*0.5, 0), "")</f>
        <v/>
      </c>
      <c r="T688" s="47"/>
      <c r="U688" s="156" t="str">
        <f>IFERROR(IF(AG688&lt;&gt;"",Q688*VLOOKUP(N688,【参考】数式用!$AG$2:$AL$48,MATCH(P688,【参考】数式用!$AI$4:$AL$4,0)+2,0), ""), "")</f>
        <v/>
      </c>
      <c r="V688" s="42"/>
      <c r="W688" s="862"/>
      <c r="X688" s="863"/>
      <c r="Y688" s="43"/>
      <c r="Z688" s="48"/>
      <c r="AA688" s="155"/>
      <c r="AB688" s="49"/>
      <c r="AC688" s="864" t="str">
        <f>IFERROR(IF(AG688&lt;&gt;"",Z688*VLOOKUP(N688,【参考】数式用!$AG$2:$AL$48,MATCH(Y688,【参考】数式用!$AI$4:$AL$4,0)+2,0), ""), "")</f>
        <v/>
      </c>
      <c r="AD688" s="864"/>
      <c r="AE688" s="409"/>
      <c r="AF688" s="53"/>
      <c r="AG688" s="421" t="str">
        <f>IFERROR(VLOOKUP(O688, 【参考】数式用!$AY$5:$AY$13, 1, FALSE), "")</f>
        <v/>
      </c>
      <c r="AH688" s="422" t="str">
        <f>IFERROR(VLOOKUP(N688, 【参考】数式用!$BA$2:$BB$48, 2, FALSE), "")</f>
        <v/>
      </c>
      <c r="AI688" s="423" t="str">
        <f t="shared" si="24"/>
        <v/>
      </c>
      <c r="AJ688" s="424" t="str">
        <f t="shared" si="25"/>
        <v/>
      </c>
    </row>
    <row r="689" spans="1:36" ht="30" customHeight="1">
      <c r="A689" s="153">
        <v>676</v>
      </c>
      <c r="B689" s="857" t="str">
        <f>IF(基本情報入力シート!C714="","",基本情報入力シート!C714)</f>
        <v/>
      </c>
      <c r="C689" s="858"/>
      <c r="D689" s="858"/>
      <c r="E689" s="858"/>
      <c r="F689" s="858"/>
      <c r="G689" s="858"/>
      <c r="H689" s="858"/>
      <c r="I689" s="859"/>
      <c r="J689" s="405" t="str">
        <f>IF(基本情報入力シート!M714="","",基本情報入力シート!M714)</f>
        <v/>
      </c>
      <c r="K689" s="406" t="str">
        <f>IF(基本情報入力シート!R714="","",基本情報入力シート!R714)</f>
        <v/>
      </c>
      <c r="L689" s="406" t="str">
        <f>IF(基本情報入力シート!W714="","",基本情報入力シート!W714)</f>
        <v/>
      </c>
      <c r="M689" s="405" t="str">
        <f>IF(基本情報入力シート!X714="","",基本情報入力シート!X714)</f>
        <v/>
      </c>
      <c r="N689" s="157" t="str">
        <f>IF(基本情報入力シート!Y714="","",基本情報入力シート!Y714)</f>
        <v/>
      </c>
      <c r="O689" s="164"/>
      <c r="P689" s="43"/>
      <c r="Q689" s="860"/>
      <c r="R689" s="861"/>
      <c r="S689" s="154" t="str">
        <f>IFERROR(ROUNDDOWN(Q689*VLOOKUP(N689,【参考】数式用!$AR$2:$AW$48,MATCH(P689,【参考】数式用!$AT$4:$AW$4)+2,FALSE)*0.5, 0), "")</f>
        <v/>
      </c>
      <c r="T689" s="47"/>
      <c r="U689" s="156" t="str">
        <f>IFERROR(IF(AG689&lt;&gt;"",Q689*VLOOKUP(N689,【参考】数式用!$AG$2:$AL$48,MATCH(P689,【参考】数式用!$AI$4:$AL$4,0)+2,0), ""), "")</f>
        <v/>
      </c>
      <c r="V689" s="42"/>
      <c r="W689" s="862"/>
      <c r="X689" s="863"/>
      <c r="Y689" s="43"/>
      <c r="Z689" s="48"/>
      <c r="AA689" s="155"/>
      <c r="AB689" s="49"/>
      <c r="AC689" s="864" t="str">
        <f>IFERROR(IF(AG689&lt;&gt;"",Z689*VLOOKUP(N689,【参考】数式用!$AG$2:$AL$48,MATCH(Y689,【参考】数式用!$AI$4:$AL$4,0)+2,0), ""), "")</f>
        <v/>
      </c>
      <c r="AD689" s="864"/>
      <c r="AE689" s="409"/>
      <c r="AF689" s="53"/>
      <c r="AG689" s="421" t="str">
        <f>IFERROR(VLOOKUP(O689, 【参考】数式用!$AY$5:$AY$13, 1, FALSE), "")</f>
        <v/>
      </c>
      <c r="AH689" s="422" t="str">
        <f>IFERROR(VLOOKUP(N689, 【参考】数式用!$BA$2:$BB$48, 2, FALSE), "")</f>
        <v/>
      </c>
      <c r="AI689" s="423" t="str">
        <f t="shared" si="24"/>
        <v/>
      </c>
      <c r="AJ689" s="424" t="str">
        <f t="shared" si="25"/>
        <v/>
      </c>
    </row>
    <row r="690" spans="1:36" ht="30" customHeight="1">
      <c r="A690" s="153">
        <v>677</v>
      </c>
      <c r="B690" s="857" t="str">
        <f>IF(基本情報入力シート!C715="","",基本情報入力シート!C715)</f>
        <v/>
      </c>
      <c r="C690" s="858"/>
      <c r="D690" s="858"/>
      <c r="E690" s="858"/>
      <c r="F690" s="858"/>
      <c r="G690" s="858"/>
      <c r="H690" s="858"/>
      <c r="I690" s="859"/>
      <c r="J690" s="405" t="str">
        <f>IF(基本情報入力シート!M715="","",基本情報入力シート!M715)</f>
        <v/>
      </c>
      <c r="K690" s="406" t="str">
        <f>IF(基本情報入力シート!R715="","",基本情報入力シート!R715)</f>
        <v/>
      </c>
      <c r="L690" s="406" t="str">
        <f>IF(基本情報入力シート!W715="","",基本情報入力シート!W715)</f>
        <v/>
      </c>
      <c r="M690" s="405" t="str">
        <f>IF(基本情報入力シート!X715="","",基本情報入力シート!X715)</f>
        <v/>
      </c>
      <c r="N690" s="157" t="str">
        <f>IF(基本情報入力シート!Y715="","",基本情報入力シート!Y715)</f>
        <v/>
      </c>
      <c r="O690" s="164"/>
      <c r="P690" s="43"/>
      <c r="Q690" s="860"/>
      <c r="R690" s="861"/>
      <c r="S690" s="154" t="str">
        <f>IFERROR(ROUNDDOWN(Q690*VLOOKUP(N690,【参考】数式用!$AR$2:$AW$48,MATCH(P690,【参考】数式用!$AT$4:$AW$4)+2,FALSE)*0.5, 0), "")</f>
        <v/>
      </c>
      <c r="T690" s="47"/>
      <c r="U690" s="156" t="str">
        <f>IFERROR(IF(AG690&lt;&gt;"",Q690*VLOOKUP(N690,【参考】数式用!$AG$2:$AL$48,MATCH(P690,【参考】数式用!$AI$4:$AL$4,0)+2,0), ""), "")</f>
        <v/>
      </c>
      <c r="V690" s="42"/>
      <c r="W690" s="862"/>
      <c r="X690" s="863"/>
      <c r="Y690" s="43"/>
      <c r="Z690" s="48"/>
      <c r="AA690" s="155"/>
      <c r="AB690" s="49"/>
      <c r="AC690" s="864" t="str">
        <f>IFERROR(IF(AG690&lt;&gt;"",Z690*VLOOKUP(N690,【参考】数式用!$AG$2:$AL$48,MATCH(Y690,【参考】数式用!$AI$4:$AL$4,0)+2,0), ""), "")</f>
        <v/>
      </c>
      <c r="AD690" s="864"/>
      <c r="AE690" s="409"/>
      <c r="AF690" s="53"/>
      <c r="AG690" s="421" t="str">
        <f>IFERROR(VLOOKUP(O690, 【参考】数式用!$AY$5:$AY$13, 1, FALSE), "")</f>
        <v/>
      </c>
      <c r="AH690" s="422" t="str">
        <f>IFERROR(VLOOKUP(N690, 【参考】数式用!$BA$2:$BB$48, 2, FALSE), "")</f>
        <v/>
      </c>
      <c r="AI690" s="423" t="str">
        <f t="shared" si="24"/>
        <v/>
      </c>
      <c r="AJ690" s="424" t="str">
        <f t="shared" si="25"/>
        <v/>
      </c>
    </row>
    <row r="691" spans="1:36" ht="30" customHeight="1">
      <c r="A691" s="153">
        <v>678</v>
      </c>
      <c r="B691" s="857" t="str">
        <f>IF(基本情報入力シート!C716="","",基本情報入力シート!C716)</f>
        <v/>
      </c>
      <c r="C691" s="858"/>
      <c r="D691" s="858"/>
      <c r="E691" s="858"/>
      <c r="F691" s="858"/>
      <c r="G691" s="858"/>
      <c r="H691" s="858"/>
      <c r="I691" s="859"/>
      <c r="J691" s="405" t="str">
        <f>IF(基本情報入力シート!M716="","",基本情報入力シート!M716)</f>
        <v/>
      </c>
      <c r="K691" s="406" t="str">
        <f>IF(基本情報入力シート!R716="","",基本情報入力シート!R716)</f>
        <v/>
      </c>
      <c r="L691" s="406" t="str">
        <f>IF(基本情報入力シート!W716="","",基本情報入力シート!W716)</f>
        <v/>
      </c>
      <c r="M691" s="405" t="str">
        <f>IF(基本情報入力シート!X716="","",基本情報入力シート!X716)</f>
        <v/>
      </c>
      <c r="N691" s="157" t="str">
        <f>IF(基本情報入力シート!Y716="","",基本情報入力シート!Y716)</f>
        <v/>
      </c>
      <c r="O691" s="164"/>
      <c r="P691" s="43"/>
      <c r="Q691" s="860"/>
      <c r="R691" s="861"/>
      <c r="S691" s="154" t="str">
        <f>IFERROR(ROUNDDOWN(Q691*VLOOKUP(N691,【参考】数式用!$AR$2:$AW$48,MATCH(P691,【参考】数式用!$AT$4:$AW$4)+2,FALSE)*0.5, 0), "")</f>
        <v/>
      </c>
      <c r="T691" s="47"/>
      <c r="U691" s="156" t="str">
        <f>IFERROR(IF(AG691&lt;&gt;"",Q691*VLOOKUP(N691,【参考】数式用!$AG$2:$AL$48,MATCH(P691,【参考】数式用!$AI$4:$AL$4,0)+2,0), ""), "")</f>
        <v/>
      </c>
      <c r="V691" s="42"/>
      <c r="W691" s="862"/>
      <c r="X691" s="863"/>
      <c r="Y691" s="43"/>
      <c r="Z691" s="48"/>
      <c r="AA691" s="155"/>
      <c r="AB691" s="49"/>
      <c r="AC691" s="864" t="str">
        <f>IFERROR(IF(AG691&lt;&gt;"",Z691*VLOOKUP(N691,【参考】数式用!$AG$2:$AL$48,MATCH(Y691,【参考】数式用!$AI$4:$AL$4,0)+2,0), ""), "")</f>
        <v/>
      </c>
      <c r="AD691" s="864"/>
      <c r="AE691" s="409"/>
      <c r="AF691" s="53"/>
      <c r="AG691" s="421" t="str">
        <f>IFERROR(VLOOKUP(O691, 【参考】数式用!$AY$5:$AY$13, 1, FALSE), "")</f>
        <v/>
      </c>
      <c r="AH691" s="422" t="str">
        <f>IFERROR(VLOOKUP(N691, 【参考】数式用!$BA$2:$BB$48, 2, FALSE), "")</f>
        <v/>
      </c>
      <c r="AI691" s="423" t="str">
        <f t="shared" si="24"/>
        <v/>
      </c>
      <c r="AJ691" s="424" t="str">
        <f t="shared" si="25"/>
        <v/>
      </c>
    </row>
    <row r="692" spans="1:36" ht="30" customHeight="1">
      <c r="A692" s="153">
        <v>679</v>
      </c>
      <c r="B692" s="857" t="str">
        <f>IF(基本情報入力シート!C717="","",基本情報入力シート!C717)</f>
        <v/>
      </c>
      <c r="C692" s="858"/>
      <c r="D692" s="858"/>
      <c r="E692" s="858"/>
      <c r="F692" s="858"/>
      <c r="G692" s="858"/>
      <c r="H692" s="858"/>
      <c r="I692" s="859"/>
      <c r="J692" s="405" t="str">
        <f>IF(基本情報入力シート!M717="","",基本情報入力シート!M717)</f>
        <v/>
      </c>
      <c r="K692" s="406" t="str">
        <f>IF(基本情報入力シート!R717="","",基本情報入力シート!R717)</f>
        <v/>
      </c>
      <c r="L692" s="406" t="str">
        <f>IF(基本情報入力シート!W717="","",基本情報入力シート!W717)</f>
        <v/>
      </c>
      <c r="M692" s="405" t="str">
        <f>IF(基本情報入力シート!X717="","",基本情報入力シート!X717)</f>
        <v/>
      </c>
      <c r="N692" s="157" t="str">
        <f>IF(基本情報入力シート!Y717="","",基本情報入力シート!Y717)</f>
        <v/>
      </c>
      <c r="O692" s="164"/>
      <c r="P692" s="43"/>
      <c r="Q692" s="860"/>
      <c r="R692" s="861"/>
      <c r="S692" s="154" t="str">
        <f>IFERROR(ROUNDDOWN(Q692*VLOOKUP(N692,【参考】数式用!$AR$2:$AW$48,MATCH(P692,【参考】数式用!$AT$4:$AW$4)+2,FALSE)*0.5, 0), "")</f>
        <v/>
      </c>
      <c r="T692" s="47"/>
      <c r="U692" s="156" t="str">
        <f>IFERROR(IF(AG692&lt;&gt;"",Q692*VLOOKUP(N692,【参考】数式用!$AG$2:$AL$48,MATCH(P692,【参考】数式用!$AI$4:$AL$4,0)+2,0), ""), "")</f>
        <v/>
      </c>
      <c r="V692" s="42"/>
      <c r="W692" s="862"/>
      <c r="X692" s="863"/>
      <c r="Y692" s="43"/>
      <c r="Z692" s="48"/>
      <c r="AA692" s="155"/>
      <c r="AB692" s="49"/>
      <c r="AC692" s="864" t="str">
        <f>IFERROR(IF(AG692&lt;&gt;"",Z692*VLOOKUP(N692,【参考】数式用!$AG$2:$AL$48,MATCH(Y692,【参考】数式用!$AI$4:$AL$4,0)+2,0), ""), "")</f>
        <v/>
      </c>
      <c r="AD692" s="864"/>
      <c r="AE692" s="409"/>
      <c r="AF692" s="53"/>
      <c r="AG692" s="421" t="str">
        <f>IFERROR(VLOOKUP(O692, 【参考】数式用!$AY$5:$AY$13, 1, FALSE), "")</f>
        <v/>
      </c>
      <c r="AH692" s="422" t="str">
        <f>IFERROR(VLOOKUP(N692, 【参考】数式用!$BA$2:$BB$48, 2, FALSE), "")</f>
        <v/>
      </c>
      <c r="AI692" s="423" t="str">
        <f t="shared" si="24"/>
        <v/>
      </c>
      <c r="AJ692" s="424" t="str">
        <f t="shared" si="25"/>
        <v/>
      </c>
    </row>
    <row r="693" spans="1:36" ht="30" customHeight="1">
      <c r="A693" s="153">
        <v>680</v>
      </c>
      <c r="B693" s="857" t="str">
        <f>IF(基本情報入力シート!C718="","",基本情報入力シート!C718)</f>
        <v/>
      </c>
      <c r="C693" s="858"/>
      <c r="D693" s="858"/>
      <c r="E693" s="858"/>
      <c r="F693" s="858"/>
      <c r="G693" s="858"/>
      <c r="H693" s="858"/>
      <c r="I693" s="859"/>
      <c r="J693" s="405" t="str">
        <f>IF(基本情報入力シート!M718="","",基本情報入力シート!M718)</f>
        <v/>
      </c>
      <c r="K693" s="406" t="str">
        <f>IF(基本情報入力シート!R718="","",基本情報入力シート!R718)</f>
        <v/>
      </c>
      <c r="L693" s="406" t="str">
        <f>IF(基本情報入力シート!W718="","",基本情報入力シート!W718)</f>
        <v/>
      </c>
      <c r="M693" s="405" t="str">
        <f>IF(基本情報入力シート!X718="","",基本情報入力シート!X718)</f>
        <v/>
      </c>
      <c r="N693" s="157" t="str">
        <f>IF(基本情報入力シート!Y718="","",基本情報入力シート!Y718)</f>
        <v/>
      </c>
      <c r="O693" s="164"/>
      <c r="P693" s="43"/>
      <c r="Q693" s="860"/>
      <c r="R693" s="861"/>
      <c r="S693" s="154" t="str">
        <f>IFERROR(ROUNDDOWN(Q693*VLOOKUP(N693,【参考】数式用!$AR$2:$AW$48,MATCH(P693,【参考】数式用!$AT$4:$AW$4)+2,FALSE)*0.5, 0), "")</f>
        <v/>
      </c>
      <c r="T693" s="47"/>
      <c r="U693" s="156" t="str">
        <f>IFERROR(IF(AG693&lt;&gt;"",Q693*VLOOKUP(N693,【参考】数式用!$AG$2:$AL$48,MATCH(P693,【参考】数式用!$AI$4:$AL$4,0)+2,0), ""), "")</f>
        <v/>
      </c>
      <c r="V693" s="42"/>
      <c r="W693" s="862"/>
      <c r="X693" s="863"/>
      <c r="Y693" s="43"/>
      <c r="Z693" s="48"/>
      <c r="AA693" s="155"/>
      <c r="AB693" s="49"/>
      <c r="AC693" s="864" t="str">
        <f>IFERROR(IF(AG693&lt;&gt;"",Z693*VLOOKUP(N693,【参考】数式用!$AG$2:$AL$48,MATCH(Y693,【参考】数式用!$AI$4:$AL$4,0)+2,0), ""), "")</f>
        <v/>
      </c>
      <c r="AD693" s="864"/>
      <c r="AE693" s="409"/>
      <c r="AF693" s="53"/>
      <c r="AG693" s="421" t="str">
        <f>IFERROR(VLOOKUP(O693, 【参考】数式用!$AY$5:$AY$13, 1, FALSE), "")</f>
        <v/>
      </c>
      <c r="AH693" s="422" t="str">
        <f>IFERROR(VLOOKUP(N693, 【参考】数式用!$BA$2:$BB$48, 2, FALSE), "")</f>
        <v/>
      </c>
      <c r="AI693" s="423" t="str">
        <f t="shared" si="24"/>
        <v/>
      </c>
      <c r="AJ693" s="424" t="str">
        <f t="shared" si="25"/>
        <v/>
      </c>
    </row>
    <row r="694" spans="1:36" ht="30" customHeight="1">
      <c r="A694" s="153">
        <v>681</v>
      </c>
      <c r="B694" s="857" t="str">
        <f>IF(基本情報入力シート!C719="","",基本情報入力シート!C719)</f>
        <v/>
      </c>
      <c r="C694" s="858"/>
      <c r="D694" s="858"/>
      <c r="E694" s="858"/>
      <c r="F694" s="858"/>
      <c r="G694" s="858"/>
      <c r="H694" s="858"/>
      <c r="I694" s="859"/>
      <c r="J694" s="405" t="str">
        <f>IF(基本情報入力シート!M719="","",基本情報入力シート!M719)</f>
        <v/>
      </c>
      <c r="K694" s="406" t="str">
        <f>IF(基本情報入力シート!R719="","",基本情報入力シート!R719)</f>
        <v/>
      </c>
      <c r="L694" s="406" t="str">
        <f>IF(基本情報入力シート!W719="","",基本情報入力シート!W719)</f>
        <v/>
      </c>
      <c r="M694" s="405" t="str">
        <f>IF(基本情報入力シート!X719="","",基本情報入力シート!X719)</f>
        <v/>
      </c>
      <c r="N694" s="157" t="str">
        <f>IF(基本情報入力シート!Y719="","",基本情報入力シート!Y719)</f>
        <v/>
      </c>
      <c r="O694" s="164"/>
      <c r="P694" s="43"/>
      <c r="Q694" s="860"/>
      <c r="R694" s="861"/>
      <c r="S694" s="154" t="str">
        <f>IFERROR(ROUNDDOWN(Q694*VLOOKUP(N694,【参考】数式用!$AR$2:$AW$48,MATCH(P694,【参考】数式用!$AT$4:$AW$4)+2,FALSE)*0.5, 0), "")</f>
        <v/>
      </c>
      <c r="T694" s="47"/>
      <c r="U694" s="156" t="str">
        <f>IFERROR(IF(AG694&lt;&gt;"",Q694*VLOOKUP(N694,【参考】数式用!$AG$2:$AL$48,MATCH(P694,【参考】数式用!$AI$4:$AL$4,0)+2,0), ""), "")</f>
        <v/>
      </c>
      <c r="V694" s="42"/>
      <c r="W694" s="862"/>
      <c r="X694" s="863"/>
      <c r="Y694" s="43"/>
      <c r="Z694" s="48"/>
      <c r="AA694" s="155"/>
      <c r="AB694" s="49"/>
      <c r="AC694" s="864" t="str">
        <f>IFERROR(IF(AG694&lt;&gt;"",Z694*VLOOKUP(N694,【参考】数式用!$AG$2:$AL$48,MATCH(Y694,【参考】数式用!$AI$4:$AL$4,0)+2,0), ""), "")</f>
        <v/>
      </c>
      <c r="AD694" s="864"/>
      <c r="AE694" s="409"/>
      <c r="AF694" s="53"/>
      <c r="AG694" s="421" t="str">
        <f>IFERROR(VLOOKUP(O694, 【参考】数式用!$AY$5:$AY$13, 1, FALSE), "")</f>
        <v/>
      </c>
      <c r="AH694" s="422" t="str">
        <f>IFERROR(VLOOKUP(N694, 【参考】数式用!$BA$2:$BB$48, 2, FALSE), "")</f>
        <v/>
      </c>
      <c r="AI694" s="423" t="str">
        <f t="shared" si="24"/>
        <v/>
      </c>
      <c r="AJ694" s="424" t="str">
        <f t="shared" si="25"/>
        <v/>
      </c>
    </row>
    <row r="695" spans="1:36" ht="30" customHeight="1">
      <c r="A695" s="153">
        <v>682</v>
      </c>
      <c r="B695" s="857" t="str">
        <f>IF(基本情報入力シート!C720="","",基本情報入力シート!C720)</f>
        <v/>
      </c>
      <c r="C695" s="858"/>
      <c r="D695" s="858"/>
      <c r="E695" s="858"/>
      <c r="F695" s="858"/>
      <c r="G695" s="858"/>
      <c r="H695" s="858"/>
      <c r="I695" s="859"/>
      <c r="J695" s="405" t="str">
        <f>IF(基本情報入力シート!M720="","",基本情報入力シート!M720)</f>
        <v/>
      </c>
      <c r="K695" s="406" t="str">
        <f>IF(基本情報入力シート!R720="","",基本情報入力シート!R720)</f>
        <v/>
      </c>
      <c r="L695" s="406" t="str">
        <f>IF(基本情報入力シート!W720="","",基本情報入力シート!W720)</f>
        <v/>
      </c>
      <c r="M695" s="405" t="str">
        <f>IF(基本情報入力シート!X720="","",基本情報入力シート!X720)</f>
        <v/>
      </c>
      <c r="N695" s="157" t="str">
        <f>IF(基本情報入力シート!Y720="","",基本情報入力シート!Y720)</f>
        <v/>
      </c>
      <c r="O695" s="164"/>
      <c r="P695" s="43"/>
      <c r="Q695" s="860"/>
      <c r="R695" s="861"/>
      <c r="S695" s="154" t="str">
        <f>IFERROR(ROUNDDOWN(Q695*VLOOKUP(N695,【参考】数式用!$AR$2:$AW$48,MATCH(P695,【参考】数式用!$AT$4:$AW$4)+2,FALSE)*0.5, 0), "")</f>
        <v/>
      </c>
      <c r="T695" s="47"/>
      <c r="U695" s="156" t="str">
        <f>IFERROR(IF(AG695&lt;&gt;"",Q695*VLOOKUP(N695,【参考】数式用!$AG$2:$AL$48,MATCH(P695,【参考】数式用!$AI$4:$AL$4,0)+2,0), ""), "")</f>
        <v/>
      </c>
      <c r="V695" s="42"/>
      <c r="W695" s="862"/>
      <c r="X695" s="863"/>
      <c r="Y695" s="43"/>
      <c r="Z695" s="48"/>
      <c r="AA695" s="155"/>
      <c r="AB695" s="49"/>
      <c r="AC695" s="864" t="str">
        <f>IFERROR(IF(AG695&lt;&gt;"",Z695*VLOOKUP(N695,【参考】数式用!$AG$2:$AL$48,MATCH(Y695,【参考】数式用!$AI$4:$AL$4,0)+2,0), ""), "")</f>
        <v/>
      </c>
      <c r="AD695" s="864"/>
      <c r="AE695" s="409"/>
      <c r="AF695" s="53"/>
      <c r="AG695" s="421" t="str">
        <f>IFERROR(VLOOKUP(O695, 【参考】数式用!$AY$5:$AY$13, 1, FALSE), "")</f>
        <v/>
      </c>
      <c r="AH695" s="422" t="str">
        <f>IFERROR(VLOOKUP(N695, 【参考】数式用!$BA$2:$BB$48, 2, FALSE), "")</f>
        <v/>
      </c>
      <c r="AI695" s="423" t="str">
        <f t="shared" si="24"/>
        <v/>
      </c>
      <c r="AJ695" s="424" t="str">
        <f t="shared" si="25"/>
        <v/>
      </c>
    </row>
    <row r="696" spans="1:36" ht="30" customHeight="1">
      <c r="A696" s="153">
        <v>683</v>
      </c>
      <c r="B696" s="857" t="str">
        <f>IF(基本情報入力シート!C721="","",基本情報入力シート!C721)</f>
        <v/>
      </c>
      <c r="C696" s="858"/>
      <c r="D696" s="858"/>
      <c r="E696" s="858"/>
      <c r="F696" s="858"/>
      <c r="G696" s="858"/>
      <c r="H696" s="858"/>
      <c r="I696" s="859"/>
      <c r="J696" s="405" t="str">
        <f>IF(基本情報入力シート!M721="","",基本情報入力シート!M721)</f>
        <v/>
      </c>
      <c r="K696" s="406" t="str">
        <f>IF(基本情報入力シート!R721="","",基本情報入力シート!R721)</f>
        <v/>
      </c>
      <c r="L696" s="406" t="str">
        <f>IF(基本情報入力シート!W721="","",基本情報入力シート!W721)</f>
        <v/>
      </c>
      <c r="M696" s="405" t="str">
        <f>IF(基本情報入力シート!X721="","",基本情報入力シート!X721)</f>
        <v/>
      </c>
      <c r="N696" s="157" t="str">
        <f>IF(基本情報入力シート!Y721="","",基本情報入力シート!Y721)</f>
        <v/>
      </c>
      <c r="O696" s="164"/>
      <c r="P696" s="43"/>
      <c r="Q696" s="860"/>
      <c r="R696" s="861"/>
      <c r="S696" s="154" t="str">
        <f>IFERROR(ROUNDDOWN(Q696*VLOOKUP(N696,【参考】数式用!$AR$2:$AW$48,MATCH(P696,【参考】数式用!$AT$4:$AW$4)+2,FALSE)*0.5, 0), "")</f>
        <v/>
      </c>
      <c r="T696" s="47"/>
      <c r="U696" s="156" t="str">
        <f>IFERROR(IF(AG696&lt;&gt;"",Q696*VLOOKUP(N696,【参考】数式用!$AG$2:$AL$48,MATCH(P696,【参考】数式用!$AI$4:$AL$4,0)+2,0), ""), "")</f>
        <v/>
      </c>
      <c r="V696" s="42"/>
      <c r="W696" s="862"/>
      <c r="X696" s="863"/>
      <c r="Y696" s="43"/>
      <c r="Z696" s="48"/>
      <c r="AA696" s="155"/>
      <c r="AB696" s="49"/>
      <c r="AC696" s="864" t="str">
        <f>IFERROR(IF(AG696&lt;&gt;"",Z696*VLOOKUP(N696,【参考】数式用!$AG$2:$AL$48,MATCH(Y696,【参考】数式用!$AI$4:$AL$4,0)+2,0), ""), "")</f>
        <v/>
      </c>
      <c r="AD696" s="864"/>
      <c r="AE696" s="409"/>
      <c r="AF696" s="53"/>
      <c r="AG696" s="421" t="str">
        <f>IFERROR(VLOOKUP(O696, 【参考】数式用!$AY$5:$AY$13, 1, FALSE), "")</f>
        <v/>
      </c>
      <c r="AH696" s="422" t="str">
        <f>IFERROR(VLOOKUP(N696, 【参考】数式用!$BA$2:$BB$48, 2, FALSE), "")</f>
        <v/>
      </c>
      <c r="AI696" s="423" t="str">
        <f t="shared" si="24"/>
        <v/>
      </c>
      <c r="AJ696" s="424" t="str">
        <f t="shared" si="25"/>
        <v/>
      </c>
    </row>
    <row r="697" spans="1:36" ht="30" customHeight="1">
      <c r="A697" s="153">
        <v>684</v>
      </c>
      <c r="B697" s="857" t="str">
        <f>IF(基本情報入力シート!C722="","",基本情報入力シート!C722)</f>
        <v/>
      </c>
      <c r="C697" s="858"/>
      <c r="D697" s="858"/>
      <c r="E697" s="858"/>
      <c r="F697" s="858"/>
      <c r="G697" s="858"/>
      <c r="H697" s="858"/>
      <c r="I697" s="859"/>
      <c r="J697" s="405" t="str">
        <f>IF(基本情報入力シート!M722="","",基本情報入力シート!M722)</f>
        <v/>
      </c>
      <c r="K697" s="406" t="str">
        <f>IF(基本情報入力シート!R722="","",基本情報入力シート!R722)</f>
        <v/>
      </c>
      <c r="L697" s="406" t="str">
        <f>IF(基本情報入力シート!W722="","",基本情報入力シート!W722)</f>
        <v/>
      </c>
      <c r="M697" s="405" t="str">
        <f>IF(基本情報入力シート!X722="","",基本情報入力シート!X722)</f>
        <v/>
      </c>
      <c r="N697" s="157" t="str">
        <f>IF(基本情報入力シート!Y722="","",基本情報入力シート!Y722)</f>
        <v/>
      </c>
      <c r="O697" s="164"/>
      <c r="P697" s="43"/>
      <c r="Q697" s="860"/>
      <c r="R697" s="861"/>
      <c r="S697" s="154" t="str">
        <f>IFERROR(ROUNDDOWN(Q697*VLOOKUP(N697,【参考】数式用!$AR$2:$AW$48,MATCH(P697,【参考】数式用!$AT$4:$AW$4)+2,FALSE)*0.5, 0), "")</f>
        <v/>
      </c>
      <c r="T697" s="47"/>
      <c r="U697" s="156" t="str">
        <f>IFERROR(IF(AG697&lt;&gt;"",Q697*VLOOKUP(N697,【参考】数式用!$AG$2:$AL$48,MATCH(P697,【参考】数式用!$AI$4:$AL$4,0)+2,0), ""), "")</f>
        <v/>
      </c>
      <c r="V697" s="42"/>
      <c r="W697" s="862"/>
      <c r="X697" s="863"/>
      <c r="Y697" s="43"/>
      <c r="Z697" s="48"/>
      <c r="AA697" s="155"/>
      <c r="AB697" s="49"/>
      <c r="AC697" s="864" t="str">
        <f>IFERROR(IF(AG697&lt;&gt;"",Z697*VLOOKUP(N697,【参考】数式用!$AG$2:$AL$48,MATCH(Y697,【参考】数式用!$AI$4:$AL$4,0)+2,0), ""), "")</f>
        <v/>
      </c>
      <c r="AD697" s="864"/>
      <c r="AE697" s="409"/>
      <c r="AF697" s="53"/>
      <c r="AG697" s="421" t="str">
        <f>IFERROR(VLOOKUP(O697, 【参考】数式用!$AY$5:$AY$13, 1, FALSE), "")</f>
        <v/>
      </c>
      <c r="AH697" s="422" t="str">
        <f>IFERROR(VLOOKUP(N697, 【参考】数式用!$BA$2:$BB$48, 2, FALSE), "")</f>
        <v/>
      </c>
      <c r="AI697" s="423" t="str">
        <f t="shared" si="24"/>
        <v/>
      </c>
      <c r="AJ697" s="424" t="str">
        <f t="shared" si="25"/>
        <v/>
      </c>
    </row>
    <row r="698" spans="1:36" ht="30" customHeight="1">
      <c r="A698" s="153">
        <v>685</v>
      </c>
      <c r="B698" s="857" t="str">
        <f>IF(基本情報入力シート!C723="","",基本情報入力シート!C723)</f>
        <v/>
      </c>
      <c r="C698" s="858"/>
      <c r="D698" s="858"/>
      <c r="E698" s="858"/>
      <c r="F698" s="858"/>
      <c r="G698" s="858"/>
      <c r="H698" s="858"/>
      <c r="I698" s="859"/>
      <c r="J698" s="405" t="str">
        <f>IF(基本情報入力シート!M723="","",基本情報入力シート!M723)</f>
        <v/>
      </c>
      <c r="K698" s="406" t="str">
        <f>IF(基本情報入力シート!R723="","",基本情報入力シート!R723)</f>
        <v/>
      </c>
      <c r="L698" s="406" t="str">
        <f>IF(基本情報入力シート!W723="","",基本情報入力シート!W723)</f>
        <v/>
      </c>
      <c r="M698" s="405" t="str">
        <f>IF(基本情報入力シート!X723="","",基本情報入力シート!X723)</f>
        <v/>
      </c>
      <c r="N698" s="157" t="str">
        <f>IF(基本情報入力シート!Y723="","",基本情報入力シート!Y723)</f>
        <v/>
      </c>
      <c r="O698" s="164"/>
      <c r="P698" s="43"/>
      <c r="Q698" s="860"/>
      <c r="R698" s="861"/>
      <c r="S698" s="154" t="str">
        <f>IFERROR(ROUNDDOWN(Q698*VLOOKUP(N698,【参考】数式用!$AR$2:$AW$48,MATCH(P698,【参考】数式用!$AT$4:$AW$4)+2,FALSE)*0.5, 0), "")</f>
        <v/>
      </c>
      <c r="T698" s="47"/>
      <c r="U698" s="156" t="str">
        <f>IFERROR(IF(AG698&lt;&gt;"",Q698*VLOOKUP(N698,【参考】数式用!$AG$2:$AL$48,MATCH(P698,【参考】数式用!$AI$4:$AL$4,0)+2,0), ""), "")</f>
        <v/>
      </c>
      <c r="V698" s="42"/>
      <c r="W698" s="862"/>
      <c r="X698" s="863"/>
      <c r="Y698" s="43"/>
      <c r="Z698" s="48"/>
      <c r="AA698" s="155"/>
      <c r="AB698" s="49"/>
      <c r="AC698" s="864" t="str">
        <f>IFERROR(IF(AG698&lt;&gt;"",Z698*VLOOKUP(N698,【参考】数式用!$AG$2:$AL$48,MATCH(Y698,【参考】数式用!$AI$4:$AL$4,0)+2,0), ""), "")</f>
        <v/>
      </c>
      <c r="AD698" s="864"/>
      <c r="AE698" s="409"/>
      <c r="AF698" s="53"/>
      <c r="AG698" s="421" t="str">
        <f>IFERROR(VLOOKUP(O698, 【参考】数式用!$AY$5:$AY$13, 1, FALSE), "")</f>
        <v/>
      </c>
      <c r="AH698" s="422" t="str">
        <f>IFERROR(VLOOKUP(N698, 【参考】数式用!$BA$2:$BB$48, 2, FALSE), "")</f>
        <v/>
      </c>
      <c r="AI698" s="423" t="str">
        <f t="shared" si="24"/>
        <v/>
      </c>
      <c r="AJ698" s="424" t="str">
        <f t="shared" si="25"/>
        <v/>
      </c>
    </row>
    <row r="699" spans="1:36" ht="30" customHeight="1">
      <c r="A699" s="153">
        <v>686</v>
      </c>
      <c r="B699" s="857" t="str">
        <f>IF(基本情報入力シート!C724="","",基本情報入力シート!C724)</f>
        <v/>
      </c>
      <c r="C699" s="858"/>
      <c r="D699" s="858"/>
      <c r="E699" s="858"/>
      <c r="F699" s="858"/>
      <c r="G699" s="858"/>
      <c r="H699" s="858"/>
      <c r="I699" s="859"/>
      <c r="J699" s="405" t="str">
        <f>IF(基本情報入力シート!M724="","",基本情報入力シート!M724)</f>
        <v/>
      </c>
      <c r="K699" s="406" t="str">
        <f>IF(基本情報入力シート!R724="","",基本情報入力シート!R724)</f>
        <v/>
      </c>
      <c r="L699" s="406" t="str">
        <f>IF(基本情報入力シート!W724="","",基本情報入力シート!W724)</f>
        <v/>
      </c>
      <c r="M699" s="405" t="str">
        <f>IF(基本情報入力シート!X724="","",基本情報入力シート!X724)</f>
        <v/>
      </c>
      <c r="N699" s="157" t="str">
        <f>IF(基本情報入力シート!Y724="","",基本情報入力シート!Y724)</f>
        <v/>
      </c>
      <c r="O699" s="164"/>
      <c r="P699" s="43"/>
      <c r="Q699" s="860"/>
      <c r="R699" s="861"/>
      <c r="S699" s="154" t="str">
        <f>IFERROR(ROUNDDOWN(Q699*VLOOKUP(N699,【参考】数式用!$AR$2:$AW$48,MATCH(P699,【参考】数式用!$AT$4:$AW$4)+2,FALSE)*0.5, 0), "")</f>
        <v/>
      </c>
      <c r="T699" s="47"/>
      <c r="U699" s="156" t="str">
        <f>IFERROR(IF(AG699&lt;&gt;"",Q699*VLOOKUP(N699,【参考】数式用!$AG$2:$AL$48,MATCH(P699,【参考】数式用!$AI$4:$AL$4,0)+2,0), ""), "")</f>
        <v/>
      </c>
      <c r="V699" s="42"/>
      <c r="W699" s="862"/>
      <c r="X699" s="863"/>
      <c r="Y699" s="43"/>
      <c r="Z699" s="48"/>
      <c r="AA699" s="155"/>
      <c r="AB699" s="49"/>
      <c r="AC699" s="864" t="str">
        <f>IFERROR(IF(AG699&lt;&gt;"",Z699*VLOOKUP(N699,【参考】数式用!$AG$2:$AL$48,MATCH(Y699,【参考】数式用!$AI$4:$AL$4,0)+2,0), ""), "")</f>
        <v/>
      </c>
      <c r="AD699" s="864"/>
      <c r="AE699" s="409"/>
      <c r="AF699" s="53"/>
      <c r="AG699" s="421" t="str">
        <f>IFERROR(VLOOKUP(O699, 【参考】数式用!$AY$5:$AY$13, 1, FALSE), "")</f>
        <v/>
      </c>
      <c r="AH699" s="422" t="str">
        <f>IFERROR(VLOOKUP(N699, 【参考】数式用!$BA$2:$BB$48, 2, FALSE), "")</f>
        <v/>
      </c>
      <c r="AI699" s="423" t="str">
        <f t="shared" si="24"/>
        <v/>
      </c>
      <c r="AJ699" s="424" t="str">
        <f t="shared" si="25"/>
        <v/>
      </c>
    </row>
    <row r="700" spans="1:36" ht="30" customHeight="1">
      <c r="A700" s="153">
        <v>687</v>
      </c>
      <c r="B700" s="857" t="str">
        <f>IF(基本情報入力シート!C725="","",基本情報入力シート!C725)</f>
        <v/>
      </c>
      <c r="C700" s="858"/>
      <c r="D700" s="858"/>
      <c r="E700" s="858"/>
      <c r="F700" s="858"/>
      <c r="G700" s="858"/>
      <c r="H700" s="858"/>
      <c r="I700" s="859"/>
      <c r="J700" s="405" t="str">
        <f>IF(基本情報入力シート!M725="","",基本情報入力シート!M725)</f>
        <v/>
      </c>
      <c r="K700" s="406" t="str">
        <f>IF(基本情報入力シート!R725="","",基本情報入力シート!R725)</f>
        <v/>
      </c>
      <c r="L700" s="406" t="str">
        <f>IF(基本情報入力シート!W725="","",基本情報入力シート!W725)</f>
        <v/>
      </c>
      <c r="M700" s="405" t="str">
        <f>IF(基本情報入力シート!X725="","",基本情報入力シート!X725)</f>
        <v/>
      </c>
      <c r="N700" s="157" t="str">
        <f>IF(基本情報入力シート!Y725="","",基本情報入力シート!Y725)</f>
        <v/>
      </c>
      <c r="O700" s="164"/>
      <c r="P700" s="43"/>
      <c r="Q700" s="860"/>
      <c r="R700" s="861"/>
      <c r="S700" s="154" t="str">
        <f>IFERROR(ROUNDDOWN(Q700*VLOOKUP(N700,【参考】数式用!$AR$2:$AW$48,MATCH(P700,【参考】数式用!$AT$4:$AW$4)+2,FALSE)*0.5, 0), "")</f>
        <v/>
      </c>
      <c r="T700" s="47"/>
      <c r="U700" s="156" t="str">
        <f>IFERROR(IF(AG700&lt;&gt;"",Q700*VLOOKUP(N700,【参考】数式用!$AG$2:$AL$48,MATCH(P700,【参考】数式用!$AI$4:$AL$4,0)+2,0), ""), "")</f>
        <v/>
      </c>
      <c r="V700" s="42"/>
      <c r="W700" s="862"/>
      <c r="X700" s="863"/>
      <c r="Y700" s="43"/>
      <c r="Z700" s="48"/>
      <c r="AA700" s="155"/>
      <c r="AB700" s="49"/>
      <c r="AC700" s="864" t="str">
        <f>IFERROR(IF(AG700&lt;&gt;"",Z700*VLOOKUP(N700,【参考】数式用!$AG$2:$AL$48,MATCH(Y700,【参考】数式用!$AI$4:$AL$4,0)+2,0), ""), "")</f>
        <v/>
      </c>
      <c r="AD700" s="864"/>
      <c r="AE700" s="409"/>
      <c r="AF700" s="53"/>
      <c r="AG700" s="421" t="str">
        <f>IFERROR(VLOOKUP(O700, 【参考】数式用!$AY$5:$AY$13, 1, FALSE), "")</f>
        <v/>
      </c>
      <c r="AH700" s="422" t="str">
        <f>IFERROR(VLOOKUP(N700, 【参考】数式用!$BA$2:$BB$48, 2, FALSE), "")</f>
        <v/>
      </c>
      <c r="AI700" s="423" t="str">
        <f t="shared" si="24"/>
        <v/>
      </c>
      <c r="AJ700" s="424" t="str">
        <f t="shared" si="25"/>
        <v/>
      </c>
    </row>
    <row r="701" spans="1:36" ht="30" customHeight="1">
      <c r="A701" s="153">
        <v>688</v>
      </c>
      <c r="B701" s="857" t="str">
        <f>IF(基本情報入力シート!C726="","",基本情報入力シート!C726)</f>
        <v/>
      </c>
      <c r="C701" s="858"/>
      <c r="D701" s="858"/>
      <c r="E701" s="858"/>
      <c r="F701" s="858"/>
      <c r="G701" s="858"/>
      <c r="H701" s="858"/>
      <c r="I701" s="859"/>
      <c r="J701" s="405" t="str">
        <f>IF(基本情報入力シート!M726="","",基本情報入力シート!M726)</f>
        <v/>
      </c>
      <c r="K701" s="406" t="str">
        <f>IF(基本情報入力シート!R726="","",基本情報入力シート!R726)</f>
        <v/>
      </c>
      <c r="L701" s="406" t="str">
        <f>IF(基本情報入力シート!W726="","",基本情報入力シート!W726)</f>
        <v/>
      </c>
      <c r="M701" s="405" t="str">
        <f>IF(基本情報入力シート!X726="","",基本情報入力シート!X726)</f>
        <v/>
      </c>
      <c r="N701" s="157" t="str">
        <f>IF(基本情報入力シート!Y726="","",基本情報入力シート!Y726)</f>
        <v/>
      </c>
      <c r="O701" s="164"/>
      <c r="P701" s="43"/>
      <c r="Q701" s="860"/>
      <c r="R701" s="861"/>
      <c r="S701" s="154" t="str">
        <f>IFERROR(ROUNDDOWN(Q701*VLOOKUP(N701,【参考】数式用!$AR$2:$AW$48,MATCH(P701,【参考】数式用!$AT$4:$AW$4)+2,FALSE)*0.5, 0), "")</f>
        <v/>
      </c>
      <c r="T701" s="47"/>
      <c r="U701" s="156" t="str">
        <f>IFERROR(IF(AG701&lt;&gt;"",Q701*VLOOKUP(N701,【参考】数式用!$AG$2:$AL$48,MATCH(P701,【参考】数式用!$AI$4:$AL$4,0)+2,0), ""), "")</f>
        <v/>
      </c>
      <c r="V701" s="42"/>
      <c r="W701" s="862"/>
      <c r="X701" s="863"/>
      <c r="Y701" s="43"/>
      <c r="Z701" s="48"/>
      <c r="AA701" s="155"/>
      <c r="AB701" s="49"/>
      <c r="AC701" s="864" t="str">
        <f>IFERROR(IF(AG701&lt;&gt;"",Z701*VLOOKUP(N701,【参考】数式用!$AG$2:$AL$48,MATCH(Y701,【参考】数式用!$AI$4:$AL$4,0)+2,0), ""), "")</f>
        <v/>
      </c>
      <c r="AD701" s="864"/>
      <c r="AE701" s="409"/>
      <c r="AF701" s="53"/>
      <c r="AG701" s="421" t="str">
        <f>IFERROR(VLOOKUP(O701, 【参考】数式用!$AY$5:$AY$13, 1, FALSE), "")</f>
        <v/>
      </c>
      <c r="AH701" s="422" t="str">
        <f>IFERROR(VLOOKUP(N701, 【参考】数式用!$BA$2:$BB$48, 2, FALSE), "")</f>
        <v/>
      </c>
      <c r="AI701" s="423" t="str">
        <f t="shared" si="24"/>
        <v/>
      </c>
      <c r="AJ701" s="424" t="str">
        <f t="shared" si="25"/>
        <v/>
      </c>
    </row>
    <row r="702" spans="1:36" ht="30" customHeight="1">
      <c r="A702" s="153">
        <v>689</v>
      </c>
      <c r="B702" s="857" t="str">
        <f>IF(基本情報入力シート!C727="","",基本情報入力シート!C727)</f>
        <v/>
      </c>
      <c r="C702" s="858"/>
      <c r="D702" s="858"/>
      <c r="E702" s="858"/>
      <c r="F702" s="858"/>
      <c r="G702" s="858"/>
      <c r="H702" s="858"/>
      <c r="I702" s="859"/>
      <c r="J702" s="405" t="str">
        <f>IF(基本情報入力シート!M727="","",基本情報入力シート!M727)</f>
        <v/>
      </c>
      <c r="K702" s="406" t="str">
        <f>IF(基本情報入力シート!R727="","",基本情報入力シート!R727)</f>
        <v/>
      </c>
      <c r="L702" s="406" t="str">
        <f>IF(基本情報入力シート!W727="","",基本情報入力シート!W727)</f>
        <v/>
      </c>
      <c r="M702" s="405" t="str">
        <f>IF(基本情報入力シート!X727="","",基本情報入力シート!X727)</f>
        <v/>
      </c>
      <c r="N702" s="157" t="str">
        <f>IF(基本情報入力シート!Y727="","",基本情報入力シート!Y727)</f>
        <v/>
      </c>
      <c r="O702" s="164"/>
      <c r="P702" s="43"/>
      <c r="Q702" s="860"/>
      <c r="R702" s="861"/>
      <c r="S702" s="154" t="str">
        <f>IFERROR(ROUNDDOWN(Q702*VLOOKUP(N702,【参考】数式用!$AR$2:$AW$48,MATCH(P702,【参考】数式用!$AT$4:$AW$4)+2,FALSE)*0.5, 0), "")</f>
        <v/>
      </c>
      <c r="T702" s="47"/>
      <c r="U702" s="156" t="str">
        <f>IFERROR(IF(AG702&lt;&gt;"",Q702*VLOOKUP(N702,【参考】数式用!$AG$2:$AL$48,MATCH(P702,【参考】数式用!$AI$4:$AL$4,0)+2,0), ""), "")</f>
        <v/>
      </c>
      <c r="V702" s="42"/>
      <c r="W702" s="862"/>
      <c r="X702" s="863"/>
      <c r="Y702" s="43"/>
      <c r="Z702" s="48"/>
      <c r="AA702" s="155"/>
      <c r="AB702" s="49"/>
      <c r="AC702" s="864" t="str">
        <f>IFERROR(IF(AG702&lt;&gt;"",Z702*VLOOKUP(N702,【参考】数式用!$AG$2:$AL$48,MATCH(Y702,【参考】数式用!$AI$4:$AL$4,0)+2,0), ""), "")</f>
        <v/>
      </c>
      <c r="AD702" s="864"/>
      <c r="AE702" s="409"/>
      <c r="AF702" s="53"/>
      <c r="AG702" s="421" t="str">
        <f>IFERROR(VLOOKUP(O702, 【参考】数式用!$AY$5:$AY$13, 1, FALSE), "")</f>
        <v/>
      </c>
      <c r="AH702" s="422" t="str">
        <f>IFERROR(VLOOKUP(N702, 【参考】数式用!$BA$2:$BB$48, 2, FALSE), "")</f>
        <v/>
      </c>
      <c r="AI702" s="423" t="str">
        <f t="shared" si="24"/>
        <v/>
      </c>
      <c r="AJ702" s="424" t="str">
        <f t="shared" si="25"/>
        <v/>
      </c>
    </row>
    <row r="703" spans="1:36" ht="30" customHeight="1">
      <c r="A703" s="153">
        <v>690</v>
      </c>
      <c r="B703" s="857" t="str">
        <f>IF(基本情報入力シート!C728="","",基本情報入力シート!C728)</f>
        <v/>
      </c>
      <c r="C703" s="858"/>
      <c r="D703" s="858"/>
      <c r="E703" s="858"/>
      <c r="F703" s="858"/>
      <c r="G703" s="858"/>
      <c r="H703" s="858"/>
      <c r="I703" s="859"/>
      <c r="J703" s="405" t="str">
        <f>IF(基本情報入力シート!M728="","",基本情報入力シート!M728)</f>
        <v/>
      </c>
      <c r="K703" s="406" t="str">
        <f>IF(基本情報入力シート!R728="","",基本情報入力シート!R728)</f>
        <v/>
      </c>
      <c r="L703" s="406" t="str">
        <f>IF(基本情報入力シート!W728="","",基本情報入力シート!W728)</f>
        <v/>
      </c>
      <c r="M703" s="405" t="str">
        <f>IF(基本情報入力シート!X728="","",基本情報入力シート!X728)</f>
        <v/>
      </c>
      <c r="N703" s="157" t="str">
        <f>IF(基本情報入力シート!Y728="","",基本情報入力シート!Y728)</f>
        <v/>
      </c>
      <c r="O703" s="164"/>
      <c r="P703" s="43"/>
      <c r="Q703" s="860"/>
      <c r="R703" s="861"/>
      <c r="S703" s="154" t="str">
        <f>IFERROR(ROUNDDOWN(Q703*VLOOKUP(N703,【参考】数式用!$AR$2:$AW$48,MATCH(P703,【参考】数式用!$AT$4:$AW$4)+2,FALSE)*0.5, 0), "")</f>
        <v/>
      </c>
      <c r="T703" s="47"/>
      <c r="U703" s="156" t="str">
        <f>IFERROR(IF(AG703&lt;&gt;"",Q703*VLOOKUP(N703,【参考】数式用!$AG$2:$AL$48,MATCH(P703,【参考】数式用!$AI$4:$AL$4,0)+2,0), ""), "")</f>
        <v/>
      </c>
      <c r="V703" s="42"/>
      <c r="W703" s="862"/>
      <c r="X703" s="863"/>
      <c r="Y703" s="43"/>
      <c r="Z703" s="48"/>
      <c r="AA703" s="155"/>
      <c r="AB703" s="49"/>
      <c r="AC703" s="864" t="str">
        <f>IFERROR(IF(AG703&lt;&gt;"",Z703*VLOOKUP(N703,【参考】数式用!$AG$2:$AL$48,MATCH(Y703,【参考】数式用!$AI$4:$AL$4,0)+2,0), ""), "")</f>
        <v/>
      </c>
      <c r="AD703" s="864"/>
      <c r="AE703" s="409"/>
      <c r="AF703" s="53"/>
      <c r="AG703" s="421" t="str">
        <f>IFERROR(VLOOKUP(O703, 【参考】数式用!$AY$5:$AY$13, 1, FALSE), "")</f>
        <v/>
      </c>
      <c r="AH703" s="422" t="str">
        <f>IFERROR(VLOOKUP(N703, 【参考】数式用!$BA$2:$BB$48, 2, FALSE), "")</f>
        <v/>
      </c>
      <c r="AI703" s="423" t="str">
        <f t="shared" si="24"/>
        <v/>
      </c>
      <c r="AJ703" s="424" t="str">
        <f t="shared" si="25"/>
        <v/>
      </c>
    </row>
    <row r="704" spans="1:36" ht="30" customHeight="1">
      <c r="A704" s="153">
        <v>691</v>
      </c>
      <c r="B704" s="857" t="str">
        <f>IF(基本情報入力シート!C729="","",基本情報入力シート!C729)</f>
        <v/>
      </c>
      <c r="C704" s="858"/>
      <c r="D704" s="858"/>
      <c r="E704" s="858"/>
      <c r="F704" s="858"/>
      <c r="G704" s="858"/>
      <c r="H704" s="858"/>
      <c r="I704" s="859"/>
      <c r="J704" s="405" t="str">
        <f>IF(基本情報入力シート!M729="","",基本情報入力シート!M729)</f>
        <v/>
      </c>
      <c r="K704" s="406" t="str">
        <f>IF(基本情報入力シート!R729="","",基本情報入力シート!R729)</f>
        <v/>
      </c>
      <c r="L704" s="406" t="str">
        <f>IF(基本情報入力シート!W729="","",基本情報入力シート!W729)</f>
        <v/>
      </c>
      <c r="M704" s="405" t="str">
        <f>IF(基本情報入力シート!X729="","",基本情報入力シート!X729)</f>
        <v/>
      </c>
      <c r="N704" s="157" t="str">
        <f>IF(基本情報入力シート!Y729="","",基本情報入力シート!Y729)</f>
        <v/>
      </c>
      <c r="O704" s="164"/>
      <c r="P704" s="43"/>
      <c r="Q704" s="860"/>
      <c r="R704" s="861"/>
      <c r="S704" s="154" t="str">
        <f>IFERROR(ROUNDDOWN(Q704*VLOOKUP(N704,【参考】数式用!$AR$2:$AW$48,MATCH(P704,【参考】数式用!$AT$4:$AW$4)+2,FALSE)*0.5, 0), "")</f>
        <v/>
      </c>
      <c r="T704" s="47"/>
      <c r="U704" s="156" t="str">
        <f>IFERROR(IF(AG704&lt;&gt;"",Q704*VLOOKUP(N704,【参考】数式用!$AG$2:$AL$48,MATCH(P704,【参考】数式用!$AI$4:$AL$4,0)+2,0), ""), "")</f>
        <v/>
      </c>
      <c r="V704" s="42"/>
      <c r="W704" s="862"/>
      <c r="X704" s="863"/>
      <c r="Y704" s="43"/>
      <c r="Z704" s="48"/>
      <c r="AA704" s="155"/>
      <c r="AB704" s="49"/>
      <c r="AC704" s="864" t="str">
        <f>IFERROR(IF(AG704&lt;&gt;"",Z704*VLOOKUP(N704,【参考】数式用!$AG$2:$AL$48,MATCH(Y704,【参考】数式用!$AI$4:$AL$4,0)+2,0), ""), "")</f>
        <v/>
      </c>
      <c r="AD704" s="864"/>
      <c r="AE704" s="409"/>
      <c r="AF704" s="53"/>
      <c r="AG704" s="421" t="str">
        <f>IFERROR(VLOOKUP(O704, 【参考】数式用!$AY$5:$AY$13, 1, FALSE), "")</f>
        <v/>
      </c>
      <c r="AH704" s="422" t="str">
        <f>IFERROR(VLOOKUP(N704, 【参考】数式用!$BA$2:$BB$48, 2, FALSE), "")</f>
        <v/>
      </c>
      <c r="AI704" s="423" t="str">
        <f t="shared" si="24"/>
        <v/>
      </c>
      <c r="AJ704" s="424" t="str">
        <f t="shared" si="25"/>
        <v/>
      </c>
    </row>
    <row r="705" spans="1:36" ht="30" customHeight="1">
      <c r="A705" s="153">
        <v>692</v>
      </c>
      <c r="B705" s="857" t="str">
        <f>IF(基本情報入力シート!C730="","",基本情報入力シート!C730)</f>
        <v/>
      </c>
      <c r="C705" s="858"/>
      <c r="D705" s="858"/>
      <c r="E705" s="858"/>
      <c r="F705" s="858"/>
      <c r="G705" s="858"/>
      <c r="H705" s="858"/>
      <c r="I705" s="859"/>
      <c r="J705" s="405" t="str">
        <f>IF(基本情報入力シート!M730="","",基本情報入力シート!M730)</f>
        <v/>
      </c>
      <c r="K705" s="406" t="str">
        <f>IF(基本情報入力シート!R730="","",基本情報入力シート!R730)</f>
        <v/>
      </c>
      <c r="L705" s="406" t="str">
        <f>IF(基本情報入力シート!W730="","",基本情報入力シート!W730)</f>
        <v/>
      </c>
      <c r="M705" s="405" t="str">
        <f>IF(基本情報入力シート!X730="","",基本情報入力シート!X730)</f>
        <v/>
      </c>
      <c r="N705" s="157" t="str">
        <f>IF(基本情報入力シート!Y730="","",基本情報入力シート!Y730)</f>
        <v/>
      </c>
      <c r="O705" s="164"/>
      <c r="P705" s="43"/>
      <c r="Q705" s="860"/>
      <c r="R705" s="861"/>
      <c r="S705" s="154" t="str">
        <f>IFERROR(ROUNDDOWN(Q705*VLOOKUP(N705,【参考】数式用!$AR$2:$AW$48,MATCH(P705,【参考】数式用!$AT$4:$AW$4)+2,FALSE)*0.5, 0), "")</f>
        <v/>
      </c>
      <c r="T705" s="47"/>
      <c r="U705" s="156" t="str">
        <f>IFERROR(IF(AG705&lt;&gt;"",Q705*VLOOKUP(N705,【参考】数式用!$AG$2:$AL$48,MATCH(P705,【参考】数式用!$AI$4:$AL$4,0)+2,0), ""), "")</f>
        <v/>
      </c>
      <c r="V705" s="42"/>
      <c r="W705" s="862"/>
      <c r="X705" s="863"/>
      <c r="Y705" s="43"/>
      <c r="Z705" s="48"/>
      <c r="AA705" s="155"/>
      <c r="AB705" s="49"/>
      <c r="AC705" s="864" t="str">
        <f>IFERROR(IF(AG705&lt;&gt;"",Z705*VLOOKUP(N705,【参考】数式用!$AG$2:$AL$48,MATCH(Y705,【参考】数式用!$AI$4:$AL$4,0)+2,0), ""), "")</f>
        <v/>
      </c>
      <c r="AD705" s="864"/>
      <c r="AE705" s="409"/>
      <c r="AF705" s="53"/>
      <c r="AG705" s="421" t="str">
        <f>IFERROR(VLOOKUP(O705, 【参考】数式用!$AY$5:$AY$13, 1, FALSE), "")</f>
        <v/>
      </c>
      <c r="AH705" s="422" t="str">
        <f>IFERROR(VLOOKUP(N705, 【参考】数式用!$BA$2:$BB$48, 2, FALSE), "")</f>
        <v/>
      </c>
      <c r="AI705" s="423" t="str">
        <f t="shared" si="24"/>
        <v/>
      </c>
      <c r="AJ705" s="424" t="str">
        <f t="shared" si="25"/>
        <v/>
      </c>
    </row>
    <row r="706" spans="1:36" ht="30" customHeight="1">
      <c r="A706" s="153">
        <v>693</v>
      </c>
      <c r="B706" s="857" t="str">
        <f>IF(基本情報入力シート!C731="","",基本情報入力シート!C731)</f>
        <v/>
      </c>
      <c r="C706" s="858"/>
      <c r="D706" s="858"/>
      <c r="E706" s="858"/>
      <c r="F706" s="858"/>
      <c r="G706" s="858"/>
      <c r="H706" s="858"/>
      <c r="I706" s="859"/>
      <c r="J706" s="405" t="str">
        <f>IF(基本情報入力シート!M731="","",基本情報入力シート!M731)</f>
        <v/>
      </c>
      <c r="K706" s="406" t="str">
        <f>IF(基本情報入力シート!R731="","",基本情報入力シート!R731)</f>
        <v/>
      </c>
      <c r="L706" s="406" t="str">
        <f>IF(基本情報入力シート!W731="","",基本情報入力シート!W731)</f>
        <v/>
      </c>
      <c r="M706" s="405" t="str">
        <f>IF(基本情報入力シート!X731="","",基本情報入力シート!X731)</f>
        <v/>
      </c>
      <c r="N706" s="157" t="str">
        <f>IF(基本情報入力シート!Y731="","",基本情報入力シート!Y731)</f>
        <v/>
      </c>
      <c r="O706" s="164"/>
      <c r="P706" s="43"/>
      <c r="Q706" s="860"/>
      <c r="R706" s="861"/>
      <c r="S706" s="154" t="str">
        <f>IFERROR(ROUNDDOWN(Q706*VLOOKUP(N706,【参考】数式用!$AR$2:$AW$48,MATCH(P706,【参考】数式用!$AT$4:$AW$4)+2,FALSE)*0.5, 0), "")</f>
        <v/>
      </c>
      <c r="T706" s="47"/>
      <c r="U706" s="156" t="str">
        <f>IFERROR(IF(AG706&lt;&gt;"",Q706*VLOOKUP(N706,【参考】数式用!$AG$2:$AL$48,MATCH(P706,【参考】数式用!$AI$4:$AL$4,0)+2,0), ""), "")</f>
        <v/>
      </c>
      <c r="V706" s="42"/>
      <c r="W706" s="862"/>
      <c r="X706" s="863"/>
      <c r="Y706" s="43"/>
      <c r="Z706" s="48"/>
      <c r="AA706" s="155"/>
      <c r="AB706" s="49"/>
      <c r="AC706" s="864" t="str">
        <f>IFERROR(IF(AG706&lt;&gt;"",Z706*VLOOKUP(N706,【参考】数式用!$AG$2:$AL$48,MATCH(Y706,【参考】数式用!$AI$4:$AL$4,0)+2,0), ""), "")</f>
        <v/>
      </c>
      <c r="AD706" s="864"/>
      <c r="AE706" s="409"/>
      <c r="AF706" s="53"/>
      <c r="AG706" s="421" t="str">
        <f>IFERROR(VLOOKUP(O706, 【参考】数式用!$AY$5:$AY$13, 1, FALSE), "")</f>
        <v/>
      </c>
      <c r="AH706" s="422" t="str">
        <f>IFERROR(VLOOKUP(N706, 【参考】数式用!$BA$2:$BB$48, 2, FALSE), "")</f>
        <v/>
      </c>
      <c r="AI706" s="423" t="str">
        <f t="shared" si="24"/>
        <v/>
      </c>
      <c r="AJ706" s="424" t="str">
        <f t="shared" si="25"/>
        <v/>
      </c>
    </row>
    <row r="707" spans="1:36" ht="30" customHeight="1">
      <c r="A707" s="153">
        <v>694</v>
      </c>
      <c r="B707" s="857" t="str">
        <f>IF(基本情報入力シート!C732="","",基本情報入力シート!C732)</f>
        <v/>
      </c>
      <c r="C707" s="858"/>
      <c r="D707" s="858"/>
      <c r="E707" s="858"/>
      <c r="F707" s="858"/>
      <c r="G707" s="858"/>
      <c r="H707" s="858"/>
      <c r="I707" s="859"/>
      <c r="J707" s="405" t="str">
        <f>IF(基本情報入力シート!M732="","",基本情報入力シート!M732)</f>
        <v/>
      </c>
      <c r="K707" s="406" t="str">
        <f>IF(基本情報入力シート!R732="","",基本情報入力シート!R732)</f>
        <v/>
      </c>
      <c r="L707" s="406" t="str">
        <f>IF(基本情報入力シート!W732="","",基本情報入力シート!W732)</f>
        <v/>
      </c>
      <c r="M707" s="405" t="str">
        <f>IF(基本情報入力シート!X732="","",基本情報入力シート!X732)</f>
        <v/>
      </c>
      <c r="N707" s="157" t="str">
        <f>IF(基本情報入力シート!Y732="","",基本情報入力シート!Y732)</f>
        <v/>
      </c>
      <c r="O707" s="164"/>
      <c r="P707" s="43"/>
      <c r="Q707" s="860"/>
      <c r="R707" s="861"/>
      <c r="S707" s="154" t="str">
        <f>IFERROR(ROUNDDOWN(Q707*VLOOKUP(N707,【参考】数式用!$AR$2:$AW$48,MATCH(P707,【参考】数式用!$AT$4:$AW$4)+2,FALSE)*0.5, 0), "")</f>
        <v/>
      </c>
      <c r="T707" s="47"/>
      <c r="U707" s="156" t="str">
        <f>IFERROR(IF(AG707&lt;&gt;"",Q707*VLOOKUP(N707,【参考】数式用!$AG$2:$AL$48,MATCH(P707,【参考】数式用!$AI$4:$AL$4,0)+2,0), ""), "")</f>
        <v/>
      </c>
      <c r="V707" s="42"/>
      <c r="W707" s="862"/>
      <c r="X707" s="863"/>
      <c r="Y707" s="43"/>
      <c r="Z707" s="48"/>
      <c r="AA707" s="155"/>
      <c r="AB707" s="49"/>
      <c r="AC707" s="864" t="str">
        <f>IFERROR(IF(AG707&lt;&gt;"",Z707*VLOOKUP(N707,【参考】数式用!$AG$2:$AL$48,MATCH(Y707,【参考】数式用!$AI$4:$AL$4,0)+2,0), ""), "")</f>
        <v/>
      </c>
      <c r="AD707" s="864"/>
      <c r="AE707" s="409"/>
      <c r="AF707" s="53"/>
      <c r="AG707" s="421" t="str">
        <f>IFERROR(VLOOKUP(O707, 【参考】数式用!$AY$5:$AY$13, 1, FALSE), "")</f>
        <v/>
      </c>
      <c r="AH707" s="422" t="str">
        <f>IFERROR(VLOOKUP(N707, 【参考】数式用!$BA$2:$BB$48, 2, FALSE), "")</f>
        <v/>
      </c>
      <c r="AI707" s="423" t="str">
        <f t="shared" si="24"/>
        <v/>
      </c>
      <c r="AJ707" s="424" t="str">
        <f t="shared" si="25"/>
        <v/>
      </c>
    </row>
    <row r="708" spans="1:36" ht="30" customHeight="1">
      <c r="A708" s="153">
        <v>695</v>
      </c>
      <c r="B708" s="857" t="str">
        <f>IF(基本情報入力シート!C733="","",基本情報入力シート!C733)</f>
        <v/>
      </c>
      <c r="C708" s="858"/>
      <c r="D708" s="858"/>
      <c r="E708" s="858"/>
      <c r="F708" s="858"/>
      <c r="G708" s="858"/>
      <c r="H708" s="858"/>
      <c r="I708" s="859"/>
      <c r="J708" s="405" t="str">
        <f>IF(基本情報入力シート!M733="","",基本情報入力シート!M733)</f>
        <v/>
      </c>
      <c r="K708" s="406" t="str">
        <f>IF(基本情報入力シート!R733="","",基本情報入力シート!R733)</f>
        <v/>
      </c>
      <c r="L708" s="406" t="str">
        <f>IF(基本情報入力シート!W733="","",基本情報入力シート!W733)</f>
        <v/>
      </c>
      <c r="M708" s="405" t="str">
        <f>IF(基本情報入力シート!X733="","",基本情報入力シート!X733)</f>
        <v/>
      </c>
      <c r="N708" s="157" t="str">
        <f>IF(基本情報入力シート!Y733="","",基本情報入力シート!Y733)</f>
        <v/>
      </c>
      <c r="O708" s="164"/>
      <c r="P708" s="43"/>
      <c r="Q708" s="860"/>
      <c r="R708" s="861"/>
      <c r="S708" s="154" t="str">
        <f>IFERROR(ROUNDDOWN(Q708*VLOOKUP(N708,【参考】数式用!$AR$2:$AW$48,MATCH(P708,【参考】数式用!$AT$4:$AW$4)+2,FALSE)*0.5, 0), "")</f>
        <v/>
      </c>
      <c r="T708" s="47"/>
      <c r="U708" s="156" t="str">
        <f>IFERROR(IF(AG708&lt;&gt;"",Q708*VLOOKUP(N708,【参考】数式用!$AG$2:$AL$48,MATCH(P708,【参考】数式用!$AI$4:$AL$4,0)+2,0), ""), "")</f>
        <v/>
      </c>
      <c r="V708" s="42"/>
      <c r="W708" s="862"/>
      <c r="X708" s="863"/>
      <c r="Y708" s="43"/>
      <c r="Z708" s="48"/>
      <c r="AA708" s="155"/>
      <c r="AB708" s="49"/>
      <c r="AC708" s="864" t="str">
        <f>IFERROR(IF(AG708&lt;&gt;"",Z708*VLOOKUP(N708,【参考】数式用!$AG$2:$AL$48,MATCH(Y708,【参考】数式用!$AI$4:$AL$4,0)+2,0), ""), "")</f>
        <v/>
      </c>
      <c r="AD708" s="864"/>
      <c r="AE708" s="409"/>
      <c r="AF708" s="53"/>
      <c r="AG708" s="421" t="str">
        <f>IFERROR(VLOOKUP(O708, 【参考】数式用!$AY$5:$AY$13, 1, FALSE), "")</f>
        <v/>
      </c>
      <c r="AH708" s="422" t="str">
        <f>IFERROR(VLOOKUP(N708, 【参考】数式用!$BA$2:$BB$48, 2, FALSE), "")</f>
        <v/>
      </c>
      <c r="AI708" s="423" t="str">
        <f t="shared" si="24"/>
        <v/>
      </c>
      <c r="AJ708" s="424" t="str">
        <f t="shared" si="25"/>
        <v/>
      </c>
    </row>
    <row r="709" spans="1:36" ht="30" customHeight="1">
      <c r="A709" s="153">
        <v>696</v>
      </c>
      <c r="B709" s="857" t="str">
        <f>IF(基本情報入力シート!C734="","",基本情報入力シート!C734)</f>
        <v/>
      </c>
      <c r="C709" s="858"/>
      <c r="D709" s="858"/>
      <c r="E709" s="858"/>
      <c r="F709" s="858"/>
      <c r="G709" s="858"/>
      <c r="H709" s="858"/>
      <c r="I709" s="859"/>
      <c r="J709" s="405" t="str">
        <f>IF(基本情報入力シート!M734="","",基本情報入力シート!M734)</f>
        <v/>
      </c>
      <c r="K709" s="406" t="str">
        <f>IF(基本情報入力シート!R734="","",基本情報入力シート!R734)</f>
        <v/>
      </c>
      <c r="L709" s="406" t="str">
        <f>IF(基本情報入力シート!W734="","",基本情報入力シート!W734)</f>
        <v/>
      </c>
      <c r="M709" s="405" t="str">
        <f>IF(基本情報入力シート!X734="","",基本情報入力シート!X734)</f>
        <v/>
      </c>
      <c r="N709" s="157" t="str">
        <f>IF(基本情報入力シート!Y734="","",基本情報入力シート!Y734)</f>
        <v/>
      </c>
      <c r="O709" s="164"/>
      <c r="P709" s="43"/>
      <c r="Q709" s="860"/>
      <c r="R709" s="861"/>
      <c r="S709" s="154" t="str">
        <f>IFERROR(ROUNDDOWN(Q709*VLOOKUP(N709,【参考】数式用!$AR$2:$AW$48,MATCH(P709,【参考】数式用!$AT$4:$AW$4)+2,FALSE)*0.5, 0), "")</f>
        <v/>
      </c>
      <c r="T709" s="47"/>
      <c r="U709" s="156" t="str">
        <f>IFERROR(IF(AG709&lt;&gt;"",Q709*VLOOKUP(N709,【参考】数式用!$AG$2:$AL$48,MATCH(P709,【参考】数式用!$AI$4:$AL$4,0)+2,0), ""), "")</f>
        <v/>
      </c>
      <c r="V709" s="42"/>
      <c r="W709" s="862"/>
      <c r="X709" s="863"/>
      <c r="Y709" s="43"/>
      <c r="Z709" s="48"/>
      <c r="AA709" s="155"/>
      <c r="AB709" s="49"/>
      <c r="AC709" s="864" t="str">
        <f>IFERROR(IF(AG709&lt;&gt;"",Z709*VLOOKUP(N709,【参考】数式用!$AG$2:$AL$48,MATCH(Y709,【参考】数式用!$AI$4:$AL$4,0)+2,0), ""), "")</f>
        <v/>
      </c>
      <c r="AD709" s="864"/>
      <c r="AE709" s="409"/>
      <c r="AF709" s="53"/>
      <c r="AG709" s="421" t="str">
        <f>IFERROR(VLOOKUP(O709, 【参考】数式用!$AY$5:$AY$13, 1, FALSE), "")</f>
        <v/>
      </c>
      <c r="AH709" s="422" t="str">
        <f>IFERROR(VLOOKUP(N709, 【参考】数式用!$BA$2:$BB$48, 2, FALSE), "")</f>
        <v/>
      </c>
      <c r="AI709" s="423" t="str">
        <f t="shared" si="24"/>
        <v/>
      </c>
      <c r="AJ709" s="424" t="str">
        <f t="shared" si="25"/>
        <v/>
      </c>
    </row>
    <row r="710" spans="1:36" ht="30" customHeight="1">
      <c r="A710" s="153">
        <v>697</v>
      </c>
      <c r="B710" s="857" t="str">
        <f>IF(基本情報入力シート!C735="","",基本情報入力シート!C735)</f>
        <v/>
      </c>
      <c r="C710" s="858"/>
      <c r="D710" s="858"/>
      <c r="E710" s="858"/>
      <c r="F710" s="858"/>
      <c r="G710" s="858"/>
      <c r="H710" s="858"/>
      <c r="I710" s="859"/>
      <c r="J710" s="405" t="str">
        <f>IF(基本情報入力シート!M735="","",基本情報入力シート!M735)</f>
        <v/>
      </c>
      <c r="K710" s="406" t="str">
        <f>IF(基本情報入力シート!R735="","",基本情報入力シート!R735)</f>
        <v/>
      </c>
      <c r="L710" s="406" t="str">
        <f>IF(基本情報入力シート!W735="","",基本情報入力シート!W735)</f>
        <v/>
      </c>
      <c r="M710" s="405" t="str">
        <f>IF(基本情報入力シート!X735="","",基本情報入力シート!X735)</f>
        <v/>
      </c>
      <c r="N710" s="157" t="str">
        <f>IF(基本情報入力シート!Y735="","",基本情報入力シート!Y735)</f>
        <v/>
      </c>
      <c r="O710" s="164"/>
      <c r="P710" s="43"/>
      <c r="Q710" s="860"/>
      <c r="R710" s="861"/>
      <c r="S710" s="154" t="str">
        <f>IFERROR(ROUNDDOWN(Q710*VLOOKUP(N710,【参考】数式用!$AR$2:$AW$48,MATCH(P710,【参考】数式用!$AT$4:$AW$4)+2,FALSE)*0.5, 0), "")</f>
        <v/>
      </c>
      <c r="T710" s="47"/>
      <c r="U710" s="156" t="str">
        <f>IFERROR(IF(AG710&lt;&gt;"",Q710*VLOOKUP(N710,【参考】数式用!$AG$2:$AL$48,MATCH(P710,【参考】数式用!$AI$4:$AL$4,0)+2,0), ""), "")</f>
        <v/>
      </c>
      <c r="V710" s="42"/>
      <c r="W710" s="862"/>
      <c r="X710" s="863"/>
      <c r="Y710" s="43"/>
      <c r="Z710" s="48"/>
      <c r="AA710" s="155"/>
      <c r="AB710" s="49"/>
      <c r="AC710" s="864" t="str">
        <f>IFERROR(IF(AG710&lt;&gt;"",Z710*VLOOKUP(N710,【参考】数式用!$AG$2:$AL$48,MATCH(Y710,【参考】数式用!$AI$4:$AL$4,0)+2,0), ""), "")</f>
        <v/>
      </c>
      <c r="AD710" s="864"/>
      <c r="AE710" s="409"/>
      <c r="AF710" s="53"/>
      <c r="AG710" s="421" t="str">
        <f>IFERROR(VLOOKUP(O710, 【参考】数式用!$AY$5:$AY$13, 1, FALSE), "")</f>
        <v/>
      </c>
      <c r="AH710" s="422" t="str">
        <f>IFERROR(VLOOKUP(N710, 【参考】数式用!$BA$2:$BB$48, 2, FALSE), "")</f>
        <v/>
      </c>
      <c r="AI710" s="423" t="str">
        <f t="shared" si="24"/>
        <v/>
      </c>
      <c r="AJ710" s="424" t="str">
        <f t="shared" si="25"/>
        <v/>
      </c>
    </row>
    <row r="711" spans="1:36" ht="30" customHeight="1">
      <c r="A711" s="153">
        <v>698</v>
      </c>
      <c r="B711" s="857" t="str">
        <f>IF(基本情報入力シート!C736="","",基本情報入力シート!C736)</f>
        <v/>
      </c>
      <c r="C711" s="858"/>
      <c r="D711" s="858"/>
      <c r="E711" s="858"/>
      <c r="F711" s="858"/>
      <c r="G711" s="858"/>
      <c r="H711" s="858"/>
      <c r="I711" s="859"/>
      <c r="J711" s="405" t="str">
        <f>IF(基本情報入力シート!M736="","",基本情報入力シート!M736)</f>
        <v/>
      </c>
      <c r="K711" s="406" t="str">
        <f>IF(基本情報入力シート!R736="","",基本情報入力シート!R736)</f>
        <v/>
      </c>
      <c r="L711" s="406" t="str">
        <f>IF(基本情報入力シート!W736="","",基本情報入力シート!W736)</f>
        <v/>
      </c>
      <c r="M711" s="405" t="str">
        <f>IF(基本情報入力シート!X736="","",基本情報入力シート!X736)</f>
        <v/>
      </c>
      <c r="N711" s="157" t="str">
        <f>IF(基本情報入力シート!Y736="","",基本情報入力シート!Y736)</f>
        <v/>
      </c>
      <c r="O711" s="164"/>
      <c r="P711" s="43"/>
      <c r="Q711" s="860"/>
      <c r="R711" s="861"/>
      <c r="S711" s="154" t="str">
        <f>IFERROR(ROUNDDOWN(Q711*VLOOKUP(N711,【参考】数式用!$AR$2:$AW$48,MATCH(P711,【参考】数式用!$AT$4:$AW$4)+2,FALSE)*0.5, 0), "")</f>
        <v/>
      </c>
      <c r="T711" s="47"/>
      <c r="U711" s="156" t="str">
        <f>IFERROR(IF(AG711&lt;&gt;"",Q711*VLOOKUP(N711,【参考】数式用!$AG$2:$AL$48,MATCH(P711,【参考】数式用!$AI$4:$AL$4,0)+2,0), ""), "")</f>
        <v/>
      </c>
      <c r="V711" s="42"/>
      <c r="W711" s="862"/>
      <c r="X711" s="863"/>
      <c r="Y711" s="43"/>
      <c r="Z711" s="48"/>
      <c r="AA711" s="155"/>
      <c r="AB711" s="49"/>
      <c r="AC711" s="864" t="str">
        <f>IFERROR(IF(AG711&lt;&gt;"",Z711*VLOOKUP(N711,【参考】数式用!$AG$2:$AL$48,MATCH(Y711,【参考】数式用!$AI$4:$AL$4,0)+2,0), ""), "")</f>
        <v/>
      </c>
      <c r="AD711" s="864"/>
      <c r="AE711" s="409"/>
      <c r="AF711" s="53"/>
      <c r="AG711" s="421" t="str">
        <f>IFERROR(VLOOKUP(O711, 【参考】数式用!$AY$5:$AY$13, 1, FALSE), "")</f>
        <v/>
      </c>
      <c r="AH711" s="422" t="str">
        <f>IFERROR(VLOOKUP(N711, 【参考】数式用!$BA$2:$BB$48, 2, FALSE), "")</f>
        <v/>
      </c>
      <c r="AI711" s="423" t="str">
        <f t="shared" si="24"/>
        <v/>
      </c>
      <c r="AJ711" s="424" t="str">
        <f t="shared" si="25"/>
        <v/>
      </c>
    </row>
    <row r="712" spans="1:36" ht="30" customHeight="1">
      <c r="A712" s="153">
        <v>699</v>
      </c>
      <c r="B712" s="857" t="str">
        <f>IF(基本情報入力シート!C737="","",基本情報入力シート!C737)</f>
        <v/>
      </c>
      <c r="C712" s="858"/>
      <c r="D712" s="858"/>
      <c r="E712" s="858"/>
      <c r="F712" s="858"/>
      <c r="G712" s="858"/>
      <c r="H712" s="858"/>
      <c r="I712" s="859"/>
      <c r="J712" s="405" t="str">
        <f>IF(基本情報入力シート!M737="","",基本情報入力シート!M737)</f>
        <v/>
      </c>
      <c r="K712" s="406" t="str">
        <f>IF(基本情報入力シート!R737="","",基本情報入力シート!R737)</f>
        <v/>
      </c>
      <c r="L712" s="406" t="str">
        <f>IF(基本情報入力シート!W737="","",基本情報入力シート!W737)</f>
        <v/>
      </c>
      <c r="M712" s="405" t="str">
        <f>IF(基本情報入力シート!X737="","",基本情報入力シート!X737)</f>
        <v/>
      </c>
      <c r="N712" s="157" t="str">
        <f>IF(基本情報入力シート!Y737="","",基本情報入力シート!Y737)</f>
        <v/>
      </c>
      <c r="O712" s="164"/>
      <c r="P712" s="43"/>
      <c r="Q712" s="860"/>
      <c r="R712" s="861"/>
      <c r="S712" s="154" t="str">
        <f>IFERROR(ROUNDDOWN(Q712*VLOOKUP(N712,【参考】数式用!$AR$2:$AW$48,MATCH(P712,【参考】数式用!$AT$4:$AW$4)+2,FALSE)*0.5, 0), "")</f>
        <v/>
      </c>
      <c r="T712" s="47"/>
      <c r="U712" s="156" t="str">
        <f>IFERROR(IF(AG712&lt;&gt;"",Q712*VLOOKUP(N712,【参考】数式用!$AG$2:$AL$48,MATCH(P712,【参考】数式用!$AI$4:$AL$4,0)+2,0), ""), "")</f>
        <v/>
      </c>
      <c r="V712" s="42"/>
      <c r="W712" s="862"/>
      <c r="X712" s="863"/>
      <c r="Y712" s="43"/>
      <c r="Z712" s="48"/>
      <c r="AA712" s="155"/>
      <c r="AB712" s="49"/>
      <c r="AC712" s="864" t="str">
        <f>IFERROR(IF(AG712&lt;&gt;"",Z712*VLOOKUP(N712,【参考】数式用!$AG$2:$AL$48,MATCH(Y712,【参考】数式用!$AI$4:$AL$4,0)+2,0), ""), "")</f>
        <v/>
      </c>
      <c r="AD712" s="864"/>
      <c r="AE712" s="409"/>
      <c r="AF712" s="53"/>
      <c r="AG712" s="421" t="str">
        <f>IFERROR(VLOOKUP(O712, 【参考】数式用!$AY$5:$AY$13, 1, FALSE), "")</f>
        <v/>
      </c>
      <c r="AH712" s="422" t="str">
        <f>IFERROR(VLOOKUP(N712, 【参考】数式用!$BA$2:$BB$48, 2, FALSE), "")</f>
        <v/>
      </c>
      <c r="AI712" s="423" t="str">
        <f t="shared" si="24"/>
        <v/>
      </c>
      <c r="AJ712" s="424" t="str">
        <f t="shared" si="25"/>
        <v/>
      </c>
    </row>
    <row r="713" spans="1:36" ht="30" customHeight="1">
      <c r="A713" s="153">
        <v>700</v>
      </c>
      <c r="B713" s="857" t="str">
        <f>IF(基本情報入力シート!C738="","",基本情報入力シート!C738)</f>
        <v/>
      </c>
      <c r="C713" s="858"/>
      <c r="D713" s="858"/>
      <c r="E713" s="858"/>
      <c r="F713" s="858"/>
      <c r="G713" s="858"/>
      <c r="H713" s="858"/>
      <c r="I713" s="859"/>
      <c r="J713" s="405" t="str">
        <f>IF(基本情報入力シート!M738="","",基本情報入力シート!M738)</f>
        <v/>
      </c>
      <c r="K713" s="406" t="str">
        <f>IF(基本情報入力シート!R738="","",基本情報入力シート!R738)</f>
        <v/>
      </c>
      <c r="L713" s="406" t="str">
        <f>IF(基本情報入力シート!W738="","",基本情報入力シート!W738)</f>
        <v/>
      </c>
      <c r="M713" s="405" t="str">
        <f>IF(基本情報入力シート!X738="","",基本情報入力シート!X738)</f>
        <v/>
      </c>
      <c r="N713" s="157" t="str">
        <f>IF(基本情報入力シート!Y738="","",基本情報入力シート!Y738)</f>
        <v/>
      </c>
      <c r="O713" s="164"/>
      <c r="P713" s="43"/>
      <c r="Q713" s="860"/>
      <c r="R713" s="861"/>
      <c r="S713" s="154" t="str">
        <f>IFERROR(ROUNDDOWN(Q713*VLOOKUP(N713,【参考】数式用!$AR$2:$AW$48,MATCH(P713,【参考】数式用!$AT$4:$AW$4)+2,FALSE)*0.5, 0), "")</f>
        <v/>
      </c>
      <c r="T713" s="47"/>
      <c r="U713" s="156" t="str">
        <f>IFERROR(IF(AG713&lt;&gt;"",Q713*VLOOKUP(N713,【参考】数式用!$AG$2:$AL$48,MATCH(P713,【参考】数式用!$AI$4:$AL$4,0)+2,0), ""), "")</f>
        <v/>
      </c>
      <c r="V713" s="42"/>
      <c r="W713" s="862"/>
      <c r="X713" s="863"/>
      <c r="Y713" s="43"/>
      <c r="Z713" s="48"/>
      <c r="AA713" s="155"/>
      <c r="AB713" s="49"/>
      <c r="AC713" s="864" t="str">
        <f>IFERROR(IF(AG713&lt;&gt;"",Z713*VLOOKUP(N713,【参考】数式用!$AG$2:$AL$48,MATCH(Y713,【参考】数式用!$AI$4:$AL$4,0)+2,0), ""), "")</f>
        <v/>
      </c>
      <c r="AD713" s="864"/>
      <c r="AE713" s="409"/>
      <c r="AF713" s="53"/>
      <c r="AG713" s="421" t="str">
        <f>IFERROR(VLOOKUP(O713, 【参考】数式用!$AY$5:$AY$13, 1, FALSE), "")</f>
        <v/>
      </c>
      <c r="AH713" s="422" t="str">
        <f>IFERROR(VLOOKUP(N713, 【参考】数式用!$BA$2:$BB$48, 2, FALSE), "")</f>
        <v/>
      </c>
      <c r="AI713" s="423" t="str">
        <f t="shared" si="24"/>
        <v/>
      </c>
      <c r="AJ713" s="424" t="str">
        <f t="shared" si="25"/>
        <v/>
      </c>
    </row>
    <row r="714" spans="1:36" ht="30" customHeight="1">
      <c r="A714" s="153">
        <v>701</v>
      </c>
      <c r="B714" s="857" t="str">
        <f>IF(基本情報入力シート!C739="","",基本情報入力シート!C739)</f>
        <v/>
      </c>
      <c r="C714" s="858"/>
      <c r="D714" s="858"/>
      <c r="E714" s="858"/>
      <c r="F714" s="858"/>
      <c r="G714" s="858"/>
      <c r="H714" s="858"/>
      <c r="I714" s="859"/>
      <c r="J714" s="405" t="str">
        <f>IF(基本情報入力シート!M739="","",基本情報入力シート!M739)</f>
        <v/>
      </c>
      <c r="K714" s="406" t="str">
        <f>IF(基本情報入力シート!R739="","",基本情報入力シート!R739)</f>
        <v/>
      </c>
      <c r="L714" s="406" t="str">
        <f>IF(基本情報入力シート!W739="","",基本情報入力シート!W739)</f>
        <v/>
      </c>
      <c r="M714" s="405" t="str">
        <f>IF(基本情報入力シート!X739="","",基本情報入力シート!X739)</f>
        <v/>
      </c>
      <c r="N714" s="157" t="str">
        <f>IF(基本情報入力シート!Y739="","",基本情報入力シート!Y739)</f>
        <v/>
      </c>
      <c r="O714" s="164"/>
      <c r="P714" s="43"/>
      <c r="Q714" s="860"/>
      <c r="R714" s="861"/>
      <c r="S714" s="154" t="str">
        <f>IFERROR(ROUNDDOWN(Q714*VLOOKUP(N714,【参考】数式用!$AR$2:$AW$48,MATCH(P714,【参考】数式用!$AT$4:$AW$4)+2,FALSE)*0.5, 0), "")</f>
        <v/>
      </c>
      <c r="T714" s="47"/>
      <c r="U714" s="156" t="str">
        <f>IFERROR(IF(AG714&lt;&gt;"",Q714*VLOOKUP(N714,【参考】数式用!$AG$2:$AL$48,MATCH(P714,【参考】数式用!$AI$4:$AL$4,0)+2,0), ""), "")</f>
        <v/>
      </c>
      <c r="V714" s="42"/>
      <c r="W714" s="862"/>
      <c r="X714" s="863"/>
      <c r="Y714" s="43"/>
      <c r="Z714" s="48"/>
      <c r="AA714" s="155"/>
      <c r="AB714" s="49"/>
      <c r="AC714" s="864" t="str">
        <f>IFERROR(IF(AG714&lt;&gt;"",Z714*VLOOKUP(N714,【参考】数式用!$AG$2:$AL$48,MATCH(Y714,【参考】数式用!$AI$4:$AL$4,0)+2,0), ""), "")</f>
        <v/>
      </c>
      <c r="AD714" s="864"/>
      <c r="AE714" s="409"/>
      <c r="AF714" s="53"/>
      <c r="AG714" s="421" t="str">
        <f>IFERROR(VLOOKUP(O714, 【参考】数式用!$AY$5:$AY$13, 1, FALSE), "")</f>
        <v/>
      </c>
      <c r="AH714" s="422" t="str">
        <f>IFERROR(VLOOKUP(N714, 【参考】数式用!$BA$2:$BB$48, 2, FALSE), "")</f>
        <v/>
      </c>
      <c r="AI714" s="423" t="str">
        <f t="shared" si="24"/>
        <v/>
      </c>
      <c r="AJ714" s="424" t="str">
        <f t="shared" si="25"/>
        <v/>
      </c>
    </row>
    <row r="715" spans="1:36" ht="30" customHeight="1">
      <c r="A715" s="153">
        <v>702</v>
      </c>
      <c r="B715" s="857" t="str">
        <f>IF(基本情報入力シート!C740="","",基本情報入力シート!C740)</f>
        <v/>
      </c>
      <c r="C715" s="858"/>
      <c r="D715" s="858"/>
      <c r="E715" s="858"/>
      <c r="F715" s="858"/>
      <c r="G715" s="858"/>
      <c r="H715" s="858"/>
      <c r="I715" s="859"/>
      <c r="J715" s="405" t="str">
        <f>IF(基本情報入力シート!M740="","",基本情報入力シート!M740)</f>
        <v/>
      </c>
      <c r="K715" s="406" t="str">
        <f>IF(基本情報入力シート!R740="","",基本情報入力シート!R740)</f>
        <v/>
      </c>
      <c r="L715" s="406" t="str">
        <f>IF(基本情報入力シート!W740="","",基本情報入力シート!W740)</f>
        <v/>
      </c>
      <c r="M715" s="405" t="str">
        <f>IF(基本情報入力シート!X740="","",基本情報入力シート!X740)</f>
        <v/>
      </c>
      <c r="N715" s="157" t="str">
        <f>IF(基本情報入力シート!Y740="","",基本情報入力シート!Y740)</f>
        <v/>
      </c>
      <c r="O715" s="164"/>
      <c r="P715" s="43"/>
      <c r="Q715" s="860"/>
      <c r="R715" s="861"/>
      <c r="S715" s="154" t="str">
        <f>IFERROR(ROUNDDOWN(Q715*VLOOKUP(N715,【参考】数式用!$AR$2:$AW$48,MATCH(P715,【参考】数式用!$AT$4:$AW$4)+2,FALSE)*0.5, 0), "")</f>
        <v/>
      </c>
      <c r="T715" s="47"/>
      <c r="U715" s="156" t="str">
        <f>IFERROR(IF(AG715&lt;&gt;"",Q715*VLOOKUP(N715,【参考】数式用!$AG$2:$AL$48,MATCH(P715,【参考】数式用!$AI$4:$AL$4,0)+2,0), ""), "")</f>
        <v/>
      </c>
      <c r="V715" s="42"/>
      <c r="W715" s="862"/>
      <c r="X715" s="863"/>
      <c r="Y715" s="43"/>
      <c r="Z715" s="48"/>
      <c r="AA715" s="155"/>
      <c r="AB715" s="49"/>
      <c r="AC715" s="864" t="str">
        <f>IFERROR(IF(AG715&lt;&gt;"",Z715*VLOOKUP(N715,【参考】数式用!$AG$2:$AL$48,MATCH(Y715,【参考】数式用!$AI$4:$AL$4,0)+2,0), ""), "")</f>
        <v/>
      </c>
      <c r="AD715" s="864"/>
      <c r="AE715" s="409"/>
      <c r="AF715" s="53"/>
      <c r="AG715" s="421" t="str">
        <f>IFERROR(VLOOKUP(O715, 【参考】数式用!$AY$5:$AY$13, 1, FALSE), "")</f>
        <v/>
      </c>
      <c r="AH715" s="422" t="str">
        <f>IFERROR(VLOOKUP(N715, 【参考】数式用!$BA$2:$BB$48, 2, FALSE), "")</f>
        <v/>
      </c>
      <c r="AI715" s="423" t="str">
        <f t="shared" si="24"/>
        <v/>
      </c>
      <c r="AJ715" s="424" t="str">
        <f t="shared" si="25"/>
        <v/>
      </c>
    </row>
    <row r="716" spans="1:36" ht="30" customHeight="1">
      <c r="A716" s="153">
        <v>703</v>
      </c>
      <c r="B716" s="857" t="str">
        <f>IF(基本情報入力シート!C741="","",基本情報入力シート!C741)</f>
        <v/>
      </c>
      <c r="C716" s="858"/>
      <c r="D716" s="858"/>
      <c r="E716" s="858"/>
      <c r="F716" s="858"/>
      <c r="G716" s="858"/>
      <c r="H716" s="858"/>
      <c r="I716" s="859"/>
      <c r="J716" s="405" t="str">
        <f>IF(基本情報入力シート!M741="","",基本情報入力シート!M741)</f>
        <v/>
      </c>
      <c r="K716" s="406" t="str">
        <f>IF(基本情報入力シート!R741="","",基本情報入力シート!R741)</f>
        <v/>
      </c>
      <c r="L716" s="406" t="str">
        <f>IF(基本情報入力シート!W741="","",基本情報入力シート!W741)</f>
        <v/>
      </c>
      <c r="M716" s="405" t="str">
        <f>IF(基本情報入力シート!X741="","",基本情報入力シート!X741)</f>
        <v/>
      </c>
      <c r="N716" s="157" t="str">
        <f>IF(基本情報入力シート!Y741="","",基本情報入力シート!Y741)</f>
        <v/>
      </c>
      <c r="O716" s="164"/>
      <c r="P716" s="43"/>
      <c r="Q716" s="860"/>
      <c r="R716" s="861"/>
      <c r="S716" s="154" t="str">
        <f>IFERROR(ROUNDDOWN(Q716*VLOOKUP(N716,【参考】数式用!$AR$2:$AW$48,MATCH(P716,【参考】数式用!$AT$4:$AW$4)+2,FALSE)*0.5, 0), "")</f>
        <v/>
      </c>
      <c r="T716" s="47"/>
      <c r="U716" s="156" t="str">
        <f>IFERROR(IF(AG716&lt;&gt;"",Q716*VLOOKUP(N716,【参考】数式用!$AG$2:$AL$48,MATCH(P716,【参考】数式用!$AI$4:$AL$4,0)+2,0), ""), "")</f>
        <v/>
      </c>
      <c r="V716" s="42"/>
      <c r="W716" s="862"/>
      <c r="X716" s="863"/>
      <c r="Y716" s="43"/>
      <c r="Z716" s="48"/>
      <c r="AA716" s="155"/>
      <c r="AB716" s="49"/>
      <c r="AC716" s="864" t="str">
        <f>IFERROR(IF(AG716&lt;&gt;"",Z716*VLOOKUP(N716,【参考】数式用!$AG$2:$AL$48,MATCH(Y716,【参考】数式用!$AI$4:$AL$4,0)+2,0), ""), "")</f>
        <v/>
      </c>
      <c r="AD716" s="864"/>
      <c r="AE716" s="409"/>
      <c r="AF716" s="53"/>
      <c r="AG716" s="421" t="str">
        <f>IFERROR(VLOOKUP(O716, 【参考】数式用!$AY$5:$AY$13, 1, FALSE), "")</f>
        <v/>
      </c>
      <c r="AH716" s="422" t="str">
        <f>IFERROR(VLOOKUP(N716, 【参考】数式用!$BA$2:$BB$48, 2, FALSE), "")</f>
        <v/>
      </c>
      <c r="AI716" s="423" t="str">
        <f t="shared" si="24"/>
        <v/>
      </c>
      <c r="AJ716" s="424" t="str">
        <f t="shared" si="25"/>
        <v/>
      </c>
    </row>
    <row r="717" spans="1:36" ht="30" customHeight="1">
      <c r="A717" s="153">
        <v>704</v>
      </c>
      <c r="B717" s="857" t="str">
        <f>IF(基本情報入力シート!C742="","",基本情報入力シート!C742)</f>
        <v/>
      </c>
      <c r="C717" s="858"/>
      <c r="D717" s="858"/>
      <c r="E717" s="858"/>
      <c r="F717" s="858"/>
      <c r="G717" s="858"/>
      <c r="H717" s="858"/>
      <c r="I717" s="859"/>
      <c r="J717" s="405" t="str">
        <f>IF(基本情報入力シート!M742="","",基本情報入力シート!M742)</f>
        <v/>
      </c>
      <c r="K717" s="406" t="str">
        <f>IF(基本情報入力シート!R742="","",基本情報入力シート!R742)</f>
        <v/>
      </c>
      <c r="L717" s="406" t="str">
        <f>IF(基本情報入力シート!W742="","",基本情報入力シート!W742)</f>
        <v/>
      </c>
      <c r="M717" s="405" t="str">
        <f>IF(基本情報入力シート!X742="","",基本情報入力シート!X742)</f>
        <v/>
      </c>
      <c r="N717" s="157" t="str">
        <f>IF(基本情報入力シート!Y742="","",基本情報入力シート!Y742)</f>
        <v/>
      </c>
      <c r="O717" s="164"/>
      <c r="P717" s="43"/>
      <c r="Q717" s="860"/>
      <c r="R717" s="861"/>
      <c r="S717" s="154" t="str">
        <f>IFERROR(ROUNDDOWN(Q717*VLOOKUP(N717,【参考】数式用!$AR$2:$AW$48,MATCH(P717,【参考】数式用!$AT$4:$AW$4)+2,FALSE)*0.5, 0), "")</f>
        <v/>
      </c>
      <c r="T717" s="47"/>
      <c r="U717" s="156" t="str">
        <f>IFERROR(IF(AG717&lt;&gt;"",Q717*VLOOKUP(N717,【参考】数式用!$AG$2:$AL$48,MATCH(P717,【参考】数式用!$AI$4:$AL$4,0)+2,0), ""), "")</f>
        <v/>
      </c>
      <c r="V717" s="42"/>
      <c r="W717" s="862"/>
      <c r="X717" s="863"/>
      <c r="Y717" s="43"/>
      <c r="Z717" s="48"/>
      <c r="AA717" s="155"/>
      <c r="AB717" s="49"/>
      <c r="AC717" s="864" t="str">
        <f>IFERROR(IF(AG717&lt;&gt;"",Z717*VLOOKUP(N717,【参考】数式用!$AG$2:$AL$48,MATCH(Y717,【参考】数式用!$AI$4:$AL$4,0)+2,0), ""), "")</f>
        <v/>
      </c>
      <c r="AD717" s="864"/>
      <c r="AE717" s="409"/>
      <c r="AF717" s="53"/>
      <c r="AG717" s="421" t="str">
        <f>IFERROR(VLOOKUP(O717, 【参考】数式用!$AY$5:$AY$13, 1, FALSE), "")</f>
        <v/>
      </c>
      <c r="AH717" s="422" t="str">
        <f>IFERROR(VLOOKUP(N717, 【参考】数式用!$BA$2:$BB$48, 2, FALSE), "")</f>
        <v/>
      </c>
      <c r="AI717" s="423" t="str">
        <f t="shared" si="24"/>
        <v/>
      </c>
      <c r="AJ717" s="424" t="str">
        <f t="shared" si="25"/>
        <v/>
      </c>
    </row>
    <row r="718" spans="1:36" ht="30" customHeight="1">
      <c r="A718" s="153">
        <v>705</v>
      </c>
      <c r="B718" s="857" t="str">
        <f>IF(基本情報入力シート!C743="","",基本情報入力シート!C743)</f>
        <v/>
      </c>
      <c r="C718" s="858"/>
      <c r="D718" s="858"/>
      <c r="E718" s="858"/>
      <c r="F718" s="858"/>
      <c r="G718" s="858"/>
      <c r="H718" s="858"/>
      <c r="I718" s="859"/>
      <c r="J718" s="405" t="str">
        <f>IF(基本情報入力シート!M743="","",基本情報入力シート!M743)</f>
        <v/>
      </c>
      <c r="K718" s="406" t="str">
        <f>IF(基本情報入力シート!R743="","",基本情報入力シート!R743)</f>
        <v/>
      </c>
      <c r="L718" s="406" t="str">
        <f>IF(基本情報入力シート!W743="","",基本情報入力シート!W743)</f>
        <v/>
      </c>
      <c r="M718" s="405" t="str">
        <f>IF(基本情報入力シート!X743="","",基本情報入力シート!X743)</f>
        <v/>
      </c>
      <c r="N718" s="157" t="str">
        <f>IF(基本情報入力シート!Y743="","",基本情報入力シート!Y743)</f>
        <v/>
      </c>
      <c r="O718" s="164"/>
      <c r="P718" s="43"/>
      <c r="Q718" s="860"/>
      <c r="R718" s="861"/>
      <c r="S718" s="154" t="str">
        <f>IFERROR(ROUNDDOWN(Q718*VLOOKUP(N718,【参考】数式用!$AR$2:$AW$48,MATCH(P718,【参考】数式用!$AT$4:$AW$4)+2,FALSE)*0.5, 0), "")</f>
        <v/>
      </c>
      <c r="T718" s="47"/>
      <c r="U718" s="156" t="str">
        <f>IFERROR(IF(AG718&lt;&gt;"",Q718*VLOOKUP(N718,【参考】数式用!$AG$2:$AL$48,MATCH(P718,【参考】数式用!$AI$4:$AL$4,0)+2,0), ""), "")</f>
        <v/>
      </c>
      <c r="V718" s="42"/>
      <c r="W718" s="862"/>
      <c r="X718" s="863"/>
      <c r="Y718" s="43"/>
      <c r="Z718" s="48"/>
      <c r="AA718" s="155"/>
      <c r="AB718" s="49"/>
      <c r="AC718" s="864" t="str">
        <f>IFERROR(IF(AG718&lt;&gt;"",Z718*VLOOKUP(N718,【参考】数式用!$AG$2:$AL$48,MATCH(Y718,【参考】数式用!$AI$4:$AL$4,0)+2,0), ""), "")</f>
        <v/>
      </c>
      <c r="AD718" s="864"/>
      <c r="AE718" s="409"/>
      <c r="AF718" s="53"/>
      <c r="AG718" s="421" t="str">
        <f>IFERROR(VLOOKUP(O718, 【参考】数式用!$AY$5:$AY$13, 1, FALSE), "")</f>
        <v/>
      </c>
      <c r="AH718" s="422" t="str">
        <f>IFERROR(VLOOKUP(N718, 【参考】数式用!$BA$2:$BB$48, 2, FALSE), "")</f>
        <v/>
      </c>
      <c r="AI718" s="423" t="str">
        <f t="shared" si="24"/>
        <v/>
      </c>
      <c r="AJ718" s="424" t="str">
        <f t="shared" si="25"/>
        <v/>
      </c>
    </row>
    <row r="719" spans="1:36" ht="30" customHeight="1">
      <c r="A719" s="153">
        <v>706</v>
      </c>
      <c r="B719" s="857" t="str">
        <f>IF(基本情報入力シート!C744="","",基本情報入力シート!C744)</f>
        <v/>
      </c>
      <c r="C719" s="858"/>
      <c r="D719" s="858"/>
      <c r="E719" s="858"/>
      <c r="F719" s="858"/>
      <c r="G719" s="858"/>
      <c r="H719" s="858"/>
      <c r="I719" s="859"/>
      <c r="J719" s="405" t="str">
        <f>IF(基本情報入力シート!M744="","",基本情報入力シート!M744)</f>
        <v/>
      </c>
      <c r="K719" s="406" t="str">
        <f>IF(基本情報入力シート!R744="","",基本情報入力シート!R744)</f>
        <v/>
      </c>
      <c r="L719" s="406" t="str">
        <f>IF(基本情報入力シート!W744="","",基本情報入力シート!W744)</f>
        <v/>
      </c>
      <c r="M719" s="405" t="str">
        <f>IF(基本情報入力シート!X744="","",基本情報入力シート!X744)</f>
        <v/>
      </c>
      <c r="N719" s="157" t="str">
        <f>IF(基本情報入力シート!Y744="","",基本情報入力シート!Y744)</f>
        <v/>
      </c>
      <c r="O719" s="164"/>
      <c r="P719" s="43"/>
      <c r="Q719" s="860"/>
      <c r="R719" s="861"/>
      <c r="S719" s="154" t="str">
        <f>IFERROR(ROUNDDOWN(Q719*VLOOKUP(N719,【参考】数式用!$AR$2:$AW$48,MATCH(P719,【参考】数式用!$AT$4:$AW$4)+2,FALSE)*0.5, 0), "")</f>
        <v/>
      </c>
      <c r="T719" s="47"/>
      <c r="U719" s="156" t="str">
        <f>IFERROR(IF(AG719&lt;&gt;"",Q719*VLOOKUP(N719,【参考】数式用!$AG$2:$AL$48,MATCH(P719,【参考】数式用!$AI$4:$AL$4,0)+2,0), ""), "")</f>
        <v/>
      </c>
      <c r="V719" s="42"/>
      <c r="W719" s="862"/>
      <c r="X719" s="863"/>
      <c r="Y719" s="43"/>
      <c r="Z719" s="48"/>
      <c r="AA719" s="155"/>
      <c r="AB719" s="49"/>
      <c r="AC719" s="864" t="str">
        <f>IFERROR(IF(AG719&lt;&gt;"",Z719*VLOOKUP(N719,【参考】数式用!$AG$2:$AL$48,MATCH(Y719,【参考】数式用!$AI$4:$AL$4,0)+2,0), ""), "")</f>
        <v/>
      </c>
      <c r="AD719" s="864"/>
      <c r="AE719" s="409"/>
      <c r="AF719" s="53"/>
      <c r="AG719" s="421" t="str">
        <f>IFERROR(VLOOKUP(O719, 【参考】数式用!$AY$5:$AY$13, 1, FALSE), "")</f>
        <v/>
      </c>
      <c r="AH719" s="422" t="str">
        <f>IFERROR(VLOOKUP(N719, 【参考】数式用!$BA$2:$BB$48, 2, FALSE), "")</f>
        <v/>
      </c>
      <c r="AI719" s="423" t="str">
        <f t="shared" si="24"/>
        <v/>
      </c>
      <c r="AJ719" s="424" t="str">
        <f t="shared" si="25"/>
        <v/>
      </c>
    </row>
    <row r="720" spans="1:36" ht="30" customHeight="1">
      <c r="A720" s="153">
        <v>707</v>
      </c>
      <c r="B720" s="857" t="str">
        <f>IF(基本情報入力シート!C745="","",基本情報入力シート!C745)</f>
        <v/>
      </c>
      <c r="C720" s="858"/>
      <c r="D720" s="858"/>
      <c r="E720" s="858"/>
      <c r="F720" s="858"/>
      <c r="G720" s="858"/>
      <c r="H720" s="858"/>
      <c r="I720" s="859"/>
      <c r="J720" s="405" t="str">
        <f>IF(基本情報入力シート!M745="","",基本情報入力シート!M745)</f>
        <v/>
      </c>
      <c r="K720" s="406" t="str">
        <f>IF(基本情報入力シート!R745="","",基本情報入力シート!R745)</f>
        <v/>
      </c>
      <c r="L720" s="406" t="str">
        <f>IF(基本情報入力シート!W745="","",基本情報入力シート!W745)</f>
        <v/>
      </c>
      <c r="M720" s="405" t="str">
        <f>IF(基本情報入力シート!X745="","",基本情報入力シート!X745)</f>
        <v/>
      </c>
      <c r="N720" s="157" t="str">
        <f>IF(基本情報入力シート!Y745="","",基本情報入力シート!Y745)</f>
        <v/>
      </c>
      <c r="O720" s="164"/>
      <c r="P720" s="43"/>
      <c r="Q720" s="860"/>
      <c r="R720" s="861"/>
      <c r="S720" s="154" t="str">
        <f>IFERROR(ROUNDDOWN(Q720*VLOOKUP(N720,【参考】数式用!$AR$2:$AW$48,MATCH(P720,【参考】数式用!$AT$4:$AW$4)+2,FALSE)*0.5, 0), "")</f>
        <v/>
      </c>
      <c r="T720" s="47"/>
      <c r="U720" s="156" t="str">
        <f>IFERROR(IF(AG720&lt;&gt;"",Q720*VLOOKUP(N720,【参考】数式用!$AG$2:$AL$48,MATCH(P720,【参考】数式用!$AI$4:$AL$4,0)+2,0), ""), "")</f>
        <v/>
      </c>
      <c r="V720" s="42"/>
      <c r="W720" s="862"/>
      <c r="X720" s="863"/>
      <c r="Y720" s="43"/>
      <c r="Z720" s="48"/>
      <c r="AA720" s="155"/>
      <c r="AB720" s="49"/>
      <c r="AC720" s="864" t="str">
        <f>IFERROR(IF(AG720&lt;&gt;"",Z720*VLOOKUP(N720,【参考】数式用!$AG$2:$AL$48,MATCH(Y720,【参考】数式用!$AI$4:$AL$4,0)+2,0), ""), "")</f>
        <v/>
      </c>
      <c r="AD720" s="864"/>
      <c r="AE720" s="409"/>
      <c r="AF720" s="53"/>
      <c r="AG720" s="421" t="str">
        <f>IFERROR(VLOOKUP(O720, 【参考】数式用!$AY$5:$AY$13, 1, FALSE), "")</f>
        <v/>
      </c>
      <c r="AH720" s="422" t="str">
        <f>IFERROR(VLOOKUP(N720, 【参考】数式用!$BA$2:$BB$48, 2, FALSE), "")</f>
        <v/>
      </c>
      <c r="AI720" s="423" t="str">
        <f t="shared" si="24"/>
        <v/>
      </c>
      <c r="AJ720" s="424" t="str">
        <f t="shared" si="25"/>
        <v/>
      </c>
    </row>
    <row r="721" spans="1:36" ht="30" customHeight="1">
      <c r="A721" s="153">
        <v>708</v>
      </c>
      <c r="B721" s="857" t="str">
        <f>IF(基本情報入力シート!C746="","",基本情報入力シート!C746)</f>
        <v/>
      </c>
      <c r="C721" s="858"/>
      <c r="D721" s="858"/>
      <c r="E721" s="858"/>
      <c r="F721" s="858"/>
      <c r="G721" s="858"/>
      <c r="H721" s="858"/>
      <c r="I721" s="859"/>
      <c r="J721" s="405" t="str">
        <f>IF(基本情報入力シート!M746="","",基本情報入力シート!M746)</f>
        <v/>
      </c>
      <c r="K721" s="406" t="str">
        <f>IF(基本情報入力シート!R746="","",基本情報入力シート!R746)</f>
        <v/>
      </c>
      <c r="L721" s="406" t="str">
        <f>IF(基本情報入力シート!W746="","",基本情報入力シート!W746)</f>
        <v/>
      </c>
      <c r="M721" s="405" t="str">
        <f>IF(基本情報入力シート!X746="","",基本情報入力シート!X746)</f>
        <v/>
      </c>
      <c r="N721" s="157" t="str">
        <f>IF(基本情報入力シート!Y746="","",基本情報入力シート!Y746)</f>
        <v/>
      </c>
      <c r="O721" s="164"/>
      <c r="P721" s="43"/>
      <c r="Q721" s="860"/>
      <c r="R721" s="861"/>
      <c r="S721" s="154" t="str">
        <f>IFERROR(ROUNDDOWN(Q721*VLOOKUP(N721,【参考】数式用!$AR$2:$AW$48,MATCH(P721,【参考】数式用!$AT$4:$AW$4)+2,FALSE)*0.5, 0), "")</f>
        <v/>
      </c>
      <c r="T721" s="47"/>
      <c r="U721" s="156" t="str">
        <f>IFERROR(IF(AG721&lt;&gt;"",Q721*VLOOKUP(N721,【参考】数式用!$AG$2:$AL$48,MATCH(P721,【参考】数式用!$AI$4:$AL$4,0)+2,0), ""), "")</f>
        <v/>
      </c>
      <c r="V721" s="42"/>
      <c r="W721" s="862"/>
      <c r="X721" s="863"/>
      <c r="Y721" s="43"/>
      <c r="Z721" s="48"/>
      <c r="AA721" s="155"/>
      <c r="AB721" s="49"/>
      <c r="AC721" s="864" t="str">
        <f>IFERROR(IF(AG721&lt;&gt;"",Z721*VLOOKUP(N721,【参考】数式用!$AG$2:$AL$48,MATCH(Y721,【参考】数式用!$AI$4:$AL$4,0)+2,0), ""), "")</f>
        <v/>
      </c>
      <c r="AD721" s="864"/>
      <c r="AE721" s="409"/>
      <c r="AF721" s="53"/>
      <c r="AG721" s="421" t="str">
        <f>IFERROR(VLOOKUP(O721, 【参考】数式用!$AY$5:$AY$13, 1, FALSE), "")</f>
        <v/>
      </c>
      <c r="AH721" s="422" t="str">
        <f>IFERROR(VLOOKUP(N721, 【参考】数式用!$BA$2:$BB$48, 2, FALSE), "")</f>
        <v/>
      </c>
      <c r="AI721" s="423" t="str">
        <f t="shared" si="24"/>
        <v/>
      </c>
      <c r="AJ721" s="424" t="str">
        <f t="shared" si="25"/>
        <v/>
      </c>
    </row>
    <row r="722" spans="1:36" ht="30" customHeight="1">
      <c r="A722" s="153">
        <v>709</v>
      </c>
      <c r="B722" s="857" t="str">
        <f>IF(基本情報入力シート!C747="","",基本情報入力シート!C747)</f>
        <v/>
      </c>
      <c r="C722" s="858"/>
      <c r="D722" s="858"/>
      <c r="E722" s="858"/>
      <c r="F722" s="858"/>
      <c r="G722" s="858"/>
      <c r="H722" s="858"/>
      <c r="I722" s="859"/>
      <c r="J722" s="405" t="str">
        <f>IF(基本情報入力シート!M747="","",基本情報入力シート!M747)</f>
        <v/>
      </c>
      <c r="K722" s="406" t="str">
        <f>IF(基本情報入力シート!R747="","",基本情報入力シート!R747)</f>
        <v/>
      </c>
      <c r="L722" s="406" t="str">
        <f>IF(基本情報入力シート!W747="","",基本情報入力シート!W747)</f>
        <v/>
      </c>
      <c r="M722" s="405" t="str">
        <f>IF(基本情報入力シート!X747="","",基本情報入力シート!X747)</f>
        <v/>
      </c>
      <c r="N722" s="157" t="str">
        <f>IF(基本情報入力シート!Y747="","",基本情報入力シート!Y747)</f>
        <v/>
      </c>
      <c r="O722" s="164"/>
      <c r="P722" s="43"/>
      <c r="Q722" s="860"/>
      <c r="R722" s="861"/>
      <c r="S722" s="154" t="str">
        <f>IFERROR(ROUNDDOWN(Q722*VLOOKUP(N722,【参考】数式用!$AR$2:$AW$48,MATCH(P722,【参考】数式用!$AT$4:$AW$4)+2,FALSE)*0.5, 0), "")</f>
        <v/>
      </c>
      <c r="T722" s="47"/>
      <c r="U722" s="156" t="str">
        <f>IFERROR(IF(AG722&lt;&gt;"",Q722*VLOOKUP(N722,【参考】数式用!$AG$2:$AL$48,MATCH(P722,【参考】数式用!$AI$4:$AL$4,0)+2,0), ""), "")</f>
        <v/>
      </c>
      <c r="V722" s="42"/>
      <c r="W722" s="862"/>
      <c r="X722" s="863"/>
      <c r="Y722" s="43"/>
      <c r="Z722" s="48"/>
      <c r="AA722" s="155"/>
      <c r="AB722" s="49"/>
      <c r="AC722" s="864" t="str">
        <f>IFERROR(IF(AG722&lt;&gt;"",Z722*VLOOKUP(N722,【参考】数式用!$AG$2:$AL$48,MATCH(Y722,【参考】数式用!$AI$4:$AL$4,0)+2,0), ""), "")</f>
        <v/>
      </c>
      <c r="AD722" s="864"/>
      <c r="AE722" s="409"/>
      <c r="AF722" s="53"/>
      <c r="AG722" s="421" t="str">
        <f>IFERROR(VLOOKUP(O722, 【参考】数式用!$AY$5:$AY$13, 1, FALSE), "")</f>
        <v/>
      </c>
      <c r="AH722" s="422" t="str">
        <f>IFERROR(VLOOKUP(N722, 【参考】数式用!$BA$2:$BB$48, 2, FALSE), "")</f>
        <v/>
      </c>
      <c r="AI722" s="423" t="str">
        <f t="shared" si="24"/>
        <v/>
      </c>
      <c r="AJ722" s="424" t="str">
        <f t="shared" si="25"/>
        <v/>
      </c>
    </row>
    <row r="723" spans="1:36" ht="30" customHeight="1">
      <c r="A723" s="153">
        <v>710</v>
      </c>
      <c r="B723" s="857" t="str">
        <f>IF(基本情報入力シート!C748="","",基本情報入力シート!C748)</f>
        <v/>
      </c>
      <c r="C723" s="858"/>
      <c r="D723" s="858"/>
      <c r="E723" s="858"/>
      <c r="F723" s="858"/>
      <c r="G723" s="858"/>
      <c r="H723" s="858"/>
      <c r="I723" s="859"/>
      <c r="J723" s="405" t="str">
        <f>IF(基本情報入力シート!M748="","",基本情報入力シート!M748)</f>
        <v/>
      </c>
      <c r="K723" s="406" t="str">
        <f>IF(基本情報入力シート!R748="","",基本情報入力シート!R748)</f>
        <v/>
      </c>
      <c r="L723" s="406" t="str">
        <f>IF(基本情報入力シート!W748="","",基本情報入力シート!W748)</f>
        <v/>
      </c>
      <c r="M723" s="405" t="str">
        <f>IF(基本情報入力シート!X748="","",基本情報入力シート!X748)</f>
        <v/>
      </c>
      <c r="N723" s="157" t="str">
        <f>IF(基本情報入力シート!Y748="","",基本情報入力シート!Y748)</f>
        <v/>
      </c>
      <c r="O723" s="164"/>
      <c r="P723" s="43"/>
      <c r="Q723" s="860"/>
      <c r="R723" s="861"/>
      <c r="S723" s="154" t="str">
        <f>IFERROR(ROUNDDOWN(Q723*VLOOKUP(N723,【参考】数式用!$AR$2:$AW$48,MATCH(P723,【参考】数式用!$AT$4:$AW$4)+2,FALSE)*0.5, 0), "")</f>
        <v/>
      </c>
      <c r="T723" s="47"/>
      <c r="U723" s="156" t="str">
        <f>IFERROR(IF(AG723&lt;&gt;"",Q723*VLOOKUP(N723,【参考】数式用!$AG$2:$AL$48,MATCH(P723,【参考】数式用!$AI$4:$AL$4,0)+2,0), ""), "")</f>
        <v/>
      </c>
      <c r="V723" s="42"/>
      <c r="W723" s="862"/>
      <c r="X723" s="863"/>
      <c r="Y723" s="43"/>
      <c r="Z723" s="48"/>
      <c r="AA723" s="155"/>
      <c r="AB723" s="49"/>
      <c r="AC723" s="864" t="str">
        <f>IFERROR(IF(AG723&lt;&gt;"",Z723*VLOOKUP(N723,【参考】数式用!$AG$2:$AL$48,MATCH(Y723,【参考】数式用!$AI$4:$AL$4,0)+2,0), ""), "")</f>
        <v/>
      </c>
      <c r="AD723" s="864"/>
      <c r="AE723" s="409"/>
      <c r="AF723" s="53"/>
      <c r="AG723" s="421" t="str">
        <f>IFERROR(VLOOKUP(O723, 【参考】数式用!$AY$5:$AY$13, 1, FALSE), "")</f>
        <v/>
      </c>
      <c r="AH723" s="422" t="str">
        <f>IFERROR(VLOOKUP(N723, 【参考】数式用!$BA$2:$BB$48, 2, FALSE), "")</f>
        <v/>
      </c>
      <c r="AI723" s="423" t="str">
        <f t="shared" si="24"/>
        <v/>
      </c>
      <c r="AJ723" s="424" t="str">
        <f t="shared" si="25"/>
        <v/>
      </c>
    </row>
    <row r="724" spans="1:36" ht="30" customHeight="1">
      <c r="A724" s="153">
        <v>711</v>
      </c>
      <c r="B724" s="857" t="str">
        <f>IF(基本情報入力シート!C749="","",基本情報入力シート!C749)</f>
        <v/>
      </c>
      <c r="C724" s="858"/>
      <c r="D724" s="858"/>
      <c r="E724" s="858"/>
      <c r="F724" s="858"/>
      <c r="G724" s="858"/>
      <c r="H724" s="858"/>
      <c r="I724" s="859"/>
      <c r="J724" s="405" t="str">
        <f>IF(基本情報入力シート!M749="","",基本情報入力シート!M749)</f>
        <v/>
      </c>
      <c r="K724" s="406" t="str">
        <f>IF(基本情報入力シート!R749="","",基本情報入力シート!R749)</f>
        <v/>
      </c>
      <c r="L724" s="406" t="str">
        <f>IF(基本情報入力シート!W749="","",基本情報入力シート!W749)</f>
        <v/>
      </c>
      <c r="M724" s="405" t="str">
        <f>IF(基本情報入力シート!X749="","",基本情報入力シート!X749)</f>
        <v/>
      </c>
      <c r="N724" s="157" t="str">
        <f>IF(基本情報入力シート!Y749="","",基本情報入力シート!Y749)</f>
        <v/>
      </c>
      <c r="O724" s="164"/>
      <c r="P724" s="43"/>
      <c r="Q724" s="860"/>
      <c r="R724" s="861"/>
      <c r="S724" s="154" t="str">
        <f>IFERROR(ROUNDDOWN(Q724*VLOOKUP(N724,【参考】数式用!$AR$2:$AW$48,MATCH(P724,【参考】数式用!$AT$4:$AW$4)+2,FALSE)*0.5, 0), "")</f>
        <v/>
      </c>
      <c r="T724" s="47"/>
      <c r="U724" s="156" t="str">
        <f>IFERROR(IF(AG724&lt;&gt;"",Q724*VLOOKUP(N724,【参考】数式用!$AG$2:$AL$48,MATCH(P724,【参考】数式用!$AI$4:$AL$4,0)+2,0), ""), "")</f>
        <v/>
      </c>
      <c r="V724" s="42"/>
      <c r="W724" s="862"/>
      <c r="X724" s="863"/>
      <c r="Y724" s="43"/>
      <c r="Z724" s="48"/>
      <c r="AA724" s="155"/>
      <c r="AB724" s="49"/>
      <c r="AC724" s="864" t="str">
        <f>IFERROR(IF(AG724&lt;&gt;"",Z724*VLOOKUP(N724,【参考】数式用!$AG$2:$AL$48,MATCH(Y724,【参考】数式用!$AI$4:$AL$4,0)+2,0), ""), "")</f>
        <v/>
      </c>
      <c r="AD724" s="864"/>
      <c r="AE724" s="409"/>
      <c r="AF724" s="53"/>
      <c r="AG724" s="421" t="str">
        <f>IFERROR(VLOOKUP(O724, 【参考】数式用!$AY$5:$AY$13, 1, FALSE), "")</f>
        <v/>
      </c>
      <c r="AH724" s="422" t="str">
        <f>IFERROR(VLOOKUP(N724, 【参考】数式用!$BA$2:$BB$48, 2, FALSE), "")</f>
        <v/>
      </c>
      <c r="AI724" s="423" t="str">
        <f t="shared" si="24"/>
        <v/>
      </c>
      <c r="AJ724" s="424" t="str">
        <f t="shared" si="25"/>
        <v/>
      </c>
    </row>
    <row r="725" spans="1:36" ht="30" customHeight="1">
      <c r="A725" s="153">
        <v>712</v>
      </c>
      <c r="B725" s="857" t="str">
        <f>IF(基本情報入力シート!C750="","",基本情報入力シート!C750)</f>
        <v/>
      </c>
      <c r="C725" s="858"/>
      <c r="D725" s="858"/>
      <c r="E725" s="858"/>
      <c r="F725" s="858"/>
      <c r="G725" s="858"/>
      <c r="H725" s="858"/>
      <c r="I725" s="859"/>
      <c r="J725" s="405" t="str">
        <f>IF(基本情報入力シート!M750="","",基本情報入力シート!M750)</f>
        <v/>
      </c>
      <c r="K725" s="406" t="str">
        <f>IF(基本情報入力シート!R750="","",基本情報入力シート!R750)</f>
        <v/>
      </c>
      <c r="L725" s="406" t="str">
        <f>IF(基本情報入力シート!W750="","",基本情報入力シート!W750)</f>
        <v/>
      </c>
      <c r="M725" s="405" t="str">
        <f>IF(基本情報入力シート!X750="","",基本情報入力シート!X750)</f>
        <v/>
      </c>
      <c r="N725" s="157" t="str">
        <f>IF(基本情報入力シート!Y750="","",基本情報入力シート!Y750)</f>
        <v/>
      </c>
      <c r="O725" s="164"/>
      <c r="P725" s="43"/>
      <c r="Q725" s="860"/>
      <c r="R725" s="861"/>
      <c r="S725" s="154" t="str">
        <f>IFERROR(ROUNDDOWN(Q725*VLOOKUP(N725,【参考】数式用!$AR$2:$AW$48,MATCH(P725,【参考】数式用!$AT$4:$AW$4)+2,FALSE)*0.5, 0), "")</f>
        <v/>
      </c>
      <c r="T725" s="47"/>
      <c r="U725" s="156" t="str">
        <f>IFERROR(IF(AG725&lt;&gt;"",Q725*VLOOKUP(N725,【参考】数式用!$AG$2:$AL$48,MATCH(P725,【参考】数式用!$AI$4:$AL$4,0)+2,0), ""), "")</f>
        <v/>
      </c>
      <c r="V725" s="42"/>
      <c r="W725" s="862"/>
      <c r="X725" s="863"/>
      <c r="Y725" s="43"/>
      <c r="Z725" s="48"/>
      <c r="AA725" s="155"/>
      <c r="AB725" s="49"/>
      <c r="AC725" s="864" t="str">
        <f>IFERROR(IF(AG725&lt;&gt;"",Z725*VLOOKUP(N725,【参考】数式用!$AG$2:$AL$48,MATCH(Y725,【参考】数式用!$AI$4:$AL$4,0)+2,0), ""), "")</f>
        <v/>
      </c>
      <c r="AD725" s="864"/>
      <c r="AE725" s="409"/>
      <c r="AF725" s="53"/>
      <c r="AG725" s="421" t="str">
        <f>IFERROR(VLOOKUP(O725, 【参考】数式用!$AY$5:$AY$13, 1, FALSE), "")</f>
        <v/>
      </c>
      <c r="AH725" s="422" t="str">
        <f>IFERROR(VLOOKUP(N725, 【参考】数式用!$BA$2:$BB$48, 2, FALSE), "")</f>
        <v/>
      </c>
      <c r="AI725" s="423" t="str">
        <f t="shared" si="24"/>
        <v/>
      </c>
      <c r="AJ725" s="424" t="str">
        <f t="shared" si="25"/>
        <v/>
      </c>
    </row>
    <row r="726" spans="1:36" ht="30" customHeight="1">
      <c r="A726" s="153">
        <v>713</v>
      </c>
      <c r="B726" s="857" t="str">
        <f>IF(基本情報入力シート!C751="","",基本情報入力シート!C751)</f>
        <v/>
      </c>
      <c r="C726" s="858"/>
      <c r="D726" s="858"/>
      <c r="E726" s="858"/>
      <c r="F726" s="858"/>
      <c r="G726" s="858"/>
      <c r="H726" s="858"/>
      <c r="I726" s="859"/>
      <c r="J726" s="405" t="str">
        <f>IF(基本情報入力シート!M751="","",基本情報入力シート!M751)</f>
        <v/>
      </c>
      <c r="K726" s="406" t="str">
        <f>IF(基本情報入力シート!R751="","",基本情報入力シート!R751)</f>
        <v/>
      </c>
      <c r="L726" s="406" t="str">
        <f>IF(基本情報入力シート!W751="","",基本情報入力シート!W751)</f>
        <v/>
      </c>
      <c r="M726" s="405" t="str">
        <f>IF(基本情報入力シート!X751="","",基本情報入力シート!X751)</f>
        <v/>
      </c>
      <c r="N726" s="157" t="str">
        <f>IF(基本情報入力シート!Y751="","",基本情報入力シート!Y751)</f>
        <v/>
      </c>
      <c r="O726" s="164"/>
      <c r="P726" s="43"/>
      <c r="Q726" s="860"/>
      <c r="R726" s="861"/>
      <c r="S726" s="154" t="str">
        <f>IFERROR(ROUNDDOWN(Q726*VLOOKUP(N726,【参考】数式用!$AR$2:$AW$48,MATCH(P726,【参考】数式用!$AT$4:$AW$4)+2,FALSE)*0.5, 0), "")</f>
        <v/>
      </c>
      <c r="T726" s="47"/>
      <c r="U726" s="156" t="str">
        <f>IFERROR(IF(AG726&lt;&gt;"",Q726*VLOOKUP(N726,【参考】数式用!$AG$2:$AL$48,MATCH(P726,【参考】数式用!$AI$4:$AL$4,0)+2,0), ""), "")</f>
        <v/>
      </c>
      <c r="V726" s="42"/>
      <c r="W726" s="862"/>
      <c r="X726" s="863"/>
      <c r="Y726" s="43"/>
      <c r="Z726" s="48"/>
      <c r="AA726" s="155"/>
      <c r="AB726" s="49"/>
      <c r="AC726" s="864" t="str">
        <f>IFERROR(IF(AG726&lt;&gt;"",Z726*VLOOKUP(N726,【参考】数式用!$AG$2:$AL$48,MATCH(Y726,【参考】数式用!$AI$4:$AL$4,0)+2,0), ""), "")</f>
        <v/>
      </c>
      <c r="AD726" s="864"/>
      <c r="AE726" s="409"/>
      <c r="AF726" s="53"/>
      <c r="AG726" s="421" t="str">
        <f>IFERROR(VLOOKUP(O726, 【参考】数式用!$AY$5:$AY$13, 1, FALSE), "")</f>
        <v/>
      </c>
      <c r="AH726" s="422" t="str">
        <f>IFERROR(VLOOKUP(N726, 【参考】数式用!$BA$2:$BB$48, 2, FALSE), "")</f>
        <v/>
      </c>
      <c r="AI726" s="423" t="str">
        <f t="shared" si="24"/>
        <v/>
      </c>
      <c r="AJ726" s="424" t="str">
        <f t="shared" si="25"/>
        <v/>
      </c>
    </row>
    <row r="727" spans="1:36" ht="30" customHeight="1">
      <c r="A727" s="153">
        <v>714</v>
      </c>
      <c r="B727" s="857" t="str">
        <f>IF(基本情報入力シート!C752="","",基本情報入力シート!C752)</f>
        <v/>
      </c>
      <c r="C727" s="858"/>
      <c r="D727" s="858"/>
      <c r="E727" s="858"/>
      <c r="F727" s="858"/>
      <c r="G727" s="858"/>
      <c r="H727" s="858"/>
      <c r="I727" s="859"/>
      <c r="J727" s="405" t="str">
        <f>IF(基本情報入力シート!M752="","",基本情報入力シート!M752)</f>
        <v/>
      </c>
      <c r="K727" s="406" t="str">
        <f>IF(基本情報入力シート!R752="","",基本情報入力シート!R752)</f>
        <v/>
      </c>
      <c r="L727" s="406" t="str">
        <f>IF(基本情報入力シート!W752="","",基本情報入力シート!W752)</f>
        <v/>
      </c>
      <c r="M727" s="405" t="str">
        <f>IF(基本情報入力シート!X752="","",基本情報入力シート!X752)</f>
        <v/>
      </c>
      <c r="N727" s="157" t="str">
        <f>IF(基本情報入力シート!Y752="","",基本情報入力シート!Y752)</f>
        <v/>
      </c>
      <c r="O727" s="164"/>
      <c r="P727" s="43"/>
      <c r="Q727" s="860"/>
      <c r="R727" s="861"/>
      <c r="S727" s="154" t="str">
        <f>IFERROR(ROUNDDOWN(Q727*VLOOKUP(N727,【参考】数式用!$AR$2:$AW$48,MATCH(P727,【参考】数式用!$AT$4:$AW$4)+2,FALSE)*0.5, 0), "")</f>
        <v/>
      </c>
      <c r="T727" s="47"/>
      <c r="U727" s="156" t="str">
        <f>IFERROR(IF(AG727&lt;&gt;"",Q727*VLOOKUP(N727,【参考】数式用!$AG$2:$AL$48,MATCH(P727,【参考】数式用!$AI$4:$AL$4,0)+2,0), ""), "")</f>
        <v/>
      </c>
      <c r="V727" s="42"/>
      <c r="W727" s="862"/>
      <c r="X727" s="863"/>
      <c r="Y727" s="43"/>
      <c r="Z727" s="48"/>
      <c r="AA727" s="155"/>
      <c r="AB727" s="49"/>
      <c r="AC727" s="864" t="str">
        <f>IFERROR(IF(AG727&lt;&gt;"",Z727*VLOOKUP(N727,【参考】数式用!$AG$2:$AL$48,MATCH(Y727,【参考】数式用!$AI$4:$AL$4,0)+2,0), ""), "")</f>
        <v/>
      </c>
      <c r="AD727" s="864"/>
      <c r="AE727" s="409"/>
      <c r="AF727" s="53"/>
      <c r="AG727" s="421" t="str">
        <f>IFERROR(VLOOKUP(O727, 【参考】数式用!$AY$5:$AY$13, 1, FALSE), "")</f>
        <v/>
      </c>
      <c r="AH727" s="422" t="str">
        <f>IFERROR(VLOOKUP(N727, 【参考】数式用!$BA$2:$BB$48, 2, FALSE), "")</f>
        <v/>
      </c>
      <c r="AI727" s="423" t="str">
        <f t="shared" si="24"/>
        <v/>
      </c>
      <c r="AJ727" s="424" t="str">
        <f t="shared" si="25"/>
        <v/>
      </c>
    </row>
    <row r="728" spans="1:36" ht="30" customHeight="1">
      <c r="A728" s="153">
        <v>715</v>
      </c>
      <c r="B728" s="857" t="str">
        <f>IF(基本情報入力シート!C753="","",基本情報入力シート!C753)</f>
        <v/>
      </c>
      <c r="C728" s="858"/>
      <c r="D728" s="858"/>
      <c r="E728" s="858"/>
      <c r="F728" s="858"/>
      <c r="G728" s="858"/>
      <c r="H728" s="858"/>
      <c r="I728" s="859"/>
      <c r="J728" s="405" t="str">
        <f>IF(基本情報入力シート!M753="","",基本情報入力シート!M753)</f>
        <v/>
      </c>
      <c r="K728" s="406" t="str">
        <f>IF(基本情報入力シート!R753="","",基本情報入力シート!R753)</f>
        <v/>
      </c>
      <c r="L728" s="406" t="str">
        <f>IF(基本情報入力シート!W753="","",基本情報入力シート!W753)</f>
        <v/>
      </c>
      <c r="M728" s="405" t="str">
        <f>IF(基本情報入力シート!X753="","",基本情報入力シート!X753)</f>
        <v/>
      </c>
      <c r="N728" s="157" t="str">
        <f>IF(基本情報入力シート!Y753="","",基本情報入力シート!Y753)</f>
        <v/>
      </c>
      <c r="O728" s="164"/>
      <c r="P728" s="43"/>
      <c r="Q728" s="860"/>
      <c r="R728" s="861"/>
      <c r="S728" s="154" t="str">
        <f>IFERROR(ROUNDDOWN(Q728*VLOOKUP(N728,【参考】数式用!$AR$2:$AW$48,MATCH(P728,【参考】数式用!$AT$4:$AW$4)+2,FALSE)*0.5, 0), "")</f>
        <v/>
      </c>
      <c r="T728" s="47"/>
      <c r="U728" s="156" t="str">
        <f>IFERROR(IF(AG728&lt;&gt;"",Q728*VLOOKUP(N728,【参考】数式用!$AG$2:$AL$48,MATCH(P728,【参考】数式用!$AI$4:$AL$4,0)+2,0), ""), "")</f>
        <v/>
      </c>
      <c r="V728" s="42"/>
      <c r="W728" s="862"/>
      <c r="X728" s="863"/>
      <c r="Y728" s="43"/>
      <c r="Z728" s="48"/>
      <c r="AA728" s="155"/>
      <c r="AB728" s="49"/>
      <c r="AC728" s="864" t="str">
        <f>IFERROR(IF(AG728&lt;&gt;"",Z728*VLOOKUP(N728,【参考】数式用!$AG$2:$AL$48,MATCH(Y728,【参考】数式用!$AI$4:$AL$4,0)+2,0), ""), "")</f>
        <v/>
      </c>
      <c r="AD728" s="864"/>
      <c r="AE728" s="409"/>
      <c r="AF728" s="53"/>
      <c r="AG728" s="421" t="str">
        <f>IFERROR(VLOOKUP(O728, 【参考】数式用!$AY$5:$AY$13, 1, FALSE), "")</f>
        <v/>
      </c>
      <c r="AH728" s="422" t="str">
        <f>IFERROR(VLOOKUP(N728, 【参考】数式用!$BA$2:$BB$48, 2, FALSE), "")</f>
        <v/>
      </c>
      <c r="AI728" s="423" t="str">
        <f t="shared" si="24"/>
        <v/>
      </c>
      <c r="AJ728" s="424" t="str">
        <f t="shared" si="25"/>
        <v/>
      </c>
    </row>
    <row r="729" spans="1:36" ht="30" customHeight="1">
      <c r="A729" s="153">
        <v>716</v>
      </c>
      <c r="B729" s="857" t="str">
        <f>IF(基本情報入力シート!C754="","",基本情報入力シート!C754)</f>
        <v/>
      </c>
      <c r="C729" s="858"/>
      <c r="D729" s="858"/>
      <c r="E729" s="858"/>
      <c r="F729" s="858"/>
      <c r="G729" s="858"/>
      <c r="H729" s="858"/>
      <c r="I729" s="859"/>
      <c r="J729" s="405" t="str">
        <f>IF(基本情報入力シート!M754="","",基本情報入力シート!M754)</f>
        <v/>
      </c>
      <c r="K729" s="406" t="str">
        <f>IF(基本情報入力シート!R754="","",基本情報入力シート!R754)</f>
        <v/>
      </c>
      <c r="L729" s="406" t="str">
        <f>IF(基本情報入力シート!W754="","",基本情報入力シート!W754)</f>
        <v/>
      </c>
      <c r="M729" s="405" t="str">
        <f>IF(基本情報入力シート!X754="","",基本情報入力シート!X754)</f>
        <v/>
      </c>
      <c r="N729" s="157" t="str">
        <f>IF(基本情報入力シート!Y754="","",基本情報入力シート!Y754)</f>
        <v/>
      </c>
      <c r="O729" s="164"/>
      <c r="P729" s="43"/>
      <c r="Q729" s="860"/>
      <c r="R729" s="861"/>
      <c r="S729" s="154" t="str">
        <f>IFERROR(ROUNDDOWN(Q729*VLOOKUP(N729,【参考】数式用!$AR$2:$AW$48,MATCH(P729,【参考】数式用!$AT$4:$AW$4)+2,FALSE)*0.5, 0), "")</f>
        <v/>
      </c>
      <c r="T729" s="47"/>
      <c r="U729" s="156" t="str">
        <f>IFERROR(IF(AG729&lt;&gt;"",Q729*VLOOKUP(N729,【参考】数式用!$AG$2:$AL$48,MATCH(P729,【参考】数式用!$AI$4:$AL$4,0)+2,0), ""), "")</f>
        <v/>
      </c>
      <c r="V729" s="42"/>
      <c r="W729" s="862"/>
      <c r="X729" s="863"/>
      <c r="Y729" s="43"/>
      <c r="Z729" s="48"/>
      <c r="AA729" s="155"/>
      <c r="AB729" s="49"/>
      <c r="AC729" s="864" t="str">
        <f>IFERROR(IF(AG729&lt;&gt;"",Z729*VLOOKUP(N729,【参考】数式用!$AG$2:$AL$48,MATCH(Y729,【参考】数式用!$AI$4:$AL$4,0)+2,0), ""), "")</f>
        <v/>
      </c>
      <c r="AD729" s="864"/>
      <c r="AE729" s="409"/>
      <c r="AF729" s="53"/>
      <c r="AG729" s="421" t="str">
        <f>IFERROR(VLOOKUP(O729, 【参考】数式用!$AY$5:$AY$13, 1, FALSE), "")</f>
        <v/>
      </c>
      <c r="AH729" s="422" t="str">
        <f>IFERROR(VLOOKUP(N729, 【参考】数式用!$BA$2:$BB$48, 2, FALSE), "")</f>
        <v/>
      </c>
      <c r="AI729" s="423" t="str">
        <f t="shared" si="24"/>
        <v/>
      </c>
      <c r="AJ729" s="424" t="str">
        <f t="shared" si="25"/>
        <v/>
      </c>
    </row>
    <row r="730" spans="1:36" ht="30" customHeight="1">
      <c r="A730" s="153">
        <v>717</v>
      </c>
      <c r="B730" s="857" t="str">
        <f>IF(基本情報入力シート!C755="","",基本情報入力シート!C755)</f>
        <v/>
      </c>
      <c r="C730" s="858"/>
      <c r="D730" s="858"/>
      <c r="E730" s="858"/>
      <c r="F730" s="858"/>
      <c r="G730" s="858"/>
      <c r="H730" s="858"/>
      <c r="I730" s="859"/>
      <c r="J730" s="405" t="str">
        <f>IF(基本情報入力シート!M755="","",基本情報入力シート!M755)</f>
        <v/>
      </c>
      <c r="K730" s="406" t="str">
        <f>IF(基本情報入力シート!R755="","",基本情報入力シート!R755)</f>
        <v/>
      </c>
      <c r="L730" s="406" t="str">
        <f>IF(基本情報入力シート!W755="","",基本情報入力シート!W755)</f>
        <v/>
      </c>
      <c r="M730" s="405" t="str">
        <f>IF(基本情報入力シート!X755="","",基本情報入力シート!X755)</f>
        <v/>
      </c>
      <c r="N730" s="157" t="str">
        <f>IF(基本情報入力シート!Y755="","",基本情報入力シート!Y755)</f>
        <v/>
      </c>
      <c r="O730" s="164"/>
      <c r="P730" s="43"/>
      <c r="Q730" s="860"/>
      <c r="R730" s="861"/>
      <c r="S730" s="154" t="str">
        <f>IFERROR(ROUNDDOWN(Q730*VLOOKUP(N730,【参考】数式用!$AR$2:$AW$48,MATCH(P730,【参考】数式用!$AT$4:$AW$4)+2,FALSE)*0.5, 0), "")</f>
        <v/>
      </c>
      <c r="T730" s="47"/>
      <c r="U730" s="156" t="str">
        <f>IFERROR(IF(AG730&lt;&gt;"",Q730*VLOOKUP(N730,【参考】数式用!$AG$2:$AL$48,MATCH(P730,【参考】数式用!$AI$4:$AL$4,0)+2,0), ""), "")</f>
        <v/>
      </c>
      <c r="V730" s="42"/>
      <c r="W730" s="862"/>
      <c r="X730" s="863"/>
      <c r="Y730" s="43"/>
      <c r="Z730" s="48"/>
      <c r="AA730" s="155"/>
      <c r="AB730" s="49"/>
      <c r="AC730" s="864" t="str">
        <f>IFERROR(IF(AG730&lt;&gt;"",Z730*VLOOKUP(N730,【参考】数式用!$AG$2:$AL$48,MATCH(Y730,【参考】数式用!$AI$4:$AL$4,0)+2,0), ""), "")</f>
        <v/>
      </c>
      <c r="AD730" s="864"/>
      <c r="AE730" s="409"/>
      <c r="AF730" s="53"/>
      <c r="AG730" s="421" t="str">
        <f>IFERROR(VLOOKUP(O730, 【参考】数式用!$AY$5:$AY$13, 1, FALSE), "")</f>
        <v/>
      </c>
      <c r="AH730" s="422" t="str">
        <f>IFERROR(VLOOKUP(N730, 【参考】数式用!$BA$2:$BB$48, 2, FALSE), "")</f>
        <v/>
      </c>
      <c r="AI730" s="423" t="str">
        <f t="shared" si="24"/>
        <v/>
      </c>
      <c r="AJ730" s="424" t="str">
        <f t="shared" si="25"/>
        <v/>
      </c>
    </row>
    <row r="731" spans="1:36" ht="30" customHeight="1">
      <c r="A731" s="153">
        <v>718</v>
      </c>
      <c r="B731" s="857" t="str">
        <f>IF(基本情報入力シート!C756="","",基本情報入力シート!C756)</f>
        <v/>
      </c>
      <c r="C731" s="858"/>
      <c r="D731" s="858"/>
      <c r="E731" s="858"/>
      <c r="F731" s="858"/>
      <c r="G731" s="858"/>
      <c r="H731" s="858"/>
      <c r="I731" s="859"/>
      <c r="J731" s="405" t="str">
        <f>IF(基本情報入力シート!M756="","",基本情報入力シート!M756)</f>
        <v/>
      </c>
      <c r="K731" s="406" t="str">
        <f>IF(基本情報入力シート!R756="","",基本情報入力シート!R756)</f>
        <v/>
      </c>
      <c r="L731" s="406" t="str">
        <f>IF(基本情報入力シート!W756="","",基本情報入力シート!W756)</f>
        <v/>
      </c>
      <c r="M731" s="405" t="str">
        <f>IF(基本情報入力シート!X756="","",基本情報入力シート!X756)</f>
        <v/>
      </c>
      <c r="N731" s="157" t="str">
        <f>IF(基本情報入力シート!Y756="","",基本情報入力シート!Y756)</f>
        <v/>
      </c>
      <c r="O731" s="164"/>
      <c r="P731" s="43"/>
      <c r="Q731" s="860"/>
      <c r="R731" s="861"/>
      <c r="S731" s="154" t="str">
        <f>IFERROR(ROUNDDOWN(Q731*VLOOKUP(N731,【参考】数式用!$AR$2:$AW$48,MATCH(P731,【参考】数式用!$AT$4:$AW$4)+2,FALSE)*0.5, 0), "")</f>
        <v/>
      </c>
      <c r="T731" s="47"/>
      <c r="U731" s="156" t="str">
        <f>IFERROR(IF(AG731&lt;&gt;"",Q731*VLOOKUP(N731,【参考】数式用!$AG$2:$AL$48,MATCH(P731,【参考】数式用!$AI$4:$AL$4,0)+2,0), ""), "")</f>
        <v/>
      </c>
      <c r="V731" s="42"/>
      <c r="W731" s="862"/>
      <c r="X731" s="863"/>
      <c r="Y731" s="43"/>
      <c r="Z731" s="48"/>
      <c r="AA731" s="155"/>
      <c r="AB731" s="49"/>
      <c r="AC731" s="864" t="str">
        <f>IFERROR(IF(AG731&lt;&gt;"",Z731*VLOOKUP(N731,【参考】数式用!$AG$2:$AL$48,MATCH(Y731,【参考】数式用!$AI$4:$AL$4,0)+2,0), ""), "")</f>
        <v/>
      </c>
      <c r="AD731" s="864"/>
      <c r="AE731" s="409"/>
      <c r="AF731" s="53"/>
      <c r="AG731" s="421" t="str">
        <f>IFERROR(VLOOKUP(O731, 【参考】数式用!$AY$5:$AY$13, 1, FALSE), "")</f>
        <v/>
      </c>
      <c r="AH731" s="422" t="str">
        <f>IFERROR(VLOOKUP(N731, 【参考】数式用!$BA$2:$BB$48, 2, FALSE), "")</f>
        <v/>
      </c>
      <c r="AI731" s="423" t="str">
        <f t="shared" si="24"/>
        <v/>
      </c>
      <c r="AJ731" s="424" t="str">
        <f t="shared" si="25"/>
        <v/>
      </c>
    </row>
    <row r="732" spans="1:36" ht="30" customHeight="1">
      <c r="A732" s="153">
        <v>719</v>
      </c>
      <c r="B732" s="857" t="str">
        <f>IF(基本情報入力シート!C757="","",基本情報入力シート!C757)</f>
        <v/>
      </c>
      <c r="C732" s="858"/>
      <c r="D732" s="858"/>
      <c r="E732" s="858"/>
      <c r="F732" s="858"/>
      <c r="G732" s="858"/>
      <c r="H732" s="858"/>
      <c r="I732" s="859"/>
      <c r="J732" s="405" t="str">
        <f>IF(基本情報入力シート!M757="","",基本情報入力シート!M757)</f>
        <v/>
      </c>
      <c r="K732" s="406" t="str">
        <f>IF(基本情報入力シート!R757="","",基本情報入力シート!R757)</f>
        <v/>
      </c>
      <c r="L732" s="406" t="str">
        <f>IF(基本情報入力シート!W757="","",基本情報入力シート!W757)</f>
        <v/>
      </c>
      <c r="M732" s="405" t="str">
        <f>IF(基本情報入力シート!X757="","",基本情報入力シート!X757)</f>
        <v/>
      </c>
      <c r="N732" s="157" t="str">
        <f>IF(基本情報入力シート!Y757="","",基本情報入力シート!Y757)</f>
        <v/>
      </c>
      <c r="O732" s="164"/>
      <c r="P732" s="43"/>
      <c r="Q732" s="860"/>
      <c r="R732" s="861"/>
      <c r="S732" s="154" t="str">
        <f>IFERROR(ROUNDDOWN(Q732*VLOOKUP(N732,【参考】数式用!$AR$2:$AW$48,MATCH(P732,【参考】数式用!$AT$4:$AW$4)+2,FALSE)*0.5, 0), "")</f>
        <v/>
      </c>
      <c r="T732" s="47"/>
      <c r="U732" s="156" t="str">
        <f>IFERROR(IF(AG732&lt;&gt;"",Q732*VLOOKUP(N732,【参考】数式用!$AG$2:$AL$48,MATCH(P732,【参考】数式用!$AI$4:$AL$4,0)+2,0), ""), "")</f>
        <v/>
      </c>
      <c r="V732" s="42"/>
      <c r="W732" s="862"/>
      <c r="X732" s="863"/>
      <c r="Y732" s="43"/>
      <c r="Z732" s="48"/>
      <c r="AA732" s="155"/>
      <c r="AB732" s="49"/>
      <c r="AC732" s="864" t="str">
        <f>IFERROR(IF(AG732&lt;&gt;"",Z732*VLOOKUP(N732,【参考】数式用!$AG$2:$AL$48,MATCH(Y732,【参考】数式用!$AI$4:$AL$4,0)+2,0), ""), "")</f>
        <v/>
      </c>
      <c r="AD732" s="864"/>
      <c r="AE732" s="409"/>
      <c r="AF732" s="53"/>
      <c r="AG732" s="421" t="str">
        <f>IFERROR(VLOOKUP(O732, 【参考】数式用!$AY$5:$AY$13, 1, FALSE), "")</f>
        <v/>
      </c>
      <c r="AH732" s="422" t="str">
        <f>IFERROR(VLOOKUP(N732, 【参考】数式用!$BA$2:$BB$48, 2, FALSE), "")</f>
        <v/>
      </c>
      <c r="AI732" s="423" t="str">
        <f t="shared" si="24"/>
        <v/>
      </c>
      <c r="AJ732" s="424" t="str">
        <f t="shared" si="25"/>
        <v/>
      </c>
    </row>
    <row r="733" spans="1:36" ht="30" customHeight="1">
      <c r="A733" s="153">
        <v>720</v>
      </c>
      <c r="B733" s="857" t="str">
        <f>IF(基本情報入力シート!C758="","",基本情報入力シート!C758)</f>
        <v/>
      </c>
      <c r="C733" s="858"/>
      <c r="D733" s="858"/>
      <c r="E733" s="858"/>
      <c r="F733" s="858"/>
      <c r="G733" s="858"/>
      <c r="H733" s="858"/>
      <c r="I733" s="859"/>
      <c r="J733" s="405" t="str">
        <f>IF(基本情報入力シート!M758="","",基本情報入力シート!M758)</f>
        <v/>
      </c>
      <c r="K733" s="406" t="str">
        <f>IF(基本情報入力シート!R758="","",基本情報入力シート!R758)</f>
        <v/>
      </c>
      <c r="L733" s="406" t="str">
        <f>IF(基本情報入力シート!W758="","",基本情報入力シート!W758)</f>
        <v/>
      </c>
      <c r="M733" s="405" t="str">
        <f>IF(基本情報入力シート!X758="","",基本情報入力シート!X758)</f>
        <v/>
      </c>
      <c r="N733" s="157" t="str">
        <f>IF(基本情報入力シート!Y758="","",基本情報入力シート!Y758)</f>
        <v/>
      </c>
      <c r="O733" s="164"/>
      <c r="P733" s="43"/>
      <c r="Q733" s="860"/>
      <c r="R733" s="861"/>
      <c r="S733" s="154" t="str">
        <f>IFERROR(ROUNDDOWN(Q733*VLOOKUP(N733,【参考】数式用!$AR$2:$AW$48,MATCH(P733,【参考】数式用!$AT$4:$AW$4)+2,FALSE)*0.5, 0), "")</f>
        <v/>
      </c>
      <c r="T733" s="47"/>
      <c r="U733" s="156" t="str">
        <f>IFERROR(IF(AG733&lt;&gt;"",Q733*VLOOKUP(N733,【参考】数式用!$AG$2:$AL$48,MATCH(P733,【参考】数式用!$AI$4:$AL$4,0)+2,0), ""), "")</f>
        <v/>
      </c>
      <c r="V733" s="42"/>
      <c r="W733" s="862"/>
      <c r="X733" s="863"/>
      <c r="Y733" s="43"/>
      <c r="Z733" s="48"/>
      <c r="AA733" s="155"/>
      <c r="AB733" s="49"/>
      <c r="AC733" s="864" t="str">
        <f>IFERROR(IF(AG733&lt;&gt;"",Z733*VLOOKUP(N733,【参考】数式用!$AG$2:$AL$48,MATCH(Y733,【参考】数式用!$AI$4:$AL$4,0)+2,0), ""), "")</f>
        <v/>
      </c>
      <c r="AD733" s="864"/>
      <c r="AE733" s="409"/>
      <c r="AF733" s="53"/>
      <c r="AG733" s="421" t="str">
        <f>IFERROR(VLOOKUP(O733, 【参考】数式用!$AY$5:$AY$13, 1, FALSE), "")</f>
        <v/>
      </c>
      <c r="AH733" s="422" t="str">
        <f>IFERROR(VLOOKUP(N733, 【参考】数式用!$BA$2:$BB$48, 2, FALSE), "")</f>
        <v/>
      </c>
      <c r="AI733" s="423" t="str">
        <f t="shared" si="24"/>
        <v/>
      </c>
      <c r="AJ733" s="424" t="str">
        <f t="shared" si="25"/>
        <v/>
      </c>
    </row>
    <row r="734" spans="1:36" ht="30" customHeight="1">
      <c r="A734" s="153">
        <v>721</v>
      </c>
      <c r="B734" s="857" t="str">
        <f>IF(基本情報入力シート!C759="","",基本情報入力シート!C759)</f>
        <v/>
      </c>
      <c r="C734" s="858"/>
      <c r="D734" s="858"/>
      <c r="E734" s="858"/>
      <c r="F734" s="858"/>
      <c r="G734" s="858"/>
      <c r="H734" s="858"/>
      <c r="I734" s="859"/>
      <c r="J734" s="405" t="str">
        <f>IF(基本情報入力シート!M759="","",基本情報入力シート!M759)</f>
        <v/>
      </c>
      <c r="K734" s="406" t="str">
        <f>IF(基本情報入力シート!R759="","",基本情報入力シート!R759)</f>
        <v/>
      </c>
      <c r="L734" s="406" t="str">
        <f>IF(基本情報入力シート!W759="","",基本情報入力シート!W759)</f>
        <v/>
      </c>
      <c r="M734" s="405" t="str">
        <f>IF(基本情報入力シート!X759="","",基本情報入力シート!X759)</f>
        <v/>
      </c>
      <c r="N734" s="157" t="str">
        <f>IF(基本情報入力シート!Y759="","",基本情報入力シート!Y759)</f>
        <v/>
      </c>
      <c r="O734" s="164"/>
      <c r="P734" s="43"/>
      <c r="Q734" s="860"/>
      <c r="R734" s="861"/>
      <c r="S734" s="154" t="str">
        <f>IFERROR(ROUNDDOWN(Q734*VLOOKUP(N734,【参考】数式用!$AR$2:$AW$48,MATCH(P734,【参考】数式用!$AT$4:$AW$4)+2,FALSE)*0.5, 0), "")</f>
        <v/>
      </c>
      <c r="T734" s="47"/>
      <c r="U734" s="156" t="str">
        <f>IFERROR(IF(AG734&lt;&gt;"",Q734*VLOOKUP(N734,【参考】数式用!$AG$2:$AL$48,MATCH(P734,【参考】数式用!$AI$4:$AL$4,0)+2,0), ""), "")</f>
        <v/>
      </c>
      <c r="V734" s="42"/>
      <c r="W734" s="862"/>
      <c r="X734" s="863"/>
      <c r="Y734" s="43"/>
      <c r="Z734" s="48"/>
      <c r="AA734" s="155"/>
      <c r="AB734" s="49"/>
      <c r="AC734" s="864" t="str">
        <f>IFERROR(IF(AG734&lt;&gt;"",Z734*VLOOKUP(N734,【参考】数式用!$AG$2:$AL$48,MATCH(Y734,【参考】数式用!$AI$4:$AL$4,0)+2,0), ""), "")</f>
        <v/>
      </c>
      <c r="AD734" s="864"/>
      <c r="AE734" s="409"/>
      <c r="AF734" s="53"/>
      <c r="AG734" s="421" t="str">
        <f>IFERROR(VLOOKUP(O734, 【参考】数式用!$AY$5:$AY$13, 1, FALSE), "")</f>
        <v/>
      </c>
      <c r="AH734" s="422" t="str">
        <f>IFERROR(VLOOKUP(N734, 【参考】数式用!$BA$2:$BB$48, 2, FALSE), "")</f>
        <v/>
      </c>
      <c r="AI734" s="423" t="str">
        <f t="shared" si="24"/>
        <v/>
      </c>
      <c r="AJ734" s="424" t="str">
        <f t="shared" si="25"/>
        <v/>
      </c>
    </row>
    <row r="735" spans="1:36" ht="30" customHeight="1">
      <c r="A735" s="153">
        <v>722</v>
      </c>
      <c r="B735" s="857" t="str">
        <f>IF(基本情報入力シート!C760="","",基本情報入力シート!C760)</f>
        <v/>
      </c>
      <c r="C735" s="858"/>
      <c r="D735" s="858"/>
      <c r="E735" s="858"/>
      <c r="F735" s="858"/>
      <c r="G735" s="858"/>
      <c r="H735" s="858"/>
      <c r="I735" s="859"/>
      <c r="J735" s="405" t="str">
        <f>IF(基本情報入力シート!M760="","",基本情報入力シート!M760)</f>
        <v/>
      </c>
      <c r="K735" s="406" t="str">
        <f>IF(基本情報入力シート!R760="","",基本情報入力シート!R760)</f>
        <v/>
      </c>
      <c r="L735" s="406" t="str">
        <f>IF(基本情報入力シート!W760="","",基本情報入力シート!W760)</f>
        <v/>
      </c>
      <c r="M735" s="405" t="str">
        <f>IF(基本情報入力シート!X760="","",基本情報入力シート!X760)</f>
        <v/>
      </c>
      <c r="N735" s="157" t="str">
        <f>IF(基本情報入力シート!Y760="","",基本情報入力シート!Y760)</f>
        <v/>
      </c>
      <c r="O735" s="164"/>
      <c r="P735" s="43"/>
      <c r="Q735" s="860"/>
      <c r="R735" s="861"/>
      <c r="S735" s="154" t="str">
        <f>IFERROR(ROUNDDOWN(Q735*VLOOKUP(N735,【参考】数式用!$AR$2:$AW$48,MATCH(P735,【参考】数式用!$AT$4:$AW$4)+2,FALSE)*0.5, 0), "")</f>
        <v/>
      </c>
      <c r="T735" s="47"/>
      <c r="U735" s="156" t="str">
        <f>IFERROR(IF(AG735&lt;&gt;"",Q735*VLOOKUP(N735,【参考】数式用!$AG$2:$AL$48,MATCH(P735,【参考】数式用!$AI$4:$AL$4,0)+2,0), ""), "")</f>
        <v/>
      </c>
      <c r="V735" s="42"/>
      <c r="W735" s="862"/>
      <c r="X735" s="863"/>
      <c r="Y735" s="43"/>
      <c r="Z735" s="48"/>
      <c r="AA735" s="155"/>
      <c r="AB735" s="49"/>
      <c r="AC735" s="864" t="str">
        <f>IFERROR(IF(AG735&lt;&gt;"",Z735*VLOOKUP(N735,【参考】数式用!$AG$2:$AL$48,MATCH(Y735,【参考】数式用!$AI$4:$AL$4,0)+2,0), ""), "")</f>
        <v/>
      </c>
      <c r="AD735" s="864"/>
      <c r="AE735" s="409"/>
      <c r="AF735" s="53"/>
      <c r="AG735" s="421" t="str">
        <f>IFERROR(VLOOKUP(O735, 【参考】数式用!$AY$5:$AY$13, 1, FALSE), "")</f>
        <v/>
      </c>
      <c r="AH735" s="422" t="str">
        <f>IFERROR(VLOOKUP(N735, 【参考】数式用!$BA$2:$BB$48, 2, FALSE), "")</f>
        <v/>
      </c>
      <c r="AI735" s="423" t="str">
        <f t="shared" si="24"/>
        <v/>
      </c>
      <c r="AJ735" s="424" t="str">
        <f t="shared" si="25"/>
        <v/>
      </c>
    </row>
    <row r="736" spans="1:36" ht="30" customHeight="1">
      <c r="A736" s="153">
        <v>723</v>
      </c>
      <c r="B736" s="857" t="str">
        <f>IF(基本情報入力シート!C761="","",基本情報入力シート!C761)</f>
        <v/>
      </c>
      <c r="C736" s="858"/>
      <c r="D736" s="858"/>
      <c r="E736" s="858"/>
      <c r="F736" s="858"/>
      <c r="G736" s="858"/>
      <c r="H736" s="858"/>
      <c r="I736" s="859"/>
      <c r="J736" s="405" t="str">
        <f>IF(基本情報入力シート!M761="","",基本情報入力シート!M761)</f>
        <v/>
      </c>
      <c r="K736" s="406" t="str">
        <f>IF(基本情報入力シート!R761="","",基本情報入力シート!R761)</f>
        <v/>
      </c>
      <c r="L736" s="406" t="str">
        <f>IF(基本情報入力シート!W761="","",基本情報入力シート!W761)</f>
        <v/>
      </c>
      <c r="M736" s="405" t="str">
        <f>IF(基本情報入力シート!X761="","",基本情報入力シート!X761)</f>
        <v/>
      </c>
      <c r="N736" s="157" t="str">
        <f>IF(基本情報入力シート!Y761="","",基本情報入力シート!Y761)</f>
        <v/>
      </c>
      <c r="O736" s="164"/>
      <c r="P736" s="43"/>
      <c r="Q736" s="860"/>
      <c r="R736" s="861"/>
      <c r="S736" s="154" t="str">
        <f>IFERROR(ROUNDDOWN(Q736*VLOOKUP(N736,【参考】数式用!$AR$2:$AW$48,MATCH(P736,【参考】数式用!$AT$4:$AW$4)+2,FALSE)*0.5, 0), "")</f>
        <v/>
      </c>
      <c r="T736" s="47"/>
      <c r="U736" s="156" t="str">
        <f>IFERROR(IF(AG736&lt;&gt;"",Q736*VLOOKUP(N736,【参考】数式用!$AG$2:$AL$48,MATCH(P736,【参考】数式用!$AI$4:$AL$4,0)+2,0), ""), "")</f>
        <v/>
      </c>
      <c r="V736" s="42"/>
      <c r="W736" s="862"/>
      <c r="X736" s="863"/>
      <c r="Y736" s="43"/>
      <c r="Z736" s="48"/>
      <c r="AA736" s="155"/>
      <c r="AB736" s="49"/>
      <c r="AC736" s="864" t="str">
        <f>IFERROR(IF(AG736&lt;&gt;"",Z736*VLOOKUP(N736,【参考】数式用!$AG$2:$AL$48,MATCH(Y736,【参考】数式用!$AI$4:$AL$4,0)+2,0), ""), "")</f>
        <v/>
      </c>
      <c r="AD736" s="864"/>
      <c r="AE736" s="409"/>
      <c r="AF736" s="53"/>
      <c r="AG736" s="421" t="str">
        <f>IFERROR(VLOOKUP(O736, 【参考】数式用!$AY$5:$AY$13, 1, FALSE), "")</f>
        <v/>
      </c>
      <c r="AH736" s="422" t="str">
        <f>IFERROR(VLOOKUP(N736, 【参考】数式用!$BA$2:$BB$48, 2, FALSE), "")</f>
        <v/>
      </c>
      <c r="AI736" s="423" t="str">
        <f t="shared" si="24"/>
        <v/>
      </c>
      <c r="AJ736" s="424" t="str">
        <f t="shared" si="25"/>
        <v/>
      </c>
    </row>
    <row r="737" spans="1:36" ht="30" customHeight="1">
      <c r="A737" s="153">
        <v>724</v>
      </c>
      <c r="B737" s="857" t="str">
        <f>IF(基本情報入力シート!C762="","",基本情報入力シート!C762)</f>
        <v/>
      </c>
      <c r="C737" s="858"/>
      <c r="D737" s="858"/>
      <c r="E737" s="858"/>
      <c r="F737" s="858"/>
      <c r="G737" s="858"/>
      <c r="H737" s="858"/>
      <c r="I737" s="859"/>
      <c r="J737" s="405" t="str">
        <f>IF(基本情報入力シート!M762="","",基本情報入力シート!M762)</f>
        <v/>
      </c>
      <c r="K737" s="406" t="str">
        <f>IF(基本情報入力シート!R762="","",基本情報入力シート!R762)</f>
        <v/>
      </c>
      <c r="L737" s="406" t="str">
        <f>IF(基本情報入力シート!W762="","",基本情報入力シート!W762)</f>
        <v/>
      </c>
      <c r="M737" s="405" t="str">
        <f>IF(基本情報入力シート!X762="","",基本情報入力シート!X762)</f>
        <v/>
      </c>
      <c r="N737" s="157" t="str">
        <f>IF(基本情報入力シート!Y762="","",基本情報入力シート!Y762)</f>
        <v/>
      </c>
      <c r="O737" s="164"/>
      <c r="P737" s="43"/>
      <c r="Q737" s="860"/>
      <c r="R737" s="861"/>
      <c r="S737" s="154" t="str">
        <f>IFERROR(ROUNDDOWN(Q737*VLOOKUP(N737,【参考】数式用!$AR$2:$AW$48,MATCH(P737,【参考】数式用!$AT$4:$AW$4)+2,FALSE)*0.5, 0), "")</f>
        <v/>
      </c>
      <c r="T737" s="47"/>
      <c r="U737" s="156" t="str">
        <f>IFERROR(IF(AG737&lt;&gt;"",Q737*VLOOKUP(N737,【参考】数式用!$AG$2:$AL$48,MATCH(P737,【参考】数式用!$AI$4:$AL$4,0)+2,0), ""), "")</f>
        <v/>
      </c>
      <c r="V737" s="42"/>
      <c r="W737" s="862"/>
      <c r="X737" s="863"/>
      <c r="Y737" s="43"/>
      <c r="Z737" s="48"/>
      <c r="AA737" s="155"/>
      <c r="AB737" s="49"/>
      <c r="AC737" s="864" t="str">
        <f>IFERROR(IF(AG737&lt;&gt;"",Z737*VLOOKUP(N737,【参考】数式用!$AG$2:$AL$48,MATCH(Y737,【参考】数式用!$AI$4:$AL$4,0)+2,0), ""), "")</f>
        <v/>
      </c>
      <c r="AD737" s="864"/>
      <c r="AE737" s="409"/>
      <c r="AF737" s="53"/>
      <c r="AG737" s="421" t="str">
        <f>IFERROR(VLOOKUP(O737, 【参考】数式用!$AY$5:$AY$13, 1, FALSE), "")</f>
        <v/>
      </c>
      <c r="AH737" s="422" t="str">
        <f>IFERROR(VLOOKUP(N737, 【参考】数式用!$BA$2:$BB$48, 2, FALSE), "")</f>
        <v/>
      </c>
      <c r="AI737" s="423" t="str">
        <f t="shared" si="24"/>
        <v/>
      </c>
      <c r="AJ737" s="424" t="str">
        <f t="shared" si="25"/>
        <v/>
      </c>
    </row>
    <row r="738" spans="1:36" ht="30" customHeight="1">
      <c r="A738" s="153">
        <v>725</v>
      </c>
      <c r="B738" s="857" t="str">
        <f>IF(基本情報入力シート!C763="","",基本情報入力シート!C763)</f>
        <v/>
      </c>
      <c r="C738" s="858"/>
      <c r="D738" s="858"/>
      <c r="E738" s="858"/>
      <c r="F738" s="858"/>
      <c r="G738" s="858"/>
      <c r="H738" s="858"/>
      <c r="I738" s="859"/>
      <c r="J738" s="405" t="str">
        <f>IF(基本情報入力シート!M763="","",基本情報入力シート!M763)</f>
        <v/>
      </c>
      <c r="K738" s="406" t="str">
        <f>IF(基本情報入力シート!R763="","",基本情報入力シート!R763)</f>
        <v/>
      </c>
      <c r="L738" s="406" t="str">
        <f>IF(基本情報入力シート!W763="","",基本情報入力シート!W763)</f>
        <v/>
      </c>
      <c r="M738" s="405" t="str">
        <f>IF(基本情報入力シート!X763="","",基本情報入力シート!X763)</f>
        <v/>
      </c>
      <c r="N738" s="157" t="str">
        <f>IF(基本情報入力シート!Y763="","",基本情報入力シート!Y763)</f>
        <v/>
      </c>
      <c r="O738" s="164"/>
      <c r="P738" s="43"/>
      <c r="Q738" s="860"/>
      <c r="R738" s="861"/>
      <c r="S738" s="154" t="str">
        <f>IFERROR(ROUNDDOWN(Q738*VLOOKUP(N738,【参考】数式用!$AR$2:$AW$48,MATCH(P738,【参考】数式用!$AT$4:$AW$4)+2,FALSE)*0.5, 0), "")</f>
        <v/>
      </c>
      <c r="T738" s="47"/>
      <c r="U738" s="156" t="str">
        <f>IFERROR(IF(AG738&lt;&gt;"",Q738*VLOOKUP(N738,【参考】数式用!$AG$2:$AL$48,MATCH(P738,【参考】数式用!$AI$4:$AL$4,0)+2,0), ""), "")</f>
        <v/>
      </c>
      <c r="V738" s="42"/>
      <c r="W738" s="862"/>
      <c r="X738" s="863"/>
      <c r="Y738" s="43"/>
      <c r="Z738" s="48"/>
      <c r="AA738" s="155"/>
      <c r="AB738" s="49"/>
      <c r="AC738" s="864" t="str">
        <f>IFERROR(IF(AG738&lt;&gt;"",Z738*VLOOKUP(N738,【参考】数式用!$AG$2:$AL$48,MATCH(Y738,【参考】数式用!$AI$4:$AL$4,0)+2,0), ""), "")</f>
        <v/>
      </c>
      <c r="AD738" s="864"/>
      <c r="AE738" s="409"/>
      <c r="AF738" s="53"/>
      <c r="AG738" s="421" t="str">
        <f>IFERROR(VLOOKUP(O738, 【参考】数式用!$AY$5:$AY$13, 1, FALSE), "")</f>
        <v/>
      </c>
      <c r="AH738" s="422" t="str">
        <f>IFERROR(VLOOKUP(N738, 【参考】数式用!$BA$2:$BB$48, 2, FALSE), "")</f>
        <v/>
      </c>
      <c r="AI738" s="423" t="str">
        <f t="shared" si="24"/>
        <v/>
      </c>
      <c r="AJ738" s="424" t="str">
        <f t="shared" si="25"/>
        <v/>
      </c>
    </row>
    <row r="739" spans="1:36" ht="30" customHeight="1">
      <c r="A739" s="153">
        <v>726</v>
      </c>
      <c r="B739" s="857" t="str">
        <f>IF(基本情報入力シート!C764="","",基本情報入力シート!C764)</f>
        <v/>
      </c>
      <c r="C739" s="858"/>
      <c r="D739" s="858"/>
      <c r="E739" s="858"/>
      <c r="F739" s="858"/>
      <c r="G739" s="858"/>
      <c r="H739" s="858"/>
      <c r="I739" s="859"/>
      <c r="J739" s="405" t="str">
        <f>IF(基本情報入力シート!M764="","",基本情報入力シート!M764)</f>
        <v/>
      </c>
      <c r="K739" s="406" t="str">
        <f>IF(基本情報入力シート!R764="","",基本情報入力シート!R764)</f>
        <v/>
      </c>
      <c r="L739" s="406" t="str">
        <f>IF(基本情報入力シート!W764="","",基本情報入力シート!W764)</f>
        <v/>
      </c>
      <c r="M739" s="405" t="str">
        <f>IF(基本情報入力シート!X764="","",基本情報入力シート!X764)</f>
        <v/>
      </c>
      <c r="N739" s="157" t="str">
        <f>IF(基本情報入力シート!Y764="","",基本情報入力シート!Y764)</f>
        <v/>
      </c>
      <c r="O739" s="164"/>
      <c r="P739" s="43"/>
      <c r="Q739" s="860"/>
      <c r="R739" s="861"/>
      <c r="S739" s="154" t="str">
        <f>IFERROR(ROUNDDOWN(Q739*VLOOKUP(N739,【参考】数式用!$AR$2:$AW$48,MATCH(P739,【参考】数式用!$AT$4:$AW$4)+2,FALSE)*0.5, 0), "")</f>
        <v/>
      </c>
      <c r="T739" s="47"/>
      <c r="U739" s="156" t="str">
        <f>IFERROR(IF(AG739&lt;&gt;"",Q739*VLOOKUP(N739,【参考】数式用!$AG$2:$AL$48,MATCH(P739,【参考】数式用!$AI$4:$AL$4,0)+2,0), ""), "")</f>
        <v/>
      </c>
      <c r="V739" s="42"/>
      <c r="W739" s="862"/>
      <c r="X739" s="863"/>
      <c r="Y739" s="43"/>
      <c r="Z739" s="48"/>
      <c r="AA739" s="155"/>
      <c r="AB739" s="49"/>
      <c r="AC739" s="864" t="str">
        <f>IFERROR(IF(AG739&lt;&gt;"",Z739*VLOOKUP(N739,【参考】数式用!$AG$2:$AL$48,MATCH(Y739,【参考】数式用!$AI$4:$AL$4,0)+2,0), ""), "")</f>
        <v/>
      </c>
      <c r="AD739" s="864"/>
      <c r="AE739" s="409"/>
      <c r="AF739" s="53"/>
      <c r="AG739" s="421" t="str">
        <f>IFERROR(VLOOKUP(O739, 【参考】数式用!$AY$5:$AY$13, 1, FALSE), "")</f>
        <v/>
      </c>
      <c r="AH739" s="422" t="str">
        <f>IFERROR(VLOOKUP(N739, 【参考】数式用!$BA$2:$BB$48, 2, FALSE), "")</f>
        <v/>
      </c>
      <c r="AI739" s="423" t="str">
        <f t="shared" si="24"/>
        <v/>
      </c>
      <c r="AJ739" s="424" t="str">
        <f t="shared" si="25"/>
        <v/>
      </c>
    </row>
    <row r="740" spans="1:36" ht="30" customHeight="1">
      <c r="A740" s="153">
        <v>727</v>
      </c>
      <c r="B740" s="857" t="str">
        <f>IF(基本情報入力シート!C765="","",基本情報入力シート!C765)</f>
        <v/>
      </c>
      <c r="C740" s="858"/>
      <c r="D740" s="858"/>
      <c r="E740" s="858"/>
      <c r="F740" s="858"/>
      <c r="G740" s="858"/>
      <c r="H740" s="858"/>
      <c r="I740" s="859"/>
      <c r="J740" s="405" t="str">
        <f>IF(基本情報入力シート!M765="","",基本情報入力シート!M765)</f>
        <v/>
      </c>
      <c r="K740" s="406" t="str">
        <f>IF(基本情報入力シート!R765="","",基本情報入力シート!R765)</f>
        <v/>
      </c>
      <c r="L740" s="406" t="str">
        <f>IF(基本情報入力シート!W765="","",基本情報入力シート!W765)</f>
        <v/>
      </c>
      <c r="M740" s="405" t="str">
        <f>IF(基本情報入力シート!X765="","",基本情報入力シート!X765)</f>
        <v/>
      </c>
      <c r="N740" s="157" t="str">
        <f>IF(基本情報入力シート!Y765="","",基本情報入力シート!Y765)</f>
        <v/>
      </c>
      <c r="O740" s="164"/>
      <c r="P740" s="43"/>
      <c r="Q740" s="860"/>
      <c r="R740" s="861"/>
      <c r="S740" s="154" t="str">
        <f>IFERROR(ROUNDDOWN(Q740*VLOOKUP(N740,【参考】数式用!$AR$2:$AW$48,MATCH(P740,【参考】数式用!$AT$4:$AW$4)+2,FALSE)*0.5, 0), "")</f>
        <v/>
      </c>
      <c r="T740" s="47"/>
      <c r="U740" s="156" t="str">
        <f>IFERROR(IF(AG740&lt;&gt;"",Q740*VLOOKUP(N740,【参考】数式用!$AG$2:$AL$48,MATCH(P740,【参考】数式用!$AI$4:$AL$4,0)+2,0), ""), "")</f>
        <v/>
      </c>
      <c r="V740" s="42"/>
      <c r="W740" s="862"/>
      <c r="X740" s="863"/>
      <c r="Y740" s="43"/>
      <c r="Z740" s="48"/>
      <c r="AA740" s="155"/>
      <c r="AB740" s="49"/>
      <c r="AC740" s="864" t="str">
        <f>IFERROR(IF(AG740&lt;&gt;"",Z740*VLOOKUP(N740,【参考】数式用!$AG$2:$AL$48,MATCH(Y740,【参考】数式用!$AI$4:$AL$4,0)+2,0), ""), "")</f>
        <v/>
      </c>
      <c r="AD740" s="864"/>
      <c r="AE740" s="409"/>
      <c r="AF740" s="53"/>
      <c r="AG740" s="421" t="str">
        <f>IFERROR(VLOOKUP(O740, 【参考】数式用!$AY$5:$AY$13, 1, FALSE), "")</f>
        <v/>
      </c>
      <c r="AH740" s="422" t="str">
        <f>IFERROR(VLOOKUP(N740, 【参考】数式用!$BA$2:$BB$48, 2, FALSE), "")</f>
        <v/>
      </c>
      <c r="AI740" s="423" t="str">
        <f t="shared" si="24"/>
        <v/>
      </c>
      <c r="AJ740" s="424" t="str">
        <f t="shared" si="25"/>
        <v/>
      </c>
    </row>
    <row r="741" spans="1:36" ht="30" customHeight="1">
      <c r="A741" s="153">
        <v>728</v>
      </c>
      <c r="B741" s="857" t="str">
        <f>IF(基本情報入力シート!C766="","",基本情報入力シート!C766)</f>
        <v/>
      </c>
      <c r="C741" s="858"/>
      <c r="D741" s="858"/>
      <c r="E741" s="858"/>
      <c r="F741" s="858"/>
      <c r="G741" s="858"/>
      <c r="H741" s="858"/>
      <c r="I741" s="859"/>
      <c r="J741" s="405" t="str">
        <f>IF(基本情報入力シート!M766="","",基本情報入力シート!M766)</f>
        <v/>
      </c>
      <c r="K741" s="406" t="str">
        <f>IF(基本情報入力シート!R766="","",基本情報入力シート!R766)</f>
        <v/>
      </c>
      <c r="L741" s="406" t="str">
        <f>IF(基本情報入力シート!W766="","",基本情報入力シート!W766)</f>
        <v/>
      </c>
      <c r="M741" s="405" t="str">
        <f>IF(基本情報入力シート!X766="","",基本情報入力シート!X766)</f>
        <v/>
      </c>
      <c r="N741" s="157" t="str">
        <f>IF(基本情報入力シート!Y766="","",基本情報入力シート!Y766)</f>
        <v/>
      </c>
      <c r="O741" s="164"/>
      <c r="P741" s="43"/>
      <c r="Q741" s="860"/>
      <c r="R741" s="861"/>
      <c r="S741" s="154" t="str">
        <f>IFERROR(ROUNDDOWN(Q741*VLOOKUP(N741,【参考】数式用!$AR$2:$AW$48,MATCH(P741,【参考】数式用!$AT$4:$AW$4)+2,FALSE)*0.5, 0), "")</f>
        <v/>
      </c>
      <c r="T741" s="47"/>
      <c r="U741" s="156" t="str">
        <f>IFERROR(IF(AG741&lt;&gt;"",Q741*VLOOKUP(N741,【参考】数式用!$AG$2:$AL$48,MATCH(P741,【参考】数式用!$AI$4:$AL$4,0)+2,0), ""), "")</f>
        <v/>
      </c>
      <c r="V741" s="42"/>
      <c r="W741" s="862"/>
      <c r="X741" s="863"/>
      <c r="Y741" s="43"/>
      <c r="Z741" s="48"/>
      <c r="AA741" s="155"/>
      <c r="AB741" s="49"/>
      <c r="AC741" s="864" t="str">
        <f>IFERROR(IF(AG741&lt;&gt;"",Z741*VLOOKUP(N741,【参考】数式用!$AG$2:$AL$48,MATCH(Y741,【参考】数式用!$AI$4:$AL$4,0)+2,0), ""), "")</f>
        <v/>
      </c>
      <c r="AD741" s="864"/>
      <c r="AE741" s="409"/>
      <c r="AF741" s="53"/>
      <c r="AG741" s="421" t="str">
        <f>IFERROR(VLOOKUP(O741, 【参考】数式用!$AY$5:$AY$13, 1, FALSE), "")</f>
        <v/>
      </c>
      <c r="AH741" s="422" t="str">
        <f>IFERROR(VLOOKUP(N741, 【参考】数式用!$BA$2:$BB$48, 2, FALSE), "")</f>
        <v/>
      </c>
      <c r="AI741" s="423" t="str">
        <f t="shared" si="24"/>
        <v/>
      </c>
      <c r="AJ741" s="424" t="str">
        <f t="shared" si="25"/>
        <v/>
      </c>
    </row>
    <row r="742" spans="1:36" ht="30" customHeight="1">
      <c r="A742" s="153">
        <v>729</v>
      </c>
      <c r="B742" s="857" t="str">
        <f>IF(基本情報入力シート!C767="","",基本情報入力シート!C767)</f>
        <v/>
      </c>
      <c r="C742" s="858"/>
      <c r="D742" s="858"/>
      <c r="E742" s="858"/>
      <c r="F742" s="858"/>
      <c r="G742" s="858"/>
      <c r="H742" s="858"/>
      <c r="I742" s="859"/>
      <c r="J742" s="405" t="str">
        <f>IF(基本情報入力シート!M767="","",基本情報入力シート!M767)</f>
        <v/>
      </c>
      <c r="K742" s="406" t="str">
        <f>IF(基本情報入力シート!R767="","",基本情報入力シート!R767)</f>
        <v/>
      </c>
      <c r="L742" s="406" t="str">
        <f>IF(基本情報入力シート!W767="","",基本情報入力シート!W767)</f>
        <v/>
      </c>
      <c r="M742" s="405" t="str">
        <f>IF(基本情報入力シート!X767="","",基本情報入力シート!X767)</f>
        <v/>
      </c>
      <c r="N742" s="157" t="str">
        <f>IF(基本情報入力シート!Y767="","",基本情報入力シート!Y767)</f>
        <v/>
      </c>
      <c r="O742" s="164"/>
      <c r="P742" s="43"/>
      <c r="Q742" s="860"/>
      <c r="R742" s="861"/>
      <c r="S742" s="154" t="str">
        <f>IFERROR(ROUNDDOWN(Q742*VLOOKUP(N742,【参考】数式用!$AR$2:$AW$48,MATCH(P742,【参考】数式用!$AT$4:$AW$4)+2,FALSE)*0.5, 0), "")</f>
        <v/>
      </c>
      <c r="T742" s="47"/>
      <c r="U742" s="156" t="str">
        <f>IFERROR(IF(AG742&lt;&gt;"",Q742*VLOOKUP(N742,【参考】数式用!$AG$2:$AL$48,MATCH(P742,【参考】数式用!$AI$4:$AL$4,0)+2,0), ""), "")</f>
        <v/>
      </c>
      <c r="V742" s="42"/>
      <c r="W742" s="862"/>
      <c r="X742" s="863"/>
      <c r="Y742" s="43"/>
      <c r="Z742" s="48"/>
      <c r="AA742" s="155"/>
      <c r="AB742" s="49"/>
      <c r="AC742" s="864" t="str">
        <f>IFERROR(IF(AG742&lt;&gt;"",Z742*VLOOKUP(N742,【参考】数式用!$AG$2:$AL$48,MATCH(Y742,【参考】数式用!$AI$4:$AL$4,0)+2,0), ""), "")</f>
        <v/>
      </c>
      <c r="AD742" s="864"/>
      <c r="AE742" s="409"/>
      <c r="AF742" s="53"/>
      <c r="AG742" s="421" t="str">
        <f>IFERROR(VLOOKUP(O742, 【参考】数式用!$AY$5:$AY$13, 1, FALSE), "")</f>
        <v/>
      </c>
      <c r="AH742" s="422" t="str">
        <f>IFERROR(VLOOKUP(N742, 【参考】数式用!$BA$2:$BB$48, 2, FALSE), "")</f>
        <v/>
      </c>
      <c r="AI742" s="423" t="str">
        <f t="shared" si="24"/>
        <v/>
      </c>
      <c r="AJ742" s="424" t="str">
        <f t="shared" si="25"/>
        <v/>
      </c>
    </row>
    <row r="743" spans="1:36" ht="30" customHeight="1">
      <c r="A743" s="153">
        <v>730</v>
      </c>
      <c r="B743" s="857" t="str">
        <f>IF(基本情報入力シート!C768="","",基本情報入力シート!C768)</f>
        <v/>
      </c>
      <c r="C743" s="858"/>
      <c r="D743" s="858"/>
      <c r="E743" s="858"/>
      <c r="F743" s="858"/>
      <c r="G743" s="858"/>
      <c r="H743" s="858"/>
      <c r="I743" s="859"/>
      <c r="J743" s="405" t="str">
        <f>IF(基本情報入力シート!M768="","",基本情報入力シート!M768)</f>
        <v/>
      </c>
      <c r="K743" s="406" t="str">
        <f>IF(基本情報入力シート!R768="","",基本情報入力シート!R768)</f>
        <v/>
      </c>
      <c r="L743" s="406" t="str">
        <f>IF(基本情報入力シート!W768="","",基本情報入力シート!W768)</f>
        <v/>
      </c>
      <c r="M743" s="405" t="str">
        <f>IF(基本情報入力シート!X768="","",基本情報入力シート!X768)</f>
        <v/>
      </c>
      <c r="N743" s="157" t="str">
        <f>IF(基本情報入力シート!Y768="","",基本情報入力シート!Y768)</f>
        <v/>
      </c>
      <c r="O743" s="164"/>
      <c r="P743" s="43"/>
      <c r="Q743" s="860"/>
      <c r="R743" s="861"/>
      <c r="S743" s="154" t="str">
        <f>IFERROR(ROUNDDOWN(Q743*VLOOKUP(N743,【参考】数式用!$AR$2:$AW$48,MATCH(P743,【参考】数式用!$AT$4:$AW$4)+2,FALSE)*0.5, 0), "")</f>
        <v/>
      </c>
      <c r="T743" s="47"/>
      <c r="U743" s="156" t="str">
        <f>IFERROR(IF(AG743&lt;&gt;"",Q743*VLOOKUP(N743,【参考】数式用!$AG$2:$AL$48,MATCH(P743,【参考】数式用!$AI$4:$AL$4,0)+2,0), ""), "")</f>
        <v/>
      </c>
      <c r="V743" s="42"/>
      <c r="W743" s="862"/>
      <c r="X743" s="863"/>
      <c r="Y743" s="43"/>
      <c r="Z743" s="48"/>
      <c r="AA743" s="155"/>
      <c r="AB743" s="49"/>
      <c r="AC743" s="864" t="str">
        <f>IFERROR(IF(AG743&lt;&gt;"",Z743*VLOOKUP(N743,【参考】数式用!$AG$2:$AL$48,MATCH(Y743,【参考】数式用!$AI$4:$AL$4,0)+2,0), ""), "")</f>
        <v/>
      </c>
      <c r="AD743" s="864"/>
      <c r="AE743" s="409"/>
      <c r="AF743" s="53"/>
      <c r="AG743" s="421" t="str">
        <f>IFERROR(VLOOKUP(O743, 【参考】数式用!$AY$5:$AY$13, 1, FALSE), "")</f>
        <v/>
      </c>
      <c r="AH743" s="422" t="str">
        <f>IFERROR(VLOOKUP(N743, 【参考】数式用!$BA$2:$BB$48, 2, FALSE), "")</f>
        <v/>
      </c>
      <c r="AI743" s="423" t="str">
        <f t="shared" si="24"/>
        <v/>
      </c>
      <c r="AJ743" s="424" t="str">
        <f t="shared" si="25"/>
        <v/>
      </c>
    </row>
    <row r="744" spans="1:36" ht="30" customHeight="1">
      <c r="A744" s="153">
        <v>731</v>
      </c>
      <c r="B744" s="857" t="str">
        <f>IF(基本情報入力シート!C769="","",基本情報入力シート!C769)</f>
        <v/>
      </c>
      <c r="C744" s="858"/>
      <c r="D744" s="858"/>
      <c r="E744" s="858"/>
      <c r="F744" s="858"/>
      <c r="G744" s="858"/>
      <c r="H744" s="858"/>
      <c r="I744" s="859"/>
      <c r="J744" s="405" t="str">
        <f>IF(基本情報入力シート!M769="","",基本情報入力シート!M769)</f>
        <v/>
      </c>
      <c r="K744" s="406" t="str">
        <f>IF(基本情報入力シート!R769="","",基本情報入力シート!R769)</f>
        <v/>
      </c>
      <c r="L744" s="406" t="str">
        <f>IF(基本情報入力シート!W769="","",基本情報入力シート!W769)</f>
        <v/>
      </c>
      <c r="M744" s="405" t="str">
        <f>IF(基本情報入力シート!X769="","",基本情報入力シート!X769)</f>
        <v/>
      </c>
      <c r="N744" s="157" t="str">
        <f>IF(基本情報入力シート!Y769="","",基本情報入力シート!Y769)</f>
        <v/>
      </c>
      <c r="O744" s="164"/>
      <c r="P744" s="43"/>
      <c r="Q744" s="860"/>
      <c r="R744" s="861"/>
      <c r="S744" s="154" t="str">
        <f>IFERROR(ROUNDDOWN(Q744*VLOOKUP(N744,【参考】数式用!$AR$2:$AW$48,MATCH(P744,【参考】数式用!$AT$4:$AW$4)+2,FALSE)*0.5, 0), "")</f>
        <v/>
      </c>
      <c r="T744" s="47"/>
      <c r="U744" s="156" t="str">
        <f>IFERROR(IF(AG744&lt;&gt;"",Q744*VLOOKUP(N744,【参考】数式用!$AG$2:$AL$48,MATCH(P744,【参考】数式用!$AI$4:$AL$4,0)+2,0), ""), "")</f>
        <v/>
      </c>
      <c r="V744" s="42"/>
      <c r="W744" s="862"/>
      <c r="X744" s="863"/>
      <c r="Y744" s="43"/>
      <c r="Z744" s="48"/>
      <c r="AA744" s="155"/>
      <c r="AB744" s="49"/>
      <c r="AC744" s="864" t="str">
        <f>IFERROR(IF(AG744&lt;&gt;"",Z744*VLOOKUP(N744,【参考】数式用!$AG$2:$AL$48,MATCH(Y744,【参考】数式用!$AI$4:$AL$4,0)+2,0), ""), "")</f>
        <v/>
      </c>
      <c r="AD744" s="864"/>
      <c r="AE744" s="409"/>
      <c r="AF744" s="53"/>
      <c r="AG744" s="421" t="str">
        <f>IFERROR(VLOOKUP(O744, 【参考】数式用!$AY$5:$AY$13, 1, FALSE), "")</f>
        <v/>
      </c>
      <c r="AH744" s="422" t="str">
        <f>IFERROR(VLOOKUP(N744, 【参考】数式用!$BA$2:$BB$48, 2, FALSE), "")</f>
        <v/>
      </c>
      <c r="AI744" s="423" t="str">
        <f t="shared" ref="AI744:AI807" si="26">IF(AND(OR(P744="処遇改善加算Ⅰ",P744="処遇改善加算Ⅱ"),AH744="対象"), 1,"")</f>
        <v/>
      </c>
      <c r="AJ744" s="424" t="str">
        <f t="shared" ref="AJ744:AJ807" si="27">IF(OR(Y744="処遇改善加算Ⅰ",Y744="処遇改善加算Ⅱ"),IF(AND(N744&lt;&gt;"訪問型サービス（総合事業）",N744&lt;&gt;"通所型サービス（総合事業）",N744&lt;&gt;"（介護予防）短期入所生活介護",N744&lt;&gt;"（介護予防）短期入所療養介護（老健）",N744&lt;&gt;"（介護予防）短期入所療養介護 （病院等（老健以外）)",N744&lt;&gt;"（介護予防）短期入所療養介護（医療院）"),1,""),"")</f>
        <v/>
      </c>
    </row>
    <row r="745" spans="1:36" ht="30" customHeight="1">
      <c r="A745" s="153">
        <v>732</v>
      </c>
      <c r="B745" s="857" t="str">
        <f>IF(基本情報入力シート!C770="","",基本情報入力シート!C770)</f>
        <v/>
      </c>
      <c r="C745" s="858"/>
      <c r="D745" s="858"/>
      <c r="E745" s="858"/>
      <c r="F745" s="858"/>
      <c r="G745" s="858"/>
      <c r="H745" s="858"/>
      <c r="I745" s="859"/>
      <c r="J745" s="405" t="str">
        <f>IF(基本情報入力シート!M770="","",基本情報入力シート!M770)</f>
        <v/>
      </c>
      <c r="K745" s="406" t="str">
        <f>IF(基本情報入力シート!R770="","",基本情報入力シート!R770)</f>
        <v/>
      </c>
      <c r="L745" s="406" t="str">
        <f>IF(基本情報入力シート!W770="","",基本情報入力シート!W770)</f>
        <v/>
      </c>
      <c r="M745" s="405" t="str">
        <f>IF(基本情報入力シート!X770="","",基本情報入力シート!X770)</f>
        <v/>
      </c>
      <c r="N745" s="157" t="str">
        <f>IF(基本情報入力シート!Y770="","",基本情報入力シート!Y770)</f>
        <v/>
      </c>
      <c r="O745" s="164"/>
      <c r="P745" s="43"/>
      <c r="Q745" s="860"/>
      <c r="R745" s="861"/>
      <c r="S745" s="154" t="str">
        <f>IFERROR(ROUNDDOWN(Q745*VLOOKUP(N745,【参考】数式用!$AR$2:$AW$48,MATCH(P745,【参考】数式用!$AT$4:$AW$4)+2,FALSE)*0.5, 0), "")</f>
        <v/>
      </c>
      <c r="T745" s="47"/>
      <c r="U745" s="156" t="str">
        <f>IFERROR(IF(AG745&lt;&gt;"",Q745*VLOOKUP(N745,【参考】数式用!$AG$2:$AL$48,MATCH(P745,【参考】数式用!$AI$4:$AL$4,0)+2,0), ""), "")</f>
        <v/>
      </c>
      <c r="V745" s="42"/>
      <c r="W745" s="862"/>
      <c r="X745" s="863"/>
      <c r="Y745" s="43"/>
      <c r="Z745" s="48"/>
      <c r="AA745" s="155"/>
      <c r="AB745" s="49"/>
      <c r="AC745" s="864" t="str">
        <f>IFERROR(IF(AG745&lt;&gt;"",Z745*VLOOKUP(N745,【参考】数式用!$AG$2:$AL$48,MATCH(Y745,【参考】数式用!$AI$4:$AL$4,0)+2,0), ""), "")</f>
        <v/>
      </c>
      <c r="AD745" s="864"/>
      <c r="AE745" s="409"/>
      <c r="AF745" s="53"/>
      <c r="AG745" s="421" t="str">
        <f>IFERROR(VLOOKUP(O745, 【参考】数式用!$AY$5:$AY$13, 1, FALSE), "")</f>
        <v/>
      </c>
      <c r="AH745" s="422" t="str">
        <f>IFERROR(VLOOKUP(N745, 【参考】数式用!$BA$2:$BB$48, 2, FALSE), "")</f>
        <v/>
      </c>
      <c r="AI745" s="423" t="str">
        <f t="shared" si="26"/>
        <v/>
      </c>
      <c r="AJ745" s="424" t="str">
        <f t="shared" si="27"/>
        <v/>
      </c>
    </row>
    <row r="746" spans="1:36" ht="30" customHeight="1">
      <c r="A746" s="153">
        <v>733</v>
      </c>
      <c r="B746" s="857" t="str">
        <f>IF(基本情報入力シート!C771="","",基本情報入力シート!C771)</f>
        <v/>
      </c>
      <c r="C746" s="858"/>
      <c r="D746" s="858"/>
      <c r="E746" s="858"/>
      <c r="F746" s="858"/>
      <c r="G746" s="858"/>
      <c r="H746" s="858"/>
      <c r="I746" s="859"/>
      <c r="J746" s="405" t="str">
        <f>IF(基本情報入力シート!M771="","",基本情報入力シート!M771)</f>
        <v/>
      </c>
      <c r="K746" s="406" t="str">
        <f>IF(基本情報入力シート!R771="","",基本情報入力シート!R771)</f>
        <v/>
      </c>
      <c r="L746" s="406" t="str">
        <f>IF(基本情報入力シート!W771="","",基本情報入力シート!W771)</f>
        <v/>
      </c>
      <c r="M746" s="405" t="str">
        <f>IF(基本情報入力シート!X771="","",基本情報入力シート!X771)</f>
        <v/>
      </c>
      <c r="N746" s="157" t="str">
        <f>IF(基本情報入力シート!Y771="","",基本情報入力シート!Y771)</f>
        <v/>
      </c>
      <c r="O746" s="164"/>
      <c r="P746" s="43"/>
      <c r="Q746" s="860"/>
      <c r="R746" s="861"/>
      <c r="S746" s="154" t="str">
        <f>IFERROR(ROUNDDOWN(Q746*VLOOKUP(N746,【参考】数式用!$AR$2:$AW$48,MATCH(P746,【参考】数式用!$AT$4:$AW$4)+2,FALSE)*0.5, 0), "")</f>
        <v/>
      </c>
      <c r="T746" s="47"/>
      <c r="U746" s="156" t="str">
        <f>IFERROR(IF(AG746&lt;&gt;"",Q746*VLOOKUP(N746,【参考】数式用!$AG$2:$AL$48,MATCH(P746,【参考】数式用!$AI$4:$AL$4,0)+2,0), ""), "")</f>
        <v/>
      </c>
      <c r="V746" s="42"/>
      <c r="W746" s="862"/>
      <c r="X746" s="863"/>
      <c r="Y746" s="43"/>
      <c r="Z746" s="48"/>
      <c r="AA746" s="155"/>
      <c r="AB746" s="49"/>
      <c r="AC746" s="864" t="str">
        <f>IFERROR(IF(AG746&lt;&gt;"",Z746*VLOOKUP(N746,【参考】数式用!$AG$2:$AL$48,MATCH(Y746,【参考】数式用!$AI$4:$AL$4,0)+2,0), ""), "")</f>
        <v/>
      </c>
      <c r="AD746" s="864"/>
      <c r="AE746" s="409"/>
      <c r="AF746" s="53"/>
      <c r="AG746" s="421" t="str">
        <f>IFERROR(VLOOKUP(O746, 【参考】数式用!$AY$5:$AY$13, 1, FALSE), "")</f>
        <v/>
      </c>
      <c r="AH746" s="422" t="str">
        <f>IFERROR(VLOOKUP(N746, 【参考】数式用!$BA$2:$BB$48, 2, FALSE), "")</f>
        <v/>
      </c>
      <c r="AI746" s="423" t="str">
        <f t="shared" si="26"/>
        <v/>
      </c>
      <c r="AJ746" s="424" t="str">
        <f t="shared" si="27"/>
        <v/>
      </c>
    </row>
    <row r="747" spans="1:36" ht="30" customHeight="1">
      <c r="A747" s="153">
        <v>734</v>
      </c>
      <c r="B747" s="857" t="str">
        <f>IF(基本情報入力シート!C772="","",基本情報入力シート!C772)</f>
        <v/>
      </c>
      <c r="C747" s="858"/>
      <c r="D747" s="858"/>
      <c r="E747" s="858"/>
      <c r="F747" s="858"/>
      <c r="G747" s="858"/>
      <c r="H747" s="858"/>
      <c r="I747" s="859"/>
      <c r="J747" s="405" t="str">
        <f>IF(基本情報入力シート!M772="","",基本情報入力シート!M772)</f>
        <v/>
      </c>
      <c r="K747" s="406" t="str">
        <f>IF(基本情報入力シート!R772="","",基本情報入力シート!R772)</f>
        <v/>
      </c>
      <c r="L747" s="406" t="str">
        <f>IF(基本情報入力シート!W772="","",基本情報入力シート!W772)</f>
        <v/>
      </c>
      <c r="M747" s="405" t="str">
        <f>IF(基本情報入力シート!X772="","",基本情報入力シート!X772)</f>
        <v/>
      </c>
      <c r="N747" s="157" t="str">
        <f>IF(基本情報入力シート!Y772="","",基本情報入力シート!Y772)</f>
        <v/>
      </c>
      <c r="O747" s="164"/>
      <c r="P747" s="43"/>
      <c r="Q747" s="860"/>
      <c r="R747" s="861"/>
      <c r="S747" s="154" t="str">
        <f>IFERROR(ROUNDDOWN(Q747*VLOOKUP(N747,【参考】数式用!$AR$2:$AW$48,MATCH(P747,【参考】数式用!$AT$4:$AW$4)+2,FALSE)*0.5, 0), "")</f>
        <v/>
      </c>
      <c r="T747" s="47"/>
      <c r="U747" s="156" t="str">
        <f>IFERROR(IF(AG747&lt;&gt;"",Q747*VLOOKUP(N747,【参考】数式用!$AG$2:$AL$48,MATCH(P747,【参考】数式用!$AI$4:$AL$4,0)+2,0), ""), "")</f>
        <v/>
      </c>
      <c r="V747" s="42"/>
      <c r="W747" s="862"/>
      <c r="X747" s="863"/>
      <c r="Y747" s="43"/>
      <c r="Z747" s="48"/>
      <c r="AA747" s="155"/>
      <c r="AB747" s="49"/>
      <c r="AC747" s="864" t="str">
        <f>IFERROR(IF(AG747&lt;&gt;"",Z747*VLOOKUP(N747,【参考】数式用!$AG$2:$AL$48,MATCH(Y747,【参考】数式用!$AI$4:$AL$4,0)+2,0), ""), "")</f>
        <v/>
      </c>
      <c r="AD747" s="864"/>
      <c r="AE747" s="409"/>
      <c r="AF747" s="53"/>
      <c r="AG747" s="421" t="str">
        <f>IFERROR(VLOOKUP(O747, 【参考】数式用!$AY$5:$AY$13, 1, FALSE), "")</f>
        <v/>
      </c>
      <c r="AH747" s="422" t="str">
        <f>IFERROR(VLOOKUP(N747, 【参考】数式用!$BA$2:$BB$48, 2, FALSE), "")</f>
        <v/>
      </c>
      <c r="AI747" s="423" t="str">
        <f t="shared" si="26"/>
        <v/>
      </c>
      <c r="AJ747" s="424" t="str">
        <f t="shared" si="27"/>
        <v/>
      </c>
    </row>
    <row r="748" spans="1:36" ht="30" customHeight="1">
      <c r="A748" s="153">
        <v>735</v>
      </c>
      <c r="B748" s="857" t="str">
        <f>IF(基本情報入力シート!C773="","",基本情報入力シート!C773)</f>
        <v/>
      </c>
      <c r="C748" s="858"/>
      <c r="D748" s="858"/>
      <c r="E748" s="858"/>
      <c r="F748" s="858"/>
      <c r="G748" s="858"/>
      <c r="H748" s="858"/>
      <c r="I748" s="859"/>
      <c r="J748" s="405" t="str">
        <f>IF(基本情報入力シート!M773="","",基本情報入力シート!M773)</f>
        <v/>
      </c>
      <c r="K748" s="406" t="str">
        <f>IF(基本情報入力シート!R773="","",基本情報入力シート!R773)</f>
        <v/>
      </c>
      <c r="L748" s="406" t="str">
        <f>IF(基本情報入力シート!W773="","",基本情報入力シート!W773)</f>
        <v/>
      </c>
      <c r="M748" s="405" t="str">
        <f>IF(基本情報入力シート!X773="","",基本情報入力シート!X773)</f>
        <v/>
      </c>
      <c r="N748" s="157" t="str">
        <f>IF(基本情報入力シート!Y773="","",基本情報入力シート!Y773)</f>
        <v/>
      </c>
      <c r="O748" s="164"/>
      <c r="P748" s="43"/>
      <c r="Q748" s="860"/>
      <c r="R748" s="861"/>
      <c r="S748" s="154" t="str">
        <f>IFERROR(ROUNDDOWN(Q748*VLOOKUP(N748,【参考】数式用!$AR$2:$AW$48,MATCH(P748,【参考】数式用!$AT$4:$AW$4)+2,FALSE)*0.5, 0), "")</f>
        <v/>
      </c>
      <c r="T748" s="47"/>
      <c r="U748" s="156" t="str">
        <f>IFERROR(IF(AG748&lt;&gt;"",Q748*VLOOKUP(N748,【参考】数式用!$AG$2:$AL$48,MATCH(P748,【参考】数式用!$AI$4:$AL$4,0)+2,0), ""), "")</f>
        <v/>
      </c>
      <c r="V748" s="42"/>
      <c r="W748" s="862"/>
      <c r="X748" s="863"/>
      <c r="Y748" s="43"/>
      <c r="Z748" s="48"/>
      <c r="AA748" s="155"/>
      <c r="AB748" s="49"/>
      <c r="AC748" s="864" t="str">
        <f>IFERROR(IF(AG748&lt;&gt;"",Z748*VLOOKUP(N748,【参考】数式用!$AG$2:$AL$48,MATCH(Y748,【参考】数式用!$AI$4:$AL$4,0)+2,0), ""), "")</f>
        <v/>
      </c>
      <c r="AD748" s="864"/>
      <c r="AE748" s="409"/>
      <c r="AF748" s="53"/>
      <c r="AG748" s="421" t="str">
        <f>IFERROR(VLOOKUP(O748, 【参考】数式用!$AY$5:$AY$13, 1, FALSE), "")</f>
        <v/>
      </c>
      <c r="AH748" s="422" t="str">
        <f>IFERROR(VLOOKUP(N748, 【参考】数式用!$BA$2:$BB$48, 2, FALSE), "")</f>
        <v/>
      </c>
      <c r="AI748" s="423" t="str">
        <f t="shared" si="26"/>
        <v/>
      </c>
      <c r="AJ748" s="424" t="str">
        <f t="shared" si="27"/>
        <v/>
      </c>
    </row>
    <row r="749" spans="1:36" ht="30" customHeight="1">
      <c r="A749" s="153">
        <v>736</v>
      </c>
      <c r="B749" s="857" t="str">
        <f>IF(基本情報入力シート!C774="","",基本情報入力シート!C774)</f>
        <v/>
      </c>
      <c r="C749" s="858"/>
      <c r="D749" s="858"/>
      <c r="E749" s="858"/>
      <c r="F749" s="858"/>
      <c r="G749" s="858"/>
      <c r="H749" s="858"/>
      <c r="I749" s="859"/>
      <c r="J749" s="405" t="str">
        <f>IF(基本情報入力シート!M774="","",基本情報入力シート!M774)</f>
        <v/>
      </c>
      <c r="K749" s="406" t="str">
        <f>IF(基本情報入力シート!R774="","",基本情報入力シート!R774)</f>
        <v/>
      </c>
      <c r="L749" s="406" t="str">
        <f>IF(基本情報入力シート!W774="","",基本情報入力シート!W774)</f>
        <v/>
      </c>
      <c r="M749" s="405" t="str">
        <f>IF(基本情報入力シート!X774="","",基本情報入力シート!X774)</f>
        <v/>
      </c>
      <c r="N749" s="157" t="str">
        <f>IF(基本情報入力シート!Y774="","",基本情報入力シート!Y774)</f>
        <v/>
      </c>
      <c r="O749" s="164"/>
      <c r="P749" s="43"/>
      <c r="Q749" s="860"/>
      <c r="R749" s="861"/>
      <c r="S749" s="154" t="str">
        <f>IFERROR(ROUNDDOWN(Q749*VLOOKUP(N749,【参考】数式用!$AR$2:$AW$48,MATCH(P749,【参考】数式用!$AT$4:$AW$4)+2,FALSE)*0.5, 0), "")</f>
        <v/>
      </c>
      <c r="T749" s="47"/>
      <c r="U749" s="156" t="str">
        <f>IFERROR(IF(AG749&lt;&gt;"",Q749*VLOOKUP(N749,【参考】数式用!$AG$2:$AL$48,MATCH(P749,【参考】数式用!$AI$4:$AL$4,0)+2,0), ""), "")</f>
        <v/>
      </c>
      <c r="V749" s="42"/>
      <c r="W749" s="862"/>
      <c r="X749" s="863"/>
      <c r="Y749" s="43"/>
      <c r="Z749" s="48"/>
      <c r="AA749" s="155"/>
      <c r="AB749" s="49"/>
      <c r="AC749" s="864" t="str">
        <f>IFERROR(IF(AG749&lt;&gt;"",Z749*VLOOKUP(N749,【参考】数式用!$AG$2:$AL$48,MATCH(Y749,【参考】数式用!$AI$4:$AL$4,0)+2,0), ""), "")</f>
        <v/>
      </c>
      <c r="AD749" s="864"/>
      <c r="AE749" s="409"/>
      <c r="AF749" s="53"/>
      <c r="AG749" s="421" t="str">
        <f>IFERROR(VLOOKUP(O749, 【参考】数式用!$AY$5:$AY$13, 1, FALSE), "")</f>
        <v/>
      </c>
      <c r="AH749" s="422" t="str">
        <f>IFERROR(VLOOKUP(N749, 【参考】数式用!$BA$2:$BB$48, 2, FALSE), "")</f>
        <v/>
      </c>
      <c r="AI749" s="423" t="str">
        <f t="shared" si="26"/>
        <v/>
      </c>
      <c r="AJ749" s="424" t="str">
        <f t="shared" si="27"/>
        <v/>
      </c>
    </row>
    <row r="750" spans="1:36" ht="30" customHeight="1">
      <c r="A750" s="153">
        <v>737</v>
      </c>
      <c r="B750" s="857" t="str">
        <f>IF(基本情報入力シート!C775="","",基本情報入力シート!C775)</f>
        <v/>
      </c>
      <c r="C750" s="858"/>
      <c r="D750" s="858"/>
      <c r="E750" s="858"/>
      <c r="F750" s="858"/>
      <c r="G750" s="858"/>
      <c r="H750" s="858"/>
      <c r="I750" s="859"/>
      <c r="J750" s="405" t="str">
        <f>IF(基本情報入力シート!M775="","",基本情報入力シート!M775)</f>
        <v/>
      </c>
      <c r="K750" s="406" t="str">
        <f>IF(基本情報入力シート!R775="","",基本情報入力シート!R775)</f>
        <v/>
      </c>
      <c r="L750" s="406" t="str">
        <f>IF(基本情報入力シート!W775="","",基本情報入力シート!W775)</f>
        <v/>
      </c>
      <c r="M750" s="405" t="str">
        <f>IF(基本情報入力シート!X775="","",基本情報入力シート!X775)</f>
        <v/>
      </c>
      <c r="N750" s="157" t="str">
        <f>IF(基本情報入力シート!Y775="","",基本情報入力シート!Y775)</f>
        <v/>
      </c>
      <c r="O750" s="164"/>
      <c r="P750" s="43"/>
      <c r="Q750" s="860"/>
      <c r="R750" s="861"/>
      <c r="S750" s="154" t="str">
        <f>IFERROR(ROUNDDOWN(Q750*VLOOKUP(N750,【参考】数式用!$AR$2:$AW$48,MATCH(P750,【参考】数式用!$AT$4:$AW$4)+2,FALSE)*0.5, 0), "")</f>
        <v/>
      </c>
      <c r="T750" s="47"/>
      <c r="U750" s="156" t="str">
        <f>IFERROR(IF(AG750&lt;&gt;"",Q750*VLOOKUP(N750,【参考】数式用!$AG$2:$AL$48,MATCH(P750,【参考】数式用!$AI$4:$AL$4,0)+2,0), ""), "")</f>
        <v/>
      </c>
      <c r="V750" s="42"/>
      <c r="W750" s="862"/>
      <c r="X750" s="863"/>
      <c r="Y750" s="43"/>
      <c r="Z750" s="48"/>
      <c r="AA750" s="155"/>
      <c r="AB750" s="49"/>
      <c r="AC750" s="864" t="str">
        <f>IFERROR(IF(AG750&lt;&gt;"",Z750*VLOOKUP(N750,【参考】数式用!$AG$2:$AL$48,MATCH(Y750,【参考】数式用!$AI$4:$AL$4,0)+2,0), ""), "")</f>
        <v/>
      </c>
      <c r="AD750" s="864"/>
      <c r="AE750" s="409"/>
      <c r="AF750" s="53"/>
      <c r="AG750" s="421" t="str">
        <f>IFERROR(VLOOKUP(O750, 【参考】数式用!$AY$5:$AY$13, 1, FALSE), "")</f>
        <v/>
      </c>
      <c r="AH750" s="422" t="str">
        <f>IFERROR(VLOOKUP(N750, 【参考】数式用!$BA$2:$BB$48, 2, FALSE), "")</f>
        <v/>
      </c>
      <c r="AI750" s="423" t="str">
        <f t="shared" si="26"/>
        <v/>
      </c>
      <c r="AJ750" s="424" t="str">
        <f t="shared" si="27"/>
        <v/>
      </c>
    </row>
    <row r="751" spans="1:36" ht="30" customHeight="1">
      <c r="A751" s="153">
        <v>738</v>
      </c>
      <c r="B751" s="857" t="str">
        <f>IF(基本情報入力シート!C776="","",基本情報入力シート!C776)</f>
        <v/>
      </c>
      <c r="C751" s="858"/>
      <c r="D751" s="858"/>
      <c r="E751" s="858"/>
      <c r="F751" s="858"/>
      <c r="G751" s="858"/>
      <c r="H751" s="858"/>
      <c r="I751" s="859"/>
      <c r="J751" s="405" t="str">
        <f>IF(基本情報入力シート!M776="","",基本情報入力シート!M776)</f>
        <v/>
      </c>
      <c r="K751" s="406" t="str">
        <f>IF(基本情報入力シート!R776="","",基本情報入力シート!R776)</f>
        <v/>
      </c>
      <c r="L751" s="406" t="str">
        <f>IF(基本情報入力シート!W776="","",基本情報入力シート!W776)</f>
        <v/>
      </c>
      <c r="M751" s="405" t="str">
        <f>IF(基本情報入力シート!X776="","",基本情報入力シート!X776)</f>
        <v/>
      </c>
      <c r="N751" s="157" t="str">
        <f>IF(基本情報入力シート!Y776="","",基本情報入力シート!Y776)</f>
        <v/>
      </c>
      <c r="O751" s="164"/>
      <c r="P751" s="43"/>
      <c r="Q751" s="860"/>
      <c r="R751" s="861"/>
      <c r="S751" s="154" t="str">
        <f>IFERROR(ROUNDDOWN(Q751*VLOOKUP(N751,【参考】数式用!$AR$2:$AW$48,MATCH(P751,【参考】数式用!$AT$4:$AW$4)+2,FALSE)*0.5, 0), "")</f>
        <v/>
      </c>
      <c r="T751" s="47"/>
      <c r="U751" s="156" t="str">
        <f>IFERROR(IF(AG751&lt;&gt;"",Q751*VLOOKUP(N751,【参考】数式用!$AG$2:$AL$48,MATCH(P751,【参考】数式用!$AI$4:$AL$4,0)+2,0), ""), "")</f>
        <v/>
      </c>
      <c r="V751" s="42"/>
      <c r="W751" s="862"/>
      <c r="X751" s="863"/>
      <c r="Y751" s="43"/>
      <c r="Z751" s="48"/>
      <c r="AA751" s="155"/>
      <c r="AB751" s="49"/>
      <c r="AC751" s="864" t="str">
        <f>IFERROR(IF(AG751&lt;&gt;"",Z751*VLOOKUP(N751,【参考】数式用!$AG$2:$AL$48,MATCH(Y751,【参考】数式用!$AI$4:$AL$4,0)+2,0), ""), "")</f>
        <v/>
      </c>
      <c r="AD751" s="864"/>
      <c r="AE751" s="409"/>
      <c r="AF751" s="53"/>
      <c r="AG751" s="421" t="str">
        <f>IFERROR(VLOOKUP(O751, 【参考】数式用!$AY$5:$AY$13, 1, FALSE), "")</f>
        <v/>
      </c>
      <c r="AH751" s="422" t="str">
        <f>IFERROR(VLOOKUP(N751, 【参考】数式用!$BA$2:$BB$48, 2, FALSE), "")</f>
        <v/>
      </c>
      <c r="AI751" s="423" t="str">
        <f t="shared" si="26"/>
        <v/>
      </c>
      <c r="AJ751" s="424" t="str">
        <f t="shared" si="27"/>
        <v/>
      </c>
    </row>
    <row r="752" spans="1:36" ht="30" customHeight="1">
      <c r="A752" s="153">
        <v>739</v>
      </c>
      <c r="B752" s="857" t="str">
        <f>IF(基本情報入力シート!C777="","",基本情報入力シート!C777)</f>
        <v/>
      </c>
      <c r="C752" s="858"/>
      <c r="D752" s="858"/>
      <c r="E752" s="858"/>
      <c r="F752" s="858"/>
      <c r="G752" s="858"/>
      <c r="H752" s="858"/>
      <c r="I752" s="859"/>
      <c r="J752" s="405" t="str">
        <f>IF(基本情報入力シート!M777="","",基本情報入力シート!M777)</f>
        <v/>
      </c>
      <c r="K752" s="406" t="str">
        <f>IF(基本情報入力シート!R777="","",基本情報入力シート!R777)</f>
        <v/>
      </c>
      <c r="L752" s="406" t="str">
        <f>IF(基本情報入力シート!W777="","",基本情報入力シート!W777)</f>
        <v/>
      </c>
      <c r="M752" s="405" t="str">
        <f>IF(基本情報入力シート!X777="","",基本情報入力シート!X777)</f>
        <v/>
      </c>
      <c r="N752" s="157" t="str">
        <f>IF(基本情報入力シート!Y777="","",基本情報入力シート!Y777)</f>
        <v/>
      </c>
      <c r="O752" s="164"/>
      <c r="P752" s="43"/>
      <c r="Q752" s="860"/>
      <c r="R752" s="861"/>
      <c r="S752" s="154" t="str">
        <f>IFERROR(ROUNDDOWN(Q752*VLOOKUP(N752,【参考】数式用!$AR$2:$AW$48,MATCH(P752,【参考】数式用!$AT$4:$AW$4)+2,FALSE)*0.5, 0), "")</f>
        <v/>
      </c>
      <c r="T752" s="47"/>
      <c r="U752" s="156" t="str">
        <f>IFERROR(IF(AG752&lt;&gt;"",Q752*VLOOKUP(N752,【参考】数式用!$AG$2:$AL$48,MATCH(P752,【参考】数式用!$AI$4:$AL$4,0)+2,0), ""), "")</f>
        <v/>
      </c>
      <c r="V752" s="42"/>
      <c r="W752" s="862"/>
      <c r="X752" s="863"/>
      <c r="Y752" s="43"/>
      <c r="Z752" s="48"/>
      <c r="AA752" s="155"/>
      <c r="AB752" s="49"/>
      <c r="AC752" s="864" t="str">
        <f>IFERROR(IF(AG752&lt;&gt;"",Z752*VLOOKUP(N752,【参考】数式用!$AG$2:$AL$48,MATCH(Y752,【参考】数式用!$AI$4:$AL$4,0)+2,0), ""), "")</f>
        <v/>
      </c>
      <c r="AD752" s="864"/>
      <c r="AE752" s="409"/>
      <c r="AF752" s="53"/>
      <c r="AG752" s="421" t="str">
        <f>IFERROR(VLOOKUP(O752, 【参考】数式用!$AY$5:$AY$13, 1, FALSE), "")</f>
        <v/>
      </c>
      <c r="AH752" s="422" t="str">
        <f>IFERROR(VLOOKUP(N752, 【参考】数式用!$BA$2:$BB$48, 2, FALSE), "")</f>
        <v/>
      </c>
      <c r="AI752" s="423" t="str">
        <f t="shared" si="26"/>
        <v/>
      </c>
      <c r="AJ752" s="424" t="str">
        <f t="shared" si="27"/>
        <v/>
      </c>
    </row>
    <row r="753" spans="1:36" ht="30" customHeight="1">
      <c r="A753" s="153">
        <v>740</v>
      </c>
      <c r="B753" s="857" t="str">
        <f>IF(基本情報入力シート!C778="","",基本情報入力シート!C778)</f>
        <v/>
      </c>
      <c r="C753" s="858"/>
      <c r="D753" s="858"/>
      <c r="E753" s="858"/>
      <c r="F753" s="858"/>
      <c r="G753" s="858"/>
      <c r="H753" s="858"/>
      <c r="I753" s="859"/>
      <c r="J753" s="405" t="str">
        <f>IF(基本情報入力シート!M778="","",基本情報入力シート!M778)</f>
        <v/>
      </c>
      <c r="K753" s="406" t="str">
        <f>IF(基本情報入力シート!R778="","",基本情報入力シート!R778)</f>
        <v/>
      </c>
      <c r="L753" s="406" t="str">
        <f>IF(基本情報入力シート!W778="","",基本情報入力シート!W778)</f>
        <v/>
      </c>
      <c r="M753" s="405" t="str">
        <f>IF(基本情報入力シート!X778="","",基本情報入力シート!X778)</f>
        <v/>
      </c>
      <c r="N753" s="157" t="str">
        <f>IF(基本情報入力シート!Y778="","",基本情報入力シート!Y778)</f>
        <v/>
      </c>
      <c r="O753" s="164"/>
      <c r="P753" s="43"/>
      <c r="Q753" s="860"/>
      <c r="R753" s="861"/>
      <c r="S753" s="154" t="str">
        <f>IFERROR(ROUNDDOWN(Q753*VLOOKUP(N753,【参考】数式用!$AR$2:$AW$48,MATCH(P753,【参考】数式用!$AT$4:$AW$4)+2,FALSE)*0.5, 0), "")</f>
        <v/>
      </c>
      <c r="T753" s="47"/>
      <c r="U753" s="156" t="str">
        <f>IFERROR(IF(AG753&lt;&gt;"",Q753*VLOOKUP(N753,【参考】数式用!$AG$2:$AL$48,MATCH(P753,【参考】数式用!$AI$4:$AL$4,0)+2,0), ""), "")</f>
        <v/>
      </c>
      <c r="V753" s="42"/>
      <c r="W753" s="862"/>
      <c r="X753" s="863"/>
      <c r="Y753" s="43"/>
      <c r="Z753" s="48"/>
      <c r="AA753" s="155"/>
      <c r="AB753" s="49"/>
      <c r="AC753" s="864" t="str">
        <f>IFERROR(IF(AG753&lt;&gt;"",Z753*VLOOKUP(N753,【参考】数式用!$AG$2:$AL$48,MATCH(Y753,【参考】数式用!$AI$4:$AL$4,0)+2,0), ""), "")</f>
        <v/>
      </c>
      <c r="AD753" s="864"/>
      <c r="AE753" s="409"/>
      <c r="AF753" s="53"/>
      <c r="AG753" s="421" t="str">
        <f>IFERROR(VLOOKUP(O753, 【参考】数式用!$AY$5:$AY$13, 1, FALSE), "")</f>
        <v/>
      </c>
      <c r="AH753" s="422" t="str">
        <f>IFERROR(VLOOKUP(N753, 【参考】数式用!$BA$2:$BB$48, 2, FALSE), "")</f>
        <v/>
      </c>
      <c r="AI753" s="423" t="str">
        <f t="shared" si="26"/>
        <v/>
      </c>
      <c r="AJ753" s="424" t="str">
        <f t="shared" si="27"/>
        <v/>
      </c>
    </row>
    <row r="754" spans="1:36" ht="30" customHeight="1">
      <c r="A754" s="153">
        <v>741</v>
      </c>
      <c r="B754" s="857" t="str">
        <f>IF(基本情報入力シート!C779="","",基本情報入力シート!C779)</f>
        <v/>
      </c>
      <c r="C754" s="858"/>
      <c r="D754" s="858"/>
      <c r="E754" s="858"/>
      <c r="F754" s="858"/>
      <c r="G754" s="858"/>
      <c r="H754" s="858"/>
      <c r="I754" s="859"/>
      <c r="J754" s="405" t="str">
        <f>IF(基本情報入力シート!M779="","",基本情報入力シート!M779)</f>
        <v/>
      </c>
      <c r="K754" s="406" t="str">
        <f>IF(基本情報入力シート!R779="","",基本情報入力シート!R779)</f>
        <v/>
      </c>
      <c r="L754" s="406" t="str">
        <f>IF(基本情報入力シート!W779="","",基本情報入力シート!W779)</f>
        <v/>
      </c>
      <c r="M754" s="405" t="str">
        <f>IF(基本情報入力シート!X779="","",基本情報入力シート!X779)</f>
        <v/>
      </c>
      <c r="N754" s="157" t="str">
        <f>IF(基本情報入力シート!Y779="","",基本情報入力シート!Y779)</f>
        <v/>
      </c>
      <c r="O754" s="164"/>
      <c r="P754" s="43"/>
      <c r="Q754" s="860"/>
      <c r="R754" s="861"/>
      <c r="S754" s="154" t="str">
        <f>IFERROR(ROUNDDOWN(Q754*VLOOKUP(N754,【参考】数式用!$AR$2:$AW$48,MATCH(P754,【参考】数式用!$AT$4:$AW$4)+2,FALSE)*0.5, 0), "")</f>
        <v/>
      </c>
      <c r="T754" s="47"/>
      <c r="U754" s="156" t="str">
        <f>IFERROR(IF(AG754&lt;&gt;"",Q754*VLOOKUP(N754,【参考】数式用!$AG$2:$AL$48,MATCH(P754,【参考】数式用!$AI$4:$AL$4,0)+2,0), ""), "")</f>
        <v/>
      </c>
      <c r="V754" s="42"/>
      <c r="W754" s="862"/>
      <c r="X754" s="863"/>
      <c r="Y754" s="43"/>
      <c r="Z754" s="48"/>
      <c r="AA754" s="155"/>
      <c r="AB754" s="49"/>
      <c r="AC754" s="864" t="str">
        <f>IFERROR(IF(AG754&lt;&gt;"",Z754*VLOOKUP(N754,【参考】数式用!$AG$2:$AL$48,MATCH(Y754,【参考】数式用!$AI$4:$AL$4,0)+2,0), ""), "")</f>
        <v/>
      </c>
      <c r="AD754" s="864"/>
      <c r="AE754" s="409"/>
      <c r="AF754" s="53"/>
      <c r="AG754" s="421" t="str">
        <f>IFERROR(VLOOKUP(O754, 【参考】数式用!$AY$5:$AY$13, 1, FALSE), "")</f>
        <v/>
      </c>
      <c r="AH754" s="422" t="str">
        <f>IFERROR(VLOOKUP(N754, 【参考】数式用!$BA$2:$BB$48, 2, FALSE), "")</f>
        <v/>
      </c>
      <c r="AI754" s="423" t="str">
        <f t="shared" si="26"/>
        <v/>
      </c>
      <c r="AJ754" s="424" t="str">
        <f t="shared" si="27"/>
        <v/>
      </c>
    </row>
    <row r="755" spans="1:36" ht="30" customHeight="1">
      <c r="A755" s="153">
        <v>742</v>
      </c>
      <c r="B755" s="857" t="str">
        <f>IF(基本情報入力シート!C780="","",基本情報入力シート!C780)</f>
        <v/>
      </c>
      <c r="C755" s="858"/>
      <c r="D755" s="858"/>
      <c r="E755" s="858"/>
      <c r="F755" s="858"/>
      <c r="G755" s="858"/>
      <c r="H755" s="858"/>
      <c r="I755" s="859"/>
      <c r="J755" s="405" t="str">
        <f>IF(基本情報入力シート!M780="","",基本情報入力シート!M780)</f>
        <v/>
      </c>
      <c r="K755" s="406" t="str">
        <f>IF(基本情報入力シート!R780="","",基本情報入力シート!R780)</f>
        <v/>
      </c>
      <c r="L755" s="406" t="str">
        <f>IF(基本情報入力シート!W780="","",基本情報入力シート!W780)</f>
        <v/>
      </c>
      <c r="M755" s="405" t="str">
        <f>IF(基本情報入力シート!X780="","",基本情報入力シート!X780)</f>
        <v/>
      </c>
      <c r="N755" s="157" t="str">
        <f>IF(基本情報入力シート!Y780="","",基本情報入力シート!Y780)</f>
        <v/>
      </c>
      <c r="O755" s="164"/>
      <c r="P755" s="43"/>
      <c r="Q755" s="860"/>
      <c r="R755" s="861"/>
      <c r="S755" s="154" t="str">
        <f>IFERROR(ROUNDDOWN(Q755*VLOOKUP(N755,【参考】数式用!$AR$2:$AW$48,MATCH(P755,【参考】数式用!$AT$4:$AW$4)+2,FALSE)*0.5, 0), "")</f>
        <v/>
      </c>
      <c r="T755" s="47"/>
      <c r="U755" s="156" t="str">
        <f>IFERROR(IF(AG755&lt;&gt;"",Q755*VLOOKUP(N755,【参考】数式用!$AG$2:$AL$48,MATCH(P755,【参考】数式用!$AI$4:$AL$4,0)+2,0), ""), "")</f>
        <v/>
      </c>
      <c r="V755" s="42"/>
      <c r="W755" s="862"/>
      <c r="X755" s="863"/>
      <c r="Y755" s="43"/>
      <c r="Z755" s="48"/>
      <c r="AA755" s="155"/>
      <c r="AB755" s="49"/>
      <c r="AC755" s="864" t="str">
        <f>IFERROR(IF(AG755&lt;&gt;"",Z755*VLOOKUP(N755,【参考】数式用!$AG$2:$AL$48,MATCH(Y755,【参考】数式用!$AI$4:$AL$4,0)+2,0), ""), "")</f>
        <v/>
      </c>
      <c r="AD755" s="864"/>
      <c r="AE755" s="409"/>
      <c r="AF755" s="53"/>
      <c r="AG755" s="421" t="str">
        <f>IFERROR(VLOOKUP(O755, 【参考】数式用!$AY$5:$AY$13, 1, FALSE), "")</f>
        <v/>
      </c>
      <c r="AH755" s="422" t="str">
        <f>IFERROR(VLOOKUP(N755, 【参考】数式用!$BA$2:$BB$48, 2, FALSE), "")</f>
        <v/>
      </c>
      <c r="AI755" s="423" t="str">
        <f t="shared" si="26"/>
        <v/>
      </c>
      <c r="AJ755" s="424" t="str">
        <f t="shared" si="27"/>
        <v/>
      </c>
    </row>
    <row r="756" spans="1:36" ht="30" customHeight="1">
      <c r="A756" s="153">
        <v>743</v>
      </c>
      <c r="B756" s="857" t="str">
        <f>IF(基本情報入力シート!C781="","",基本情報入力シート!C781)</f>
        <v/>
      </c>
      <c r="C756" s="858"/>
      <c r="D756" s="858"/>
      <c r="E756" s="858"/>
      <c r="F756" s="858"/>
      <c r="G756" s="858"/>
      <c r="H756" s="858"/>
      <c r="I756" s="859"/>
      <c r="J756" s="405" t="str">
        <f>IF(基本情報入力シート!M781="","",基本情報入力シート!M781)</f>
        <v/>
      </c>
      <c r="K756" s="406" t="str">
        <f>IF(基本情報入力シート!R781="","",基本情報入力シート!R781)</f>
        <v/>
      </c>
      <c r="L756" s="406" t="str">
        <f>IF(基本情報入力シート!W781="","",基本情報入力シート!W781)</f>
        <v/>
      </c>
      <c r="M756" s="405" t="str">
        <f>IF(基本情報入力シート!X781="","",基本情報入力シート!X781)</f>
        <v/>
      </c>
      <c r="N756" s="157" t="str">
        <f>IF(基本情報入力シート!Y781="","",基本情報入力シート!Y781)</f>
        <v/>
      </c>
      <c r="O756" s="164"/>
      <c r="P756" s="43"/>
      <c r="Q756" s="860"/>
      <c r="R756" s="861"/>
      <c r="S756" s="154" t="str">
        <f>IFERROR(ROUNDDOWN(Q756*VLOOKUP(N756,【参考】数式用!$AR$2:$AW$48,MATCH(P756,【参考】数式用!$AT$4:$AW$4)+2,FALSE)*0.5, 0), "")</f>
        <v/>
      </c>
      <c r="T756" s="47"/>
      <c r="U756" s="156" t="str">
        <f>IFERROR(IF(AG756&lt;&gt;"",Q756*VLOOKUP(N756,【参考】数式用!$AG$2:$AL$48,MATCH(P756,【参考】数式用!$AI$4:$AL$4,0)+2,0), ""), "")</f>
        <v/>
      </c>
      <c r="V756" s="42"/>
      <c r="W756" s="862"/>
      <c r="X756" s="863"/>
      <c r="Y756" s="43"/>
      <c r="Z756" s="48"/>
      <c r="AA756" s="155"/>
      <c r="AB756" s="49"/>
      <c r="AC756" s="864" t="str">
        <f>IFERROR(IF(AG756&lt;&gt;"",Z756*VLOOKUP(N756,【参考】数式用!$AG$2:$AL$48,MATCH(Y756,【参考】数式用!$AI$4:$AL$4,0)+2,0), ""), "")</f>
        <v/>
      </c>
      <c r="AD756" s="864"/>
      <c r="AE756" s="409"/>
      <c r="AF756" s="53"/>
      <c r="AG756" s="421" t="str">
        <f>IFERROR(VLOOKUP(O756, 【参考】数式用!$AY$5:$AY$13, 1, FALSE), "")</f>
        <v/>
      </c>
      <c r="AH756" s="422" t="str">
        <f>IFERROR(VLOOKUP(N756, 【参考】数式用!$BA$2:$BB$48, 2, FALSE), "")</f>
        <v/>
      </c>
      <c r="AI756" s="423" t="str">
        <f t="shared" si="26"/>
        <v/>
      </c>
      <c r="AJ756" s="424" t="str">
        <f t="shared" si="27"/>
        <v/>
      </c>
    </row>
    <row r="757" spans="1:36" ht="30" customHeight="1">
      <c r="A757" s="153">
        <v>744</v>
      </c>
      <c r="B757" s="857" t="str">
        <f>IF(基本情報入力シート!C782="","",基本情報入力シート!C782)</f>
        <v/>
      </c>
      <c r="C757" s="858"/>
      <c r="D757" s="858"/>
      <c r="E757" s="858"/>
      <c r="F757" s="858"/>
      <c r="G757" s="858"/>
      <c r="H757" s="858"/>
      <c r="I757" s="859"/>
      <c r="J757" s="405" t="str">
        <f>IF(基本情報入力シート!M782="","",基本情報入力シート!M782)</f>
        <v/>
      </c>
      <c r="K757" s="406" t="str">
        <f>IF(基本情報入力シート!R782="","",基本情報入力シート!R782)</f>
        <v/>
      </c>
      <c r="L757" s="406" t="str">
        <f>IF(基本情報入力シート!W782="","",基本情報入力シート!W782)</f>
        <v/>
      </c>
      <c r="M757" s="405" t="str">
        <f>IF(基本情報入力シート!X782="","",基本情報入力シート!X782)</f>
        <v/>
      </c>
      <c r="N757" s="157" t="str">
        <f>IF(基本情報入力シート!Y782="","",基本情報入力シート!Y782)</f>
        <v/>
      </c>
      <c r="O757" s="164"/>
      <c r="P757" s="43"/>
      <c r="Q757" s="860"/>
      <c r="R757" s="861"/>
      <c r="S757" s="154" t="str">
        <f>IFERROR(ROUNDDOWN(Q757*VLOOKUP(N757,【参考】数式用!$AR$2:$AW$48,MATCH(P757,【参考】数式用!$AT$4:$AW$4)+2,FALSE)*0.5, 0), "")</f>
        <v/>
      </c>
      <c r="T757" s="47"/>
      <c r="U757" s="156" t="str">
        <f>IFERROR(IF(AG757&lt;&gt;"",Q757*VLOOKUP(N757,【参考】数式用!$AG$2:$AL$48,MATCH(P757,【参考】数式用!$AI$4:$AL$4,0)+2,0), ""), "")</f>
        <v/>
      </c>
      <c r="V757" s="42"/>
      <c r="W757" s="862"/>
      <c r="X757" s="863"/>
      <c r="Y757" s="43"/>
      <c r="Z757" s="48"/>
      <c r="AA757" s="155"/>
      <c r="AB757" s="49"/>
      <c r="AC757" s="864" t="str">
        <f>IFERROR(IF(AG757&lt;&gt;"",Z757*VLOOKUP(N757,【参考】数式用!$AG$2:$AL$48,MATCH(Y757,【参考】数式用!$AI$4:$AL$4,0)+2,0), ""), "")</f>
        <v/>
      </c>
      <c r="AD757" s="864"/>
      <c r="AE757" s="409"/>
      <c r="AF757" s="53"/>
      <c r="AG757" s="421" t="str">
        <f>IFERROR(VLOOKUP(O757, 【参考】数式用!$AY$5:$AY$13, 1, FALSE), "")</f>
        <v/>
      </c>
      <c r="AH757" s="422" t="str">
        <f>IFERROR(VLOOKUP(N757, 【参考】数式用!$BA$2:$BB$48, 2, FALSE), "")</f>
        <v/>
      </c>
      <c r="AI757" s="423" t="str">
        <f t="shared" si="26"/>
        <v/>
      </c>
      <c r="AJ757" s="424" t="str">
        <f t="shared" si="27"/>
        <v/>
      </c>
    </row>
    <row r="758" spans="1:36" ht="30" customHeight="1">
      <c r="A758" s="153">
        <v>745</v>
      </c>
      <c r="B758" s="857" t="str">
        <f>IF(基本情報入力シート!C783="","",基本情報入力シート!C783)</f>
        <v/>
      </c>
      <c r="C758" s="858"/>
      <c r="D758" s="858"/>
      <c r="E758" s="858"/>
      <c r="F758" s="858"/>
      <c r="G758" s="858"/>
      <c r="H758" s="858"/>
      <c r="I758" s="859"/>
      <c r="J758" s="405" t="str">
        <f>IF(基本情報入力シート!M783="","",基本情報入力シート!M783)</f>
        <v/>
      </c>
      <c r="K758" s="406" t="str">
        <f>IF(基本情報入力シート!R783="","",基本情報入力シート!R783)</f>
        <v/>
      </c>
      <c r="L758" s="406" t="str">
        <f>IF(基本情報入力シート!W783="","",基本情報入力シート!W783)</f>
        <v/>
      </c>
      <c r="M758" s="405" t="str">
        <f>IF(基本情報入力シート!X783="","",基本情報入力シート!X783)</f>
        <v/>
      </c>
      <c r="N758" s="157" t="str">
        <f>IF(基本情報入力シート!Y783="","",基本情報入力シート!Y783)</f>
        <v/>
      </c>
      <c r="O758" s="164"/>
      <c r="P758" s="43"/>
      <c r="Q758" s="860"/>
      <c r="R758" s="861"/>
      <c r="S758" s="154" t="str">
        <f>IFERROR(ROUNDDOWN(Q758*VLOOKUP(N758,【参考】数式用!$AR$2:$AW$48,MATCH(P758,【参考】数式用!$AT$4:$AW$4)+2,FALSE)*0.5, 0), "")</f>
        <v/>
      </c>
      <c r="T758" s="47"/>
      <c r="U758" s="156" t="str">
        <f>IFERROR(IF(AG758&lt;&gt;"",Q758*VLOOKUP(N758,【参考】数式用!$AG$2:$AL$48,MATCH(P758,【参考】数式用!$AI$4:$AL$4,0)+2,0), ""), "")</f>
        <v/>
      </c>
      <c r="V758" s="42"/>
      <c r="W758" s="862"/>
      <c r="X758" s="863"/>
      <c r="Y758" s="43"/>
      <c r="Z758" s="48"/>
      <c r="AA758" s="155"/>
      <c r="AB758" s="49"/>
      <c r="AC758" s="864" t="str">
        <f>IFERROR(IF(AG758&lt;&gt;"",Z758*VLOOKUP(N758,【参考】数式用!$AG$2:$AL$48,MATCH(Y758,【参考】数式用!$AI$4:$AL$4,0)+2,0), ""), "")</f>
        <v/>
      </c>
      <c r="AD758" s="864"/>
      <c r="AE758" s="409"/>
      <c r="AF758" s="53"/>
      <c r="AG758" s="421" t="str">
        <f>IFERROR(VLOOKUP(O758, 【参考】数式用!$AY$5:$AY$13, 1, FALSE), "")</f>
        <v/>
      </c>
      <c r="AH758" s="422" t="str">
        <f>IFERROR(VLOOKUP(N758, 【参考】数式用!$BA$2:$BB$48, 2, FALSE), "")</f>
        <v/>
      </c>
      <c r="AI758" s="423" t="str">
        <f t="shared" si="26"/>
        <v/>
      </c>
      <c r="AJ758" s="424" t="str">
        <f t="shared" si="27"/>
        <v/>
      </c>
    </row>
    <row r="759" spans="1:36" ht="30" customHeight="1">
      <c r="A759" s="153">
        <v>746</v>
      </c>
      <c r="B759" s="857" t="str">
        <f>IF(基本情報入力シート!C784="","",基本情報入力シート!C784)</f>
        <v/>
      </c>
      <c r="C759" s="858"/>
      <c r="D759" s="858"/>
      <c r="E759" s="858"/>
      <c r="F759" s="858"/>
      <c r="G759" s="858"/>
      <c r="H759" s="858"/>
      <c r="I759" s="859"/>
      <c r="J759" s="405" t="str">
        <f>IF(基本情報入力シート!M784="","",基本情報入力シート!M784)</f>
        <v/>
      </c>
      <c r="K759" s="406" t="str">
        <f>IF(基本情報入力シート!R784="","",基本情報入力シート!R784)</f>
        <v/>
      </c>
      <c r="L759" s="406" t="str">
        <f>IF(基本情報入力シート!W784="","",基本情報入力シート!W784)</f>
        <v/>
      </c>
      <c r="M759" s="405" t="str">
        <f>IF(基本情報入力シート!X784="","",基本情報入力シート!X784)</f>
        <v/>
      </c>
      <c r="N759" s="157" t="str">
        <f>IF(基本情報入力シート!Y784="","",基本情報入力シート!Y784)</f>
        <v/>
      </c>
      <c r="O759" s="164"/>
      <c r="P759" s="43"/>
      <c r="Q759" s="860"/>
      <c r="R759" s="861"/>
      <c r="S759" s="154" t="str">
        <f>IFERROR(ROUNDDOWN(Q759*VLOOKUP(N759,【参考】数式用!$AR$2:$AW$48,MATCH(P759,【参考】数式用!$AT$4:$AW$4)+2,FALSE)*0.5, 0), "")</f>
        <v/>
      </c>
      <c r="T759" s="47"/>
      <c r="U759" s="156" t="str">
        <f>IFERROR(IF(AG759&lt;&gt;"",Q759*VLOOKUP(N759,【参考】数式用!$AG$2:$AL$48,MATCH(P759,【参考】数式用!$AI$4:$AL$4,0)+2,0), ""), "")</f>
        <v/>
      </c>
      <c r="V759" s="42"/>
      <c r="W759" s="862"/>
      <c r="X759" s="863"/>
      <c r="Y759" s="43"/>
      <c r="Z759" s="48"/>
      <c r="AA759" s="155"/>
      <c r="AB759" s="49"/>
      <c r="AC759" s="864" t="str">
        <f>IFERROR(IF(AG759&lt;&gt;"",Z759*VLOOKUP(N759,【参考】数式用!$AG$2:$AL$48,MATCH(Y759,【参考】数式用!$AI$4:$AL$4,0)+2,0), ""), "")</f>
        <v/>
      </c>
      <c r="AD759" s="864"/>
      <c r="AE759" s="409"/>
      <c r="AF759" s="53"/>
      <c r="AG759" s="421" t="str">
        <f>IFERROR(VLOOKUP(O759, 【参考】数式用!$AY$5:$AY$13, 1, FALSE), "")</f>
        <v/>
      </c>
      <c r="AH759" s="422" t="str">
        <f>IFERROR(VLOOKUP(N759, 【参考】数式用!$BA$2:$BB$48, 2, FALSE), "")</f>
        <v/>
      </c>
      <c r="AI759" s="423" t="str">
        <f t="shared" si="26"/>
        <v/>
      </c>
      <c r="AJ759" s="424" t="str">
        <f t="shared" si="27"/>
        <v/>
      </c>
    </row>
    <row r="760" spans="1:36" ht="30" customHeight="1">
      <c r="A760" s="153">
        <v>747</v>
      </c>
      <c r="B760" s="857" t="str">
        <f>IF(基本情報入力シート!C785="","",基本情報入力シート!C785)</f>
        <v/>
      </c>
      <c r="C760" s="858"/>
      <c r="D760" s="858"/>
      <c r="E760" s="858"/>
      <c r="F760" s="858"/>
      <c r="G760" s="858"/>
      <c r="H760" s="858"/>
      <c r="I760" s="859"/>
      <c r="J760" s="405" t="str">
        <f>IF(基本情報入力シート!M785="","",基本情報入力シート!M785)</f>
        <v/>
      </c>
      <c r="K760" s="406" t="str">
        <f>IF(基本情報入力シート!R785="","",基本情報入力シート!R785)</f>
        <v/>
      </c>
      <c r="L760" s="406" t="str">
        <f>IF(基本情報入力シート!W785="","",基本情報入力シート!W785)</f>
        <v/>
      </c>
      <c r="M760" s="405" t="str">
        <f>IF(基本情報入力シート!X785="","",基本情報入力シート!X785)</f>
        <v/>
      </c>
      <c r="N760" s="157" t="str">
        <f>IF(基本情報入力シート!Y785="","",基本情報入力シート!Y785)</f>
        <v/>
      </c>
      <c r="O760" s="164"/>
      <c r="P760" s="43"/>
      <c r="Q760" s="860"/>
      <c r="R760" s="861"/>
      <c r="S760" s="154" t="str">
        <f>IFERROR(ROUNDDOWN(Q760*VLOOKUP(N760,【参考】数式用!$AR$2:$AW$48,MATCH(P760,【参考】数式用!$AT$4:$AW$4)+2,FALSE)*0.5, 0), "")</f>
        <v/>
      </c>
      <c r="T760" s="47"/>
      <c r="U760" s="156" t="str">
        <f>IFERROR(IF(AG760&lt;&gt;"",Q760*VLOOKUP(N760,【参考】数式用!$AG$2:$AL$48,MATCH(P760,【参考】数式用!$AI$4:$AL$4,0)+2,0), ""), "")</f>
        <v/>
      </c>
      <c r="V760" s="42"/>
      <c r="W760" s="862"/>
      <c r="X760" s="863"/>
      <c r="Y760" s="43"/>
      <c r="Z760" s="48"/>
      <c r="AA760" s="155"/>
      <c r="AB760" s="49"/>
      <c r="AC760" s="864" t="str">
        <f>IFERROR(IF(AG760&lt;&gt;"",Z760*VLOOKUP(N760,【参考】数式用!$AG$2:$AL$48,MATCH(Y760,【参考】数式用!$AI$4:$AL$4,0)+2,0), ""), "")</f>
        <v/>
      </c>
      <c r="AD760" s="864"/>
      <c r="AE760" s="409"/>
      <c r="AF760" s="53"/>
      <c r="AG760" s="421" t="str">
        <f>IFERROR(VLOOKUP(O760, 【参考】数式用!$AY$5:$AY$13, 1, FALSE), "")</f>
        <v/>
      </c>
      <c r="AH760" s="422" t="str">
        <f>IFERROR(VLOOKUP(N760, 【参考】数式用!$BA$2:$BB$48, 2, FALSE), "")</f>
        <v/>
      </c>
      <c r="AI760" s="423" t="str">
        <f t="shared" si="26"/>
        <v/>
      </c>
      <c r="AJ760" s="424" t="str">
        <f t="shared" si="27"/>
        <v/>
      </c>
    </row>
    <row r="761" spans="1:36" ht="30" customHeight="1">
      <c r="A761" s="153">
        <v>748</v>
      </c>
      <c r="B761" s="857" t="str">
        <f>IF(基本情報入力シート!C786="","",基本情報入力シート!C786)</f>
        <v/>
      </c>
      <c r="C761" s="858"/>
      <c r="D761" s="858"/>
      <c r="E761" s="858"/>
      <c r="F761" s="858"/>
      <c r="G761" s="858"/>
      <c r="H761" s="858"/>
      <c r="I761" s="859"/>
      <c r="J761" s="405" t="str">
        <f>IF(基本情報入力シート!M786="","",基本情報入力シート!M786)</f>
        <v/>
      </c>
      <c r="K761" s="406" t="str">
        <f>IF(基本情報入力シート!R786="","",基本情報入力シート!R786)</f>
        <v/>
      </c>
      <c r="L761" s="406" t="str">
        <f>IF(基本情報入力シート!W786="","",基本情報入力シート!W786)</f>
        <v/>
      </c>
      <c r="M761" s="405" t="str">
        <f>IF(基本情報入力シート!X786="","",基本情報入力シート!X786)</f>
        <v/>
      </c>
      <c r="N761" s="157" t="str">
        <f>IF(基本情報入力シート!Y786="","",基本情報入力シート!Y786)</f>
        <v/>
      </c>
      <c r="O761" s="164"/>
      <c r="P761" s="43"/>
      <c r="Q761" s="860"/>
      <c r="R761" s="861"/>
      <c r="S761" s="154" t="str">
        <f>IFERROR(ROUNDDOWN(Q761*VLOOKUP(N761,【参考】数式用!$AR$2:$AW$48,MATCH(P761,【参考】数式用!$AT$4:$AW$4)+2,FALSE)*0.5, 0), "")</f>
        <v/>
      </c>
      <c r="T761" s="47"/>
      <c r="U761" s="156" t="str">
        <f>IFERROR(IF(AG761&lt;&gt;"",Q761*VLOOKUP(N761,【参考】数式用!$AG$2:$AL$48,MATCH(P761,【参考】数式用!$AI$4:$AL$4,0)+2,0), ""), "")</f>
        <v/>
      </c>
      <c r="V761" s="42"/>
      <c r="W761" s="862"/>
      <c r="X761" s="863"/>
      <c r="Y761" s="43"/>
      <c r="Z761" s="48"/>
      <c r="AA761" s="155"/>
      <c r="AB761" s="49"/>
      <c r="AC761" s="864" t="str">
        <f>IFERROR(IF(AG761&lt;&gt;"",Z761*VLOOKUP(N761,【参考】数式用!$AG$2:$AL$48,MATCH(Y761,【参考】数式用!$AI$4:$AL$4,0)+2,0), ""), "")</f>
        <v/>
      </c>
      <c r="AD761" s="864"/>
      <c r="AE761" s="409"/>
      <c r="AF761" s="53"/>
      <c r="AG761" s="421" t="str">
        <f>IFERROR(VLOOKUP(O761, 【参考】数式用!$AY$5:$AY$13, 1, FALSE), "")</f>
        <v/>
      </c>
      <c r="AH761" s="422" t="str">
        <f>IFERROR(VLOOKUP(N761, 【参考】数式用!$BA$2:$BB$48, 2, FALSE), "")</f>
        <v/>
      </c>
      <c r="AI761" s="423" t="str">
        <f t="shared" si="26"/>
        <v/>
      </c>
      <c r="AJ761" s="424" t="str">
        <f t="shared" si="27"/>
        <v/>
      </c>
    </row>
    <row r="762" spans="1:36" ht="30" customHeight="1">
      <c r="A762" s="153">
        <v>749</v>
      </c>
      <c r="B762" s="857" t="str">
        <f>IF(基本情報入力シート!C787="","",基本情報入力シート!C787)</f>
        <v/>
      </c>
      <c r="C762" s="858"/>
      <c r="D762" s="858"/>
      <c r="E762" s="858"/>
      <c r="F762" s="858"/>
      <c r="G762" s="858"/>
      <c r="H762" s="858"/>
      <c r="I762" s="859"/>
      <c r="J762" s="405" t="str">
        <f>IF(基本情報入力シート!M787="","",基本情報入力シート!M787)</f>
        <v/>
      </c>
      <c r="K762" s="406" t="str">
        <f>IF(基本情報入力シート!R787="","",基本情報入力シート!R787)</f>
        <v/>
      </c>
      <c r="L762" s="406" t="str">
        <f>IF(基本情報入力シート!W787="","",基本情報入力シート!W787)</f>
        <v/>
      </c>
      <c r="M762" s="405" t="str">
        <f>IF(基本情報入力シート!X787="","",基本情報入力シート!X787)</f>
        <v/>
      </c>
      <c r="N762" s="157" t="str">
        <f>IF(基本情報入力シート!Y787="","",基本情報入力シート!Y787)</f>
        <v/>
      </c>
      <c r="O762" s="164"/>
      <c r="P762" s="43"/>
      <c r="Q762" s="860"/>
      <c r="R762" s="861"/>
      <c r="S762" s="154" t="str">
        <f>IFERROR(ROUNDDOWN(Q762*VLOOKUP(N762,【参考】数式用!$AR$2:$AW$48,MATCH(P762,【参考】数式用!$AT$4:$AW$4)+2,FALSE)*0.5, 0), "")</f>
        <v/>
      </c>
      <c r="T762" s="47"/>
      <c r="U762" s="156" t="str">
        <f>IFERROR(IF(AG762&lt;&gt;"",Q762*VLOOKUP(N762,【参考】数式用!$AG$2:$AL$48,MATCH(P762,【参考】数式用!$AI$4:$AL$4,0)+2,0), ""), "")</f>
        <v/>
      </c>
      <c r="V762" s="42"/>
      <c r="W762" s="862"/>
      <c r="X762" s="863"/>
      <c r="Y762" s="43"/>
      <c r="Z762" s="48"/>
      <c r="AA762" s="155"/>
      <c r="AB762" s="49"/>
      <c r="AC762" s="864" t="str">
        <f>IFERROR(IF(AG762&lt;&gt;"",Z762*VLOOKUP(N762,【参考】数式用!$AG$2:$AL$48,MATCH(Y762,【参考】数式用!$AI$4:$AL$4,0)+2,0), ""), "")</f>
        <v/>
      </c>
      <c r="AD762" s="864"/>
      <c r="AE762" s="409"/>
      <c r="AF762" s="53"/>
      <c r="AG762" s="421" t="str">
        <f>IFERROR(VLOOKUP(O762, 【参考】数式用!$AY$5:$AY$13, 1, FALSE), "")</f>
        <v/>
      </c>
      <c r="AH762" s="422" t="str">
        <f>IFERROR(VLOOKUP(N762, 【参考】数式用!$BA$2:$BB$48, 2, FALSE), "")</f>
        <v/>
      </c>
      <c r="AI762" s="423" t="str">
        <f t="shared" si="26"/>
        <v/>
      </c>
      <c r="AJ762" s="424" t="str">
        <f t="shared" si="27"/>
        <v/>
      </c>
    </row>
    <row r="763" spans="1:36" ht="30" customHeight="1">
      <c r="A763" s="153">
        <v>750</v>
      </c>
      <c r="B763" s="857" t="str">
        <f>IF(基本情報入力シート!C788="","",基本情報入力シート!C788)</f>
        <v/>
      </c>
      <c r="C763" s="858"/>
      <c r="D763" s="858"/>
      <c r="E763" s="858"/>
      <c r="F763" s="858"/>
      <c r="G763" s="858"/>
      <c r="H763" s="858"/>
      <c r="I763" s="859"/>
      <c r="J763" s="405" t="str">
        <f>IF(基本情報入力シート!M788="","",基本情報入力シート!M788)</f>
        <v/>
      </c>
      <c r="K763" s="406" t="str">
        <f>IF(基本情報入力シート!R788="","",基本情報入力シート!R788)</f>
        <v/>
      </c>
      <c r="L763" s="406" t="str">
        <f>IF(基本情報入力シート!W788="","",基本情報入力シート!W788)</f>
        <v/>
      </c>
      <c r="M763" s="405" t="str">
        <f>IF(基本情報入力シート!X788="","",基本情報入力シート!X788)</f>
        <v/>
      </c>
      <c r="N763" s="157" t="str">
        <f>IF(基本情報入力シート!Y788="","",基本情報入力シート!Y788)</f>
        <v/>
      </c>
      <c r="O763" s="164"/>
      <c r="P763" s="43"/>
      <c r="Q763" s="860"/>
      <c r="R763" s="861"/>
      <c r="S763" s="154" t="str">
        <f>IFERROR(ROUNDDOWN(Q763*VLOOKUP(N763,【参考】数式用!$AR$2:$AW$48,MATCH(P763,【参考】数式用!$AT$4:$AW$4)+2,FALSE)*0.5, 0), "")</f>
        <v/>
      </c>
      <c r="T763" s="47"/>
      <c r="U763" s="156" t="str">
        <f>IFERROR(IF(AG763&lt;&gt;"",Q763*VLOOKUP(N763,【参考】数式用!$AG$2:$AL$48,MATCH(P763,【参考】数式用!$AI$4:$AL$4,0)+2,0), ""), "")</f>
        <v/>
      </c>
      <c r="V763" s="42"/>
      <c r="W763" s="862"/>
      <c r="X763" s="863"/>
      <c r="Y763" s="43"/>
      <c r="Z763" s="48"/>
      <c r="AA763" s="155"/>
      <c r="AB763" s="49"/>
      <c r="AC763" s="864" t="str">
        <f>IFERROR(IF(AG763&lt;&gt;"",Z763*VLOOKUP(N763,【参考】数式用!$AG$2:$AL$48,MATCH(Y763,【参考】数式用!$AI$4:$AL$4,0)+2,0), ""), "")</f>
        <v/>
      </c>
      <c r="AD763" s="864"/>
      <c r="AE763" s="409"/>
      <c r="AF763" s="53"/>
      <c r="AG763" s="421" t="str">
        <f>IFERROR(VLOOKUP(O763, 【参考】数式用!$AY$5:$AY$13, 1, FALSE), "")</f>
        <v/>
      </c>
      <c r="AH763" s="422" t="str">
        <f>IFERROR(VLOOKUP(N763, 【参考】数式用!$BA$2:$BB$48, 2, FALSE), "")</f>
        <v/>
      </c>
      <c r="AI763" s="423" t="str">
        <f t="shared" si="26"/>
        <v/>
      </c>
      <c r="AJ763" s="424" t="str">
        <f t="shared" si="27"/>
        <v/>
      </c>
    </row>
    <row r="764" spans="1:36" ht="30" customHeight="1">
      <c r="A764" s="153">
        <v>751</v>
      </c>
      <c r="B764" s="857" t="str">
        <f>IF(基本情報入力シート!C789="","",基本情報入力シート!C789)</f>
        <v/>
      </c>
      <c r="C764" s="858"/>
      <c r="D764" s="858"/>
      <c r="E764" s="858"/>
      <c r="F764" s="858"/>
      <c r="G764" s="858"/>
      <c r="H764" s="858"/>
      <c r="I764" s="859"/>
      <c r="J764" s="405" t="str">
        <f>IF(基本情報入力シート!M789="","",基本情報入力シート!M789)</f>
        <v/>
      </c>
      <c r="K764" s="406" t="str">
        <f>IF(基本情報入力シート!R789="","",基本情報入力シート!R789)</f>
        <v/>
      </c>
      <c r="L764" s="406" t="str">
        <f>IF(基本情報入力シート!W789="","",基本情報入力シート!W789)</f>
        <v/>
      </c>
      <c r="M764" s="405" t="str">
        <f>IF(基本情報入力シート!X789="","",基本情報入力シート!X789)</f>
        <v/>
      </c>
      <c r="N764" s="157" t="str">
        <f>IF(基本情報入力シート!Y789="","",基本情報入力シート!Y789)</f>
        <v/>
      </c>
      <c r="O764" s="164"/>
      <c r="P764" s="43"/>
      <c r="Q764" s="860"/>
      <c r="R764" s="861"/>
      <c r="S764" s="154" t="str">
        <f>IFERROR(ROUNDDOWN(Q764*VLOOKUP(N764,【参考】数式用!$AR$2:$AW$48,MATCH(P764,【参考】数式用!$AT$4:$AW$4)+2,FALSE)*0.5, 0), "")</f>
        <v/>
      </c>
      <c r="T764" s="47"/>
      <c r="U764" s="156" t="str">
        <f>IFERROR(IF(AG764&lt;&gt;"",Q764*VLOOKUP(N764,【参考】数式用!$AG$2:$AL$48,MATCH(P764,【参考】数式用!$AI$4:$AL$4,0)+2,0), ""), "")</f>
        <v/>
      </c>
      <c r="V764" s="42"/>
      <c r="W764" s="862"/>
      <c r="X764" s="863"/>
      <c r="Y764" s="43"/>
      <c r="Z764" s="48"/>
      <c r="AA764" s="155"/>
      <c r="AB764" s="49"/>
      <c r="AC764" s="864" t="str">
        <f>IFERROR(IF(AG764&lt;&gt;"",Z764*VLOOKUP(N764,【参考】数式用!$AG$2:$AL$48,MATCH(Y764,【参考】数式用!$AI$4:$AL$4,0)+2,0), ""), "")</f>
        <v/>
      </c>
      <c r="AD764" s="864"/>
      <c r="AE764" s="409"/>
      <c r="AF764" s="53"/>
      <c r="AG764" s="421" t="str">
        <f>IFERROR(VLOOKUP(O764, 【参考】数式用!$AY$5:$AY$13, 1, FALSE), "")</f>
        <v/>
      </c>
      <c r="AH764" s="422" t="str">
        <f>IFERROR(VLOOKUP(N764, 【参考】数式用!$BA$2:$BB$48, 2, FALSE), "")</f>
        <v/>
      </c>
      <c r="AI764" s="423" t="str">
        <f t="shared" si="26"/>
        <v/>
      </c>
      <c r="AJ764" s="424" t="str">
        <f t="shared" si="27"/>
        <v/>
      </c>
    </row>
    <row r="765" spans="1:36" ht="30" customHeight="1">
      <c r="A765" s="153">
        <v>752</v>
      </c>
      <c r="B765" s="857" t="str">
        <f>IF(基本情報入力シート!C790="","",基本情報入力シート!C790)</f>
        <v/>
      </c>
      <c r="C765" s="858"/>
      <c r="D765" s="858"/>
      <c r="E765" s="858"/>
      <c r="F765" s="858"/>
      <c r="G765" s="858"/>
      <c r="H765" s="858"/>
      <c r="I765" s="859"/>
      <c r="J765" s="405" t="str">
        <f>IF(基本情報入力シート!M790="","",基本情報入力シート!M790)</f>
        <v/>
      </c>
      <c r="K765" s="406" t="str">
        <f>IF(基本情報入力シート!R790="","",基本情報入力シート!R790)</f>
        <v/>
      </c>
      <c r="L765" s="406" t="str">
        <f>IF(基本情報入力シート!W790="","",基本情報入力シート!W790)</f>
        <v/>
      </c>
      <c r="M765" s="405" t="str">
        <f>IF(基本情報入力シート!X790="","",基本情報入力シート!X790)</f>
        <v/>
      </c>
      <c r="N765" s="157" t="str">
        <f>IF(基本情報入力シート!Y790="","",基本情報入力シート!Y790)</f>
        <v/>
      </c>
      <c r="O765" s="164"/>
      <c r="P765" s="43"/>
      <c r="Q765" s="860"/>
      <c r="R765" s="861"/>
      <c r="S765" s="154" t="str">
        <f>IFERROR(ROUNDDOWN(Q765*VLOOKUP(N765,【参考】数式用!$AR$2:$AW$48,MATCH(P765,【参考】数式用!$AT$4:$AW$4)+2,FALSE)*0.5, 0), "")</f>
        <v/>
      </c>
      <c r="T765" s="47"/>
      <c r="U765" s="156" t="str">
        <f>IFERROR(IF(AG765&lt;&gt;"",Q765*VLOOKUP(N765,【参考】数式用!$AG$2:$AL$48,MATCH(P765,【参考】数式用!$AI$4:$AL$4,0)+2,0), ""), "")</f>
        <v/>
      </c>
      <c r="V765" s="42"/>
      <c r="W765" s="862"/>
      <c r="X765" s="863"/>
      <c r="Y765" s="43"/>
      <c r="Z765" s="48"/>
      <c r="AA765" s="155"/>
      <c r="AB765" s="49"/>
      <c r="AC765" s="864" t="str">
        <f>IFERROR(IF(AG765&lt;&gt;"",Z765*VLOOKUP(N765,【参考】数式用!$AG$2:$AL$48,MATCH(Y765,【参考】数式用!$AI$4:$AL$4,0)+2,0), ""), "")</f>
        <v/>
      </c>
      <c r="AD765" s="864"/>
      <c r="AE765" s="409"/>
      <c r="AF765" s="53"/>
      <c r="AG765" s="421" t="str">
        <f>IFERROR(VLOOKUP(O765, 【参考】数式用!$AY$5:$AY$13, 1, FALSE), "")</f>
        <v/>
      </c>
      <c r="AH765" s="422" t="str">
        <f>IFERROR(VLOOKUP(N765, 【参考】数式用!$BA$2:$BB$48, 2, FALSE), "")</f>
        <v/>
      </c>
      <c r="AI765" s="423" t="str">
        <f t="shared" si="26"/>
        <v/>
      </c>
      <c r="AJ765" s="424" t="str">
        <f t="shared" si="27"/>
        <v/>
      </c>
    </row>
    <row r="766" spans="1:36" ht="30" customHeight="1">
      <c r="A766" s="153">
        <v>753</v>
      </c>
      <c r="B766" s="857" t="str">
        <f>IF(基本情報入力シート!C791="","",基本情報入力シート!C791)</f>
        <v/>
      </c>
      <c r="C766" s="858"/>
      <c r="D766" s="858"/>
      <c r="E766" s="858"/>
      <c r="F766" s="858"/>
      <c r="G766" s="858"/>
      <c r="H766" s="858"/>
      <c r="I766" s="859"/>
      <c r="J766" s="405" t="str">
        <f>IF(基本情報入力シート!M791="","",基本情報入力シート!M791)</f>
        <v/>
      </c>
      <c r="K766" s="406" t="str">
        <f>IF(基本情報入力シート!R791="","",基本情報入力シート!R791)</f>
        <v/>
      </c>
      <c r="L766" s="406" t="str">
        <f>IF(基本情報入力シート!W791="","",基本情報入力シート!W791)</f>
        <v/>
      </c>
      <c r="M766" s="405" t="str">
        <f>IF(基本情報入力シート!X791="","",基本情報入力シート!X791)</f>
        <v/>
      </c>
      <c r="N766" s="157" t="str">
        <f>IF(基本情報入力シート!Y791="","",基本情報入力シート!Y791)</f>
        <v/>
      </c>
      <c r="O766" s="164"/>
      <c r="P766" s="43"/>
      <c r="Q766" s="860"/>
      <c r="R766" s="861"/>
      <c r="S766" s="154" t="str">
        <f>IFERROR(ROUNDDOWN(Q766*VLOOKUP(N766,【参考】数式用!$AR$2:$AW$48,MATCH(P766,【参考】数式用!$AT$4:$AW$4)+2,FALSE)*0.5, 0), "")</f>
        <v/>
      </c>
      <c r="T766" s="47"/>
      <c r="U766" s="156" t="str">
        <f>IFERROR(IF(AG766&lt;&gt;"",Q766*VLOOKUP(N766,【参考】数式用!$AG$2:$AL$48,MATCH(P766,【参考】数式用!$AI$4:$AL$4,0)+2,0), ""), "")</f>
        <v/>
      </c>
      <c r="V766" s="42"/>
      <c r="W766" s="862"/>
      <c r="X766" s="863"/>
      <c r="Y766" s="43"/>
      <c r="Z766" s="48"/>
      <c r="AA766" s="155"/>
      <c r="AB766" s="49"/>
      <c r="AC766" s="864" t="str">
        <f>IFERROR(IF(AG766&lt;&gt;"",Z766*VLOOKUP(N766,【参考】数式用!$AG$2:$AL$48,MATCH(Y766,【参考】数式用!$AI$4:$AL$4,0)+2,0), ""), "")</f>
        <v/>
      </c>
      <c r="AD766" s="864"/>
      <c r="AE766" s="409"/>
      <c r="AF766" s="53"/>
      <c r="AG766" s="421" t="str">
        <f>IFERROR(VLOOKUP(O766, 【参考】数式用!$AY$5:$AY$13, 1, FALSE), "")</f>
        <v/>
      </c>
      <c r="AH766" s="422" t="str">
        <f>IFERROR(VLOOKUP(N766, 【参考】数式用!$BA$2:$BB$48, 2, FALSE), "")</f>
        <v/>
      </c>
      <c r="AI766" s="423" t="str">
        <f t="shared" si="26"/>
        <v/>
      </c>
      <c r="AJ766" s="424" t="str">
        <f t="shared" si="27"/>
        <v/>
      </c>
    </row>
    <row r="767" spans="1:36" ht="30" customHeight="1">
      <c r="A767" s="153">
        <v>754</v>
      </c>
      <c r="B767" s="857" t="str">
        <f>IF(基本情報入力シート!C792="","",基本情報入力シート!C792)</f>
        <v/>
      </c>
      <c r="C767" s="858"/>
      <c r="D767" s="858"/>
      <c r="E767" s="858"/>
      <c r="F767" s="858"/>
      <c r="G767" s="858"/>
      <c r="H767" s="858"/>
      <c r="I767" s="859"/>
      <c r="J767" s="405" t="str">
        <f>IF(基本情報入力シート!M792="","",基本情報入力シート!M792)</f>
        <v/>
      </c>
      <c r="K767" s="406" t="str">
        <f>IF(基本情報入力シート!R792="","",基本情報入力シート!R792)</f>
        <v/>
      </c>
      <c r="L767" s="406" t="str">
        <f>IF(基本情報入力シート!W792="","",基本情報入力シート!W792)</f>
        <v/>
      </c>
      <c r="M767" s="405" t="str">
        <f>IF(基本情報入力シート!X792="","",基本情報入力シート!X792)</f>
        <v/>
      </c>
      <c r="N767" s="157" t="str">
        <f>IF(基本情報入力シート!Y792="","",基本情報入力シート!Y792)</f>
        <v/>
      </c>
      <c r="O767" s="164"/>
      <c r="P767" s="43"/>
      <c r="Q767" s="860"/>
      <c r="R767" s="861"/>
      <c r="S767" s="154" t="str">
        <f>IFERROR(ROUNDDOWN(Q767*VLOOKUP(N767,【参考】数式用!$AR$2:$AW$48,MATCH(P767,【参考】数式用!$AT$4:$AW$4)+2,FALSE)*0.5, 0), "")</f>
        <v/>
      </c>
      <c r="T767" s="47"/>
      <c r="U767" s="156" t="str">
        <f>IFERROR(IF(AG767&lt;&gt;"",Q767*VLOOKUP(N767,【参考】数式用!$AG$2:$AL$48,MATCH(P767,【参考】数式用!$AI$4:$AL$4,0)+2,0), ""), "")</f>
        <v/>
      </c>
      <c r="V767" s="42"/>
      <c r="W767" s="862"/>
      <c r="X767" s="863"/>
      <c r="Y767" s="43"/>
      <c r="Z767" s="48"/>
      <c r="AA767" s="155"/>
      <c r="AB767" s="49"/>
      <c r="AC767" s="864" t="str">
        <f>IFERROR(IF(AG767&lt;&gt;"",Z767*VLOOKUP(N767,【参考】数式用!$AG$2:$AL$48,MATCH(Y767,【参考】数式用!$AI$4:$AL$4,0)+2,0), ""), "")</f>
        <v/>
      </c>
      <c r="AD767" s="864"/>
      <c r="AE767" s="409"/>
      <c r="AF767" s="53"/>
      <c r="AG767" s="421" t="str">
        <f>IFERROR(VLOOKUP(O767, 【参考】数式用!$AY$5:$AY$13, 1, FALSE), "")</f>
        <v/>
      </c>
      <c r="AH767" s="422" t="str">
        <f>IFERROR(VLOOKUP(N767, 【参考】数式用!$BA$2:$BB$48, 2, FALSE), "")</f>
        <v/>
      </c>
      <c r="AI767" s="423" t="str">
        <f t="shared" si="26"/>
        <v/>
      </c>
      <c r="AJ767" s="424" t="str">
        <f t="shared" si="27"/>
        <v/>
      </c>
    </row>
    <row r="768" spans="1:36" ht="30" customHeight="1">
      <c r="A768" s="153">
        <v>755</v>
      </c>
      <c r="B768" s="857" t="str">
        <f>IF(基本情報入力シート!C793="","",基本情報入力シート!C793)</f>
        <v/>
      </c>
      <c r="C768" s="858"/>
      <c r="D768" s="858"/>
      <c r="E768" s="858"/>
      <c r="F768" s="858"/>
      <c r="G768" s="858"/>
      <c r="H768" s="858"/>
      <c r="I768" s="859"/>
      <c r="J768" s="405" t="str">
        <f>IF(基本情報入力シート!M793="","",基本情報入力シート!M793)</f>
        <v/>
      </c>
      <c r="K768" s="406" t="str">
        <f>IF(基本情報入力シート!R793="","",基本情報入力シート!R793)</f>
        <v/>
      </c>
      <c r="L768" s="406" t="str">
        <f>IF(基本情報入力シート!W793="","",基本情報入力シート!W793)</f>
        <v/>
      </c>
      <c r="M768" s="405" t="str">
        <f>IF(基本情報入力シート!X793="","",基本情報入力シート!X793)</f>
        <v/>
      </c>
      <c r="N768" s="157" t="str">
        <f>IF(基本情報入力シート!Y793="","",基本情報入力シート!Y793)</f>
        <v/>
      </c>
      <c r="O768" s="164"/>
      <c r="P768" s="43"/>
      <c r="Q768" s="860"/>
      <c r="R768" s="861"/>
      <c r="S768" s="154" t="str">
        <f>IFERROR(ROUNDDOWN(Q768*VLOOKUP(N768,【参考】数式用!$AR$2:$AW$48,MATCH(P768,【参考】数式用!$AT$4:$AW$4)+2,FALSE)*0.5, 0), "")</f>
        <v/>
      </c>
      <c r="T768" s="47"/>
      <c r="U768" s="156" t="str">
        <f>IFERROR(IF(AG768&lt;&gt;"",Q768*VLOOKUP(N768,【参考】数式用!$AG$2:$AL$48,MATCH(P768,【参考】数式用!$AI$4:$AL$4,0)+2,0), ""), "")</f>
        <v/>
      </c>
      <c r="V768" s="42"/>
      <c r="W768" s="862"/>
      <c r="X768" s="863"/>
      <c r="Y768" s="43"/>
      <c r="Z768" s="48"/>
      <c r="AA768" s="155"/>
      <c r="AB768" s="49"/>
      <c r="AC768" s="864" t="str">
        <f>IFERROR(IF(AG768&lt;&gt;"",Z768*VLOOKUP(N768,【参考】数式用!$AG$2:$AL$48,MATCH(Y768,【参考】数式用!$AI$4:$AL$4,0)+2,0), ""), "")</f>
        <v/>
      </c>
      <c r="AD768" s="864"/>
      <c r="AE768" s="409"/>
      <c r="AF768" s="53"/>
      <c r="AG768" s="421" t="str">
        <f>IFERROR(VLOOKUP(O768, 【参考】数式用!$AY$5:$AY$13, 1, FALSE), "")</f>
        <v/>
      </c>
      <c r="AH768" s="422" t="str">
        <f>IFERROR(VLOOKUP(N768, 【参考】数式用!$BA$2:$BB$48, 2, FALSE), "")</f>
        <v/>
      </c>
      <c r="AI768" s="423" t="str">
        <f t="shared" si="26"/>
        <v/>
      </c>
      <c r="AJ768" s="424" t="str">
        <f t="shared" si="27"/>
        <v/>
      </c>
    </row>
    <row r="769" spans="1:36" ht="30" customHeight="1">
      <c r="A769" s="153">
        <v>756</v>
      </c>
      <c r="B769" s="857" t="str">
        <f>IF(基本情報入力シート!C794="","",基本情報入力シート!C794)</f>
        <v/>
      </c>
      <c r="C769" s="858"/>
      <c r="D769" s="858"/>
      <c r="E769" s="858"/>
      <c r="F769" s="858"/>
      <c r="G769" s="858"/>
      <c r="H769" s="858"/>
      <c r="I769" s="859"/>
      <c r="J769" s="405" t="str">
        <f>IF(基本情報入力シート!M794="","",基本情報入力シート!M794)</f>
        <v/>
      </c>
      <c r="K769" s="406" t="str">
        <f>IF(基本情報入力シート!R794="","",基本情報入力シート!R794)</f>
        <v/>
      </c>
      <c r="L769" s="406" t="str">
        <f>IF(基本情報入力シート!W794="","",基本情報入力シート!W794)</f>
        <v/>
      </c>
      <c r="M769" s="405" t="str">
        <f>IF(基本情報入力シート!X794="","",基本情報入力シート!X794)</f>
        <v/>
      </c>
      <c r="N769" s="157" t="str">
        <f>IF(基本情報入力シート!Y794="","",基本情報入力シート!Y794)</f>
        <v/>
      </c>
      <c r="O769" s="164"/>
      <c r="P769" s="43"/>
      <c r="Q769" s="860"/>
      <c r="R769" s="861"/>
      <c r="S769" s="154" t="str">
        <f>IFERROR(ROUNDDOWN(Q769*VLOOKUP(N769,【参考】数式用!$AR$2:$AW$48,MATCH(P769,【参考】数式用!$AT$4:$AW$4)+2,FALSE)*0.5, 0), "")</f>
        <v/>
      </c>
      <c r="T769" s="47"/>
      <c r="U769" s="156" t="str">
        <f>IFERROR(IF(AG769&lt;&gt;"",Q769*VLOOKUP(N769,【参考】数式用!$AG$2:$AL$48,MATCH(P769,【参考】数式用!$AI$4:$AL$4,0)+2,0), ""), "")</f>
        <v/>
      </c>
      <c r="V769" s="42"/>
      <c r="W769" s="862"/>
      <c r="X769" s="863"/>
      <c r="Y769" s="43"/>
      <c r="Z769" s="48"/>
      <c r="AA769" s="155"/>
      <c r="AB769" s="49"/>
      <c r="AC769" s="864" t="str">
        <f>IFERROR(IF(AG769&lt;&gt;"",Z769*VLOOKUP(N769,【参考】数式用!$AG$2:$AL$48,MATCH(Y769,【参考】数式用!$AI$4:$AL$4,0)+2,0), ""), "")</f>
        <v/>
      </c>
      <c r="AD769" s="864"/>
      <c r="AE769" s="409"/>
      <c r="AF769" s="53"/>
      <c r="AG769" s="421" t="str">
        <f>IFERROR(VLOOKUP(O769, 【参考】数式用!$AY$5:$AY$13, 1, FALSE), "")</f>
        <v/>
      </c>
      <c r="AH769" s="422" t="str">
        <f>IFERROR(VLOOKUP(N769, 【参考】数式用!$BA$2:$BB$48, 2, FALSE), "")</f>
        <v/>
      </c>
      <c r="AI769" s="423" t="str">
        <f t="shared" si="26"/>
        <v/>
      </c>
      <c r="AJ769" s="424" t="str">
        <f t="shared" si="27"/>
        <v/>
      </c>
    </row>
    <row r="770" spans="1:36" ht="30" customHeight="1">
      <c r="A770" s="153">
        <v>757</v>
      </c>
      <c r="B770" s="857" t="str">
        <f>IF(基本情報入力シート!C795="","",基本情報入力シート!C795)</f>
        <v/>
      </c>
      <c r="C770" s="858"/>
      <c r="D770" s="858"/>
      <c r="E770" s="858"/>
      <c r="F770" s="858"/>
      <c r="G770" s="858"/>
      <c r="H770" s="858"/>
      <c r="I770" s="859"/>
      <c r="J770" s="405" t="str">
        <f>IF(基本情報入力シート!M795="","",基本情報入力シート!M795)</f>
        <v/>
      </c>
      <c r="K770" s="406" t="str">
        <f>IF(基本情報入力シート!R795="","",基本情報入力シート!R795)</f>
        <v/>
      </c>
      <c r="L770" s="406" t="str">
        <f>IF(基本情報入力シート!W795="","",基本情報入力シート!W795)</f>
        <v/>
      </c>
      <c r="M770" s="405" t="str">
        <f>IF(基本情報入力シート!X795="","",基本情報入力シート!X795)</f>
        <v/>
      </c>
      <c r="N770" s="157" t="str">
        <f>IF(基本情報入力シート!Y795="","",基本情報入力シート!Y795)</f>
        <v/>
      </c>
      <c r="O770" s="164"/>
      <c r="P770" s="43"/>
      <c r="Q770" s="860"/>
      <c r="R770" s="861"/>
      <c r="S770" s="154" t="str">
        <f>IFERROR(ROUNDDOWN(Q770*VLOOKUP(N770,【参考】数式用!$AR$2:$AW$48,MATCH(P770,【参考】数式用!$AT$4:$AW$4)+2,FALSE)*0.5, 0), "")</f>
        <v/>
      </c>
      <c r="T770" s="47"/>
      <c r="U770" s="156" t="str">
        <f>IFERROR(IF(AG770&lt;&gt;"",Q770*VLOOKUP(N770,【参考】数式用!$AG$2:$AL$48,MATCH(P770,【参考】数式用!$AI$4:$AL$4,0)+2,0), ""), "")</f>
        <v/>
      </c>
      <c r="V770" s="42"/>
      <c r="W770" s="862"/>
      <c r="X770" s="863"/>
      <c r="Y770" s="43"/>
      <c r="Z770" s="48"/>
      <c r="AA770" s="155"/>
      <c r="AB770" s="49"/>
      <c r="AC770" s="864" t="str">
        <f>IFERROR(IF(AG770&lt;&gt;"",Z770*VLOOKUP(N770,【参考】数式用!$AG$2:$AL$48,MATCH(Y770,【参考】数式用!$AI$4:$AL$4,0)+2,0), ""), "")</f>
        <v/>
      </c>
      <c r="AD770" s="864"/>
      <c r="AE770" s="409"/>
      <c r="AF770" s="53"/>
      <c r="AG770" s="421" t="str">
        <f>IFERROR(VLOOKUP(O770, 【参考】数式用!$AY$5:$AY$13, 1, FALSE), "")</f>
        <v/>
      </c>
      <c r="AH770" s="422" t="str">
        <f>IFERROR(VLOOKUP(N770, 【参考】数式用!$BA$2:$BB$48, 2, FALSE), "")</f>
        <v/>
      </c>
      <c r="AI770" s="423" t="str">
        <f t="shared" si="26"/>
        <v/>
      </c>
      <c r="AJ770" s="424" t="str">
        <f t="shared" si="27"/>
        <v/>
      </c>
    </row>
    <row r="771" spans="1:36" ht="30" customHeight="1">
      <c r="A771" s="153">
        <v>758</v>
      </c>
      <c r="B771" s="857" t="str">
        <f>IF(基本情報入力シート!C796="","",基本情報入力シート!C796)</f>
        <v/>
      </c>
      <c r="C771" s="858"/>
      <c r="D771" s="858"/>
      <c r="E771" s="858"/>
      <c r="F771" s="858"/>
      <c r="G771" s="858"/>
      <c r="H771" s="858"/>
      <c r="I771" s="859"/>
      <c r="J771" s="405" t="str">
        <f>IF(基本情報入力シート!M796="","",基本情報入力シート!M796)</f>
        <v/>
      </c>
      <c r="K771" s="406" t="str">
        <f>IF(基本情報入力シート!R796="","",基本情報入力シート!R796)</f>
        <v/>
      </c>
      <c r="L771" s="406" t="str">
        <f>IF(基本情報入力シート!W796="","",基本情報入力シート!W796)</f>
        <v/>
      </c>
      <c r="M771" s="405" t="str">
        <f>IF(基本情報入力シート!X796="","",基本情報入力シート!X796)</f>
        <v/>
      </c>
      <c r="N771" s="157" t="str">
        <f>IF(基本情報入力シート!Y796="","",基本情報入力シート!Y796)</f>
        <v/>
      </c>
      <c r="O771" s="164"/>
      <c r="P771" s="43"/>
      <c r="Q771" s="860"/>
      <c r="R771" s="861"/>
      <c r="S771" s="154" t="str">
        <f>IFERROR(ROUNDDOWN(Q771*VLOOKUP(N771,【参考】数式用!$AR$2:$AW$48,MATCH(P771,【参考】数式用!$AT$4:$AW$4)+2,FALSE)*0.5, 0), "")</f>
        <v/>
      </c>
      <c r="T771" s="47"/>
      <c r="U771" s="156" t="str">
        <f>IFERROR(IF(AG771&lt;&gt;"",Q771*VLOOKUP(N771,【参考】数式用!$AG$2:$AL$48,MATCH(P771,【参考】数式用!$AI$4:$AL$4,0)+2,0), ""), "")</f>
        <v/>
      </c>
      <c r="V771" s="42"/>
      <c r="W771" s="862"/>
      <c r="X771" s="863"/>
      <c r="Y771" s="43"/>
      <c r="Z771" s="48"/>
      <c r="AA771" s="155"/>
      <c r="AB771" s="49"/>
      <c r="AC771" s="864" t="str">
        <f>IFERROR(IF(AG771&lt;&gt;"",Z771*VLOOKUP(N771,【参考】数式用!$AG$2:$AL$48,MATCH(Y771,【参考】数式用!$AI$4:$AL$4,0)+2,0), ""), "")</f>
        <v/>
      </c>
      <c r="AD771" s="864"/>
      <c r="AE771" s="409"/>
      <c r="AF771" s="53"/>
      <c r="AG771" s="421" t="str">
        <f>IFERROR(VLOOKUP(O771, 【参考】数式用!$AY$5:$AY$13, 1, FALSE), "")</f>
        <v/>
      </c>
      <c r="AH771" s="422" t="str">
        <f>IFERROR(VLOOKUP(N771, 【参考】数式用!$BA$2:$BB$48, 2, FALSE), "")</f>
        <v/>
      </c>
      <c r="AI771" s="423" t="str">
        <f t="shared" si="26"/>
        <v/>
      </c>
      <c r="AJ771" s="424" t="str">
        <f t="shared" si="27"/>
        <v/>
      </c>
    </row>
    <row r="772" spans="1:36" ht="30" customHeight="1">
      <c r="A772" s="153">
        <v>759</v>
      </c>
      <c r="B772" s="857" t="str">
        <f>IF(基本情報入力シート!C797="","",基本情報入力シート!C797)</f>
        <v/>
      </c>
      <c r="C772" s="858"/>
      <c r="D772" s="858"/>
      <c r="E772" s="858"/>
      <c r="F772" s="858"/>
      <c r="G772" s="858"/>
      <c r="H772" s="858"/>
      <c r="I772" s="859"/>
      <c r="J772" s="405" t="str">
        <f>IF(基本情報入力シート!M797="","",基本情報入力シート!M797)</f>
        <v/>
      </c>
      <c r="K772" s="406" t="str">
        <f>IF(基本情報入力シート!R797="","",基本情報入力シート!R797)</f>
        <v/>
      </c>
      <c r="L772" s="406" t="str">
        <f>IF(基本情報入力シート!W797="","",基本情報入力シート!W797)</f>
        <v/>
      </c>
      <c r="M772" s="405" t="str">
        <f>IF(基本情報入力シート!X797="","",基本情報入力シート!X797)</f>
        <v/>
      </c>
      <c r="N772" s="157" t="str">
        <f>IF(基本情報入力シート!Y797="","",基本情報入力シート!Y797)</f>
        <v/>
      </c>
      <c r="O772" s="164"/>
      <c r="P772" s="43"/>
      <c r="Q772" s="860"/>
      <c r="R772" s="861"/>
      <c r="S772" s="154" t="str">
        <f>IFERROR(ROUNDDOWN(Q772*VLOOKUP(N772,【参考】数式用!$AR$2:$AW$48,MATCH(P772,【参考】数式用!$AT$4:$AW$4)+2,FALSE)*0.5, 0), "")</f>
        <v/>
      </c>
      <c r="T772" s="47"/>
      <c r="U772" s="156" t="str">
        <f>IFERROR(IF(AG772&lt;&gt;"",Q772*VLOOKUP(N772,【参考】数式用!$AG$2:$AL$48,MATCH(P772,【参考】数式用!$AI$4:$AL$4,0)+2,0), ""), "")</f>
        <v/>
      </c>
      <c r="V772" s="42"/>
      <c r="W772" s="862"/>
      <c r="X772" s="863"/>
      <c r="Y772" s="43"/>
      <c r="Z772" s="48"/>
      <c r="AA772" s="155"/>
      <c r="AB772" s="49"/>
      <c r="AC772" s="864" t="str">
        <f>IFERROR(IF(AG772&lt;&gt;"",Z772*VLOOKUP(N772,【参考】数式用!$AG$2:$AL$48,MATCH(Y772,【参考】数式用!$AI$4:$AL$4,0)+2,0), ""), "")</f>
        <v/>
      </c>
      <c r="AD772" s="864"/>
      <c r="AE772" s="409"/>
      <c r="AF772" s="53"/>
      <c r="AG772" s="421" t="str">
        <f>IFERROR(VLOOKUP(O772, 【参考】数式用!$AY$5:$AY$13, 1, FALSE), "")</f>
        <v/>
      </c>
      <c r="AH772" s="422" t="str">
        <f>IFERROR(VLOOKUP(N772, 【参考】数式用!$BA$2:$BB$48, 2, FALSE), "")</f>
        <v/>
      </c>
      <c r="AI772" s="423" t="str">
        <f t="shared" si="26"/>
        <v/>
      </c>
      <c r="AJ772" s="424" t="str">
        <f t="shared" si="27"/>
        <v/>
      </c>
    </row>
    <row r="773" spans="1:36" ht="30" customHeight="1">
      <c r="A773" s="153">
        <v>760</v>
      </c>
      <c r="B773" s="857" t="str">
        <f>IF(基本情報入力シート!C798="","",基本情報入力シート!C798)</f>
        <v/>
      </c>
      <c r="C773" s="858"/>
      <c r="D773" s="858"/>
      <c r="E773" s="858"/>
      <c r="F773" s="858"/>
      <c r="G773" s="858"/>
      <c r="H773" s="858"/>
      <c r="I773" s="859"/>
      <c r="J773" s="405" t="str">
        <f>IF(基本情報入力シート!M798="","",基本情報入力シート!M798)</f>
        <v/>
      </c>
      <c r="K773" s="406" t="str">
        <f>IF(基本情報入力シート!R798="","",基本情報入力シート!R798)</f>
        <v/>
      </c>
      <c r="L773" s="406" t="str">
        <f>IF(基本情報入力シート!W798="","",基本情報入力シート!W798)</f>
        <v/>
      </c>
      <c r="M773" s="405" t="str">
        <f>IF(基本情報入力シート!X798="","",基本情報入力シート!X798)</f>
        <v/>
      </c>
      <c r="N773" s="157" t="str">
        <f>IF(基本情報入力シート!Y798="","",基本情報入力シート!Y798)</f>
        <v/>
      </c>
      <c r="O773" s="164"/>
      <c r="P773" s="43"/>
      <c r="Q773" s="860"/>
      <c r="R773" s="861"/>
      <c r="S773" s="154" t="str">
        <f>IFERROR(ROUNDDOWN(Q773*VLOOKUP(N773,【参考】数式用!$AR$2:$AW$48,MATCH(P773,【参考】数式用!$AT$4:$AW$4)+2,FALSE)*0.5, 0), "")</f>
        <v/>
      </c>
      <c r="T773" s="47"/>
      <c r="U773" s="156" t="str">
        <f>IFERROR(IF(AG773&lt;&gt;"",Q773*VLOOKUP(N773,【参考】数式用!$AG$2:$AL$48,MATCH(P773,【参考】数式用!$AI$4:$AL$4,0)+2,0), ""), "")</f>
        <v/>
      </c>
      <c r="V773" s="42"/>
      <c r="W773" s="862"/>
      <c r="X773" s="863"/>
      <c r="Y773" s="43"/>
      <c r="Z773" s="48"/>
      <c r="AA773" s="155"/>
      <c r="AB773" s="49"/>
      <c r="AC773" s="864" t="str">
        <f>IFERROR(IF(AG773&lt;&gt;"",Z773*VLOOKUP(N773,【参考】数式用!$AG$2:$AL$48,MATCH(Y773,【参考】数式用!$AI$4:$AL$4,0)+2,0), ""), "")</f>
        <v/>
      </c>
      <c r="AD773" s="864"/>
      <c r="AE773" s="409"/>
      <c r="AF773" s="53"/>
      <c r="AG773" s="421" t="str">
        <f>IFERROR(VLOOKUP(O773, 【参考】数式用!$AY$5:$AY$13, 1, FALSE), "")</f>
        <v/>
      </c>
      <c r="AH773" s="422" t="str">
        <f>IFERROR(VLOOKUP(N773, 【参考】数式用!$BA$2:$BB$48, 2, FALSE), "")</f>
        <v/>
      </c>
      <c r="AI773" s="423" t="str">
        <f t="shared" si="26"/>
        <v/>
      </c>
      <c r="AJ773" s="424" t="str">
        <f t="shared" si="27"/>
        <v/>
      </c>
    </row>
    <row r="774" spans="1:36" ht="30" customHeight="1">
      <c r="A774" s="153">
        <v>761</v>
      </c>
      <c r="B774" s="857" t="str">
        <f>IF(基本情報入力シート!C799="","",基本情報入力シート!C799)</f>
        <v/>
      </c>
      <c r="C774" s="858"/>
      <c r="D774" s="858"/>
      <c r="E774" s="858"/>
      <c r="F774" s="858"/>
      <c r="G774" s="858"/>
      <c r="H774" s="858"/>
      <c r="I774" s="859"/>
      <c r="J774" s="405" t="str">
        <f>IF(基本情報入力シート!M799="","",基本情報入力シート!M799)</f>
        <v/>
      </c>
      <c r="K774" s="406" t="str">
        <f>IF(基本情報入力シート!R799="","",基本情報入力シート!R799)</f>
        <v/>
      </c>
      <c r="L774" s="406" t="str">
        <f>IF(基本情報入力シート!W799="","",基本情報入力シート!W799)</f>
        <v/>
      </c>
      <c r="M774" s="405" t="str">
        <f>IF(基本情報入力シート!X799="","",基本情報入力シート!X799)</f>
        <v/>
      </c>
      <c r="N774" s="157" t="str">
        <f>IF(基本情報入力シート!Y799="","",基本情報入力シート!Y799)</f>
        <v/>
      </c>
      <c r="O774" s="164"/>
      <c r="P774" s="43"/>
      <c r="Q774" s="860"/>
      <c r="R774" s="861"/>
      <c r="S774" s="154" t="str">
        <f>IFERROR(ROUNDDOWN(Q774*VLOOKUP(N774,【参考】数式用!$AR$2:$AW$48,MATCH(P774,【参考】数式用!$AT$4:$AW$4)+2,FALSE)*0.5, 0), "")</f>
        <v/>
      </c>
      <c r="T774" s="47"/>
      <c r="U774" s="156" t="str">
        <f>IFERROR(IF(AG774&lt;&gt;"",Q774*VLOOKUP(N774,【参考】数式用!$AG$2:$AL$48,MATCH(P774,【参考】数式用!$AI$4:$AL$4,0)+2,0), ""), "")</f>
        <v/>
      </c>
      <c r="V774" s="42"/>
      <c r="W774" s="862"/>
      <c r="X774" s="863"/>
      <c r="Y774" s="43"/>
      <c r="Z774" s="48"/>
      <c r="AA774" s="155"/>
      <c r="AB774" s="49"/>
      <c r="AC774" s="864" t="str">
        <f>IFERROR(IF(AG774&lt;&gt;"",Z774*VLOOKUP(N774,【参考】数式用!$AG$2:$AL$48,MATCH(Y774,【参考】数式用!$AI$4:$AL$4,0)+2,0), ""), "")</f>
        <v/>
      </c>
      <c r="AD774" s="864"/>
      <c r="AE774" s="409"/>
      <c r="AF774" s="53"/>
      <c r="AG774" s="421" t="str">
        <f>IFERROR(VLOOKUP(O774, 【参考】数式用!$AY$5:$AY$13, 1, FALSE), "")</f>
        <v/>
      </c>
      <c r="AH774" s="422" t="str">
        <f>IFERROR(VLOOKUP(N774, 【参考】数式用!$BA$2:$BB$48, 2, FALSE), "")</f>
        <v/>
      </c>
      <c r="AI774" s="423" t="str">
        <f t="shared" si="26"/>
        <v/>
      </c>
      <c r="AJ774" s="424" t="str">
        <f t="shared" si="27"/>
        <v/>
      </c>
    </row>
    <row r="775" spans="1:36" ht="30" customHeight="1">
      <c r="A775" s="153">
        <v>762</v>
      </c>
      <c r="B775" s="857" t="str">
        <f>IF(基本情報入力シート!C800="","",基本情報入力シート!C800)</f>
        <v/>
      </c>
      <c r="C775" s="858"/>
      <c r="D775" s="858"/>
      <c r="E775" s="858"/>
      <c r="F775" s="858"/>
      <c r="G775" s="858"/>
      <c r="H775" s="858"/>
      <c r="I775" s="859"/>
      <c r="J775" s="405" t="str">
        <f>IF(基本情報入力シート!M800="","",基本情報入力シート!M800)</f>
        <v/>
      </c>
      <c r="K775" s="406" t="str">
        <f>IF(基本情報入力シート!R800="","",基本情報入力シート!R800)</f>
        <v/>
      </c>
      <c r="L775" s="406" t="str">
        <f>IF(基本情報入力シート!W800="","",基本情報入力シート!W800)</f>
        <v/>
      </c>
      <c r="M775" s="405" t="str">
        <f>IF(基本情報入力シート!X800="","",基本情報入力シート!X800)</f>
        <v/>
      </c>
      <c r="N775" s="157" t="str">
        <f>IF(基本情報入力シート!Y800="","",基本情報入力シート!Y800)</f>
        <v/>
      </c>
      <c r="O775" s="164"/>
      <c r="P775" s="43"/>
      <c r="Q775" s="860"/>
      <c r="R775" s="861"/>
      <c r="S775" s="154" t="str">
        <f>IFERROR(ROUNDDOWN(Q775*VLOOKUP(N775,【参考】数式用!$AR$2:$AW$48,MATCH(P775,【参考】数式用!$AT$4:$AW$4)+2,FALSE)*0.5, 0), "")</f>
        <v/>
      </c>
      <c r="T775" s="47"/>
      <c r="U775" s="156" t="str">
        <f>IFERROR(IF(AG775&lt;&gt;"",Q775*VLOOKUP(N775,【参考】数式用!$AG$2:$AL$48,MATCH(P775,【参考】数式用!$AI$4:$AL$4,0)+2,0), ""), "")</f>
        <v/>
      </c>
      <c r="V775" s="42"/>
      <c r="W775" s="862"/>
      <c r="X775" s="863"/>
      <c r="Y775" s="43"/>
      <c r="Z775" s="48"/>
      <c r="AA775" s="155"/>
      <c r="AB775" s="49"/>
      <c r="AC775" s="864" t="str">
        <f>IFERROR(IF(AG775&lt;&gt;"",Z775*VLOOKUP(N775,【参考】数式用!$AG$2:$AL$48,MATCH(Y775,【参考】数式用!$AI$4:$AL$4,0)+2,0), ""), "")</f>
        <v/>
      </c>
      <c r="AD775" s="864"/>
      <c r="AE775" s="409"/>
      <c r="AF775" s="53"/>
      <c r="AG775" s="421" t="str">
        <f>IFERROR(VLOOKUP(O775, 【参考】数式用!$AY$5:$AY$13, 1, FALSE), "")</f>
        <v/>
      </c>
      <c r="AH775" s="422" t="str">
        <f>IFERROR(VLOOKUP(N775, 【参考】数式用!$BA$2:$BB$48, 2, FALSE), "")</f>
        <v/>
      </c>
      <c r="AI775" s="423" t="str">
        <f t="shared" si="26"/>
        <v/>
      </c>
      <c r="AJ775" s="424" t="str">
        <f t="shared" si="27"/>
        <v/>
      </c>
    </row>
    <row r="776" spans="1:36" ht="30" customHeight="1">
      <c r="A776" s="153">
        <v>763</v>
      </c>
      <c r="B776" s="857" t="str">
        <f>IF(基本情報入力シート!C801="","",基本情報入力シート!C801)</f>
        <v/>
      </c>
      <c r="C776" s="858"/>
      <c r="D776" s="858"/>
      <c r="E776" s="858"/>
      <c r="F776" s="858"/>
      <c r="G776" s="858"/>
      <c r="H776" s="858"/>
      <c r="I776" s="859"/>
      <c r="J776" s="405" t="str">
        <f>IF(基本情報入力シート!M801="","",基本情報入力シート!M801)</f>
        <v/>
      </c>
      <c r="K776" s="406" t="str">
        <f>IF(基本情報入力シート!R801="","",基本情報入力シート!R801)</f>
        <v/>
      </c>
      <c r="L776" s="406" t="str">
        <f>IF(基本情報入力シート!W801="","",基本情報入力シート!W801)</f>
        <v/>
      </c>
      <c r="M776" s="405" t="str">
        <f>IF(基本情報入力シート!X801="","",基本情報入力シート!X801)</f>
        <v/>
      </c>
      <c r="N776" s="157" t="str">
        <f>IF(基本情報入力シート!Y801="","",基本情報入力シート!Y801)</f>
        <v/>
      </c>
      <c r="O776" s="164"/>
      <c r="P776" s="43"/>
      <c r="Q776" s="860"/>
      <c r="R776" s="861"/>
      <c r="S776" s="154" t="str">
        <f>IFERROR(ROUNDDOWN(Q776*VLOOKUP(N776,【参考】数式用!$AR$2:$AW$48,MATCH(P776,【参考】数式用!$AT$4:$AW$4)+2,FALSE)*0.5, 0), "")</f>
        <v/>
      </c>
      <c r="T776" s="47"/>
      <c r="U776" s="156" t="str">
        <f>IFERROR(IF(AG776&lt;&gt;"",Q776*VLOOKUP(N776,【参考】数式用!$AG$2:$AL$48,MATCH(P776,【参考】数式用!$AI$4:$AL$4,0)+2,0), ""), "")</f>
        <v/>
      </c>
      <c r="V776" s="42"/>
      <c r="W776" s="862"/>
      <c r="X776" s="863"/>
      <c r="Y776" s="43"/>
      <c r="Z776" s="48"/>
      <c r="AA776" s="155"/>
      <c r="AB776" s="49"/>
      <c r="AC776" s="864" t="str">
        <f>IFERROR(IF(AG776&lt;&gt;"",Z776*VLOOKUP(N776,【参考】数式用!$AG$2:$AL$48,MATCH(Y776,【参考】数式用!$AI$4:$AL$4,0)+2,0), ""), "")</f>
        <v/>
      </c>
      <c r="AD776" s="864"/>
      <c r="AE776" s="409"/>
      <c r="AF776" s="53"/>
      <c r="AG776" s="421" t="str">
        <f>IFERROR(VLOOKUP(O776, 【参考】数式用!$AY$5:$AY$13, 1, FALSE), "")</f>
        <v/>
      </c>
      <c r="AH776" s="422" t="str">
        <f>IFERROR(VLOOKUP(N776, 【参考】数式用!$BA$2:$BB$48, 2, FALSE), "")</f>
        <v/>
      </c>
      <c r="AI776" s="423" t="str">
        <f t="shared" si="26"/>
        <v/>
      </c>
      <c r="AJ776" s="424" t="str">
        <f t="shared" si="27"/>
        <v/>
      </c>
    </row>
    <row r="777" spans="1:36" ht="30" customHeight="1">
      <c r="A777" s="153">
        <v>764</v>
      </c>
      <c r="B777" s="857" t="str">
        <f>IF(基本情報入力シート!C802="","",基本情報入力シート!C802)</f>
        <v/>
      </c>
      <c r="C777" s="858"/>
      <c r="D777" s="858"/>
      <c r="E777" s="858"/>
      <c r="F777" s="858"/>
      <c r="G777" s="858"/>
      <c r="H777" s="858"/>
      <c r="I777" s="859"/>
      <c r="J777" s="405" t="str">
        <f>IF(基本情報入力シート!M802="","",基本情報入力シート!M802)</f>
        <v/>
      </c>
      <c r="K777" s="406" t="str">
        <f>IF(基本情報入力シート!R802="","",基本情報入力シート!R802)</f>
        <v/>
      </c>
      <c r="L777" s="406" t="str">
        <f>IF(基本情報入力シート!W802="","",基本情報入力シート!W802)</f>
        <v/>
      </c>
      <c r="M777" s="405" t="str">
        <f>IF(基本情報入力シート!X802="","",基本情報入力シート!X802)</f>
        <v/>
      </c>
      <c r="N777" s="157" t="str">
        <f>IF(基本情報入力シート!Y802="","",基本情報入力シート!Y802)</f>
        <v/>
      </c>
      <c r="O777" s="164"/>
      <c r="P777" s="43"/>
      <c r="Q777" s="860"/>
      <c r="R777" s="861"/>
      <c r="S777" s="154" t="str">
        <f>IFERROR(ROUNDDOWN(Q777*VLOOKUP(N777,【参考】数式用!$AR$2:$AW$48,MATCH(P777,【参考】数式用!$AT$4:$AW$4)+2,FALSE)*0.5, 0), "")</f>
        <v/>
      </c>
      <c r="T777" s="47"/>
      <c r="U777" s="156" t="str">
        <f>IFERROR(IF(AG777&lt;&gt;"",Q777*VLOOKUP(N777,【参考】数式用!$AG$2:$AL$48,MATCH(P777,【参考】数式用!$AI$4:$AL$4,0)+2,0), ""), "")</f>
        <v/>
      </c>
      <c r="V777" s="42"/>
      <c r="W777" s="862"/>
      <c r="X777" s="863"/>
      <c r="Y777" s="43"/>
      <c r="Z777" s="48"/>
      <c r="AA777" s="155"/>
      <c r="AB777" s="49"/>
      <c r="AC777" s="864" t="str">
        <f>IFERROR(IF(AG777&lt;&gt;"",Z777*VLOOKUP(N777,【参考】数式用!$AG$2:$AL$48,MATCH(Y777,【参考】数式用!$AI$4:$AL$4,0)+2,0), ""), "")</f>
        <v/>
      </c>
      <c r="AD777" s="864"/>
      <c r="AE777" s="409"/>
      <c r="AF777" s="53"/>
      <c r="AG777" s="421" t="str">
        <f>IFERROR(VLOOKUP(O777, 【参考】数式用!$AY$5:$AY$13, 1, FALSE), "")</f>
        <v/>
      </c>
      <c r="AH777" s="422" t="str">
        <f>IFERROR(VLOOKUP(N777, 【参考】数式用!$BA$2:$BB$48, 2, FALSE), "")</f>
        <v/>
      </c>
      <c r="AI777" s="423" t="str">
        <f t="shared" si="26"/>
        <v/>
      </c>
      <c r="AJ777" s="424" t="str">
        <f t="shared" si="27"/>
        <v/>
      </c>
    </row>
    <row r="778" spans="1:36" ht="30" customHeight="1">
      <c r="A778" s="153">
        <v>765</v>
      </c>
      <c r="B778" s="857" t="str">
        <f>IF(基本情報入力シート!C803="","",基本情報入力シート!C803)</f>
        <v/>
      </c>
      <c r="C778" s="858"/>
      <c r="D778" s="858"/>
      <c r="E778" s="858"/>
      <c r="F778" s="858"/>
      <c r="G778" s="858"/>
      <c r="H778" s="858"/>
      <c r="I778" s="859"/>
      <c r="J778" s="405" t="str">
        <f>IF(基本情報入力シート!M803="","",基本情報入力シート!M803)</f>
        <v/>
      </c>
      <c r="K778" s="406" t="str">
        <f>IF(基本情報入力シート!R803="","",基本情報入力シート!R803)</f>
        <v/>
      </c>
      <c r="L778" s="406" t="str">
        <f>IF(基本情報入力シート!W803="","",基本情報入力シート!W803)</f>
        <v/>
      </c>
      <c r="M778" s="405" t="str">
        <f>IF(基本情報入力シート!X803="","",基本情報入力シート!X803)</f>
        <v/>
      </c>
      <c r="N778" s="157" t="str">
        <f>IF(基本情報入力シート!Y803="","",基本情報入力シート!Y803)</f>
        <v/>
      </c>
      <c r="O778" s="164"/>
      <c r="P778" s="43"/>
      <c r="Q778" s="860"/>
      <c r="R778" s="861"/>
      <c r="S778" s="154" t="str">
        <f>IFERROR(ROUNDDOWN(Q778*VLOOKUP(N778,【参考】数式用!$AR$2:$AW$48,MATCH(P778,【参考】数式用!$AT$4:$AW$4)+2,FALSE)*0.5, 0), "")</f>
        <v/>
      </c>
      <c r="T778" s="47"/>
      <c r="U778" s="156" t="str">
        <f>IFERROR(IF(AG778&lt;&gt;"",Q778*VLOOKUP(N778,【参考】数式用!$AG$2:$AL$48,MATCH(P778,【参考】数式用!$AI$4:$AL$4,0)+2,0), ""), "")</f>
        <v/>
      </c>
      <c r="V778" s="42"/>
      <c r="W778" s="862"/>
      <c r="X778" s="863"/>
      <c r="Y778" s="43"/>
      <c r="Z778" s="48"/>
      <c r="AA778" s="155"/>
      <c r="AB778" s="49"/>
      <c r="AC778" s="864" t="str">
        <f>IFERROR(IF(AG778&lt;&gt;"",Z778*VLOOKUP(N778,【参考】数式用!$AG$2:$AL$48,MATCH(Y778,【参考】数式用!$AI$4:$AL$4,0)+2,0), ""), "")</f>
        <v/>
      </c>
      <c r="AD778" s="864"/>
      <c r="AE778" s="409"/>
      <c r="AF778" s="53"/>
      <c r="AG778" s="421" t="str">
        <f>IFERROR(VLOOKUP(O778, 【参考】数式用!$AY$5:$AY$13, 1, FALSE), "")</f>
        <v/>
      </c>
      <c r="AH778" s="422" t="str">
        <f>IFERROR(VLOOKUP(N778, 【参考】数式用!$BA$2:$BB$48, 2, FALSE), "")</f>
        <v/>
      </c>
      <c r="AI778" s="423" t="str">
        <f t="shared" si="26"/>
        <v/>
      </c>
      <c r="AJ778" s="424" t="str">
        <f t="shared" si="27"/>
        <v/>
      </c>
    </row>
    <row r="779" spans="1:36" ht="30" customHeight="1">
      <c r="A779" s="153">
        <v>766</v>
      </c>
      <c r="B779" s="857" t="str">
        <f>IF(基本情報入力シート!C804="","",基本情報入力シート!C804)</f>
        <v/>
      </c>
      <c r="C779" s="858"/>
      <c r="D779" s="858"/>
      <c r="E779" s="858"/>
      <c r="F779" s="858"/>
      <c r="G779" s="858"/>
      <c r="H779" s="858"/>
      <c r="I779" s="859"/>
      <c r="J779" s="405" t="str">
        <f>IF(基本情報入力シート!M804="","",基本情報入力シート!M804)</f>
        <v/>
      </c>
      <c r="K779" s="406" t="str">
        <f>IF(基本情報入力シート!R804="","",基本情報入力シート!R804)</f>
        <v/>
      </c>
      <c r="L779" s="406" t="str">
        <f>IF(基本情報入力シート!W804="","",基本情報入力シート!W804)</f>
        <v/>
      </c>
      <c r="M779" s="405" t="str">
        <f>IF(基本情報入力シート!X804="","",基本情報入力シート!X804)</f>
        <v/>
      </c>
      <c r="N779" s="157" t="str">
        <f>IF(基本情報入力シート!Y804="","",基本情報入力シート!Y804)</f>
        <v/>
      </c>
      <c r="O779" s="164"/>
      <c r="P779" s="43"/>
      <c r="Q779" s="860"/>
      <c r="R779" s="861"/>
      <c r="S779" s="154" t="str">
        <f>IFERROR(ROUNDDOWN(Q779*VLOOKUP(N779,【参考】数式用!$AR$2:$AW$48,MATCH(P779,【参考】数式用!$AT$4:$AW$4)+2,FALSE)*0.5, 0), "")</f>
        <v/>
      </c>
      <c r="T779" s="47"/>
      <c r="U779" s="156" t="str">
        <f>IFERROR(IF(AG779&lt;&gt;"",Q779*VLOOKUP(N779,【参考】数式用!$AG$2:$AL$48,MATCH(P779,【参考】数式用!$AI$4:$AL$4,0)+2,0), ""), "")</f>
        <v/>
      </c>
      <c r="V779" s="42"/>
      <c r="W779" s="862"/>
      <c r="X779" s="863"/>
      <c r="Y779" s="43"/>
      <c r="Z779" s="48"/>
      <c r="AA779" s="155"/>
      <c r="AB779" s="49"/>
      <c r="AC779" s="864" t="str">
        <f>IFERROR(IF(AG779&lt;&gt;"",Z779*VLOOKUP(N779,【参考】数式用!$AG$2:$AL$48,MATCH(Y779,【参考】数式用!$AI$4:$AL$4,0)+2,0), ""), "")</f>
        <v/>
      </c>
      <c r="AD779" s="864"/>
      <c r="AE779" s="409"/>
      <c r="AF779" s="53"/>
      <c r="AG779" s="421" t="str">
        <f>IFERROR(VLOOKUP(O779, 【参考】数式用!$AY$5:$AY$13, 1, FALSE), "")</f>
        <v/>
      </c>
      <c r="AH779" s="422" t="str">
        <f>IFERROR(VLOOKUP(N779, 【参考】数式用!$BA$2:$BB$48, 2, FALSE), "")</f>
        <v/>
      </c>
      <c r="AI779" s="423" t="str">
        <f t="shared" si="26"/>
        <v/>
      </c>
      <c r="AJ779" s="424" t="str">
        <f t="shared" si="27"/>
        <v/>
      </c>
    </row>
    <row r="780" spans="1:36" ht="30" customHeight="1">
      <c r="A780" s="153">
        <v>767</v>
      </c>
      <c r="B780" s="857" t="str">
        <f>IF(基本情報入力シート!C805="","",基本情報入力シート!C805)</f>
        <v/>
      </c>
      <c r="C780" s="858"/>
      <c r="D780" s="858"/>
      <c r="E780" s="858"/>
      <c r="F780" s="858"/>
      <c r="G780" s="858"/>
      <c r="H780" s="858"/>
      <c r="I780" s="859"/>
      <c r="J780" s="405" t="str">
        <f>IF(基本情報入力シート!M805="","",基本情報入力シート!M805)</f>
        <v/>
      </c>
      <c r="K780" s="406" t="str">
        <f>IF(基本情報入力シート!R805="","",基本情報入力シート!R805)</f>
        <v/>
      </c>
      <c r="L780" s="406" t="str">
        <f>IF(基本情報入力シート!W805="","",基本情報入力シート!W805)</f>
        <v/>
      </c>
      <c r="M780" s="405" t="str">
        <f>IF(基本情報入力シート!X805="","",基本情報入力シート!X805)</f>
        <v/>
      </c>
      <c r="N780" s="157" t="str">
        <f>IF(基本情報入力シート!Y805="","",基本情報入力シート!Y805)</f>
        <v/>
      </c>
      <c r="O780" s="164"/>
      <c r="P780" s="43"/>
      <c r="Q780" s="860"/>
      <c r="R780" s="861"/>
      <c r="S780" s="154" t="str">
        <f>IFERROR(ROUNDDOWN(Q780*VLOOKUP(N780,【参考】数式用!$AR$2:$AW$48,MATCH(P780,【参考】数式用!$AT$4:$AW$4)+2,FALSE)*0.5, 0), "")</f>
        <v/>
      </c>
      <c r="T780" s="47"/>
      <c r="U780" s="156" t="str">
        <f>IFERROR(IF(AG780&lt;&gt;"",Q780*VLOOKUP(N780,【参考】数式用!$AG$2:$AL$48,MATCH(P780,【参考】数式用!$AI$4:$AL$4,0)+2,0), ""), "")</f>
        <v/>
      </c>
      <c r="V780" s="42"/>
      <c r="W780" s="862"/>
      <c r="X780" s="863"/>
      <c r="Y780" s="43"/>
      <c r="Z780" s="48"/>
      <c r="AA780" s="155"/>
      <c r="AB780" s="49"/>
      <c r="AC780" s="864" t="str">
        <f>IFERROR(IF(AG780&lt;&gt;"",Z780*VLOOKUP(N780,【参考】数式用!$AG$2:$AL$48,MATCH(Y780,【参考】数式用!$AI$4:$AL$4,0)+2,0), ""), "")</f>
        <v/>
      </c>
      <c r="AD780" s="864"/>
      <c r="AE780" s="409"/>
      <c r="AF780" s="53"/>
      <c r="AG780" s="421" t="str">
        <f>IFERROR(VLOOKUP(O780, 【参考】数式用!$AY$5:$AY$13, 1, FALSE), "")</f>
        <v/>
      </c>
      <c r="AH780" s="422" t="str">
        <f>IFERROR(VLOOKUP(N780, 【参考】数式用!$BA$2:$BB$48, 2, FALSE), "")</f>
        <v/>
      </c>
      <c r="AI780" s="423" t="str">
        <f t="shared" si="26"/>
        <v/>
      </c>
      <c r="AJ780" s="424" t="str">
        <f t="shared" si="27"/>
        <v/>
      </c>
    </row>
    <row r="781" spans="1:36" ht="30" customHeight="1">
      <c r="A781" s="153">
        <v>768</v>
      </c>
      <c r="B781" s="857" t="str">
        <f>IF(基本情報入力シート!C806="","",基本情報入力シート!C806)</f>
        <v/>
      </c>
      <c r="C781" s="858"/>
      <c r="D781" s="858"/>
      <c r="E781" s="858"/>
      <c r="F781" s="858"/>
      <c r="G781" s="858"/>
      <c r="H781" s="858"/>
      <c r="I781" s="859"/>
      <c r="J781" s="405" t="str">
        <f>IF(基本情報入力シート!M806="","",基本情報入力シート!M806)</f>
        <v/>
      </c>
      <c r="K781" s="406" t="str">
        <f>IF(基本情報入力シート!R806="","",基本情報入力シート!R806)</f>
        <v/>
      </c>
      <c r="L781" s="406" t="str">
        <f>IF(基本情報入力シート!W806="","",基本情報入力シート!W806)</f>
        <v/>
      </c>
      <c r="M781" s="405" t="str">
        <f>IF(基本情報入力シート!X806="","",基本情報入力シート!X806)</f>
        <v/>
      </c>
      <c r="N781" s="157" t="str">
        <f>IF(基本情報入力シート!Y806="","",基本情報入力シート!Y806)</f>
        <v/>
      </c>
      <c r="O781" s="164"/>
      <c r="P781" s="43"/>
      <c r="Q781" s="860"/>
      <c r="R781" s="861"/>
      <c r="S781" s="154" t="str">
        <f>IFERROR(ROUNDDOWN(Q781*VLOOKUP(N781,【参考】数式用!$AR$2:$AW$48,MATCH(P781,【参考】数式用!$AT$4:$AW$4)+2,FALSE)*0.5, 0), "")</f>
        <v/>
      </c>
      <c r="T781" s="47"/>
      <c r="U781" s="156" t="str">
        <f>IFERROR(IF(AG781&lt;&gt;"",Q781*VLOOKUP(N781,【参考】数式用!$AG$2:$AL$48,MATCH(P781,【参考】数式用!$AI$4:$AL$4,0)+2,0), ""), "")</f>
        <v/>
      </c>
      <c r="V781" s="42"/>
      <c r="W781" s="862"/>
      <c r="X781" s="863"/>
      <c r="Y781" s="43"/>
      <c r="Z781" s="48"/>
      <c r="AA781" s="155"/>
      <c r="AB781" s="49"/>
      <c r="AC781" s="864" t="str">
        <f>IFERROR(IF(AG781&lt;&gt;"",Z781*VLOOKUP(N781,【参考】数式用!$AG$2:$AL$48,MATCH(Y781,【参考】数式用!$AI$4:$AL$4,0)+2,0), ""), "")</f>
        <v/>
      </c>
      <c r="AD781" s="864"/>
      <c r="AE781" s="409"/>
      <c r="AF781" s="53"/>
      <c r="AG781" s="421" t="str">
        <f>IFERROR(VLOOKUP(O781, 【参考】数式用!$AY$5:$AY$13, 1, FALSE), "")</f>
        <v/>
      </c>
      <c r="AH781" s="422" t="str">
        <f>IFERROR(VLOOKUP(N781, 【参考】数式用!$BA$2:$BB$48, 2, FALSE), "")</f>
        <v/>
      </c>
      <c r="AI781" s="423" t="str">
        <f t="shared" si="26"/>
        <v/>
      </c>
      <c r="AJ781" s="424" t="str">
        <f t="shared" si="27"/>
        <v/>
      </c>
    </row>
    <row r="782" spans="1:36" ht="30" customHeight="1">
      <c r="A782" s="153">
        <v>769</v>
      </c>
      <c r="B782" s="857" t="str">
        <f>IF(基本情報入力シート!C807="","",基本情報入力シート!C807)</f>
        <v/>
      </c>
      <c r="C782" s="858"/>
      <c r="D782" s="858"/>
      <c r="E782" s="858"/>
      <c r="F782" s="858"/>
      <c r="G782" s="858"/>
      <c r="H782" s="858"/>
      <c r="I782" s="859"/>
      <c r="J782" s="405" t="str">
        <f>IF(基本情報入力シート!M807="","",基本情報入力シート!M807)</f>
        <v/>
      </c>
      <c r="K782" s="406" t="str">
        <f>IF(基本情報入力シート!R807="","",基本情報入力シート!R807)</f>
        <v/>
      </c>
      <c r="L782" s="406" t="str">
        <f>IF(基本情報入力シート!W807="","",基本情報入力シート!W807)</f>
        <v/>
      </c>
      <c r="M782" s="405" t="str">
        <f>IF(基本情報入力シート!X807="","",基本情報入力シート!X807)</f>
        <v/>
      </c>
      <c r="N782" s="157" t="str">
        <f>IF(基本情報入力シート!Y807="","",基本情報入力シート!Y807)</f>
        <v/>
      </c>
      <c r="O782" s="164"/>
      <c r="P782" s="43"/>
      <c r="Q782" s="860"/>
      <c r="R782" s="861"/>
      <c r="S782" s="154" t="str">
        <f>IFERROR(ROUNDDOWN(Q782*VLOOKUP(N782,【参考】数式用!$AR$2:$AW$48,MATCH(P782,【参考】数式用!$AT$4:$AW$4)+2,FALSE)*0.5, 0), "")</f>
        <v/>
      </c>
      <c r="T782" s="47"/>
      <c r="U782" s="156" t="str">
        <f>IFERROR(IF(AG782&lt;&gt;"",Q782*VLOOKUP(N782,【参考】数式用!$AG$2:$AL$48,MATCH(P782,【参考】数式用!$AI$4:$AL$4,0)+2,0), ""), "")</f>
        <v/>
      </c>
      <c r="V782" s="42"/>
      <c r="W782" s="862"/>
      <c r="X782" s="863"/>
      <c r="Y782" s="43"/>
      <c r="Z782" s="48"/>
      <c r="AA782" s="155"/>
      <c r="AB782" s="49"/>
      <c r="AC782" s="864" t="str">
        <f>IFERROR(IF(AG782&lt;&gt;"",Z782*VLOOKUP(N782,【参考】数式用!$AG$2:$AL$48,MATCH(Y782,【参考】数式用!$AI$4:$AL$4,0)+2,0), ""), "")</f>
        <v/>
      </c>
      <c r="AD782" s="864"/>
      <c r="AE782" s="409"/>
      <c r="AF782" s="53"/>
      <c r="AG782" s="421" t="str">
        <f>IFERROR(VLOOKUP(O782, 【参考】数式用!$AY$5:$AY$13, 1, FALSE), "")</f>
        <v/>
      </c>
      <c r="AH782" s="422" t="str">
        <f>IFERROR(VLOOKUP(N782, 【参考】数式用!$BA$2:$BB$48, 2, FALSE), "")</f>
        <v/>
      </c>
      <c r="AI782" s="423" t="str">
        <f t="shared" si="26"/>
        <v/>
      </c>
      <c r="AJ782" s="424" t="str">
        <f t="shared" si="27"/>
        <v/>
      </c>
    </row>
    <row r="783" spans="1:36" ht="30" customHeight="1">
      <c r="A783" s="153">
        <v>770</v>
      </c>
      <c r="B783" s="857" t="str">
        <f>IF(基本情報入力シート!C808="","",基本情報入力シート!C808)</f>
        <v/>
      </c>
      <c r="C783" s="858"/>
      <c r="D783" s="858"/>
      <c r="E783" s="858"/>
      <c r="F783" s="858"/>
      <c r="G783" s="858"/>
      <c r="H783" s="858"/>
      <c r="I783" s="859"/>
      <c r="J783" s="405" t="str">
        <f>IF(基本情報入力シート!M808="","",基本情報入力シート!M808)</f>
        <v/>
      </c>
      <c r="K783" s="406" t="str">
        <f>IF(基本情報入力シート!R808="","",基本情報入力シート!R808)</f>
        <v/>
      </c>
      <c r="L783" s="406" t="str">
        <f>IF(基本情報入力シート!W808="","",基本情報入力シート!W808)</f>
        <v/>
      </c>
      <c r="M783" s="405" t="str">
        <f>IF(基本情報入力シート!X808="","",基本情報入力シート!X808)</f>
        <v/>
      </c>
      <c r="N783" s="157" t="str">
        <f>IF(基本情報入力シート!Y808="","",基本情報入力シート!Y808)</f>
        <v/>
      </c>
      <c r="O783" s="164"/>
      <c r="P783" s="43"/>
      <c r="Q783" s="860"/>
      <c r="R783" s="861"/>
      <c r="S783" s="154" t="str">
        <f>IFERROR(ROUNDDOWN(Q783*VLOOKUP(N783,【参考】数式用!$AR$2:$AW$48,MATCH(P783,【参考】数式用!$AT$4:$AW$4)+2,FALSE)*0.5, 0), "")</f>
        <v/>
      </c>
      <c r="T783" s="47"/>
      <c r="U783" s="156" t="str">
        <f>IFERROR(IF(AG783&lt;&gt;"",Q783*VLOOKUP(N783,【参考】数式用!$AG$2:$AL$48,MATCH(P783,【参考】数式用!$AI$4:$AL$4,0)+2,0), ""), "")</f>
        <v/>
      </c>
      <c r="V783" s="42"/>
      <c r="W783" s="862"/>
      <c r="X783" s="863"/>
      <c r="Y783" s="43"/>
      <c r="Z783" s="48"/>
      <c r="AA783" s="155"/>
      <c r="AB783" s="49"/>
      <c r="AC783" s="864" t="str">
        <f>IFERROR(IF(AG783&lt;&gt;"",Z783*VLOOKUP(N783,【参考】数式用!$AG$2:$AL$48,MATCH(Y783,【参考】数式用!$AI$4:$AL$4,0)+2,0), ""), "")</f>
        <v/>
      </c>
      <c r="AD783" s="864"/>
      <c r="AE783" s="409"/>
      <c r="AF783" s="53"/>
      <c r="AG783" s="421" t="str">
        <f>IFERROR(VLOOKUP(O783, 【参考】数式用!$AY$5:$AY$13, 1, FALSE), "")</f>
        <v/>
      </c>
      <c r="AH783" s="422" t="str">
        <f>IFERROR(VLOOKUP(N783, 【参考】数式用!$BA$2:$BB$48, 2, FALSE), "")</f>
        <v/>
      </c>
      <c r="AI783" s="423" t="str">
        <f t="shared" si="26"/>
        <v/>
      </c>
      <c r="AJ783" s="424" t="str">
        <f t="shared" si="27"/>
        <v/>
      </c>
    </row>
    <row r="784" spans="1:36" ht="30" customHeight="1">
      <c r="A784" s="153">
        <v>771</v>
      </c>
      <c r="B784" s="857" t="str">
        <f>IF(基本情報入力シート!C809="","",基本情報入力シート!C809)</f>
        <v/>
      </c>
      <c r="C784" s="858"/>
      <c r="D784" s="858"/>
      <c r="E784" s="858"/>
      <c r="F784" s="858"/>
      <c r="G784" s="858"/>
      <c r="H784" s="858"/>
      <c r="I784" s="859"/>
      <c r="J784" s="405" t="str">
        <f>IF(基本情報入力シート!M809="","",基本情報入力シート!M809)</f>
        <v/>
      </c>
      <c r="K784" s="406" t="str">
        <f>IF(基本情報入力シート!R809="","",基本情報入力シート!R809)</f>
        <v/>
      </c>
      <c r="L784" s="406" t="str">
        <f>IF(基本情報入力シート!W809="","",基本情報入力シート!W809)</f>
        <v/>
      </c>
      <c r="M784" s="405" t="str">
        <f>IF(基本情報入力シート!X809="","",基本情報入力シート!X809)</f>
        <v/>
      </c>
      <c r="N784" s="157" t="str">
        <f>IF(基本情報入力シート!Y809="","",基本情報入力シート!Y809)</f>
        <v/>
      </c>
      <c r="O784" s="164"/>
      <c r="P784" s="43"/>
      <c r="Q784" s="860"/>
      <c r="R784" s="861"/>
      <c r="S784" s="154" t="str">
        <f>IFERROR(ROUNDDOWN(Q784*VLOOKUP(N784,【参考】数式用!$AR$2:$AW$48,MATCH(P784,【参考】数式用!$AT$4:$AW$4)+2,FALSE)*0.5, 0), "")</f>
        <v/>
      </c>
      <c r="T784" s="47"/>
      <c r="U784" s="156" t="str">
        <f>IFERROR(IF(AG784&lt;&gt;"",Q784*VLOOKUP(N784,【参考】数式用!$AG$2:$AL$48,MATCH(P784,【参考】数式用!$AI$4:$AL$4,0)+2,0), ""), "")</f>
        <v/>
      </c>
      <c r="V784" s="42"/>
      <c r="W784" s="862"/>
      <c r="X784" s="863"/>
      <c r="Y784" s="43"/>
      <c r="Z784" s="48"/>
      <c r="AA784" s="155"/>
      <c r="AB784" s="49"/>
      <c r="AC784" s="864" t="str">
        <f>IFERROR(IF(AG784&lt;&gt;"",Z784*VLOOKUP(N784,【参考】数式用!$AG$2:$AL$48,MATCH(Y784,【参考】数式用!$AI$4:$AL$4,0)+2,0), ""), "")</f>
        <v/>
      </c>
      <c r="AD784" s="864"/>
      <c r="AE784" s="409"/>
      <c r="AF784" s="53"/>
      <c r="AG784" s="421" t="str">
        <f>IFERROR(VLOOKUP(O784, 【参考】数式用!$AY$5:$AY$13, 1, FALSE), "")</f>
        <v/>
      </c>
      <c r="AH784" s="422" t="str">
        <f>IFERROR(VLOOKUP(N784, 【参考】数式用!$BA$2:$BB$48, 2, FALSE), "")</f>
        <v/>
      </c>
      <c r="AI784" s="423" t="str">
        <f t="shared" si="26"/>
        <v/>
      </c>
      <c r="AJ784" s="424" t="str">
        <f t="shared" si="27"/>
        <v/>
      </c>
    </row>
    <row r="785" spans="1:36" ht="30" customHeight="1">
      <c r="A785" s="153">
        <v>772</v>
      </c>
      <c r="B785" s="857" t="str">
        <f>IF(基本情報入力シート!C810="","",基本情報入力シート!C810)</f>
        <v/>
      </c>
      <c r="C785" s="858"/>
      <c r="D785" s="858"/>
      <c r="E785" s="858"/>
      <c r="F785" s="858"/>
      <c r="G785" s="858"/>
      <c r="H785" s="858"/>
      <c r="I785" s="859"/>
      <c r="J785" s="405" t="str">
        <f>IF(基本情報入力シート!M810="","",基本情報入力シート!M810)</f>
        <v/>
      </c>
      <c r="K785" s="406" t="str">
        <f>IF(基本情報入力シート!R810="","",基本情報入力シート!R810)</f>
        <v/>
      </c>
      <c r="L785" s="406" t="str">
        <f>IF(基本情報入力シート!W810="","",基本情報入力シート!W810)</f>
        <v/>
      </c>
      <c r="M785" s="405" t="str">
        <f>IF(基本情報入力シート!X810="","",基本情報入力シート!X810)</f>
        <v/>
      </c>
      <c r="N785" s="157" t="str">
        <f>IF(基本情報入力シート!Y810="","",基本情報入力シート!Y810)</f>
        <v/>
      </c>
      <c r="O785" s="164"/>
      <c r="P785" s="43"/>
      <c r="Q785" s="860"/>
      <c r="R785" s="861"/>
      <c r="S785" s="154" t="str">
        <f>IFERROR(ROUNDDOWN(Q785*VLOOKUP(N785,【参考】数式用!$AR$2:$AW$48,MATCH(P785,【参考】数式用!$AT$4:$AW$4)+2,FALSE)*0.5, 0), "")</f>
        <v/>
      </c>
      <c r="T785" s="47"/>
      <c r="U785" s="156" t="str">
        <f>IFERROR(IF(AG785&lt;&gt;"",Q785*VLOOKUP(N785,【参考】数式用!$AG$2:$AL$48,MATCH(P785,【参考】数式用!$AI$4:$AL$4,0)+2,0), ""), "")</f>
        <v/>
      </c>
      <c r="V785" s="42"/>
      <c r="W785" s="862"/>
      <c r="X785" s="863"/>
      <c r="Y785" s="43"/>
      <c r="Z785" s="48"/>
      <c r="AA785" s="155"/>
      <c r="AB785" s="49"/>
      <c r="AC785" s="864" t="str">
        <f>IFERROR(IF(AG785&lt;&gt;"",Z785*VLOOKUP(N785,【参考】数式用!$AG$2:$AL$48,MATCH(Y785,【参考】数式用!$AI$4:$AL$4,0)+2,0), ""), "")</f>
        <v/>
      </c>
      <c r="AD785" s="864"/>
      <c r="AE785" s="409"/>
      <c r="AF785" s="53"/>
      <c r="AG785" s="421" t="str">
        <f>IFERROR(VLOOKUP(O785, 【参考】数式用!$AY$5:$AY$13, 1, FALSE), "")</f>
        <v/>
      </c>
      <c r="AH785" s="422" t="str">
        <f>IFERROR(VLOOKUP(N785, 【参考】数式用!$BA$2:$BB$48, 2, FALSE), "")</f>
        <v/>
      </c>
      <c r="AI785" s="423" t="str">
        <f t="shared" si="26"/>
        <v/>
      </c>
      <c r="AJ785" s="424" t="str">
        <f t="shared" si="27"/>
        <v/>
      </c>
    </row>
    <row r="786" spans="1:36" ht="30" customHeight="1">
      <c r="A786" s="153">
        <v>773</v>
      </c>
      <c r="B786" s="857" t="str">
        <f>IF(基本情報入力シート!C811="","",基本情報入力シート!C811)</f>
        <v/>
      </c>
      <c r="C786" s="858"/>
      <c r="D786" s="858"/>
      <c r="E786" s="858"/>
      <c r="F786" s="858"/>
      <c r="G786" s="858"/>
      <c r="H786" s="858"/>
      <c r="I786" s="859"/>
      <c r="J786" s="405" t="str">
        <f>IF(基本情報入力シート!M811="","",基本情報入力シート!M811)</f>
        <v/>
      </c>
      <c r="K786" s="406" t="str">
        <f>IF(基本情報入力シート!R811="","",基本情報入力シート!R811)</f>
        <v/>
      </c>
      <c r="L786" s="406" t="str">
        <f>IF(基本情報入力シート!W811="","",基本情報入力シート!W811)</f>
        <v/>
      </c>
      <c r="M786" s="405" t="str">
        <f>IF(基本情報入力シート!X811="","",基本情報入力シート!X811)</f>
        <v/>
      </c>
      <c r="N786" s="157" t="str">
        <f>IF(基本情報入力シート!Y811="","",基本情報入力シート!Y811)</f>
        <v/>
      </c>
      <c r="O786" s="164"/>
      <c r="P786" s="43"/>
      <c r="Q786" s="860"/>
      <c r="R786" s="861"/>
      <c r="S786" s="154" t="str">
        <f>IFERROR(ROUNDDOWN(Q786*VLOOKUP(N786,【参考】数式用!$AR$2:$AW$48,MATCH(P786,【参考】数式用!$AT$4:$AW$4)+2,FALSE)*0.5, 0), "")</f>
        <v/>
      </c>
      <c r="T786" s="47"/>
      <c r="U786" s="156" t="str">
        <f>IFERROR(IF(AG786&lt;&gt;"",Q786*VLOOKUP(N786,【参考】数式用!$AG$2:$AL$48,MATCH(P786,【参考】数式用!$AI$4:$AL$4,0)+2,0), ""), "")</f>
        <v/>
      </c>
      <c r="V786" s="42"/>
      <c r="W786" s="862"/>
      <c r="X786" s="863"/>
      <c r="Y786" s="43"/>
      <c r="Z786" s="48"/>
      <c r="AA786" s="155"/>
      <c r="AB786" s="49"/>
      <c r="AC786" s="864" t="str">
        <f>IFERROR(IF(AG786&lt;&gt;"",Z786*VLOOKUP(N786,【参考】数式用!$AG$2:$AL$48,MATCH(Y786,【参考】数式用!$AI$4:$AL$4,0)+2,0), ""), "")</f>
        <v/>
      </c>
      <c r="AD786" s="864"/>
      <c r="AE786" s="409"/>
      <c r="AF786" s="53"/>
      <c r="AG786" s="421" t="str">
        <f>IFERROR(VLOOKUP(O786, 【参考】数式用!$AY$5:$AY$13, 1, FALSE), "")</f>
        <v/>
      </c>
      <c r="AH786" s="422" t="str">
        <f>IFERROR(VLOOKUP(N786, 【参考】数式用!$BA$2:$BB$48, 2, FALSE), "")</f>
        <v/>
      </c>
      <c r="AI786" s="423" t="str">
        <f t="shared" si="26"/>
        <v/>
      </c>
      <c r="AJ786" s="424" t="str">
        <f t="shared" si="27"/>
        <v/>
      </c>
    </row>
    <row r="787" spans="1:36" ht="30" customHeight="1">
      <c r="A787" s="153">
        <v>774</v>
      </c>
      <c r="B787" s="857" t="str">
        <f>IF(基本情報入力シート!C812="","",基本情報入力シート!C812)</f>
        <v/>
      </c>
      <c r="C787" s="858"/>
      <c r="D787" s="858"/>
      <c r="E787" s="858"/>
      <c r="F787" s="858"/>
      <c r="G787" s="858"/>
      <c r="H787" s="858"/>
      <c r="I787" s="859"/>
      <c r="J787" s="405" t="str">
        <f>IF(基本情報入力シート!M812="","",基本情報入力シート!M812)</f>
        <v/>
      </c>
      <c r="K787" s="406" t="str">
        <f>IF(基本情報入力シート!R812="","",基本情報入力シート!R812)</f>
        <v/>
      </c>
      <c r="L787" s="406" t="str">
        <f>IF(基本情報入力シート!W812="","",基本情報入力シート!W812)</f>
        <v/>
      </c>
      <c r="M787" s="405" t="str">
        <f>IF(基本情報入力シート!X812="","",基本情報入力シート!X812)</f>
        <v/>
      </c>
      <c r="N787" s="157" t="str">
        <f>IF(基本情報入力シート!Y812="","",基本情報入力シート!Y812)</f>
        <v/>
      </c>
      <c r="O787" s="164"/>
      <c r="P787" s="43"/>
      <c r="Q787" s="860"/>
      <c r="R787" s="861"/>
      <c r="S787" s="154" t="str">
        <f>IFERROR(ROUNDDOWN(Q787*VLOOKUP(N787,【参考】数式用!$AR$2:$AW$48,MATCH(P787,【参考】数式用!$AT$4:$AW$4)+2,FALSE)*0.5, 0), "")</f>
        <v/>
      </c>
      <c r="T787" s="47"/>
      <c r="U787" s="156" t="str">
        <f>IFERROR(IF(AG787&lt;&gt;"",Q787*VLOOKUP(N787,【参考】数式用!$AG$2:$AL$48,MATCH(P787,【参考】数式用!$AI$4:$AL$4,0)+2,0), ""), "")</f>
        <v/>
      </c>
      <c r="V787" s="42"/>
      <c r="W787" s="862"/>
      <c r="X787" s="863"/>
      <c r="Y787" s="43"/>
      <c r="Z787" s="48"/>
      <c r="AA787" s="155"/>
      <c r="AB787" s="49"/>
      <c r="AC787" s="864" t="str">
        <f>IFERROR(IF(AG787&lt;&gt;"",Z787*VLOOKUP(N787,【参考】数式用!$AG$2:$AL$48,MATCH(Y787,【参考】数式用!$AI$4:$AL$4,0)+2,0), ""), "")</f>
        <v/>
      </c>
      <c r="AD787" s="864"/>
      <c r="AE787" s="409"/>
      <c r="AF787" s="53"/>
      <c r="AG787" s="421" t="str">
        <f>IFERROR(VLOOKUP(O787, 【参考】数式用!$AY$5:$AY$13, 1, FALSE), "")</f>
        <v/>
      </c>
      <c r="AH787" s="422" t="str">
        <f>IFERROR(VLOOKUP(N787, 【参考】数式用!$BA$2:$BB$48, 2, FALSE), "")</f>
        <v/>
      </c>
      <c r="AI787" s="423" t="str">
        <f t="shared" si="26"/>
        <v/>
      </c>
      <c r="AJ787" s="424" t="str">
        <f t="shared" si="27"/>
        <v/>
      </c>
    </row>
    <row r="788" spans="1:36" ht="30" customHeight="1">
      <c r="A788" s="153">
        <v>775</v>
      </c>
      <c r="B788" s="857" t="str">
        <f>IF(基本情報入力シート!C813="","",基本情報入力シート!C813)</f>
        <v/>
      </c>
      <c r="C788" s="858"/>
      <c r="D788" s="858"/>
      <c r="E788" s="858"/>
      <c r="F788" s="858"/>
      <c r="G788" s="858"/>
      <c r="H788" s="858"/>
      <c r="I788" s="859"/>
      <c r="J788" s="405" t="str">
        <f>IF(基本情報入力シート!M813="","",基本情報入力シート!M813)</f>
        <v/>
      </c>
      <c r="K788" s="406" t="str">
        <f>IF(基本情報入力シート!R813="","",基本情報入力シート!R813)</f>
        <v/>
      </c>
      <c r="L788" s="406" t="str">
        <f>IF(基本情報入力シート!W813="","",基本情報入力シート!W813)</f>
        <v/>
      </c>
      <c r="M788" s="405" t="str">
        <f>IF(基本情報入力シート!X813="","",基本情報入力シート!X813)</f>
        <v/>
      </c>
      <c r="N788" s="157" t="str">
        <f>IF(基本情報入力シート!Y813="","",基本情報入力シート!Y813)</f>
        <v/>
      </c>
      <c r="O788" s="164"/>
      <c r="P788" s="43"/>
      <c r="Q788" s="860"/>
      <c r="R788" s="861"/>
      <c r="S788" s="154" t="str">
        <f>IFERROR(ROUNDDOWN(Q788*VLOOKUP(N788,【参考】数式用!$AR$2:$AW$48,MATCH(P788,【参考】数式用!$AT$4:$AW$4)+2,FALSE)*0.5, 0), "")</f>
        <v/>
      </c>
      <c r="T788" s="47"/>
      <c r="U788" s="156" t="str">
        <f>IFERROR(IF(AG788&lt;&gt;"",Q788*VLOOKUP(N788,【参考】数式用!$AG$2:$AL$48,MATCH(P788,【参考】数式用!$AI$4:$AL$4,0)+2,0), ""), "")</f>
        <v/>
      </c>
      <c r="V788" s="42"/>
      <c r="W788" s="862"/>
      <c r="X788" s="863"/>
      <c r="Y788" s="43"/>
      <c r="Z788" s="48"/>
      <c r="AA788" s="155"/>
      <c r="AB788" s="49"/>
      <c r="AC788" s="864" t="str">
        <f>IFERROR(IF(AG788&lt;&gt;"",Z788*VLOOKUP(N788,【参考】数式用!$AG$2:$AL$48,MATCH(Y788,【参考】数式用!$AI$4:$AL$4,0)+2,0), ""), "")</f>
        <v/>
      </c>
      <c r="AD788" s="864"/>
      <c r="AE788" s="409"/>
      <c r="AF788" s="53"/>
      <c r="AG788" s="421" t="str">
        <f>IFERROR(VLOOKUP(O788, 【参考】数式用!$AY$5:$AY$13, 1, FALSE), "")</f>
        <v/>
      </c>
      <c r="AH788" s="422" t="str">
        <f>IFERROR(VLOOKUP(N788, 【参考】数式用!$BA$2:$BB$48, 2, FALSE), "")</f>
        <v/>
      </c>
      <c r="AI788" s="423" t="str">
        <f t="shared" si="26"/>
        <v/>
      </c>
      <c r="AJ788" s="424" t="str">
        <f t="shared" si="27"/>
        <v/>
      </c>
    </row>
    <row r="789" spans="1:36" ht="30" customHeight="1">
      <c r="A789" s="153">
        <v>776</v>
      </c>
      <c r="B789" s="857" t="str">
        <f>IF(基本情報入力シート!C814="","",基本情報入力シート!C814)</f>
        <v/>
      </c>
      <c r="C789" s="858"/>
      <c r="D789" s="858"/>
      <c r="E789" s="858"/>
      <c r="F789" s="858"/>
      <c r="G789" s="858"/>
      <c r="H789" s="858"/>
      <c r="I789" s="859"/>
      <c r="J789" s="405" t="str">
        <f>IF(基本情報入力シート!M814="","",基本情報入力シート!M814)</f>
        <v/>
      </c>
      <c r="K789" s="406" t="str">
        <f>IF(基本情報入力シート!R814="","",基本情報入力シート!R814)</f>
        <v/>
      </c>
      <c r="L789" s="406" t="str">
        <f>IF(基本情報入力シート!W814="","",基本情報入力シート!W814)</f>
        <v/>
      </c>
      <c r="M789" s="405" t="str">
        <f>IF(基本情報入力シート!X814="","",基本情報入力シート!X814)</f>
        <v/>
      </c>
      <c r="N789" s="157" t="str">
        <f>IF(基本情報入力シート!Y814="","",基本情報入力シート!Y814)</f>
        <v/>
      </c>
      <c r="O789" s="164"/>
      <c r="P789" s="43"/>
      <c r="Q789" s="860"/>
      <c r="R789" s="861"/>
      <c r="S789" s="154" t="str">
        <f>IFERROR(ROUNDDOWN(Q789*VLOOKUP(N789,【参考】数式用!$AR$2:$AW$48,MATCH(P789,【参考】数式用!$AT$4:$AW$4)+2,FALSE)*0.5, 0), "")</f>
        <v/>
      </c>
      <c r="T789" s="47"/>
      <c r="U789" s="156" t="str">
        <f>IFERROR(IF(AG789&lt;&gt;"",Q789*VLOOKUP(N789,【参考】数式用!$AG$2:$AL$48,MATCH(P789,【参考】数式用!$AI$4:$AL$4,0)+2,0), ""), "")</f>
        <v/>
      </c>
      <c r="V789" s="42"/>
      <c r="W789" s="862"/>
      <c r="X789" s="863"/>
      <c r="Y789" s="43"/>
      <c r="Z789" s="48"/>
      <c r="AA789" s="155"/>
      <c r="AB789" s="49"/>
      <c r="AC789" s="864" t="str">
        <f>IFERROR(IF(AG789&lt;&gt;"",Z789*VLOOKUP(N789,【参考】数式用!$AG$2:$AL$48,MATCH(Y789,【参考】数式用!$AI$4:$AL$4,0)+2,0), ""), "")</f>
        <v/>
      </c>
      <c r="AD789" s="864"/>
      <c r="AE789" s="409"/>
      <c r="AF789" s="53"/>
      <c r="AG789" s="421" t="str">
        <f>IFERROR(VLOOKUP(O789, 【参考】数式用!$AY$5:$AY$13, 1, FALSE), "")</f>
        <v/>
      </c>
      <c r="AH789" s="422" t="str">
        <f>IFERROR(VLOOKUP(N789, 【参考】数式用!$BA$2:$BB$48, 2, FALSE), "")</f>
        <v/>
      </c>
      <c r="AI789" s="423" t="str">
        <f t="shared" si="26"/>
        <v/>
      </c>
      <c r="AJ789" s="424" t="str">
        <f t="shared" si="27"/>
        <v/>
      </c>
    </row>
    <row r="790" spans="1:36" ht="30" customHeight="1">
      <c r="A790" s="153">
        <v>777</v>
      </c>
      <c r="B790" s="857" t="str">
        <f>IF(基本情報入力シート!C815="","",基本情報入力シート!C815)</f>
        <v/>
      </c>
      <c r="C790" s="858"/>
      <c r="D790" s="858"/>
      <c r="E790" s="858"/>
      <c r="F790" s="858"/>
      <c r="G790" s="858"/>
      <c r="H790" s="858"/>
      <c r="I790" s="859"/>
      <c r="J790" s="405" t="str">
        <f>IF(基本情報入力シート!M815="","",基本情報入力シート!M815)</f>
        <v/>
      </c>
      <c r="K790" s="406" t="str">
        <f>IF(基本情報入力シート!R815="","",基本情報入力シート!R815)</f>
        <v/>
      </c>
      <c r="L790" s="406" t="str">
        <f>IF(基本情報入力シート!W815="","",基本情報入力シート!W815)</f>
        <v/>
      </c>
      <c r="M790" s="405" t="str">
        <f>IF(基本情報入力シート!X815="","",基本情報入力シート!X815)</f>
        <v/>
      </c>
      <c r="N790" s="157" t="str">
        <f>IF(基本情報入力シート!Y815="","",基本情報入力シート!Y815)</f>
        <v/>
      </c>
      <c r="O790" s="164"/>
      <c r="P790" s="43"/>
      <c r="Q790" s="860"/>
      <c r="R790" s="861"/>
      <c r="S790" s="154" t="str">
        <f>IFERROR(ROUNDDOWN(Q790*VLOOKUP(N790,【参考】数式用!$AR$2:$AW$48,MATCH(P790,【参考】数式用!$AT$4:$AW$4)+2,FALSE)*0.5, 0), "")</f>
        <v/>
      </c>
      <c r="T790" s="47"/>
      <c r="U790" s="156" t="str">
        <f>IFERROR(IF(AG790&lt;&gt;"",Q790*VLOOKUP(N790,【参考】数式用!$AG$2:$AL$48,MATCH(P790,【参考】数式用!$AI$4:$AL$4,0)+2,0), ""), "")</f>
        <v/>
      </c>
      <c r="V790" s="42"/>
      <c r="W790" s="862"/>
      <c r="X790" s="863"/>
      <c r="Y790" s="43"/>
      <c r="Z790" s="48"/>
      <c r="AA790" s="155"/>
      <c r="AB790" s="49"/>
      <c r="AC790" s="864" t="str">
        <f>IFERROR(IF(AG790&lt;&gt;"",Z790*VLOOKUP(N790,【参考】数式用!$AG$2:$AL$48,MATCH(Y790,【参考】数式用!$AI$4:$AL$4,0)+2,0), ""), "")</f>
        <v/>
      </c>
      <c r="AD790" s="864"/>
      <c r="AE790" s="409"/>
      <c r="AF790" s="53"/>
      <c r="AG790" s="421" t="str">
        <f>IFERROR(VLOOKUP(O790, 【参考】数式用!$AY$5:$AY$13, 1, FALSE), "")</f>
        <v/>
      </c>
      <c r="AH790" s="422" t="str">
        <f>IFERROR(VLOOKUP(N790, 【参考】数式用!$BA$2:$BB$48, 2, FALSE), "")</f>
        <v/>
      </c>
      <c r="AI790" s="423" t="str">
        <f t="shared" si="26"/>
        <v/>
      </c>
      <c r="AJ790" s="424" t="str">
        <f t="shared" si="27"/>
        <v/>
      </c>
    </row>
    <row r="791" spans="1:36" ht="30" customHeight="1">
      <c r="A791" s="153">
        <v>778</v>
      </c>
      <c r="B791" s="857" t="str">
        <f>IF(基本情報入力シート!C816="","",基本情報入力シート!C816)</f>
        <v/>
      </c>
      <c r="C791" s="858"/>
      <c r="D791" s="858"/>
      <c r="E791" s="858"/>
      <c r="F791" s="858"/>
      <c r="G791" s="858"/>
      <c r="H791" s="858"/>
      <c r="I791" s="859"/>
      <c r="J791" s="405" t="str">
        <f>IF(基本情報入力シート!M816="","",基本情報入力シート!M816)</f>
        <v/>
      </c>
      <c r="K791" s="406" t="str">
        <f>IF(基本情報入力シート!R816="","",基本情報入力シート!R816)</f>
        <v/>
      </c>
      <c r="L791" s="406" t="str">
        <f>IF(基本情報入力シート!W816="","",基本情報入力シート!W816)</f>
        <v/>
      </c>
      <c r="M791" s="405" t="str">
        <f>IF(基本情報入力シート!X816="","",基本情報入力シート!X816)</f>
        <v/>
      </c>
      <c r="N791" s="157" t="str">
        <f>IF(基本情報入力シート!Y816="","",基本情報入力シート!Y816)</f>
        <v/>
      </c>
      <c r="O791" s="164"/>
      <c r="P791" s="43"/>
      <c r="Q791" s="860"/>
      <c r="R791" s="861"/>
      <c r="S791" s="154" t="str">
        <f>IFERROR(ROUNDDOWN(Q791*VLOOKUP(N791,【参考】数式用!$AR$2:$AW$48,MATCH(P791,【参考】数式用!$AT$4:$AW$4)+2,FALSE)*0.5, 0), "")</f>
        <v/>
      </c>
      <c r="T791" s="47"/>
      <c r="U791" s="156" t="str">
        <f>IFERROR(IF(AG791&lt;&gt;"",Q791*VLOOKUP(N791,【参考】数式用!$AG$2:$AL$48,MATCH(P791,【参考】数式用!$AI$4:$AL$4,0)+2,0), ""), "")</f>
        <v/>
      </c>
      <c r="V791" s="42"/>
      <c r="W791" s="862"/>
      <c r="X791" s="863"/>
      <c r="Y791" s="43"/>
      <c r="Z791" s="48"/>
      <c r="AA791" s="155"/>
      <c r="AB791" s="49"/>
      <c r="AC791" s="864" t="str">
        <f>IFERROR(IF(AG791&lt;&gt;"",Z791*VLOOKUP(N791,【参考】数式用!$AG$2:$AL$48,MATCH(Y791,【参考】数式用!$AI$4:$AL$4,0)+2,0), ""), "")</f>
        <v/>
      </c>
      <c r="AD791" s="864"/>
      <c r="AE791" s="409"/>
      <c r="AF791" s="53"/>
      <c r="AG791" s="421" t="str">
        <f>IFERROR(VLOOKUP(O791, 【参考】数式用!$AY$5:$AY$13, 1, FALSE), "")</f>
        <v/>
      </c>
      <c r="AH791" s="422" t="str">
        <f>IFERROR(VLOOKUP(N791, 【参考】数式用!$BA$2:$BB$48, 2, FALSE), "")</f>
        <v/>
      </c>
      <c r="AI791" s="423" t="str">
        <f t="shared" si="26"/>
        <v/>
      </c>
      <c r="AJ791" s="424" t="str">
        <f t="shared" si="27"/>
        <v/>
      </c>
    </row>
    <row r="792" spans="1:36" ht="30" customHeight="1">
      <c r="A792" s="153">
        <v>779</v>
      </c>
      <c r="B792" s="857" t="str">
        <f>IF(基本情報入力シート!C817="","",基本情報入力シート!C817)</f>
        <v/>
      </c>
      <c r="C792" s="858"/>
      <c r="D792" s="858"/>
      <c r="E792" s="858"/>
      <c r="F792" s="858"/>
      <c r="G792" s="858"/>
      <c r="H792" s="858"/>
      <c r="I792" s="859"/>
      <c r="J792" s="405" t="str">
        <f>IF(基本情報入力シート!M817="","",基本情報入力シート!M817)</f>
        <v/>
      </c>
      <c r="K792" s="406" t="str">
        <f>IF(基本情報入力シート!R817="","",基本情報入力シート!R817)</f>
        <v/>
      </c>
      <c r="L792" s="406" t="str">
        <f>IF(基本情報入力シート!W817="","",基本情報入力シート!W817)</f>
        <v/>
      </c>
      <c r="M792" s="405" t="str">
        <f>IF(基本情報入力シート!X817="","",基本情報入力シート!X817)</f>
        <v/>
      </c>
      <c r="N792" s="157" t="str">
        <f>IF(基本情報入力シート!Y817="","",基本情報入力シート!Y817)</f>
        <v/>
      </c>
      <c r="O792" s="164"/>
      <c r="P792" s="43"/>
      <c r="Q792" s="860"/>
      <c r="R792" s="861"/>
      <c r="S792" s="154" t="str">
        <f>IFERROR(ROUNDDOWN(Q792*VLOOKUP(N792,【参考】数式用!$AR$2:$AW$48,MATCH(P792,【参考】数式用!$AT$4:$AW$4)+2,FALSE)*0.5, 0), "")</f>
        <v/>
      </c>
      <c r="T792" s="47"/>
      <c r="U792" s="156" t="str">
        <f>IFERROR(IF(AG792&lt;&gt;"",Q792*VLOOKUP(N792,【参考】数式用!$AG$2:$AL$48,MATCH(P792,【参考】数式用!$AI$4:$AL$4,0)+2,0), ""), "")</f>
        <v/>
      </c>
      <c r="V792" s="42"/>
      <c r="W792" s="862"/>
      <c r="X792" s="863"/>
      <c r="Y792" s="43"/>
      <c r="Z792" s="48"/>
      <c r="AA792" s="155"/>
      <c r="AB792" s="49"/>
      <c r="AC792" s="864" t="str">
        <f>IFERROR(IF(AG792&lt;&gt;"",Z792*VLOOKUP(N792,【参考】数式用!$AG$2:$AL$48,MATCH(Y792,【参考】数式用!$AI$4:$AL$4,0)+2,0), ""), "")</f>
        <v/>
      </c>
      <c r="AD792" s="864"/>
      <c r="AE792" s="409"/>
      <c r="AF792" s="53"/>
      <c r="AG792" s="421" t="str">
        <f>IFERROR(VLOOKUP(O792, 【参考】数式用!$AY$5:$AY$13, 1, FALSE), "")</f>
        <v/>
      </c>
      <c r="AH792" s="422" t="str">
        <f>IFERROR(VLOOKUP(N792, 【参考】数式用!$BA$2:$BB$48, 2, FALSE), "")</f>
        <v/>
      </c>
      <c r="AI792" s="423" t="str">
        <f t="shared" si="26"/>
        <v/>
      </c>
      <c r="AJ792" s="424" t="str">
        <f t="shared" si="27"/>
        <v/>
      </c>
    </row>
    <row r="793" spans="1:36" ht="30" customHeight="1">
      <c r="A793" s="153">
        <v>780</v>
      </c>
      <c r="B793" s="857" t="str">
        <f>IF(基本情報入力シート!C818="","",基本情報入力シート!C818)</f>
        <v/>
      </c>
      <c r="C793" s="858"/>
      <c r="D793" s="858"/>
      <c r="E793" s="858"/>
      <c r="F793" s="858"/>
      <c r="G793" s="858"/>
      <c r="H793" s="858"/>
      <c r="I793" s="859"/>
      <c r="J793" s="405" t="str">
        <f>IF(基本情報入力シート!M818="","",基本情報入力シート!M818)</f>
        <v/>
      </c>
      <c r="K793" s="406" t="str">
        <f>IF(基本情報入力シート!R818="","",基本情報入力シート!R818)</f>
        <v/>
      </c>
      <c r="L793" s="406" t="str">
        <f>IF(基本情報入力シート!W818="","",基本情報入力シート!W818)</f>
        <v/>
      </c>
      <c r="M793" s="405" t="str">
        <f>IF(基本情報入力シート!X818="","",基本情報入力シート!X818)</f>
        <v/>
      </c>
      <c r="N793" s="157" t="str">
        <f>IF(基本情報入力シート!Y818="","",基本情報入力シート!Y818)</f>
        <v/>
      </c>
      <c r="O793" s="164"/>
      <c r="P793" s="43"/>
      <c r="Q793" s="860"/>
      <c r="R793" s="861"/>
      <c r="S793" s="154" t="str">
        <f>IFERROR(ROUNDDOWN(Q793*VLOOKUP(N793,【参考】数式用!$AR$2:$AW$48,MATCH(P793,【参考】数式用!$AT$4:$AW$4)+2,FALSE)*0.5, 0), "")</f>
        <v/>
      </c>
      <c r="T793" s="47"/>
      <c r="U793" s="156" t="str">
        <f>IFERROR(IF(AG793&lt;&gt;"",Q793*VLOOKUP(N793,【参考】数式用!$AG$2:$AL$48,MATCH(P793,【参考】数式用!$AI$4:$AL$4,0)+2,0), ""), "")</f>
        <v/>
      </c>
      <c r="V793" s="42"/>
      <c r="W793" s="862"/>
      <c r="X793" s="863"/>
      <c r="Y793" s="43"/>
      <c r="Z793" s="48"/>
      <c r="AA793" s="155"/>
      <c r="AB793" s="49"/>
      <c r="AC793" s="864" t="str">
        <f>IFERROR(IF(AG793&lt;&gt;"",Z793*VLOOKUP(N793,【参考】数式用!$AG$2:$AL$48,MATCH(Y793,【参考】数式用!$AI$4:$AL$4,0)+2,0), ""), "")</f>
        <v/>
      </c>
      <c r="AD793" s="864"/>
      <c r="AE793" s="409"/>
      <c r="AF793" s="53"/>
      <c r="AG793" s="421" t="str">
        <f>IFERROR(VLOOKUP(O793, 【参考】数式用!$AY$5:$AY$13, 1, FALSE), "")</f>
        <v/>
      </c>
      <c r="AH793" s="422" t="str">
        <f>IFERROR(VLOOKUP(N793, 【参考】数式用!$BA$2:$BB$48, 2, FALSE), "")</f>
        <v/>
      </c>
      <c r="AI793" s="423" t="str">
        <f t="shared" si="26"/>
        <v/>
      </c>
      <c r="AJ793" s="424" t="str">
        <f t="shared" si="27"/>
        <v/>
      </c>
    </row>
    <row r="794" spans="1:36" ht="30" customHeight="1">
      <c r="A794" s="153">
        <v>781</v>
      </c>
      <c r="B794" s="857" t="str">
        <f>IF(基本情報入力シート!C819="","",基本情報入力シート!C819)</f>
        <v/>
      </c>
      <c r="C794" s="858"/>
      <c r="D794" s="858"/>
      <c r="E794" s="858"/>
      <c r="F794" s="858"/>
      <c r="G794" s="858"/>
      <c r="H794" s="858"/>
      <c r="I794" s="859"/>
      <c r="J794" s="405" t="str">
        <f>IF(基本情報入力シート!M819="","",基本情報入力シート!M819)</f>
        <v/>
      </c>
      <c r="K794" s="406" t="str">
        <f>IF(基本情報入力シート!R819="","",基本情報入力シート!R819)</f>
        <v/>
      </c>
      <c r="L794" s="406" t="str">
        <f>IF(基本情報入力シート!W819="","",基本情報入力シート!W819)</f>
        <v/>
      </c>
      <c r="M794" s="405" t="str">
        <f>IF(基本情報入力シート!X819="","",基本情報入力シート!X819)</f>
        <v/>
      </c>
      <c r="N794" s="157" t="str">
        <f>IF(基本情報入力シート!Y819="","",基本情報入力シート!Y819)</f>
        <v/>
      </c>
      <c r="O794" s="164"/>
      <c r="P794" s="43"/>
      <c r="Q794" s="860"/>
      <c r="R794" s="861"/>
      <c r="S794" s="154" t="str">
        <f>IFERROR(ROUNDDOWN(Q794*VLOOKUP(N794,【参考】数式用!$AR$2:$AW$48,MATCH(P794,【参考】数式用!$AT$4:$AW$4)+2,FALSE)*0.5, 0), "")</f>
        <v/>
      </c>
      <c r="T794" s="47"/>
      <c r="U794" s="156" t="str">
        <f>IFERROR(IF(AG794&lt;&gt;"",Q794*VLOOKUP(N794,【参考】数式用!$AG$2:$AL$48,MATCH(P794,【参考】数式用!$AI$4:$AL$4,0)+2,0), ""), "")</f>
        <v/>
      </c>
      <c r="V794" s="42"/>
      <c r="W794" s="862"/>
      <c r="X794" s="863"/>
      <c r="Y794" s="43"/>
      <c r="Z794" s="48"/>
      <c r="AA794" s="155"/>
      <c r="AB794" s="49"/>
      <c r="AC794" s="864" t="str">
        <f>IFERROR(IF(AG794&lt;&gt;"",Z794*VLOOKUP(N794,【参考】数式用!$AG$2:$AL$48,MATCH(Y794,【参考】数式用!$AI$4:$AL$4,0)+2,0), ""), "")</f>
        <v/>
      </c>
      <c r="AD794" s="864"/>
      <c r="AE794" s="409"/>
      <c r="AF794" s="53"/>
      <c r="AG794" s="421" t="str">
        <f>IFERROR(VLOOKUP(O794, 【参考】数式用!$AY$5:$AY$13, 1, FALSE), "")</f>
        <v/>
      </c>
      <c r="AH794" s="422" t="str">
        <f>IFERROR(VLOOKUP(N794, 【参考】数式用!$BA$2:$BB$48, 2, FALSE), "")</f>
        <v/>
      </c>
      <c r="AI794" s="423" t="str">
        <f t="shared" si="26"/>
        <v/>
      </c>
      <c r="AJ794" s="424" t="str">
        <f t="shared" si="27"/>
        <v/>
      </c>
    </row>
    <row r="795" spans="1:36" ht="30" customHeight="1">
      <c r="A795" s="153">
        <v>782</v>
      </c>
      <c r="B795" s="857" t="str">
        <f>IF(基本情報入力シート!C820="","",基本情報入力シート!C820)</f>
        <v/>
      </c>
      <c r="C795" s="858"/>
      <c r="D795" s="858"/>
      <c r="E795" s="858"/>
      <c r="F795" s="858"/>
      <c r="G795" s="858"/>
      <c r="H795" s="858"/>
      <c r="I795" s="859"/>
      <c r="J795" s="405" t="str">
        <f>IF(基本情報入力シート!M820="","",基本情報入力シート!M820)</f>
        <v/>
      </c>
      <c r="K795" s="406" t="str">
        <f>IF(基本情報入力シート!R820="","",基本情報入力シート!R820)</f>
        <v/>
      </c>
      <c r="L795" s="406" t="str">
        <f>IF(基本情報入力シート!W820="","",基本情報入力シート!W820)</f>
        <v/>
      </c>
      <c r="M795" s="405" t="str">
        <f>IF(基本情報入力シート!X820="","",基本情報入力シート!X820)</f>
        <v/>
      </c>
      <c r="N795" s="157" t="str">
        <f>IF(基本情報入力シート!Y820="","",基本情報入力シート!Y820)</f>
        <v/>
      </c>
      <c r="O795" s="164"/>
      <c r="P795" s="43"/>
      <c r="Q795" s="860"/>
      <c r="R795" s="861"/>
      <c r="S795" s="154" t="str">
        <f>IFERROR(ROUNDDOWN(Q795*VLOOKUP(N795,【参考】数式用!$AR$2:$AW$48,MATCH(P795,【参考】数式用!$AT$4:$AW$4)+2,FALSE)*0.5, 0), "")</f>
        <v/>
      </c>
      <c r="T795" s="47"/>
      <c r="U795" s="156" t="str">
        <f>IFERROR(IF(AG795&lt;&gt;"",Q795*VLOOKUP(N795,【参考】数式用!$AG$2:$AL$48,MATCH(P795,【参考】数式用!$AI$4:$AL$4,0)+2,0), ""), "")</f>
        <v/>
      </c>
      <c r="V795" s="42"/>
      <c r="W795" s="862"/>
      <c r="X795" s="863"/>
      <c r="Y795" s="43"/>
      <c r="Z795" s="48"/>
      <c r="AA795" s="155"/>
      <c r="AB795" s="49"/>
      <c r="AC795" s="864" t="str">
        <f>IFERROR(IF(AG795&lt;&gt;"",Z795*VLOOKUP(N795,【参考】数式用!$AG$2:$AL$48,MATCH(Y795,【参考】数式用!$AI$4:$AL$4,0)+2,0), ""), "")</f>
        <v/>
      </c>
      <c r="AD795" s="864"/>
      <c r="AE795" s="409"/>
      <c r="AF795" s="53"/>
      <c r="AG795" s="421" t="str">
        <f>IFERROR(VLOOKUP(O795, 【参考】数式用!$AY$5:$AY$13, 1, FALSE), "")</f>
        <v/>
      </c>
      <c r="AH795" s="422" t="str">
        <f>IFERROR(VLOOKUP(N795, 【参考】数式用!$BA$2:$BB$48, 2, FALSE), "")</f>
        <v/>
      </c>
      <c r="AI795" s="423" t="str">
        <f t="shared" si="26"/>
        <v/>
      </c>
      <c r="AJ795" s="424" t="str">
        <f t="shared" si="27"/>
        <v/>
      </c>
    </row>
    <row r="796" spans="1:36" ht="30" customHeight="1">
      <c r="A796" s="153">
        <v>783</v>
      </c>
      <c r="B796" s="857" t="str">
        <f>IF(基本情報入力シート!C821="","",基本情報入力シート!C821)</f>
        <v/>
      </c>
      <c r="C796" s="858"/>
      <c r="D796" s="858"/>
      <c r="E796" s="858"/>
      <c r="F796" s="858"/>
      <c r="G796" s="858"/>
      <c r="H796" s="858"/>
      <c r="I796" s="859"/>
      <c r="J796" s="405" t="str">
        <f>IF(基本情報入力シート!M821="","",基本情報入力シート!M821)</f>
        <v/>
      </c>
      <c r="K796" s="406" t="str">
        <f>IF(基本情報入力シート!R821="","",基本情報入力シート!R821)</f>
        <v/>
      </c>
      <c r="L796" s="406" t="str">
        <f>IF(基本情報入力シート!W821="","",基本情報入力シート!W821)</f>
        <v/>
      </c>
      <c r="M796" s="405" t="str">
        <f>IF(基本情報入力シート!X821="","",基本情報入力シート!X821)</f>
        <v/>
      </c>
      <c r="N796" s="157" t="str">
        <f>IF(基本情報入力シート!Y821="","",基本情報入力シート!Y821)</f>
        <v/>
      </c>
      <c r="O796" s="164"/>
      <c r="P796" s="43"/>
      <c r="Q796" s="860"/>
      <c r="R796" s="861"/>
      <c r="S796" s="154" t="str">
        <f>IFERROR(ROUNDDOWN(Q796*VLOOKUP(N796,【参考】数式用!$AR$2:$AW$48,MATCH(P796,【参考】数式用!$AT$4:$AW$4)+2,FALSE)*0.5, 0), "")</f>
        <v/>
      </c>
      <c r="T796" s="47"/>
      <c r="U796" s="156" t="str">
        <f>IFERROR(IF(AG796&lt;&gt;"",Q796*VLOOKUP(N796,【参考】数式用!$AG$2:$AL$48,MATCH(P796,【参考】数式用!$AI$4:$AL$4,0)+2,0), ""), "")</f>
        <v/>
      </c>
      <c r="V796" s="42"/>
      <c r="W796" s="862"/>
      <c r="X796" s="863"/>
      <c r="Y796" s="43"/>
      <c r="Z796" s="48"/>
      <c r="AA796" s="155"/>
      <c r="AB796" s="49"/>
      <c r="AC796" s="864" t="str">
        <f>IFERROR(IF(AG796&lt;&gt;"",Z796*VLOOKUP(N796,【参考】数式用!$AG$2:$AL$48,MATCH(Y796,【参考】数式用!$AI$4:$AL$4,0)+2,0), ""), "")</f>
        <v/>
      </c>
      <c r="AD796" s="864"/>
      <c r="AE796" s="409"/>
      <c r="AF796" s="53"/>
      <c r="AG796" s="421" t="str">
        <f>IFERROR(VLOOKUP(O796, 【参考】数式用!$AY$5:$AY$13, 1, FALSE), "")</f>
        <v/>
      </c>
      <c r="AH796" s="422" t="str">
        <f>IFERROR(VLOOKUP(N796, 【参考】数式用!$BA$2:$BB$48, 2, FALSE), "")</f>
        <v/>
      </c>
      <c r="AI796" s="423" t="str">
        <f t="shared" si="26"/>
        <v/>
      </c>
      <c r="AJ796" s="424" t="str">
        <f t="shared" si="27"/>
        <v/>
      </c>
    </row>
    <row r="797" spans="1:36" ht="30" customHeight="1">
      <c r="A797" s="153">
        <v>784</v>
      </c>
      <c r="B797" s="857" t="str">
        <f>IF(基本情報入力シート!C822="","",基本情報入力シート!C822)</f>
        <v/>
      </c>
      <c r="C797" s="858"/>
      <c r="D797" s="858"/>
      <c r="E797" s="858"/>
      <c r="F797" s="858"/>
      <c r="G797" s="858"/>
      <c r="H797" s="858"/>
      <c r="I797" s="859"/>
      <c r="J797" s="405" t="str">
        <f>IF(基本情報入力シート!M822="","",基本情報入力シート!M822)</f>
        <v/>
      </c>
      <c r="K797" s="406" t="str">
        <f>IF(基本情報入力シート!R822="","",基本情報入力シート!R822)</f>
        <v/>
      </c>
      <c r="L797" s="406" t="str">
        <f>IF(基本情報入力シート!W822="","",基本情報入力シート!W822)</f>
        <v/>
      </c>
      <c r="M797" s="405" t="str">
        <f>IF(基本情報入力シート!X822="","",基本情報入力シート!X822)</f>
        <v/>
      </c>
      <c r="N797" s="157" t="str">
        <f>IF(基本情報入力シート!Y822="","",基本情報入力シート!Y822)</f>
        <v/>
      </c>
      <c r="O797" s="164"/>
      <c r="P797" s="43"/>
      <c r="Q797" s="860"/>
      <c r="R797" s="861"/>
      <c r="S797" s="154" t="str">
        <f>IFERROR(ROUNDDOWN(Q797*VLOOKUP(N797,【参考】数式用!$AR$2:$AW$48,MATCH(P797,【参考】数式用!$AT$4:$AW$4)+2,FALSE)*0.5, 0), "")</f>
        <v/>
      </c>
      <c r="T797" s="47"/>
      <c r="U797" s="156" t="str">
        <f>IFERROR(IF(AG797&lt;&gt;"",Q797*VLOOKUP(N797,【参考】数式用!$AG$2:$AL$48,MATCH(P797,【参考】数式用!$AI$4:$AL$4,0)+2,0), ""), "")</f>
        <v/>
      </c>
      <c r="V797" s="42"/>
      <c r="W797" s="862"/>
      <c r="X797" s="863"/>
      <c r="Y797" s="43"/>
      <c r="Z797" s="48"/>
      <c r="AA797" s="155"/>
      <c r="AB797" s="49"/>
      <c r="AC797" s="864" t="str">
        <f>IFERROR(IF(AG797&lt;&gt;"",Z797*VLOOKUP(N797,【参考】数式用!$AG$2:$AL$48,MATCH(Y797,【参考】数式用!$AI$4:$AL$4,0)+2,0), ""), "")</f>
        <v/>
      </c>
      <c r="AD797" s="864"/>
      <c r="AE797" s="409"/>
      <c r="AF797" s="53"/>
      <c r="AG797" s="421" t="str">
        <f>IFERROR(VLOOKUP(O797, 【参考】数式用!$AY$5:$AY$13, 1, FALSE), "")</f>
        <v/>
      </c>
      <c r="AH797" s="422" t="str">
        <f>IFERROR(VLOOKUP(N797, 【参考】数式用!$BA$2:$BB$48, 2, FALSE), "")</f>
        <v/>
      </c>
      <c r="AI797" s="423" t="str">
        <f t="shared" si="26"/>
        <v/>
      </c>
      <c r="AJ797" s="424" t="str">
        <f t="shared" si="27"/>
        <v/>
      </c>
    </row>
    <row r="798" spans="1:36" ht="30" customHeight="1">
      <c r="A798" s="153">
        <v>785</v>
      </c>
      <c r="B798" s="857" t="str">
        <f>IF(基本情報入力シート!C823="","",基本情報入力シート!C823)</f>
        <v/>
      </c>
      <c r="C798" s="858"/>
      <c r="D798" s="858"/>
      <c r="E798" s="858"/>
      <c r="F798" s="858"/>
      <c r="G798" s="858"/>
      <c r="H798" s="858"/>
      <c r="I798" s="859"/>
      <c r="J798" s="405" t="str">
        <f>IF(基本情報入力シート!M823="","",基本情報入力シート!M823)</f>
        <v/>
      </c>
      <c r="K798" s="406" t="str">
        <f>IF(基本情報入力シート!R823="","",基本情報入力シート!R823)</f>
        <v/>
      </c>
      <c r="L798" s="406" t="str">
        <f>IF(基本情報入力シート!W823="","",基本情報入力シート!W823)</f>
        <v/>
      </c>
      <c r="M798" s="405" t="str">
        <f>IF(基本情報入力シート!X823="","",基本情報入力シート!X823)</f>
        <v/>
      </c>
      <c r="N798" s="157" t="str">
        <f>IF(基本情報入力シート!Y823="","",基本情報入力シート!Y823)</f>
        <v/>
      </c>
      <c r="O798" s="164"/>
      <c r="P798" s="43"/>
      <c r="Q798" s="860"/>
      <c r="R798" s="861"/>
      <c r="S798" s="154" t="str">
        <f>IFERROR(ROUNDDOWN(Q798*VLOOKUP(N798,【参考】数式用!$AR$2:$AW$48,MATCH(P798,【参考】数式用!$AT$4:$AW$4)+2,FALSE)*0.5, 0), "")</f>
        <v/>
      </c>
      <c r="T798" s="47"/>
      <c r="U798" s="156" t="str">
        <f>IFERROR(IF(AG798&lt;&gt;"",Q798*VLOOKUP(N798,【参考】数式用!$AG$2:$AL$48,MATCH(P798,【参考】数式用!$AI$4:$AL$4,0)+2,0), ""), "")</f>
        <v/>
      </c>
      <c r="V798" s="42"/>
      <c r="W798" s="862"/>
      <c r="X798" s="863"/>
      <c r="Y798" s="43"/>
      <c r="Z798" s="48"/>
      <c r="AA798" s="155"/>
      <c r="AB798" s="49"/>
      <c r="AC798" s="864" t="str">
        <f>IFERROR(IF(AG798&lt;&gt;"",Z798*VLOOKUP(N798,【参考】数式用!$AG$2:$AL$48,MATCH(Y798,【参考】数式用!$AI$4:$AL$4,0)+2,0), ""), "")</f>
        <v/>
      </c>
      <c r="AD798" s="864"/>
      <c r="AE798" s="409"/>
      <c r="AF798" s="53"/>
      <c r="AG798" s="421" t="str">
        <f>IFERROR(VLOOKUP(O798, 【参考】数式用!$AY$5:$AY$13, 1, FALSE), "")</f>
        <v/>
      </c>
      <c r="AH798" s="422" t="str">
        <f>IFERROR(VLOOKUP(N798, 【参考】数式用!$BA$2:$BB$48, 2, FALSE), "")</f>
        <v/>
      </c>
      <c r="AI798" s="423" t="str">
        <f t="shared" si="26"/>
        <v/>
      </c>
      <c r="AJ798" s="424" t="str">
        <f t="shared" si="27"/>
        <v/>
      </c>
    </row>
    <row r="799" spans="1:36" ht="30" customHeight="1">
      <c r="A799" s="153">
        <v>786</v>
      </c>
      <c r="B799" s="857" t="str">
        <f>IF(基本情報入力シート!C824="","",基本情報入力シート!C824)</f>
        <v/>
      </c>
      <c r="C799" s="858"/>
      <c r="D799" s="858"/>
      <c r="E799" s="858"/>
      <c r="F799" s="858"/>
      <c r="G799" s="858"/>
      <c r="H799" s="858"/>
      <c r="I799" s="859"/>
      <c r="J799" s="405" t="str">
        <f>IF(基本情報入力シート!M824="","",基本情報入力シート!M824)</f>
        <v/>
      </c>
      <c r="K799" s="406" t="str">
        <f>IF(基本情報入力シート!R824="","",基本情報入力シート!R824)</f>
        <v/>
      </c>
      <c r="L799" s="406" t="str">
        <f>IF(基本情報入力シート!W824="","",基本情報入力シート!W824)</f>
        <v/>
      </c>
      <c r="M799" s="405" t="str">
        <f>IF(基本情報入力シート!X824="","",基本情報入力シート!X824)</f>
        <v/>
      </c>
      <c r="N799" s="157" t="str">
        <f>IF(基本情報入力シート!Y824="","",基本情報入力シート!Y824)</f>
        <v/>
      </c>
      <c r="O799" s="164"/>
      <c r="P799" s="43"/>
      <c r="Q799" s="860"/>
      <c r="R799" s="861"/>
      <c r="S799" s="154" t="str">
        <f>IFERROR(ROUNDDOWN(Q799*VLOOKUP(N799,【参考】数式用!$AR$2:$AW$48,MATCH(P799,【参考】数式用!$AT$4:$AW$4)+2,FALSE)*0.5, 0), "")</f>
        <v/>
      </c>
      <c r="T799" s="47"/>
      <c r="U799" s="156" t="str">
        <f>IFERROR(IF(AG799&lt;&gt;"",Q799*VLOOKUP(N799,【参考】数式用!$AG$2:$AL$48,MATCH(P799,【参考】数式用!$AI$4:$AL$4,0)+2,0), ""), "")</f>
        <v/>
      </c>
      <c r="V799" s="42"/>
      <c r="W799" s="862"/>
      <c r="X799" s="863"/>
      <c r="Y799" s="43"/>
      <c r="Z799" s="48"/>
      <c r="AA799" s="155"/>
      <c r="AB799" s="49"/>
      <c r="AC799" s="864" t="str">
        <f>IFERROR(IF(AG799&lt;&gt;"",Z799*VLOOKUP(N799,【参考】数式用!$AG$2:$AL$48,MATCH(Y799,【参考】数式用!$AI$4:$AL$4,0)+2,0), ""), "")</f>
        <v/>
      </c>
      <c r="AD799" s="864"/>
      <c r="AE799" s="409"/>
      <c r="AF799" s="53"/>
      <c r="AG799" s="421" t="str">
        <f>IFERROR(VLOOKUP(O799, 【参考】数式用!$AY$5:$AY$13, 1, FALSE), "")</f>
        <v/>
      </c>
      <c r="AH799" s="422" t="str">
        <f>IFERROR(VLOOKUP(N799, 【参考】数式用!$BA$2:$BB$48, 2, FALSE), "")</f>
        <v/>
      </c>
      <c r="AI799" s="423" t="str">
        <f t="shared" si="26"/>
        <v/>
      </c>
      <c r="AJ799" s="424" t="str">
        <f t="shared" si="27"/>
        <v/>
      </c>
    </row>
    <row r="800" spans="1:36" ht="30" customHeight="1">
      <c r="A800" s="153">
        <v>787</v>
      </c>
      <c r="B800" s="857" t="str">
        <f>IF(基本情報入力シート!C825="","",基本情報入力シート!C825)</f>
        <v/>
      </c>
      <c r="C800" s="858"/>
      <c r="D800" s="858"/>
      <c r="E800" s="858"/>
      <c r="F800" s="858"/>
      <c r="G800" s="858"/>
      <c r="H800" s="858"/>
      <c r="I800" s="859"/>
      <c r="J800" s="405" t="str">
        <f>IF(基本情報入力シート!M825="","",基本情報入力シート!M825)</f>
        <v/>
      </c>
      <c r="K800" s="406" t="str">
        <f>IF(基本情報入力シート!R825="","",基本情報入力シート!R825)</f>
        <v/>
      </c>
      <c r="L800" s="406" t="str">
        <f>IF(基本情報入力シート!W825="","",基本情報入力シート!W825)</f>
        <v/>
      </c>
      <c r="M800" s="405" t="str">
        <f>IF(基本情報入力シート!X825="","",基本情報入力シート!X825)</f>
        <v/>
      </c>
      <c r="N800" s="157" t="str">
        <f>IF(基本情報入力シート!Y825="","",基本情報入力シート!Y825)</f>
        <v/>
      </c>
      <c r="O800" s="164"/>
      <c r="P800" s="43"/>
      <c r="Q800" s="860"/>
      <c r="R800" s="861"/>
      <c r="S800" s="154" t="str">
        <f>IFERROR(ROUNDDOWN(Q800*VLOOKUP(N800,【参考】数式用!$AR$2:$AW$48,MATCH(P800,【参考】数式用!$AT$4:$AW$4)+2,FALSE)*0.5, 0), "")</f>
        <v/>
      </c>
      <c r="T800" s="47"/>
      <c r="U800" s="156" t="str">
        <f>IFERROR(IF(AG800&lt;&gt;"",Q800*VLOOKUP(N800,【参考】数式用!$AG$2:$AL$48,MATCH(P800,【参考】数式用!$AI$4:$AL$4,0)+2,0), ""), "")</f>
        <v/>
      </c>
      <c r="V800" s="42"/>
      <c r="W800" s="862"/>
      <c r="X800" s="863"/>
      <c r="Y800" s="43"/>
      <c r="Z800" s="48"/>
      <c r="AA800" s="155"/>
      <c r="AB800" s="49"/>
      <c r="AC800" s="864" t="str">
        <f>IFERROR(IF(AG800&lt;&gt;"",Z800*VLOOKUP(N800,【参考】数式用!$AG$2:$AL$48,MATCH(Y800,【参考】数式用!$AI$4:$AL$4,0)+2,0), ""), "")</f>
        <v/>
      </c>
      <c r="AD800" s="864"/>
      <c r="AE800" s="409"/>
      <c r="AF800" s="53"/>
      <c r="AG800" s="421" t="str">
        <f>IFERROR(VLOOKUP(O800, 【参考】数式用!$AY$5:$AY$13, 1, FALSE), "")</f>
        <v/>
      </c>
      <c r="AH800" s="422" t="str">
        <f>IFERROR(VLOOKUP(N800, 【参考】数式用!$BA$2:$BB$48, 2, FALSE), "")</f>
        <v/>
      </c>
      <c r="AI800" s="423" t="str">
        <f t="shared" si="26"/>
        <v/>
      </c>
      <c r="AJ800" s="424" t="str">
        <f t="shared" si="27"/>
        <v/>
      </c>
    </row>
    <row r="801" spans="1:36" ht="30" customHeight="1">
      <c r="A801" s="153">
        <v>788</v>
      </c>
      <c r="B801" s="857" t="str">
        <f>IF(基本情報入力シート!C826="","",基本情報入力シート!C826)</f>
        <v/>
      </c>
      <c r="C801" s="858"/>
      <c r="D801" s="858"/>
      <c r="E801" s="858"/>
      <c r="F801" s="858"/>
      <c r="G801" s="858"/>
      <c r="H801" s="858"/>
      <c r="I801" s="859"/>
      <c r="J801" s="405" t="str">
        <f>IF(基本情報入力シート!M826="","",基本情報入力シート!M826)</f>
        <v/>
      </c>
      <c r="K801" s="406" t="str">
        <f>IF(基本情報入力シート!R826="","",基本情報入力シート!R826)</f>
        <v/>
      </c>
      <c r="L801" s="406" t="str">
        <f>IF(基本情報入力シート!W826="","",基本情報入力シート!W826)</f>
        <v/>
      </c>
      <c r="M801" s="405" t="str">
        <f>IF(基本情報入力シート!X826="","",基本情報入力シート!X826)</f>
        <v/>
      </c>
      <c r="N801" s="157" t="str">
        <f>IF(基本情報入力シート!Y826="","",基本情報入力シート!Y826)</f>
        <v/>
      </c>
      <c r="O801" s="164"/>
      <c r="P801" s="43"/>
      <c r="Q801" s="860"/>
      <c r="R801" s="861"/>
      <c r="S801" s="154" t="str">
        <f>IFERROR(ROUNDDOWN(Q801*VLOOKUP(N801,【参考】数式用!$AR$2:$AW$48,MATCH(P801,【参考】数式用!$AT$4:$AW$4)+2,FALSE)*0.5, 0), "")</f>
        <v/>
      </c>
      <c r="T801" s="47"/>
      <c r="U801" s="156" t="str">
        <f>IFERROR(IF(AG801&lt;&gt;"",Q801*VLOOKUP(N801,【参考】数式用!$AG$2:$AL$48,MATCH(P801,【参考】数式用!$AI$4:$AL$4,0)+2,0), ""), "")</f>
        <v/>
      </c>
      <c r="V801" s="42"/>
      <c r="W801" s="862"/>
      <c r="X801" s="863"/>
      <c r="Y801" s="43"/>
      <c r="Z801" s="48"/>
      <c r="AA801" s="155"/>
      <c r="AB801" s="49"/>
      <c r="AC801" s="864" t="str">
        <f>IFERROR(IF(AG801&lt;&gt;"",Z801*VLOOKUP(N801,【参考】数式用!$AG$2:$AL$48,MATCH(Y801,【参考】数式用!$AI$4:$AL$4,0)+2,0), ""), "")</f>
        <v/>
      </c>
      <c r="AD801" s="864"/>
      <c r="AE801" s="409"/>
      <c r="AF801" s="53"/>
      <c r="AG801" s="421" t="str">
        <f>IFERROR(VLOOKUP(O801, 【参考】数式用!$AY$5:$AY$13, 1, FALSE), "")</f>
        <v/>
      </c>
      <c r="AH801" s="422" t="str">
        <f>IFERROR(VLOOKUP(N801, 【参考】数式用!$BA$2:$BB$48, 2, FALSE), "")</f>
        <v/>
      </c>
      <c r="AI801" s="423" t="str">
        <f t="shared" si="26"/>
        <v/>
      </c>
      <c r="AJ801" s="424" t="str">
        <f t="shared" si="27"/>
        <v/>
      </c>
    </row>
    <row r="802" spans="1:36" ht="30" customHeight="1">
      <c r="A802" s="153">
        <v>789</v>
      </c>
      <c r="B802" s="857" t="str">
        <f>IF(基本情報入力シート!C827="","",基本情報入力シート!C827)</f>
        <v/>
      </c>
      <c r="C802" s="858"/>
      <c r="D802" s="858"/>
      <c r="E802" s="858"/>
      <c r="F802" s="858"/>
      <c r="G802" s="858"/>
      <c r="H802" s="858"/>
      <c r="I802" s="859"/>
      <c r="J802" s="405" t="str">
        <f>IF(基本情報入力シート!M827="","",基本情報入力シート!M827)</f>
        <v/>
      </c>
      <c r="K802" s="406" t="str">
        <f>IF(基本情報入力シート!R827="","",基本情報入力シート!R827)</f>
        <v/>
      </c>
      <c r="L802" s="406" t="str">
        <f>IF(基本情報入力シート!W827="","",基本情報入力シート!W827)</f>
        <v/>
      </c>
      <c r="M802" s="405" t="str">
        <f>IF(基本情報入力シート!X827="","",基本情報入力シート!X827)</f>
        <v/>
      </c>
      <c r="N802" s="157" t="str">
        <f>IF(基本情報入力シート!Y827="","",基本情報入力シート!Y827)</f>
        <v/>
      </c>
      <c r="O802" s="164"/>
      <c r="P802" s="43"/>
      <c r="Q802" s="860"/>
      <c r="R802" s="861"/>
      <c r="S802" s="154" t="str">
        <f>IFERROR(ROUNDDOWN(Q802*VLOOKUP(N802,【参考】数式用!$AR$2:$AW$48,MATCH(P802,【参考】数式用!$AT$4:$AW$4)+2,FALSE)*0.5, 0), "")</f>
        <v/>
      </c>
      <c r="T802" s="47"/>
      <c r="U802" s="156" t="str">
        <f>IFERROR(IF(AG802&lt;&gt;"",Q802*VLOOKUP(N802,【参考】数式用!$AG$2:$AL$48,MATCH(P802,【参考】数式用!$AI$4:$AL$4,0)+2,0), ""), "")</f>
        <v/>
      </c>
      <c r="V802" s="42"/>
      <c r="W802" s="862"/>
      <c r="X802" s="863"/>
      <c r="Y802" s="43"/>
      <c r="Z802" s="48"/>
      <c r="AA802" s="155"/>
      <c r="AB802" s="49"/>
      <c r="AC802" s="864" t="str">
        <f>IFERROR(IF(AG802&lt;&gt;"",Z802*VLOOKUP(N802,【参考】数式用!$AG$2:$AL$48,MATCH(Y802,【参考】数式用!$AI$4:$AL$4,0)+2,0), ""), "")</f>
        <v/>
      </c>
      <c r="AD802" s="864"/>
      <c r="AE802" s="409"/>
      <c r="AF802" s="53"/>
      <c r="AG802" s="421" t="str">
        <f>IFERROR(VLOOKUP(O802, 【参考】数式用!$AY$5:$AY$13, 1, FALSE), "")</f>
        <v/>
      </c>
      <c r="AH802" s="422" t="str">
        <f>IFERROR(VLOOKUP(N802, 【参考】数式用!$BA$2:$BB$48, 2, FALSE), "")</f>
        <v/>
      </c>
      <c r="AI802" s="423" t="str">
        <f t="shared" si="26"/>
        <v/>
      </c>
      <c r="AJ802" s="424" t="str">
        <f t="shared" si="27"/>
        <v/>
      </c>
    </row>
    <row r="803" spans="1:36" ht="30" customHeight="1">
      <c r="A803" s="153">
        <v>790</v>
      </c>
      <c r="B803" s="857" t="str">
        <f>IF(基本情報入力シート!C828="","",基本情報入力シート!C828)</f>
        <v/>
      </c>
      <c r="C803" s="858"/>
      <c r="D803" s="858"/>
      <c r="E803" s="858"/>
      <c r="F803" s="858"/>
      <c r="G803" s="858"/>
      <c r="H803" s="858"/>
      <c r="I803" s="859"/>
      <c r="J803" s="405" t="str">
        <f>IF(基本情報入力シート!M828="","",基本情報入力シート!M828)</f>
        <v/>
      </c>
      <c r="K803" s="406" t="str">
        <f>IF(基本情報入力シート!R828="","",基本情報入力シート!R828)</f>
        <v/>
      </c>
      <c r="L803" s="406" t="str">
        <f>IF(基本情報入力シート!W828="","",基本情報入力シート!W828)</f>
        <v/>
      </c>
      <c r="M803" s="405" t="str">
        <f>IF(基本情報入力シート!X828="","",基本情報入力シート!X828)</f>
        <v/>
      </c>
      <c r="N803" s="157" t="str">
        <f>IF(基本情報入力シート!Y828="","",基本情報入力シート!Y828)</f>
        <v/>
      </c>
      <c r="O803" s="164"/>
      <c r="P803" s="43"/>
      <c r="Q803" s="860"/>
      <c r="R803" s="861"/>
      <c r="S803" s="154" t="str">
        <f>IFERROR(ROUNDDOWN(Q803*VLOOKUP(N803,【参考】数式用!$AR$2:$AW$48,MATCH(P803,【参考】数式用!$AT$4:$AW$4)+2,FALSE)*0.5, 0), "")</f>
        <v/>
      </c>
      <c r="T803" s="47"/>
      <c r="U803" s="156" t="str">
        <f>IFERROR(IF(AG803&lt;&gt;"",Q803*VLOOKUP(N803,【参考】数式用!$AG$2:$AL$48,MATCH(P803,【参考】数式用!$AI$4:$AL$4,0)+2,0), ""), "")</f>
        <v/>
      </c>
      <c r="V803" s="42"/>
      <c r="W803" s="862"/>
      <c r="X803" s="863"/>
      <c r="Y803" s="43"/>
      <c r="Z803" s="48"/>
      <c r="AA803" s="155"/>
      <c r="AB803" s="49"/>
      <c r="AC803" s="864" t="str">
        <f>IFERROR(IF(AG803&lt;&gt;"",Z803*VLOOKUP(N803,【参考】数式用!$AG$2:$AL$48,MATCH(Y803,【参考】数式用!$AI$4:$AL$4,0)+2,0), ""), "")</f>
        <v/>
      </c>
      <c r="AD803" s="864"/>
      <c r="AE803" s="409"/>
      <c r="AF803" s="53"/>
      <c r="AG803" s="421" t="str">
        <f>IFERROR(VLOOKUP(O803, 【参考】数式用!$AY$5:$AY$13, 1, FALSE), "")</f>
        <v/>
      </c>
      <c r="AH803" s="422" t="str">
        <f>IFERROR(VLOOKUP(N803, 【参考】数式用!$BA$2:$BB$48, 2, FALSE), "")</f>
        <v/>
      </c>
      <c r="AI803" s="423" t="str">
        <f t="shared" si="26"/>
        <v/>
      </c>
      <c r="AJ803" s="424" t="str">
        <f t="shared" si="27"/>
        <v/>
      </c>
    </row>
    <row r="804" spans="1:36" ht="30" customHeight="1">
      <c r="A804" s="153">
        <v>791</v>
      </c>
      <c r="B804" s="857" t="str">
        <f>IF(基本情報入力シート!C829="","",基本情報入力シート!C829)</f>
        <v/>
      </c>
      <c r="C804" s="858"/>
      <c r="D804" s="858"/>
      <c r="E804" s="858"/>
      <c r="F804" s="858"/>
      <c r="G804" s="858"/>
      <c r="H804" s="858"/>
      <c r="I804" s="859"/>
      <c r="J804" s="405" t="str">
        <f>IF(基本情報入力シート!M829="","",基本情報入力シート!M829)</f>
        <v/>
      </c>
      <c r="K804" s="406" t="str">
        <f>IF(基本情報入力シート!R829="","",基本情報入力シート!R829)</f>
        <v/>
      </c>
      <c r="L804" s="406" t="str">
        <f>IF(基本情報入力シート!W829="","",基本情報入力シート!W829)</f>
        <v/>
      </c>
      <c r="M804" s="405" t="str">
        <f>IF(基本情報入力シート!X829="","",基本情報入力シート!X829)</f>
        <v/>
      </c>
      <c r="N804" s="157" t="str">
        <f>IF(基本情報入力シート!Y829="","",基本情報入力シート!Y829)</f>
        <v/>
      </c>
      <c r="O804" s="164"/>
      <c r="P804" s="43"/>
      <c r="Q804" s="860"/>
      <c r="R804" s="861"/>
      <c r="S804" s="154" t="str">
        <f>IFERROR(ROUNDDOWN(Q804*VLOOKUP(N804,【参考】数式用!$AR$2:$AW$48,MATCH(P804,【参考】数式用!$AT$4:$AW$4)+2,FALSE)*0.5, 0), "")</f>
        <v/>
      </c>
      <c r="T804" s="47"/>
      <c r="U804" s="156" t="str">
        <f>IFERROR(IF(AG804&lt;&gt;"",Q804*VLOOKUP(N804,【参考】数式用!$AG$2:$AL$48,MATCH(P804,【参考】数式用!$AI$4:$AL$4,0)+2,0), ""), "")</f>
        <v/>
      </c>
      <c r="V804" s="42"/>
      <c r="W804" s="862"/>
      <c r="X804" s="863"/>
      <c r="Y804" s="43"/>
      <c r="Z804" s="48"/>
      <c r="AA804" s="155"/>
      <c r="AB804" s="49"/>
      <c r="AC804" s="864" t="str">
        <f>IFERROR(IF(AG804&lt;&gt;"",Z804*VLOOKUP(N804,【参考】数式用!$AG$2:$AL$48,MATCH(Y804,【参考】数式用!$AI$4:$AL$4,0)+2,0), ""), "")</f>
        <v/>
      </c>
      <c r="AD804" s="864"/>
      <c r="AE804" s="409"/>
      <c r="AF804" s="53"/>
      <c r="AG804" s="421" t="str">
        <f>IFERROR(VLOOKUP(O804, 【参考】数式用!$AY$5:$AY$13, 1, FALSE), "")</f>
        <v/>
      </c>
      <c r="AH804" s="422" t="str">
        <f>IFERROR(VLOOKUP(N804, 【参考】数式用!$BA$2:$BB$48, 2, FALSE), "")</f>
        <v/>
      </c>
      <c r="AI804" s="423" t="str">
        <f t="shared" si="26"/>
        <v/>
      </c>
      <c r="AJ804" s="424" t="str">
        <f t="shared" si="27"/>
        <v/>
      </c>
    </row>
    <row r="805" spans="1:36" ht="30" customHeight="1">
      <c r="A805" s="153">
        <v>792</v>
      </c>
      <c r="B805" s="857" t="str">
        <f>IF(基本情報入力シート!C830="","",基本情報入力シート!C830)</f>
        <v/>
      </c>
      <c r="C805" s="858"/>
      <c r="D805" s="858"/>
      <c r="E805" s="858"/>
      <c r="F805" s="858"/>
      <c r="G805" s="858"/>
      <c r="H805" s="858"/>
      <c r="I805" s="859"/>
      <c r="J805" s="405" t="str">
        <f>IF(基本情報入力シート!M830="","",基本情報入力シート!M830)</f>
        <v/>
      </c>
      <c r="K805" s="406" t="str">
        <f>IF(基本情報入力シート!R830="","",基本情報入力シート!R830)</f>
        <v/>
      </c>
      <c r="L805" s="406" t="str">
        <f>IF(基本情報入力シート!W830="","",基本情報入力シート!W830)</f>
        <v/>
      </c>
      <c r="M805" s="405" t="str">
        <f>IF(基本情報入力シート!X830="","",基本情報入力シート!X830)</f>
        <v/>
      </c>
      <c r="N805" s="157" t="str">
        <f>IF(基本情報入力シート!Y830="","",基本情報入力シート!Y830)</f>
        <v/>
      </c>
      <c r="O805" s="164"/>
      <c r="P805" s="43"/>
      <c r="Q805" s="860"/>
      <c r="R805" s="861"/>
      <c r="S805" s="154" t="str">
        <f>IFERROR(ROUNDDOWN(Q805*VLOOKUP(N805,【参考】数式用!$AR$2:$AW$48,MATCH(P805,【参考】数式用!$AT$4:$AW$4)+2,FALSE)*0.5, 0), "")</f>
        <v/>
      </c>
      <c r="T805" s="47"/>
      <c r="U805" s="156" t="str">
        <f>IFERROR(IF(AG805&lt;&gt;"",Q805*VLOOKUP(N805,【参考】数式用!$AG$2:$AL$48,MATCH(P805,【参考】数式用!$AI$4:$AL$4,0)+2,0), ""), "")</f>
        <v/>
      </c>
      <c r="V805" s="42"/>
      <c r="W805" s="862"/>
      <c r="X805" s="863"/>
      <c r="Y805" s="43"/>
      <c r="Z805" s="48"/>
      <c r="AA805" s="155"/>
      <c r="AB805" s="49"/>
      <c r="AC805" s="864" t="str">
        <f>IFERROR(IF(AG805&lt;&gt;"",Z805*VLOOKUP(N805,【参考】数式用!$AG$2:$AL$48,MATCH(Y805,【参考】数式用!$AI$4:$AL$4,0)+2,0), ""), "")</f>
        <v/>
      </c>
      <c r="AD805" s="864"/>
      <c r="AE805" s="409"/>
      <c r="AF805" s="53"/>
      <c r="AG805" s="421" t="str">
        <f>IFERROR(VLOOKUP(O805, 【参考】数式用!$AY$5:$AY$13, 1, FALSE), "")</f>
        <v/>
      </c>
      <c r="AH805" s="422" t="str">
        <f>IFERROR(VLOOKUP(N805, 【参考】数式用!$BA$2:$BB$48, 2, FALSE), "")</f>
        <v/>
      </c>
      <c r="AI805" s="423" t="str">
        <f t="shared" si="26"/>
        <v/>
      </c>
      <c r="AJ805" s="424" t="str">
        <f t="shared" si="27"/>
        <v/>
      </c>
    </row>
    <row r="806" spans="1:36" ht="30" customHeight="1">
      <c r="A806" s="153">
        <v>793</v>
      </c>
      <c r="B806" s="857" t="str">
        <f>IF(基本情報入力シート!C831="","",基本情報入力シート!C831)</f>
        <v/>
      </c>
      <c r="C806" s="858"/>
      <c r="D806" s="858"/>
      <c r="E806" s="858"/>
      <c r="F806" s="858"/>
      <c r="G806" s="858"/>
      <c r="H806" s="858"/>
      <c r="I806" s="859"/>
      <c r="J806" s="405" t="str">
        <f>IF(基本情報入力シート!M831="","",基本情報入力シート!M831)</f>
        <v/>
      </c>
      <c r="K806" s="406" t="str">
        <f>IF(基本情報入力シート!R831="","",基本情報入力シート!R831)</f>
        <v/>
      </c>
      <c r="L806" s="406" t="str">
        <f>IF(基本情報入力シート!W831="","",基本情報入力シート!W831)</f>
        <v/>
      </c>
      <c r="M806" s="405" t="str">
        <f>IF(基本情報入力シート!X831="","",基本情報入力シート!X831)</f>
        <v/>
      </c>
      <c r="N806" s="157" t="str">
        <f>IF(基本情報入力シート!Y831="","",基本情報入力シート!Y831)</f>
        <v/>
      </c>
      <c r="O806" s="164"/>
      <c r="P806" s="43"/>
      <c r="Q806" s="860"/>
      <c r="R806" s="861"/>
      <c r="S806" s="154" t="str">
        <f>IFERROR(ROUNDDOWN(Q806*VLOOKUP(N806,【参考】数式用!$AR$2:$AW$48,MATCH(P806,【参考】数式用!$AT$4:$AW$4)+2,FALSE)*0.5, 0), "")</f>
        <v/>
      </c>
      <c r="T806" s="47"/>
      <c r="U806" s="156" t="str">
        <f>IFERROR(IF(AG806&lt;&gt;"",Q806*VLOOKUP(N806,【参考】数式用!$AG$2:$AL$48,MATCH(P806,【参考】数式用!$AI$4:$AL$4,0)+2,0), ""), "")</f>
        <v/>
      </c>
      <c r="V806" s="42"/>
      <c r="W806" s="862"/>
      <c r="X806" s="863"/>
      <c r="Y806" s="43"/>
      <c r="Z806" s="48"/>
      <c r="AA806" s="155"/>
      <c r="AB806" s="49"/>
      <c r="AC806" s="864" t="str">
        <f>IFERROR(IF(AG806&lt;&gt;"",Z806*VLOOKUP(N806,【参考】数式用!$AG$2:$AL$48,MATCH(Y806,【参考】数式用!$AI$4:$AL$4,0)+2,0), ""), "")</f>
        <v/>
      </c>
      <c r="AD806" s="864"/>
      <c r="AE806" s="409"/>
      <c r="AF806" s="53"/>
      <c r="AG806" s="421" t="str">
        <f>IFERROR(VLOOKUP(O806, 【参考】数式用!$AY$5:$AY$13, 1, FALSE), "")</f>
        <v/>
      </c>
      <c r="AH806" s="422" t="str">
        <f>IFERROR(VLOOKUP(N806, 【参考】数式用!$BA$2:$BB$48, 2, FALSE), "")</f>
        <v/>
      </c>
      <c r="AI806" s="423" t="str">
        <f t="shared" si="26"/>
        <v/>
      </c>
      <c r="AJ806" s="424" t="str">
        <f t="shared" si="27"/>
        <v/>
      </c>
    </row>
    <row r="807" spans="1:36" ht="30" customHeight="1">
      <c r="A807" s="153">
        <v>794</v>
      </c>
      <c r="B807" s="857" t="str">
        <f>IF(基本情報入力シート!C832="","",基本情報入力シート!C832)</f>
        <v/>
      </c>
      <c r="C807" s="858"/>
      <c r="D807" s="858"/>
      <c r="E807" s="858"/>
      <c r="F807" s="858"/>
      <c r="G807" s="858"/>
      <c r="H807" s="858"/>
      <c r="I807" s="859"/>
      <c r="J807" s="405" t="str">
        <f>IF(基本情報入力シート!M832="","",基本情報入力シート!M832)</f>
        <v/>
      </c>
      <c r="K807" s="406" t="str">
        <f>IF(基本情報入力シート!R832="","",基本情報入力シート!R832)</f>
        <v/>
      </c>
      <c r="L807" s="406" t="str">
        <f>IF(基本情報入力シート!W832="","",基本情報入力シート!W832)</f>
        <v/>
      </c>
      <c r="M807" s="405" t="str">
        <f>IF(基本情報入力シート!X832="","",基本情報入力シート!X832)</f>
        <v/>
      </c>
      <c r="N807" s="157" t="str">
        <f>IF(基本情報入力シート!Y832="","",基本情報入力シート!Y832)</f>
        <v/>
      </c>
      <c r="O807" s="164"/>
      <c r="P807" s="43"/>
      <c r="Q807" s="860"/>
      <c r="R807" s="861"/>
      <c r="S807" s="154" t="str">
        <f>IFERROR(ROUNDDOWN(Q807*VLOOKUP(N807,【参考】数式用!$AR$2:$AW$48,MATCH(P807,【参考】数式用!$AT$4:$AW$4)+2,FALSE)*0.5, 0), "")</f>
        <v/>
      </c>
      <c r="T807" s="47"/>
      <c r="U807" s="156" t="str">
        <f>IFERROR(IF(AG807&lt;&gt;"",Q807*VLOOKUP(N807,【参考】数式用!$AG$2:$AL$48,MATCH(P807,【参考】数式用!$AI$4:$AL$4,0)+2,0), ""), "")</f>
        <v/>
      </c>
      <c r="V807" s="42"/>
      <c r="W807" s="862"/>
      <c r="X807" s="863"/>
      <c r="Y807" s="43"/>
      <c r="Z807" s="48"/>
      <c r="AA807" s="155"/>
      <c r="AB807" s="49"/>
      <c r="AC807" s="864" t="str">
        <f>IFERROR(IF(AG807&lt;&gt;"",Z807*VLOOKUP(N807,【参考】数式用!$AG$2:$AL$48,MATCH(Y807,【参考】数式用!$AI$4:$AL$4,0)+2,0), ""), "")</f>
        <v/>
      </c>
      <c r="AD807" s="864"/>
      <c r="AE807" s="409"/>
      <c r="AF807" s="53"/>
      <c r="AG807" s="421" t="str">
        <f>IFERROR(VLOOKUP(O807, 【参考】数式用!$AY$5:$AY$13, 1, FALSE), "")</f>
        <v/>
      </c>
      <c r="AH807" s="422" t="str">
        <f>IFERROR(VLOOKUP(N807, 【参考】数式用!$BA$2:$BB$48, 2, FALSE), "")</f>
        <v/>
      </c>
      <c r="AI807" s="423" t="str">
        <f t="shared" si="26"/>
        <v/>
      </c>
      <c r="AJ807" s="424" t="str">
        <f t="shared" si="27"/>
        <v/>
      </c>
    </row>
    <row r="808" spans="1:36" ht="30" customHeight="1">
      <c r="A808" s="153">
        <v>795</v>
      </c>
      <c r="B808" s="857" t="str">
        <f>IF(基本情報入力シート!C833="","",基本情報入力シート!C833)</f>
        <v/>
      </c>
      <c r="C808" s="858"/>
      <c r="D808" s="858"/>
      <c r="E808" s="858"/>
      <c r="F808" s="858"/>
      <c r="G808" s="858"/>
      <c r="H808" s="858"/>
      <c r="I808" s="859"/>
      <c r="J808" s="405" t="str">
        <f>IF(基本情報入力シート!M833="","",基本情報入力シート!M833)</f>
        <v/>
      </c>
      <c r="K808" s="406" t="str">
        <f>IF(基本情報入力シート!R833="","",基本情報入力シート!R833)</f>
        <v/>
      </c>
      <c r="L808" s="406" t="str">
        <f>IF(基本情報入力シート!W833="","",基本情報入力シート!W833)</f>
        <v/>
      </c>
      <c r="M808" s="405" t="str">
        <f>IF(基本情報入力シート!X833="","",基本情報入力シート!X833)</f>
        <v/>
      </c>
      <c r="N808" s="157" t="str">
        <f>IF(基本情報入力シート!Y833="","",基本情報入力シート!Y833)</f>
        <v/>
      </c>
      <c r="O808" s="164"/>
      <c r="P808" s="43"/>
      <c r="Q808" s="860"/>
      <c r="R808" s="861"/>
      <c r="S808" s="154" t="str">
        <f>IFERROR(ROUNDDOWN(Q808*VLOOKUP(N808,【参考】数式用!$AR$2:$AW$48,MATCH(P808,【参考】数式用!$AT$4:$AW$4)+2,FALSE)*0.5, 0), "")</f>
        <v/>
      </c>
      <c r="T808" s="47"/>
      <c r="U808" s="156" t="str">
        <f>IFERROR(IF(AG808&lt;&gt;"",Q808*VLOOKUP(N808,【参考】数式用!$AG$2:$AL$48,MATCH(P808,【参考】数式用!$AI$4:$AL$4,0)+2,0), ""), "")</f>
        <v/>
      </c>
      <c r="V808" s="42"/>
      <c r="W808" s="862"/>
      <c r="X808" s="863"/>
      <c r="Y808" s="43"/>
      <c r="Z808" s="48"/>
      <c r="AA808" s="155"/>
      <c r="AB808" s="49"/>
      <c r="AC808" s="864" t="str">
        <f>IFERROR(IF(AG808&lt;&gt;"",Z808*VLOOKUP(N808,【参考】数式用!$AG$2:$AL$48,MATCH(Y808,【参考】数式用!$AI$4:$AL$4,0)+2,0), ""), "")</f>
        <v/>
      </c>
      <c r="AD808" s="864"/>
      <c r="AE808" s="409"/>
      <c r="AF808" s="53"/>
      <c r="AG808" s="421" t="str">
        <f>IFERROR(VLOOKUP(O808, 【参考】数式用!$AY$5:$AY$13, 1, FALSE), "")</f>
        <v/>
      </c>
      <c r="AH808" s="422" t="str">
        <f>IFERROR(VLOOKUP(N808, 【参考】数式用!$BA$2:$BB$48, 2, FALSE), "")</f>
        <v/>
      </c>
      <c r="AI808" s="423" t="str">
        <f t="shared" ref="AI808:AI871" si="28">IF(AND(OR(P808="処遇改善加算Ⅰ",P808="処遇改善加算Ⅱ"),AH808="対象"), 1,"")</f>
        <v/>
      </c>
      <c r="AJ808" s="424" t="str">
        <f t="shared" ref="AJ808:AJ871" si="29">IF(OR(Y808="処遇改善加算Ⅰ",Y808="処遇改善加算Ⅱ"),IF(AND(N808&lt;&gt;"訪問型サービス（総合事業）",N808&lt;&gt;"通所型サービス（総合事業）",N808&lt;&gt;"（介護予防）短期入所生活介護",N808&lt;&gt;"（介護予防）短期入所療養介護（老健）",N808&lt;&gt;"（介護予防）短期入所療養介護 （病院等（老健以外）)",N808&lt;&gt;"（介護予防）短期入所療養介護（医療院）"),1,""),"")</f>
        <v/>
      </c>
    </row>
    <row r="809" spans="1:36" ht="30" customHeight="1">
      <c r="A809" s="153">
        <v>796</v>
      </c>
      <c r="B809" s="857" t="str">
        <f>IF(基本情報入力シート!C834="","",基本情報入力シート!C834)</f>
        <v/>
      </c>
      <c r="C809" s="858"/>
      <c r="D809" s="858"/>
      <c r="E809" s="858"/>
      <c r="F809" s="858"/>
      <c r="G809" s="858"/>
      <c r="H809" s="858"/>
      <c r="I809" s="859"/>
      <c r="J809" s="405" t="str">
        <f>IF(基本情報入力シート!M834="","",基本情報入力シート!M834)</f>
        <v/>
      </c>
      <c r="K809" s="406" t="str">
        <f>IF(基本情報入力シート!R834="","",基本情報入力シート!R834)</f>
        <v/>
      </c>
      <c r="L809" s="406" t="str">
        <f>IF(基本情報入力シート!W834="","",基本情報入力シート!W834)</f>
        <v/>
      </c>
      <c r="M809" s="405" t="str">
        <f>IF(基本情報入力シート!X834="","",基本情報入力シート!X834)</f>
        <v/>
      </c>
      <c r="N809" s="157" t="str">
        <f>IF(基本情報入力シート!Y834="","",基本情報入力シート!Y834)</f>
        <v/>
      </c>
      <c r="O809" s="164"/>
      <c r="P809" s="43"/>
      <c r="Q809" s="860"/>
      <c r="R809" s="861"/>
      <c r="S809" s="154" t="str">
        <f>IFERROR(ROUNDDOWN(Q809*VLOOKUP(N809,【参考】数式用!$AR$2:$AW$48,MATCH(P809,【参考】数式用!$AT$4:$AW$4)+2,FALSE)*0.5, 0), "")</f>
        <v/>
      </c>
      <c r="T809" s="47"/>
      <c r="U809" s="156" t="str">
        <f>IFERROR(IF(AG809&lt;&gt;"",Q809*VLOOKUP(N809,【参考】数式用!$AG$2:$AL$48,MATCH(P809,【参考】数式用!$AI$4:$AL$4,0)+2,0), ""), "")</f>
        <v/>
      </c>
      <c r="V809" s="42"/>
      <c r="W809" s="862"/>
      <c r="X809" s="863"/>
      <c r="Y809" s="43"/>
      <c r="Z809" s="48"/>
      <c r="AA809" s="155"/>
      <c r="AB809" s="49"/>
      <c r="AC809" s="864" t="str">
        <f>IFERROR(IF(AG809&lt;&gt;"",Z809*VLOOKUP(N809,【参考】数式用!$AG$2:$AL$48,MATCH(Y809,【参考】数式用!$AI$4:$AL$4,0)+2,0), ""), "")</f>
        <v/>
      </c>
      <c r="AD809" s="864"/>
      <c r="AE809" s="409"/>
      <c r="AF809" s="53"/>
      <c r="AG809" s="421" t="str">
        <f>IFERROR(VLOOKUP(O809, 【参考】数式用!$AY$5:$AY$13, 1, FALSE), "")</f>
        <v/>
      </c>
      <c r="AH809" s="422" t="str">
        <f>IFERROR(VLOOKUP(N809, 【参考】数式用!$BA$2:$BB$48, 2, FALSE), "")</f>
        <v/>
      </c>
      <c r="AI809" s="423" t="str">
        <f t="shared" si="28"/>
        <v/>
      </c>
      <c r="AJ809" s="424" t="str">
        <f t="shared" si="29"/>
        <v/>
      </c>
    </row>
    <row r="810" spans="1:36" ht="30" customHeight="1">
      <c r="A810" s="153">
        <v>797</v>
      </c>
      <c r="B810" s="857" t="str">
        <f>IF(基本情報入力シート!C835="","",基本情報入力シート!C835)</f>
        <v/>
      </c>
      <c r="C810" s="858"/>
      <c r="D810" s="858"/>
      <c r="E810" s="858"/>
      <c r="F810" s="858"/>
      <c r="G810" s="858"/>
      <c r="H810" s="858"/>
      <c r="I810" s="859"/>
      <c r="J810" s="405" t="str">
        <f>IF(基本情報入力シート!M835="","",基本情報入力シート!M835)</f>
        <v/>
      </c>
      <c r="K810" s="406" t="str">
        <f>IF(基本情報入力シート!R835="","",基本情報入力シート!R835)</f>
        <v/>
      </c>
      <c r="L810" s="406" t="str">
        <f>IF(基本情報入力シート!W835="","",基本情報入力シート!W835)</f>
        <v/>
      </c>
      <c r="M810" s="405" t="str">
        <f>IF(基本情報入力シート!X835="","",基本情報入力シート!X835)</f>
        <v/>
      </c>
      <c r="N810" s="157" t="str">
        <f>IF(基本情報入力シート!Y835="","",基本情報入力シート!Y835)</f>
        <v/>
      </c>
      <c r="O810" s="164"/>
      <c r="P810" s="43"/>
      <c r="Q810" s="860"/>
      <c r="R810" s="861"/>
      <c r="S810" s="154" t="str">
        <f>IFERROR(ROUNDDOWN(Q810*VLOOKUP(N810,【参考】数式用!$AR$2:$AW$48,MATCH(P810,【参考】数式用!$AT$4:$AW$4)+2,FALSE)*0.5, 0), "")</f>
        <v/>
      </c>
      <c r="T810" s="47"/>
      <c r="U810" s="156" t="str">
        <f>IFERROR(IF(AG810&lt;&gt;"",Q810*VLOOKUP(N810,【参考】数式用!$AG$2:$AL$48,MATCH(P810,【参考】数式用!$AI$4:$AL$4,0)+2,0), ""), "")</f>
        <v/>
      </c>
      <c r="V810" s="42"/>
      <c r="W810" s="862"/>
      <c r="X810" s="863"/>
      <c r="Y810" s="43"/>
      <c r="Z810" s="48"/>
      <c r="AA810" s="155"/>
      <c r="AB810" s="49"/>
      <c r="AC810" s="864" t="str">
        <f>IFERROR(IF(AG810&lt;&gt;"",Z810*VLOOKUP(N810,【参考】数式用!$AG$2:$AL$48,MATCH(Y810,【参考】数式用!$AI$4:$AL$4,0)+2,0), ""), "")</f>
        <v/>
      </c>
      <c r="AD810" s="864"/>
      <c r="AE810" s="409"/>
      <c r="AF810" s="53"/>
      <c r="AG810" s="421" t="str">
        <f>IFERROR(VLOOKUP(O810, 【参考】数式用!$AY$5:$AY$13, 1, FALSE), "")</f>
        <v/>
      </c>
      <c r="AH810" s="422" t="str">
        <f>IFERROR(VLOOKUP(N810, 【参考】数式用!$BA$2:$BB$48, 2, FALSE), "")</f>
        <v/>
      </c>
      <c r="AI810" s="423" t="str">
        <f t="shared" si="28"/>
        <v/>
      </c>
      <c r="AJ810" s="424" t="str">
        <f t="shared" si="29"/>
        <v/>
      </c>
    </row>
    <row r="811" spans="1:36" ht="30" customHeight="1">
      <c r="A811" s="153">
        <v>798</v>
      </c>
      <c r="B811" s="857" t="str">
        <f>IF(基本情報入力シート!C836="","",基本情報入力シート!C836)</f>
        <v/>
      </c>
      <c r="C811" s="858"/>
      <c r="D811" s="858"/>
      <c r="E811" s="858"/>
      <c r="F811" s="858"/>
      <c r="G811" s="858"/>
      <c r="H811" s="858"/>
      <c r="I811" s="859"/>
      <c r="J811" s="405" t="str">
        <f>IF(基本情報入力シート!M836="","",基本情報入力シート!M836)</f>
        <v/>
      </c>
      <c r="K811" s="406" t="str">
        <f>IF(基本情報入力シート!R836="","",基本情報入力シート!R836)</f>
        <v/>
      </c>
      <c r="L811" s="406" t="str">
        <f>IF(基本情報入力シート!W836="","",基本情報入力シート!W836)</f>
        <v/>
      </c>
      <c r="M811" s="405" t="str">
        <f>IF(基本情報入力シート!X836="","",基本情報入力シート!X836)</f>
        <v/>
      </c>
      <c r="N811" s="157" t="str">
        <f>IF(基本情報入力シート!Y836="","",基本情報入力シート!Y836)</f>
        <v/>
      </c>
      <c r="O811" s="164"/>
      <c r="P811" s="43"/>
      <c r="Q811" s="860"/>
      <c r="R811" s="861"/>
      <c r="S811" s="154" t="str">
        <f>IFERROR(ROUNDDOWN(Q811*VLOOKUP(N811,【参考】数式用!$AR$2:$AW$48,MATCH(P811,【参考】数式用!$AT$4:$AW$4)+2,FALSE)*0.5, 0), "")</f>
        <v/>
      </c>
      <c r="T811" s="47"/>
      <c r="U811" s="156" t="str">
        <f>IFERROR(IF(AG811&lt;&gt;"",Q811*VLOOKUP(N811,【参考】数式用!$AG$2:$AL$48,MATCH(P811,【参考】数式用!$AI$4:$AL$4,0)+2,0), ""), "")</f>
        <v/>
      </c>
      <c r="V811" s="42"/>
      <c r="W811" s="862"/>
      <c r="X811" s="863"/>
      <c r="Y811" s="43"/>
      <c r="Z811" s="48"/>
      <c r="AA811" s="155"/>
      <c r="AB811" s="49"/>
      <c r="AC811" s="864" t="str">
        <f>IFERROR(IF(AG811&lt;&gt;"",Z811*VLOOKUP(N811,【参考】数式用!$AG$2:$AL$48,MATCH(Y811,【参考】数式用!$AI$4:$AL$4,0)+2,0), ""), "")</f>
        <v/>
      </c>
      <c r="AD811" s="864"/>
      <c r="AE811" s="409"/>
      <c r="AF811" s="53"/>
      <c r="AG811" s="421" t="str">
        <f>IFERROR(VLOOKUP(O811, 【参考】数式用!$AY$5:$AY$13, 1, FALSE), "")</f>
        <v/>
      </c>
      <c r="AH811" s="422" t="str">
        <f>IFERROR(VLOOKUP(N811, 【参考】数式用!$BA$2:$BB$48, 2, FALSE), "")</f>
        <v/>
      </c>
      <c r="AI811" s="423" t="str">
        <f t="shared" si="28"/>
        <v/>
      </c>
      <c r="AJ811" s="424" t="str">
        <f t="shared" si="29"/>
        <v/>
      </c>
    </row>
    <row r="812" spans="1:36" ht="30" customHeight="1">
      <c r="A812" s="153">
        <v>799</v>
      </c>
      <c r="B812" s="857" t="str">
        <f>IF(基本情報入力シート!C837="","",基本情報入力シート!C837)</f>
        <v/>
      </c>
      <c r="C812" s="858"/>
      <c r="D812" s="858"/>
      <c r="E812" s="858"/>
      <c r="F812" s="858"/>
      <c r="G812" s="858"/>
      <c r="H812" s="858"/>
      <c r="I812" s="859"/>
      <c r="J812" s="405" t="str">
        <f>IF(基本情報入力シート!M837="","",基本情報入力シート!M837)</f>
        <v/>
      </c>
      <c r="K812" s="406" t="str">
        <f>IF(基本情報入力シート!R837="","",基本情報入力シート!R837)</f>
        <v/>
      </c>
      <c r="L812" s="406" t="str">
        <f>IF(基本情報入力シート!W837="","",基本情報入力シート!W837)</f>
        <v/>
      </c>
      <c r="M812" s="405" t="str">
        <f>IF(基本情報入力シート!X837="","",基本情報入力シート!X837)</f>
        <v/>
      </c>
      <c r="N812" s="157" t="str">
        <f>IF(基本情報入力シート!Y837="","",基本情報入力シート!Y837)</f>
        <v/>
      </c>
      <c r="O812" s="164"/>
      <c r="P812" s="43"/>
      <c r="Q812" s="860"/>
      <c r="R812" s="861"/>
      <c r="S812" s="154" t="str">
        <f>IFERROR(ROUNDDOWN(Q812*VLOOKUP(N812,【参考】数式用!$AR$2:$AW$48,MATCH(P812,【参考】数式用!$AT$4:$AW$4)+2,FALSE)*0.5, 0), "")</f>
        <v/>
      </c>
      <c r="T812" s="47"/>
      <c r="U812" s="156" t="str">
        <f>IFERROR(IF(AG812&lt;&gt;"",Q812*VLOOKUP(N812,【参考】数式用!$AG$2:$AL$48,MATCH(P812,【参考】数式用!$AI$4:$AL$4,0)+2,0), ""), "")</f>
        <v/>
      </c>
      <c r="V812" s="42"/>
      <c r="W812" s="862"/>
      <c r="X812" s="863"/>
      <c r="Y812" s="43"/>
      <c r="Z812" s="48"/>
      <c r="AA812" s="155"/>
      <c r="AB812" s="49"/>
      <c r="AC812" s="864" t="str">
        <f>IFERROR(IF(AG812&lt;&gt;"",Z812*VLOOKUP(N812,【参考】数式用!$AG$2:$AL$48,MATCH(Y812,【参考】数式用!$AI$4:$AL$4,0)+2,0), ""), "")</f>
        <v/>
      </c>
      <c r="AD812" s="864"/>
      <c r="AE812" s="409"/>
      <c r="AF812" s="53"/>
      <c r="AG812" s="421" t="str">
        <f>IFERROR(VLOOKUP(O812, 【参考】数式用!$AY$5:$AY$13, 1, FALSE), "")</f>
        <v/>
      </c>
      <c r="AH812" s="422" t="str">
        <f>IFERROR(VLOOKUP(N812, 【参考】数式用!$BA$2:$BB$48, 2, FALSE), "")</f>
        <v/>
      </c>
      <c r="AI812" s="423" t="str">
        <f t="shared" si="28"/>
        <v/>
      </c>
      <c r="AJ812" s="424" t="str">
        <f t="shared" si="29"/>
        <v/>
      </c>
    </row>
    <row r="813" spans="1:36" ht="30" customHeight="1">
      <c r="A813" s="153">
        <v>800</v>
      </c>
      <c r="B813" s="857" t="str">
        <f>IF(基本情報入力シート!C838="","",基本情報入力シート!C838)</f>
        <v/>
      </c>
      <c r="C813" s="858"/>
      <c r="D813" s="858"/>
      <c r="E813" s="858"/>
      <c r="F813" s="858"/>
      <c r="G813" s="858"/>
      <c r="H813" s="858"/>
      <c r="I813" s="859"/>
      <c r="J813" s="405" t="str">
        <f>IF(基本情報入力シート!M838="","",基本情報入力シート!M838)</f>
        <v/>
      </c>
      <c r="K813" s="406" t="str">
        <f>IF(基本情報入力シート!R838="","",基本情報入力シート!R838)</f>
        <v/>
      </c>
      <c r="L813" s="406" t="str">
        <f>IF(基本情報入力シート!W838="","",基本情報入力シート!W838)</f>
        <v/>
      </c>
      <c r="M813" s="405" t="str">
        <f>IF(基本情報入力シート!X838="","",基本情報入力シート!X838)</f>
        <v/>
      </c>
      <c r="N813" s="157" t="str">
        <f>IF(基本情報入力シート!Y838="","",基本情報入力シート!Y838)</f>
        <v/>
      </c>
      <c r="O813" s="164"/>
      <c r="P813" s="43"/>
      <c r="Q813" s="860"/>
      <c r="R813" s="861"/>
      <c r="S813" s="154" t="str">
        <f>IFERROR(ROUNDDOWN(Q813*VLOOKUP(N813,【参考】数式用!$AR$2:$AW$48,MATCH(P813,【参考】数式用!$AT$4:$AW$4)+2,FALSE)*0.5, 0), "")</f>
        <v/>
      </c>
      <c r="T813" s="47"/>
      <c r="U813" s="156" t="str">
        <f>IFERROR(IF(AG813&lt;&gt;"",Q813*VLOOKUP(N813,【参考】数式用!$AG$2:$AL$48,MATCH(P813,【参考】数式用!$AI$4:$AL$4,0)+2,0), ""), "")</f>
        <v/>
      </c>
      <c r="V813" s="42"/>
      <c r="W813" s="862"/>
      <c r="X813" s="863"/>
      <c r="Y813" s="43"/>
      <c r="Z813" s="48"/>
      <c r="AA813" s="155"/>
      <c r="AB813" s="49"/>
      <c r="AC813" s="864" t="str">
        <f>IFERROR(IF(AG813&lt;&gt;"",Z813*VLOOKUP(N813,【参考】数式用!$AG$2:$AL$48,MATCH(Y813,【参考】数式用!$AI$4:$AL$4,0)+2,0), ""), "")</f>
        <v/>
      </c>
      <c r="AD813" s="864"/>
      <c r="AE813" s="409"/>
      <c r="AF813" s="53"/>
      <c r="AG813" s="421" t="str">
        <f>IFERROR(VLOOKUP(O813, 【参考】数式用!$AY$5:$AY$13, 1, FALSE), "")</f>
        <v/>
      </c>
      <c r="AH813" s="422" t="str">
        <f>IFERROR(VLOOKUP(N813, 【参考】数式用!$BA$2:$BB$48, 2, FALSE), "")</f>
        <v/>
      </c>
      <c r="AI813" s="423" t="str">
        <f t="shared" si="28"/>
        <v/>
      </c>
      <c r="AJ813" s="424" t="str">
        <f t="shared" si="29"/>
        <v/>
      </c>
    </row>
    <row r="814" spans="1:36" ht="30" customHeight="1">
      <c r="A814" s="153">
        <v>801</v>
      </c>
      <c r="B814" s="857" t="str">
        <f>IF(基本情報入力シート!C839="","",基本情報入力シート!C839)</f>
        <v/>
      </c>
      <c r="C814" s="858"/>
      <c r="D814" s="858"/>
      <c r="E814" s="858"/>
      <c r="F814" s="858"/>
      <c r="G814" s="858"/>
      <c r="H814" s="858"/>
      <c r="I814" s="859"/>
      <c r="J814" s="405" t="str">
        <f>IF(基本情報入力シート!M839="","",基本情報入力シート!M839)</f>
        <v/>
      </c>
      <c r="K814" s="406" t="str">
        <f>IF(基本情報入力シート!R839="","",基本情報入力シート!R839)</f>
        <v/>
      </c>
      <c r="L814" s="406" t="str">
        <f>IF(基本情報入力シート!W839="","",基本情報入力シート!W839)</f>
        <v/>
      </c>
      <c r="M814" s="405" t="str">
        <f>IF(基本情報入力シート!X839="","",基本情報入力シート!X839)</f>
        <v/>
      </c>
      <c r="N814" s="157" t="str">
        <f>IF(基本情報入力シート!Y839="","",基本情報入力シート!Y839)</f>
        <v/>
      </c>
      <c r="O814" s="164"/>
      <c r="P814" s="43"/>
      <c r="Q814" s="860"/>
      <c r="R814" s="861"/>
      <c r="S814" s="154" t="str">
        <f>IFERROR(ROUNDDOWN(Q814*VLOOKUP(N814,【参考】数式用!$AR$2:$AW$48,MATCH(P814,【参考】数式用!$AT$4:$AW$4)+2,FALSE)*0.5, 0), "")</f>
        <v/>
      </c>
      <c r="T814" s="47"/>
      <c r="U814" s="156" t="str">
        <f>IFERROR(IF(AG814&lt;&gt;"",Q814*VLOOKUP(N814,【参考】数式用!$AG$2:$AL$48,MATCH(P814,【参考】数式用!$AI$4:$AL$4,0)+2,0), ""), "")</f>
        <v/>
      </c>
      <c r="V814" s="42"/>
      <c r="W814" s="862"/>
      <c r="X814" s="863"/>
      <c r="Y814" s="43"/>
      <c r="Z814" s="48"/>
      <c r="AA814" s="155"/>
      <c r="AB814" s="49"/>
      <c r="AC814" s="864" t="str">
        <f>IFERROR(IF(AG814&lt;&gt;"",Z814*VLOOKUP(N814,【参考】数式用!$AG$2:$AL$48,MATCH(Y814,【参考】数式用!$AI$4:$AL$4,0)+2,0), ""), "")</f>
        <v/>
      </c>
      <c r="AD814" s="864"/>
      <c r="AE814" s="409"/>
      <c r="AF814" s="53"/>
      <c r="AG814" s="421" t="str">
        <f>IFERROR(VLOOKUP(O814, 【参考】数式用!$AY$5:$AY$13, 1, FALSE), "")</f>
        <v/>
      </c>
      <c r="AH814" s="422" t="str">
        <f>IFERROR(VLOOKUP(N814, 【参考】数式用!$BA$2:$BB$48, 2, FALSE), "")</f>
        <v/>
      </c>
      <c r="AI814" s="423" t="str">
        <f t="shared" si="28"/>
        <v/>
      </c>
      <c r="AJ814" s="424" t="str">
        <f t="shared" si="29"/>
        <v/>
      </c>
    </row>
    <row r="815" spans="1:36" ht="30" customHeight="1">
      <c r="A815" s="153">
        <v>802</v>
      </c>
      <c r="B815" s="857" t="str">
        <f>IF(基本情報入力シート!C840="","",基本情報入力シート!C840)</f>
        <v/>
      </c>
      <c r="C815" s="858"/>
      <c r="D815" s="858"/>
      <c r="E815" s="858"/>
      <c r="F815" s="858"/>
      <c r="G815" s="858"/>
      <c r="H815" s="858"/>
      <c r="I815" s="859"/>
      <c r="J815" s="405" t="str">
        <f>IF(基本情報入力シート!M840="","",基本情報入力シート!M840)</f>
        <v/>
      </c>
      <c r="K815" s="406" t="str">
        <f>IF(基本情報入力シート!R840="","",基本情報入力シート!R840)</f>
        <v/>
      </c>
      <c r="L815" s="406" t="str">
        <f>IF(基本情報入力シート!W840="","",基本情報入力シート!W840)</f>
        <v/>
      </c>
      <c r="M815" s="405" t="str">
        <f>IF(基本情報入力シート!X840="","",基本情報入力シート!X840)</f>
        <v/>
      </c>
      <c r="N815" s="157" t="str">
        <f>IF(基本情報入力シート!Y840="","",基本情報入力シート!Y840)</f>
        <v/>
      </c>
      <c r="O815" s="164"/>
      <c r="P815" s="43"/>
      <c r="Q815" s="860"/>
      <c r="R815" s="861"/>
      <c r="S815" s="154" t="str">
        <f>IFERROR(ROUNDDOWN(Q815*VLOOKUP(N815,【参考】数式用!$AR$2:$AW$48,MATCH(P815,【参考】数式用!$AT$4:$AW$4)+2,FALSE)*0.5, 0), "")</f>
        <v/>
      </c>
      <c r="T815" s="47"/>
      <c r="U815" s="156" t="str">
        <f>IFERROR(IF(AG815&lt;&gt;"",Q815*VLOOKUP(N815,【参考】数式用!$AG$2:$AL$48,MATCH(P815,【参考】数式用!$AI$4:$AL$4,0)+2,0), ""), "")</f>
        <v/>
      </c>
      <c r="V815" s="42"/>
      <c r="W815" s="862"/>
      <c r="X815" s="863"/>
      <c r="Y815" s="43"/>
      <c r="Z815" s="48"/>
      <c r="AA815" s="155"/>
      <c r="AB815" s="49"/>
      <c r="AC815" s="864" t="str">
        <f>IFERROR(IF(AG815&lt;&gt;"",Z815*VLOOKUP(N815,【参考】数式用!$AG$2:$AL$48,MATCH(Y815,【参考】数式用!$AI$4:$AL$4,0)+2,0), ""), "")</f>
        <v/>
      </c>
      <c r="AD815" s="864"/>
      <c r="AE815" s="409"/>
      <c r="AF815" s="53"/>
      <c r="AG815" s="421" t="str">
        <f>IFERROR(VLOOKUP(O815, 【参考】数式用!$AY$5:$AY$13, 1, FALSE), "")</f>
        <v/>
      </c>
      <c r="AH815" s="422" t="str">
        <f>IFERROR(VLOOKUP(N815, 【参考】数式用!$BA$2:$BB$48, 2, FALSE), "")</f>
        <v/>
      </c>
      <c r="AI815" s="423" t="str">
        <f t="shared" si="28"/>
        <v/>
      </c>
      <c r="AJ815" s="424" t="str">
        <f t="shared" si="29"/>
        <v/>
      </c>
    </row>
    <row r="816" spans="1:36" ht="30" customHeight="1">
      <c r="A816" s="153">
        <v>803</v>
      </c>
      <c r="B816" s="857" t="str">
        <f>IF(基本情報入力シート!C841="","",基本情報入力シート!C841)</f>
        <v/>
      </c>
      <c r="C816" s="858"/>
      <c r="D816" s="858"/>
      <c r="E816" s="858"/>
      <c r="F816" s="858"/>
      <c r="G816" s="858"/>
      <c r="H816" s="858"/>
      <c r="I816" s="859"/>
      <c r="J816" s="405" t="str">
        <f>IF(基本情報入力シート!M841="","",基本情報入力シート!M841)</f>
        <v/>
      </c>
      <c r="K816" s="406" t="str">
        <f>IF(基本情報入力シート!R841="","",基本情報入力シート!R841)</f>
        <v/>
      </c>
      <c r="L816" s="406" t="str">
        <f>IF(基本情報入力シート!W841="","",基本情報入力シート!W841)</f>
        <v/>
      </c>
      <c r="M816" s="405" t="str">
        <f>IF(基本情報入力シート!X841="","",基本情報入力シート!X841)</f>
        <v/>
      </c>
      <c r="N816" s="157" t="str">
        <f>IF(基本情報入力シート!Y841="","",基本情報入力シート!Y841)</f>
        <v/>
      </c>
      <c r="O816" s="164"/>
      <c r="P816" s="43"/>
      <c r="Q816" s="860"/>
      <c r="R816" s="861"/>
      <c r="S816" s="154" t="str">
        <f>IFERROR(ROUNDDOWN(Q816*VLOOKUP(N816,【参考】数式用!$AR$2:$AW$48,MATCH(P816,【参考】数式用!$AT$4:$AW$4)+2,FALSE)*0.5, 0), "")</f>
        <v/>
      </c>
      <c r="T816" s="47"/>
      <c r="U816" s="156" t="str">
        <f>IFERROR(IF(AG816&lt;&gt;"",Q816*VLOOKUP(N816,【参考】数式用!$AG$2:$AL$48,MATCH(P816,【参考】数式用!$AI$4:$AL$4,0)+2,0), ""), "")</f>
        <v/>
      </c>
      <c r="V816" s="42"/>
      <c r="W816" s="862"/>
      <c r="X816" s="863"/>
      <c r="Y816" s="43"/>
      <c r="Z816" s="48"/>
      <c r="AA816" s="155"/>
      <c r="AB816" s="49"/>
      <c r="AC816" s="864" t="str">
        <f>IFERROR(IF(AG816&lt;&gt;"",Z816*VLOOKUP(N816,【参考】数式用!$AG$2:$AL$48,MATCH(Y816,【参考】数式用!$AI$4:$AL$4,0)+2,0), ""), "")</f>
        <v/>
      </c>
      <c r="AD816" s="864"/>
      <c r="AE816" s="409"/>
      <c r="AF816" s="53"/>
      <c r="AG816" s="421" t="str">
        <f>IFERROR(VLOOKUP(O816, 【参考】数式用!$AY$5:$AY$13, 1, FALSE), "")</f>
        <v/>
      </c>
      <c r="AH816" s="422" t="str">
        <f>IFERROR(VLOOKUP(N816, 【参考】数式用!$BA$2:$BB$48, 2, FALSE), "")</f>
        <v/>
      </c>
      <c r="AI816" s="423" t="str">
        <f t="shared" si="28"/>
        <v/>
      </c>
      <c r="AJ816" s="424" t="str">
        <f t="shared" si="29"/>
        <v/>
      </c>
    </row>
    <row r="817" spans="1:36" ht="30" customHeight="1">
      <c r="A817" s="153">
        <v>804</v>
      </c>
      <c r="B817" s="857" t="str">
        <f>IF(基本情報入力シート!C842="","",基本情報入力シート!C842)</f>
        <v/>
      </c>
      <c r="C817" s="858"/>
      <c r="D817" s="858"/>
      <c r="E817" s="858"/>
      <c r="F817" s="858"/>
      <c r="G817" s="858"/>
      <c r="H817" s="858"/>
      <c r="I817" s="859"/>
      <c r="J817" s="405" t="str">
        <f>IF(基本情報入力シート!M842="","",基本情報入力シート!M842)</f>
        <v/>
      </c>
      <c r="K817" s="406" t="str">
        <f>IF(基本情報入力シート!R842="","",基本情報入力シート!R842)</f>
        <v/>
      </c>
      <c r="L817" s="406" t="str">
        <f>IF(基本情報入力シート!W842="","",基本情報入力シート!W842)</f>
        <v/>
      </c>
      <c r="M817" s="405" t="str">
        <f>IF(基本情報入力シート!X842="","",基本情報入力シート!X842)</f>
        <v/>
      </c>
      <c r="N817" s="157" t="str">
        <f>IF(基本情報入力シート!Y842="","",基本情報入力シート!Y842)</f>
        <v/>
      </c>
      <c r="O817" s="164"/>
      <c r="P817" s="43"/>
      <c r="Q817" s="860"/>
      <c r="R817" s="861"/>
      <c r="S817" s="154" t="str">
        <f>IFERROR(ROUNDDOWN(Q817*VLOOKUP(N817,【参考】数式用!$AR$2:$AW$48,MATCH(P817,【参考】数式用!$AT$4:$AW$4)+2,FALSE)*0.5, 0), "")</f>
        <v/>
      </c>
      <c r="T817" s="47"/>
      <c r="U817" s="156" t="str">
        <f>IFERROR(IF(AG817&lt;&gt;"",Q817*VLOOKUP(N817,【参考】数式用!$AG$2:$AL$48,MATCH(P817,【参考】数式用!$AI$4:$AL$4,0)+2,0), ""), "")</f>
        <v/>
      </c>
      <c r="V817" s="42"/>
      <c r="W817" s="862"/>
      <c r="X817" s="863"/>
      <c r="Y817" s="43"/>
      <c r="Z817" s="48"/>
      <c r="AA817" s="155"/>
      <c r="AB817" s="49"/>
      <c r="AC817" s="864" t="str">
        <f>IFERROR(IF(AG817&lt;&gt;"",Z817*VLOOKUP(N817,【参考】数式用!$AG$2:$AL$48,MATCH(Y817,【参考】数式用!$AI$4:$AL$4,0)+2,0), ""), "")</f>
        <v/>
      </c>
      <c r="AD817" s="864"/>
      <c r="AE817" s="409"/>
      <c r="AF817" s="53"/>
      <c r="AG817" s="421" t="str">
        <f>IFERROR(VLOOKUP(O817, 【参考】数式用!$AY$5:$AY$13, 1, FALSE), "")</f>
        <v/>
      </c>
      <c r="AH817" s="422" t="str">
        <f>IFERROR(VLOOKUP(N817, 【参考】数式用!$BA$2:$BB$48, 2, FALSE), "")</f>
        <v/>
      </c>
      <c r="AI817" s="423" t="str">
        <f t="shared" si="28"/>
        <v/>
      </c>
      <c r="AJ817" s="424" t="str">
        <f t="shared" si="29"/>
        <v/>
      </c>
    </row>
    <row r="818" spans="1:36" ht="30" customHeight="1">
      <c r="A818" s="153">
        <v>805</v>
      </c>
      <c r="B818" s="857" t="str">
        <f>IF(基本情報入力シート!C843="","",基本情報入力シート!C843)</f>
        <v/>
      </c>
      <c r="C818" s="858"/>
      <c r="D818" s="858"/>
      <c r="E818" s="858"/>
      <c r="F818" s="858"/>
      <c r="G818" s="858"/>
      <c r="H818" s="858"/>
      <c r="I818" s="859"/>
      <c r="J818" s="405" t="str">
        <f>IF(基本情報入力シート!M843="","",基本情報入力シート!M843)</f>
        <v/>
      </c>
      <c r="K818" s="406" t="str">
        <f>IF(基本情報入力シート!R843="","",基本情報入力シート!R843)</f>
        <v/>
      </c>
      <c r="L818" s="406" t="str">
        <f>IF(基本情報入力シート!W843="","",基本情報入力シート!W843)</f>
        <v/>
      </c>
      <c r="M818" s="405" t="str">
        <f>IF(基本情報入力シート!X843="","",基本情報入力シート!X843)</f>
        <v/>
      </c>
      <c r="N818" s="157" t="str">
        <f>IF(基本情報入力シート!Y843="","",基本情報入力シート!Y843)</f>
        <v/>
      </c>
      <c r="O818" s="164"/>
      <c r="P818" s="43"/>
      <c r="Q818" s="860"/>
      <c r="R818" s="861"/>
      <c r="S818" s="154" t="str">
        <f>IFERROR(ROUNDDOWN(Q818*VLOOKUP(N818,【参考】数式用!$AR$2:$AW$48,MATCH(P818,【参考】数式用!$AT$4:$AW$4)+2,FALSE)*0.5, 0), "")</f>
        <v/>
      </c>
      <c r="T818" s="47"/>
      <c r="U818" s="156" t="str">
        <f>IFERROR(IF(AG818&lt;&gt;"",Q818*VLOOKUP(N818,【参考】数式用!$AG$2:$AL$48,MATCH(P818,【参考】数式用!$AI$4:$AL$4,0)+2,0), ""), "")</f>
        <v/>
      </c>
      <c r="V818" s="42"/>
      <c r="W818" s="862"/>
      <c r="X818" s="863"/>
      <c r="Y818" s="43"/>
      <c r="Z818" s="48"/>
      <c r="AA818" s="155"/>
      <c r="AB818" s="49"/>
      <c r="AC818" s="864" t="str">
        <f>IFERROR(IF(AG818&lt;&gt;"",Z818*VLOOKUP(N818,【参考】数式用!$AG$2:$AL$48,MATCH(Y818,【参考】数式用!$AI$4:$AL$4,0)+2,0), ""), "")</f>
        <v/>
      </c>
      <c r="AD818" s="864"/>
      <c r="AE818" s="409"/>
      <c r="AF818" s="53"/>
      <c r="AG818" s="421" t="str">
        <f>IFERROR(VLOOKUP(O818, 【参考】数式用!$AY$5:$AY$13, 1, FALSE), "")</f>
        <v/>
      </c>
      <c r="AH818" s="422" t="str">
        <f>IFERROR(VLOOKUP(N818, 【参考】数式用!$BA$2:$BB$48, 2, FALSE), "")</f>
        <v/>
      </c>
      <c r="AI818" s="423" t="str">
        <f t="shared" si="28"/>
        <v/>
      </c>
      <c r="AJ818" s="424" t="str">
        <f t="shared" si="29"/>
        <v/>
      </c>
    </row>
    <row r="819" spans="1:36" ht="30" customHeight="1">
      <c r="A819" s="153">
        <v>806</v>
      </c>
      <c r="B819" s="857" t="str">
        <f>IF(基本情報入力シート!C844="","",基本情報入力シート!C844)</f>
        <v/>
      </c>
      <c r="C819" s="858"/>
      <c r="D819" s="858"/>
      <c r="E819" s="858"/>
      <c r="F819" s="858"/>
      <c r="G819" s="858"/>
      <c r="H819" s="858"/>
      <c r="I819" s="859"/>
      <c r="J819" s="405" t="str">
        <f>IF(基本情報入力シート!M844="","",基本情報入力シート!M844)</f>
        <v/>
      </c>
      <c r="K819" s="406" t="str">
        <f>IF(基本情報入力シート!R844="","",基本情報入力シート!R844)</f>
        <v/>
      </c>
      <c r="L819" s="406" t="str">
        <f>IF(基本情報入力シート!W844="","",基本情報入力シート!W844)</f>
        <v/>
      </c>
      <c r="M819" s="405" t="str">
        <f>IF(基本情報入力シート!X844="","",基本情報入力シート!X844)</f>
        <v/>
      </c>
      <c r="N819" s="157" t="str">
        <f>IF(基本情報入力シート!Y844="","",基本情報入力シート!Y844)</f>
        <v/>
      </c>
      <c r="O819" s="164"/>
      <c r="P819" s="43"/>
      <c r="Q819" s="860"/>
      <c r="R819" s="861"/>
      <c r="S819" s="154" t="str">
        <f>IFERROR(ROUNDDOWN(Q819*VLOOKUP(N819,【参考】数式用!$AR$2:$AW$48,MATCH(P819,【参考】数式用!$AT$4:$AW$4)+2,FALSE)*0.5, 0), "")</f>
        <v/>
      </c>
      <c r="T819" s="47"/>
      <c r="U819" s="156" t="str">
        <f>IFERROR(IF(AG819&lt;&gt;"",Q819*VLOOKUP(N819,【参考】数式用!$AG$2:$AL$48,MATCH(P819,【参考】数式用!$AI$4:$AL$4,0)+2,0), ""), "")</f>
        <v/>
      </c>
      <c r="V819" s="42"/>
      <c r="W819" s="862"/>
      <c r="X819" s="863"/>
      <c r="Y819" s="43"/>
      <c r="Z819" s="48"/>
      <c r="AA819" s="155"/>
      <c r="AB819" s="49"/>
      <c r="AC819" s="864" t="str">
        <f>IFERROR(IF(AG819&lt;&gt;"",Z819*VLOOKUP(N819,【参考】数式用!$AG$2:$AL$48,MATCH(Y819,【参考】数式用!$AI$4:$AL$4,0)+2,0), ""), "")</f>
        <v/>
      </c>
      <c r="AD819" s="864"/>
      <c r="AE819" s="409"/>
      <c r="AF819" s="53"/>
      <c r="AG819" s="421" t="str">
        <f>IFERROR(VLOOKUP(O819, 【参考】数式用!$AY$5:$AY$13, 1, FALSE), "")</f>
        <v/>
      </c>
      <c r="AH819" s="422" t="str">
        <f>IFERROR(VLOOKUP(N819, 【参考】数式用!$BA$2:$BB$48, 2, FALSE), "")</f>
        <v/>
      </c>
      <c r="AI819" s="423" t="str">
        <f t="shared" si="28"/>
        <v/>
      </c>
      <c r="AJ819" s="424" t="str">
        <f t="shared" si="29"/>
        <v/>
      </c>
    </row>
    <row r="820" spans="1:36" ht="30" customHeight="1">
      <c r="A820" s="153">
        <v>807</v>
      </c>
      <c r="B820" s="857" t="str">
        <f>IF(基本情報入力シート!C845="","",基本情報入力シート!C845)</f>
        <v/>
      </c>
      <c r="C820" s="858"/>
      <c r="D820" s="858"/>
      <c r="E820" s="858"/>
      <c r="F820" s="858"/>
      <c r="G820" s="858"/>
      <c r="H820" s="858"/>
      <c r="I820" s="859"/>
      <c r="J820" s="405" t="str">
        <f>IF(基本情報入力シート!M845="","",基本情報入力シート!M845)</f>
        <v/>
      </c>
      <c r="K820" s="406" t="str">
        <f>IF(基本情報入力シート!R845="","",基本情報入力シート!R845)</f>
        <v/>
      </c>
      <c r="L820" s="406" t="str">
        <f>IF(基本情報入力シート!W845="","",基本情報入力シート!W845)</f>
        <v/>
      </c>
      <c r="M820" s="405" t="str">
        <f>IF(基本情報入力シート!X845="","",基本情報入力シート!X845)</f>
        <v/>
      </c>
      <c r="N820" s="157" t="str">
        <f>IF(基本情報入力シート!Y845="","",基本情報入力シート!Y845)</f>
        <v/>
      </c>
      <c r="O820" s="164"/>
      <c r="P820" s="43"/>
      <c r="Q820" s="860"/>
      <c r="R820" s="861"/>
      <c r="S820" s="154" t="str">
        <f>IFERROR(ROUNDDOWN(Q820*VLOOKUP(N820,【参考】数式用!$AR$2:$AW$48,MATCH(P820,【参考】数式用!$AT$4:$AW$4)+2,FALSE)*0.5, 0), "")</f>
        <v/>
      </c>
      <c r="T820" s="47"/>
      <c r="U820" s="156" t="str">
        <f>IFERROR(IF(AG820&lt;&gt;"",Q820*VLOOKUP(N820,【参考】数式用!$AG$2:$AL$48,MATCH(P820,【参考】数式用!$AI$4:$AL$4,0)+2,0), ""), "")</f>
        <v/>
      </c>
      <c r="V820" s="42"/>
      <c r="W820" s="862"/>
      <c r="X820" s="863"/>
      <c r="Y820" s="43"/>
      <c r="Z820" s="48"/>
      <c r="AA820" s="155"/>
      <c r="AB820" s="49"/>
      <c r="AC820" s="864" t="str">
        <f>IFERROR(IF(AG820&lt;&gt;"",Z820*VLOOKUP(N820,【参考】数式用!$AG$2:$AL$48,MATCH(Y820,【参考】数式用!$AI$4:$AL$4,0)+2,0), ""), "")</f>
        <v/>
      </c>
      <c r="AD820" s="864"/>
      <c r="AE820" s="409"/>
      <c r="AF820" s="53"/>
      <c r="AG820" s="421" t="str">
        <f>IFERROR(VLOOKUP(O820, 【参考】数式用!$AY$5:$AY$13, 1, FALSE), "")</f>
        <v/>
      </c>
      <c r="AH820" s="422" t="str">
        <f>IFERROR(VLOOKUP(N820, 【参考】数式用!$BA$2:$BB$48, 2, FALSE), "")</f>
        <v/>
      </c>
      <c r="AI820" s="423" t="str">
        <f t="shared" si="28"/>
        <v/>
      </c>
      <c r="AJ820" s="424" t="str">
        <f t="shared" si="29"/>
        <v/>
      </c>
    </row>
    <row r="821" spans="1:36" ht="30" customHeight="1">
      <c r="A821" s="153">
        <v>808</v>
      </c>
      <c r="B821" s="857" t="str">
        <f>IF(基本情報入力シート!C846="","",基本情報入力シート!C846)</f>
        <v/>
      </c>
      <c r="C821" s="858"/>
      <c r="D821" s="858"/>
      <c r="E821" s="858"/>
      <c r="F821" s="858"/>
      <c r="G821" s="858"/>
      <c r="H821" s="858"/>
      <c r="I821" s="859"/>
      <c r="J821" s="405" t="str">
        <f>IF(基本情報入力シート!M846="","",基本情報入力シート!M846)</f>
        <v/>
      </c>
      <c r="K821" s="406" t="str">
        <f>IF(基本情報入力シート!R846="","",基本情報入力シート!R846)</f>
        <v/>
      </c>
      <c r="L821" s="406" t="str">
        <f>IF(基本情報入力シート!W846="","",基本情報入力シート!W846)</f>
        <v/>
      </c>
      <c r="M821" s="405" t="str">
        <f>IF(基本情報入力シート!X846="","",基本情報入力シート!X846)</f>
        <v/>
      </c>
      <c r="N821" s="157" t="str">
        <f>IF(基本情報入力シート!Y846="","",基本情報入力シート!Y846)</f>
        <v/>
      </c>
      <c r="O821" s="164"/>
      <c r="P821" s="43"/>
      <c r="Q821" s="860"/>
      <c r="R821" s="861"/>
      <c r="S821" s="154" t="str">
        <f>IFERROR(ROUNDDOWN(Q821*VLOOKUP(N821,【参考】数式用!$AR$2:$AW$48,MATCH(P821,【参考】数式用!$AT$4:$AW$4)+2,FALSE)*0.5, 0), "")</f>
        <v/>
      </c>
      <c r="T821" s="47"/>
      <c r="U821" s="156" t="str">
        <f>IFERROR(IF(AG821&lt;&gt;"",Q821*VLOOKUP(N821,【参考】数式用!$AG$2:$AL$48,MATCH(P821,【参考】数式用!$AI$4:$AL$4,0)+2,0), ""), "")</f>
        <v/>
      </c>
      <c r="V821" s="42"/>
      <c r="W821" s="862"/>
      <c r="X821" s="863"/>
      <c r="Y821" s="43"/>
      <c r="Z821" s="48"/>
      <c r="AA821" s="155"/>
      <c r="AB821" s="49"/>
      <c r="AC821" s="864" t="str">
        <f>IFERROR(IF(AG821&lt;&gt;"",Z821*VLOOKUP(N821,【参考】数式用!$AG$2:$AL$48,MATCH(Y821,【参考】数式用!$AI$4:$AL$4,0)+2,0), ""), "")</f>
        <v/>
      </c>
      <c r="AD821" s="864"/>
      <c r="AE821" s="409"/>
      <c r="AF821" s="53"/>
      <c r="AG821" s="421" t="str">
        <f>IFERROR(VLOOKUP(O821, 【参考】数式用!$AY$5:$AY$13, 1, FALSE), "")</f>
        <v/>
      </c>
      <c r="AH821" s="422" t="str">
        <f>IFERROR(VLOOKUP(N821, 【参考】数式用!$BA$2:$BB$48, 2, FALSE), "")</f>
        <v/>
      </c>
      <c r="AI821" s="423" t="str">
        <f t="shared" si="28"/>
        <v/>
      </c>
      <c r="AJ821" s="424" t="str">
        <f t="shared" si="29"/>
        <v/>
      </c>
    </row>
    <row r="822" spans="1:36" ht="30" customHeight="1">
      <c r="A822" s="153">
        <v>809</v>
      </c>
      <c r="B822" s="857" t="str">
        <f>IF(基本情報入力シート!C847="","",基本情報入力シート!C847)</f>
        <v/>
      </c>
      <c r="C822" s="858"/>
      <c r="D822" s="858"/>
      <c r="E822" s="858"/>
      <c r="F822" s="858"/>
      <c r="G822" s="858"/>
      <c r="H822" s="858"/>
      <c r="I822" s="859"/>
      <c r="J822" s="405" t="str">
        <f>IF(基本情報入力シート!M847="","",基本情報入力シート!M847)</f>
        <v/>
      </c>
      <c r="K822" s="406" t="str">
        <f>IF(基本情報入力シート!R847="","",基本情報入力シート!R847)</f>
        <v/>
      </c>
      <c r="L822" s="406" t="str">
        <f>IF(基本情報入力シート!W847="","",基本情報入力シート!W847)</f>
        <v/>
      </c>
      <c r="M822" s="405" t="str">
        <f>IF(基本情報入力シート!X847="","",基本情報入力シート!X847)</f>
        <v/>
      </c>
      <c r="N822" s="157" t="str">
        <f>IF(基本情報入力シート!Y847="","",基本情報入力シート!Y847)</f>
        <v/>
      </c>
      <c r="O822" s="164"/>
      <c r="P822" s="43"/>
      <c r="Q822" s="860"/>
      <c r="R822" s="861"/>
      <c r="S822" s="154" t="str">
        <f>IFERROR(ROUNDDOWN(Q822*VLOOKUP(N822,【参考】数式用!$AR$2:$AW$48,MATCH(P822,【参考】数式用!$AT$4:$AW$4)+2,FALSE)*0.5, 0), "")</f>
        <v/>
      </c>
      <c r="T822" s="47"/>
      <c r="U822" s="156" t="str">
        <f>IFERROR(IF(AG822&lt;&gt;"",Q822*VLOOKUP(N822,【参考】数式用!$AG$2:$AL$48,MATCH(P822,【参考】数式用!$AI$4:$AL$4,0)+2,0), ""), "")</f>
        <v/>
      </c>
      <c r="V822" s="42"/>
      <c r="W822" s="862"/>
      <c r="X822" s="863"/>
      <c r="Y822" s="43"/>
      <c r="Z822" s="48"/>
      <c r="AA822" s="155"/>
      <c r="AB822" s="49"/>
      <c r="AC822" s="864" t="str">
        <f>IFERROR(IF(AG822&lt;&gt;"",Z822*VLOOKUP(N822,【参考】数式用!$AG$2:$AL$48,MATCH(Y822,【参考】数式用!$AI$4:$AL$4,0)+2,0), ""), "")</f>
        <v/>
      </c>
      <c r="AD822" s="864"/>
      <c r="AE822" s="409"/>
      <c r="AF822" s="53"/>
      <c r="AG822" s="421" t="str">
        <f>IFERROR(VLOOKUP(O822, 【参考】数式用!$AY$5:$AY$13, 1, FALSE), "")</f>
        <v/>
      </c>
      <c r="AH822" s="422" t="str">
        <f>IFERROR(VLOOKUP(N822, 【参考】数式用!$BA$2:$BB$48, 2, FALSE), "")</f>
        <v/>
      </c>
      <c r="AI822" s="423" t="str">
        <f t="shared" si="28"/>
        <v/>
      </c>
      <c r="AJ822" s="424" t="str">
        <f t="shared" si="29"/>
        <v/>
      </c>
    </row>
    <row r="823" spans="1:36" ht="30" customHeight="1">
      <c r="A823" s="153">
        <v>810</v>
      </c>
      <c r="B823" s="857" t="str">
        <f>IF(基本情報入力シート!C848="","",基本情報入力シート!C848)</f>
        <v/>
      </c>
      <c r="C823" s="858"/>
      <c r="D823" s="858"/>
      <c r="E823" s="858"/>
      <c r="F823" s="858"/>
      <c r="G823" s="858"/>
      <c r="H823" s="858"/>
      <c r="I823" s="859"/>
      <c r="J823" s="405" t="str">
        <f>IF(基本情報入力シート!M848="","",基本情報入力シート!M848)</f>
        <v/>
      </c>
      <c r="K823" s="406" t="str">
        <f>IF(基本情報入力シート!R848="","",基本情報入力シート!R848)</f>
        <v/>
      </c>
      <c r="L823" s="406" t="str">
        <f>IF(基本情報入力シート!W848="","",基本情報入力シート!W848)</f>
        <v/>
      </c>
      <c r="M823" s="405" t="str">
        <f>IF(基本情報入力シート!X848="","",基本情報入力シート!X848)</f>
        <v/>
      </c>
      <c r="N823" s="157" t="str">
        <f>IF(基本情報入力シート!Y848="","",基本情報入力シート!Y848)</f>
        <v/>
      </c>
      <c r="O823" s="164"/>
      <c r="P823" s="43"/>
      <c r="Q823" s="860"/>
      <c r="R823" s="861"/>
      <c r="S823" s="154" t="str">
        <f>IFERROR(ROUNDDOWN(Q823*VLOOKUP(N823,【参考】数式用!$AR$2:$AW$48,MATCH(P823,【参考】数式用!$AT$4:$AW$4)+2,FALSE)*0.5, 0), "")</f>
        <v/>
      </c>
      <c r="T823" s="47"/>
      <c r="U823" s="156" t="str">
        <f>IFERROR(IF(AG823&lt;&gt;"",Q823*VLOOKUP(N823,【参考】数式用!$AG$2:$AL$48,MATCH(P823,【参考】数式用!$AI$4:$AL$4,0)+2,0), ""), "")</f>
        <v/>
      </c>
      <c r="V823" s="42"/>
      <c r="W823" s="862"/>
      <c r="X823" s="863"/>
      <c r="Y823" s="43"/>
      <c r="Z823" s="48"/>
      <c r="AA823" s="155"/>
      <c r="AB823" s="49"/>
      <c r="AC823" s="864" t="str">
        <f>IFERROR(IF(AG823&lt;&gt;"",Z823*VLOOKUP(N823,【参考】数式用!$AG$2:$AL$48,MATCH(Y823,【参考】数式用!$AI$4:$AL$4,0)+2,0), ""), "")</f>
        <v/>
      </c>
      <c r="AD823" s="864"/>
      <c r="AE823" s="409"/>
      <c r="AF823" s="53"/>
      <c r="AG823" s="421" t="str">
        <f>IFERROR(VLOOKUP(O823, 【参考】数式用!$AY$5:$AY$13, 1, FALSE), "")</f>
        <v/>
      </c>
      <c r="AH823" s="422" t="str">
        <f>IFERROR(VLOOKUP(N823, 【参考】数式用!$BA$2:$BB$48, 2, FALSE), "")</f>
        <v/>
      </c>
      <c r="AI823" s="423" t="str">
        <f t="shared" si="28"/>
        <v/>
      </c>
      <c r="AJ823" s="424" t="str">
        <f t="shared" si="29"/>
        <v/>
      </c>
    </row>
    <row r="824" spans="1:36" ht="30" customHeight="1">
      <c r="A824" s="153">
        <v>811</v>
      </c>
      <c r="B824" s="857" t="str">
        <f>IF(基本情報入力シート!C849="","",基本情報入力シート!C849)</f>
        <v/>
      </c>
      <c r="C824" s="858"/>
      <c r="D824" s="858"/>
      <c r="E824" s="858"/>
      <c r="F824" s="858"/>
      <c r="G824" s="858"/>
      <c r="H824" s="858"/>
      <c r="I824" s="859"/>
      <c r="J824" s="405" t="str">
        <f>IF(基本情報入力シート!M849="","",基本情報入力シート!M849)</f>
        <v/>
      </c>
      <c r="K824" s="406" t="str">
        <f>IF(基本情報入力シート!R849="","",基本情報入力シート!R849)</f>
        <v/>
      </c>
      <c r="L824" s="406" t="str">
        <f>IF(基本情報入力シート!W849="","",基本情報入力シート!W849)</f>
        <v/>
      </c>
      <c r="M824" s="405" t="str">
        <f>IF(基本情報入力シート!X849="","",基本情報入力シート!X849)</f>
        <v/>
      </c>
      <c r="N824" s="157" t="str">
        <f>IF(基本情報入力シート!Y849="","",基本情報入力シート!Y849)</f>
        <v/>
      </c>
      <c r="O824" s="164"/>
      <c r="P824" s="43"/>
      <c r="Q824" s="860"/>
      <c r="R824" s="861"/>
      <c r="S824" s="154" t="str">
        <f>IFERROR(ROUNDDOWN(Q824*VLOOKUP(N824,【参考】数式用!$AR$2:$AW$48,MATCH(P824,【参考】数式用!$AT$4:$AW$4)+2,FALSE)*0.5, 0), "")</f>
        <v/>
      </c>
      <c r="T824" s="47"/>
      <c r="U824" s="156" t="str">
        <f>IFERROR(IF(AG824&lt;&gt;"",Q824*VLOOKUP(N824,【参考】数式用!$AG$2:$AL$48,MATCH(P824,【参考】数式用!$AI$4:$AL$4,0)+2,0), ""), "")</f>
        <v/>
      </c>
      <c r="V824" s="42"/>
      <c r="W824" s="862"/>
      <c r="X824" s="863"/>
      <c r="Y824" s="43"/>
      <c r="Z824" s="48"/>
      <c r="AA824" s="155"/>
      <c r="AB824" s="49"/>
      <c r="AC824" s="864" t="str">
        <f>IFERROR(IF(AG824&lt;&gt;"",Z824*VLOOKUP(N824,【参考】数式用!$AG$2:$AL$48,MATCH(Y824,【参考】数式用!$AI$4:$AL$4,0)+2,0), ""), "")</f>
        <v/>
      </c>
      <c r="AD824" s="864"/>
      <c r="AE824" s="409"/>
      <c r="AF824" s="53"/>
      <c r="AG824" s="421" t="str">
        <f>IFERROR(VLOOKUP(O824, 【参考】数式用!$AY$5:$AY$13, 1, FALSE), "")</f>
        <v/>
      </c>
      <c r="AH824" s="422" t="str">
        <f>IFERROR(VLOOKUP(N824, 【参考】数式用!$BA$2:$BB$48, 2, FALSE), "")</f>
        <v/>
      </c>
      <c r="AI824" s="423" t="str">
        <f t="shared" si="28"/>
        <v/>
      </c>
      <c r="AJ824" s="424" t="str">
        <f t="shared" si="29"/>
        <v/>
      </c>
    </row>
    <row r="825" spans="1:36" ht="30" customHeight="1">
      <c r="A825" s="153">
        <v>812</v>
      </c>
      <c r="B825" s="857" t="str">
        <f>IF(基本情報入力シート!C850="","",基本情報入力シート!C850)</f>
        <v/>
      </c>
      <c r="C825" s="858"/>
      <c r="D825" s="858"/>
      <c r="E825" s="858"/>
      <c r="F825" s="858"/>
      <c r="G825" s="858"/>
      <c r="H825" s="858"/>
      <c r="I825" s="859"/>
      <c r="J825" s="405" t="str">
        <f>IF(基本情報入力シート!M850="","",基本情報入力シート!M850)</f>
        <v/>
      </c>
      <c r="K825" s="406" t="str">
        <f>IF(基本情報入力シート!R850="","",基本情報入力シート!R850)</f>
        <v/>
      </c>
      <c r="L825" s="406" t="str">
        <f>IF(基本情報入力シート!W850="","",基本情報入力シート!W850)</f>
        <v/>
      </c>
      <c r="M825" s="405" t="str">
        <f>IF(基本情報入力シート!X850="","",基本情報入力シート!X850)</f>
        <v/>
      </c>
      <c r="N825" s="157" t="str">
        <f>IF(基本情報入力シート!Y850="","",基本情報入力シート!Y850)</f>
        <v/>
      </c>
      <c r="O825" s="164"/>
      <c r="P825" s="43"/>
      <c r="Q825" s="860"/>
      <c r="R825" s="861"/>
      <c r="S825" s="154" t="str">
        <f>IFERROR(ROUNDDOWN(Q825*VLOOKUP(N825,【参考】数式用!$AR$2:$AW$48,MATCH(P825,【参考】数式用!$AT$4:$AW$4)+2,FALSE)*0.5, 0), "")</f>
        <v/>
      </c>
      <c r="T825" s="47"/>
      <c r="U825" s="156" t="str">
        <f>IFERROR(IF(AG825&lt;&gt;"",Q825*VLOOKUP(N825,【参考】数式用!$AG$2:$AL$48,MATCH(P825,【参考】数式用!$AI$4:$AL$4,0)+2,0), ""), "")</f>
        <v/>
      </c>
      <c r="V825" s="42"/>
      <c r="W825" s="862"/>
      <c r="X825" s="863"/>
      <c r="Y825" s="43"/>
      <c r="Z825" s="48"/>
      <c r="AA825" s="155"/>
      <c r="AB825" s="49"/>
      <c r="AC825" s="864" t="str">
        <f>IFERROR(IF(AG825&lt;&gt;"",Z825*VLOOKUP(N825,【参考】数式用!$AG$2:$AL$48,MATCH(Y825,【参考】数式用!$AI$4:$AL$4,0)+2,0), ""), "")</f>
        <v/>
      </c>
      <c r="AD825" s="864"/>
      <c r="AE825" s="409"/>
      <c r="AF825" s="53"/>
      <c r="AG825" s="421" t="str">
        <f>IFERROR(VLOOKUP(O825, 【参考】数式用!$AY$5:$AY$13, 1, FALSE), "")</f>
        <v/>
      </c>
      <c r="AH825" s="422" t="str">
        <f>IFERROR(VLOOKUP(N825, 【参考】数式用!$BA$2:$BB$48, 2, FALSE), "")</f>
        <v/>
      </c>
      <c r="AI825" s="423" t="str">
        <f t="shared" si="28"/>
        <v/>
      </c>
      <c r="AJ825" s="424" t="str">
        <f t="shared" si="29"/>
        <v/>
      </c>
    </row>
    <row r="826" spans="1:36" ht="30" customHeight="1">
      <c r="A826" s="153">
        <v>813</v>
      </c>
      <c r="B826" s="857" t="str">
        <f>IF(基本情報入力シート!C851="","",基本情報入力シート!C851)</f>
        <v/>
      </c>
      <c r="C826" s="858"/>
      <c r="D826" s="858"/>
      <c r="E826" s="858"/>
      <c r="F826" s="858"/>
      <c r="G826" s="858"/>
      <c r="H826" s="858"/>
      <c r="I826" s="859"/>
      <c r="J826" s="405" t="str">
        <f>IF(基本情報入力シート!M851="","",基本情報入力シート!M851)</f>
        <v/>
      </c>
      <c r="K826" s="406" t="str">
        <f>IF(基本情報入力シート!R851="","",基本情報入力シート!R851)</f>
        <v/>
      </c>
      <c r="L826" s="406" t="str">
        <f>IF(基本情報入力シート!W851="","",基本情報入力シート!W851)</f>
        <v/>
      </c>
      <c r="M826" s="405" t="str">
        <f>IF(基本情報入力シート!X851="","",基本情報入力シート!X851)</f>
        <v/>
      </c>
      <c r="N826" s="157" t="str">
        <f>IF(基本情報入力シート!Y851="","",基本情報入力シート!Y851)</f>
        <v/>
      </c>
      <c r="O826" s="164"/>
      <c r="P826" s="43"/>
      <c r="Q826" s="860"/>
      <c r="R826" s="861"/>
      <c r="S826" s="154" t="str">
        <f>IFERROR(ROUNDDOWN(Q826*VLOOKUP(N826,【参考】数式用!$AR$2:$AW$48,MATCH(P826,【参考】数式用!$AT$4:$AW$4)+2,FALSE)*0.5, 0), "")</f>
        <v/>
      </c>
      <c r="T826" s="47"/>
      <c r="U826" s="156" t="str">
        <f>IFERROR(IF(AG826&lt;&gt;"",Q826*VLOOKUP(N826,【参考】数式用!$AG$2:$AL$48,MATCH(P826,【参考】数式用!$AI$4:$AL$4,0)+2,0), ""), "")</f>
        <v/>
      </c>
      <c r="V826" s="42"/>
      <c r="W826" s="862"/>
      <c r="X826" s="863"/>
      <c r="Y826" s="43"/>
      <c r="Z826" s="48"/>
      <c r="AA826" s="155"/>
      <c r="AB826" s="49"/>
      <c r="AC826" s="864" t="str">
        <f>IFERROR(IF(AG826&lt;&gt;"",Z826*VLOOKUP(N826,【参考】数式用!$AG$2:$AL$48,MATCH(Y826,【参考】数式用!$AI$4:$AL$4,0)+2,0), ""), "")</f>
        <v/>
      </c>
      <c r="AD826" s="864"/>
      <c r="AE826" s="409"/>
      <c r="AF826" s="53"/>
      <c r="AG826" s="421" t="str">
        <f>IFERROR(VLOOKUP(O826, 【参考】数式用!$AY$5:$AY$13, 1, FALSE), "")</f>
        <v/>
      </c>
      <c r="AH826" s="422" t="str">
        <f>IFERROR(VLOOKUP(N826, 【参考】数式用!$BA$2:$BB$48, 2, FALSE), "")</f>
        <v/>
      </c>
      <c r="AI826" s="423" t="str">
        <f t="shared" si="28"/>
        <v/>
      </c>
      <c r="AJ826" s="424" t="str">
        <f t="shared" si="29"/>
        <v/>
      </c>
    </row>
    <row r="827" spans="1:36" ht="30" customHeight="1">
      <c r="A827" s="153">
        <v>814</v>
      </c>
      <c r="B827" s="857" t="str">
        <f>IF(基本情報入力シート!C852="","",基本情報入力シート!C852)</f>
        <v/>
      </c>
      <c r="C827" s="858"/>
      <c r="D827" s="858"/>
      <c r="E827" s="858"/>
      <c r="F827" s="858"/>
      <c r="G827" s="858"/>
      <c r="H827" s="858"/>
      <c r="I827" s="859"/>
      <c r="J827" s="405" t="str">
        <f>IF(基本情報入力シート!M852="","",基本情報入力シート!M852)</f>
        <v/>
      </c>
      <c r="K827" s="406" t="str">
        <f>IF(基本情報入力シート!R852="","",基本情報入力シート!R852)</f>
        <v/>
      </c>
      <c r="L827" s="406" t="str">
        <f>IF(基本情報入力シート!W852="","",基本情報入力シート!W852)</f>
        <v/>
      </c>
      <c r="M827" s="405" t="str">
        <f>IF(基本情報入力シート!X852="","",基本情報入力シート!X852)</f>
        <v/>
      </c>
      <c r="N827" s="157" t="str">
        <f>IF(基本情報入力シート!Y852="","",基本情報入力シート!Y852)</f>
        <v/>
      </c>
      <c r="O827" s="164"/>
      <c r="P827" s="43"/>
      <c r="Q827" s="860"/>
      <c r="R827" s="861"/>
      <c r="S827" s="154" t="str">
        <f>IFERROR(ROUNDDOWN(Q827*VLOOKUP(N827,【参考】数式用!$AR$2:$AW$48,MATCH(P827,【参考】数式用!$AT$4:$AW$4)+2,FALSE)*0.5, 0), "")</f>
        <v/>
      </c>
      <c r="T827" s="47"/>
      <c r="U827" s="156" t="str">
        <f>IFERROR(IF(AG827&lt;&gt;"",Q827*VLOOKUP(N827,【参考】数式用!$AG$2:$AL$48,MATCH(P827,【参考】数式用!$AI$4:$AL$4,0)+2,0), ""), "")</f>
        <v/>
      </c>
      <c r="V827" s="42"/>
      <c r="W827" s="862"/>
      <c r="X827" s="863"/>
      <c r="Y827" s="43"/>
      <c r="Z827" s="48"/>
      <c r="AA827" s="155"/>
      <c r="AB827" s="49"/>
      <c r="AC827" s="864" t="str">
        <f>IFERROR(IF(AG827&lt;&gt;"",Z827*VLOOKUP(N827,【参考】数式用!$AG$2:$AL$48,MATCH(Y827,【参考】数式用!$AI$4:$AL$4,0)+2,0), ""), "")</f>
        <v/>
      </c>
      <c r="AD827" s="864"/>
      <c r="AE827" s="409"/>
      <c r="AF827" s="53"/>
      <c r="AG827" s="421" t="str">
        <f>IFERROR(VLOOKUP(O827, 【参考】数式用!$AY$5:$AY$13, 1, FALSE), "")</f>
        <v/>
      </c>
      <c r="AH827" s="422" t="str">
        <f>IFERROR(VLOOKUP(N827, 【参考】数式用!$BA$2:$BB$48, 2, FALSE), "")</f>
        <v/>
      </c>
      <c r="AI827" s="423" t="str">
        <f t="shared" si="28"/>
        <v/>
      </c>
      <c r="AJ827" s="424" t="str">
        <f t="shared" si="29"/>
        <v/>
      </c>
    </row>
    <row r="828" spans="1:36" ht="30" customHeight="1">
      <c r="A828" s="153">
        <v>815</v>
      </c>
      <c r="B828" s="857" t="str">
        <f>IF(基本情報入力シート!C853="","",基本情報入力シート!C853)</f>
        <v/>
      </c>
      <c r="C828" s="858"/>
      <c r="D828" s="858"/>
      <c r="E828" s="858"/>
      <c r="F828" s="858"/>
      <c r="G828" s="858"/>
      <c r="H828" s="858"/>
      <c r="I828" s="859"/>
      <c r="J828" s="405" t="str">
        <f>IF(基本情報入力シート!M853="","",基本情報入力シート!M853)</f>
        <v/>
      </c>
      <c r="K828" s="406" t="str">
        <f>IF(基本情報入力シート!R853="","",基本情報入力シート!R853)</f>
        <v/>
      </c>
      <c r="L828" s="406" t="str">
        <f>IF(基本情報入力シート!W853="","",基本情報入力シート!W853)</f>
        <v/>
      </c>
      <c r="M828" s="405" t="str">
        <f>IF(基本情報入力シート!X853="","",基本情報入力シート!X853)</f>
        <v/>
      </c>
      <c r="N828" s="157" t="str">
        <f>IF(基本情報入力シート!Y853="","",基本情報入力シート!Y853)</f>
        <v/>
      </c>
      <c r="O828" s="164"/>
      <c r="P828" s="43"/>
      <c r="Q828" s="860"/>
      <c r="R828" s="861"/>
      <c r="S828" s="154" t="str">
        <f>IFERROR(ROUNDDOWN(Q828*VLOOKUP(N828,【参考】数式用!$AR$2:$AW$48,MATCH(P828,【参考】数式用!$AT$4:$AW$4)+2,FALSE)*0.5, 0), "")</f>
        <v/>
      </c>
      <c r="T828" s="47"/>
      <c r="U828" s="156" t="str">
        <f>IFERROR(IF(AG828&lt;&gt;"",Q828*VLOOKUP(N828,【参考】数式用!$AG$2:$AL$48,MATCH(P828,【参考】数式用!$AI$4:$AL$4,0)+2,0), ""), "")</f>
        <v/>
      </c>
      <c r="V828" s="42"/>
      <c r="W828" s="862"/>
      <c r="X828" s="863"/>
      <c r="Y828" s="43"/>
      <c r="Z828" s="48"/>
      <c r="AA828" s="155"/>
      <c r="AB828" s="49"/>
      <c r="AC828" s="864" t="str">
        <f>IFERROR(IF(AG828&lt;&gt;"",Z828*VLOOKUP(N828,【参考】数式用!$AG$2:$AL$48,MATCH(Y828,【参考】数式用!$AI$4:$AL$4,0)+2,0), ""), "")</f>
        <v/>
      </c>
      <c r="AD828" s="864"/>
      <c r="AE828" s="409"/>
      <c r="AF828" s="53"/>
      <c r="AG828" s="421" t="str">
        <f>IFERROR(VLOOKUP(O828, 【参考】数式用!$AY$5:$AY$13, 1, FALSE), "")</f>
        <v/>
      </c>
      <c r="AH828" s="422" t="str">
        <f>IFERROR(VLOOKUP(N828, 【参考】数式用!$BA$2:$BB$48, 2, FALSE), "")</f>
        <v/>
      </c>
      <c r="AI828" s="423" t="str">
        <f t="shared" si="28"/>
        <v/>
      </c>
      <c r="AJ828" s="424" t="str">
        <f t="shared" si="29"/>
        <v/>
      </c>
    </row>
    <row r="829" spans="1:36" ht="30" customHeight="1">
      <c r="A829" s="153">
        <v>816</v>
      </c>
      <c r="B829" s="857" t="str">
        <f>IF(基本情報入力シート!C854="","",基本情報入力シート!C854)</f>
        <v/>
      </c>
      <c r="C829" s="858"/>
      <c r="D829" s="858"/>
      <c r="E829" s="858"/>
      <c r="F829" s="858"/>
      <c r="G829" s="858"/>
      <c r="H829" s="858"/>
      <c r="I829" s="859"/>
      <c r="J829" s="405" t="str">
        <f>IF(基本情報入力シート!M854="","",基本情報入力シート!M854)</f>
        <v/>
      </c>
      <c r="K829" s="406" t="str">
        <f>IF(基本情報入力シート!R854="","",基本情報入力シート!R854)</f>
        <v/>
      </c>
      <c r="L829" s="406" t="str">
        <f>IF(基本情報入力シート!W854="","",基本情報入力シート!W854)</f>
        <v/>
      </c>
      <c r="M829" s="405" t="str">
        <f>IF(基本情報入力シート!X854="","",基本情報入力シート!X854)</f>
        <v/>
      </c>
      <c r="N829" s="157" t="str">
        <f>IF(基本情報入力シート!Y854="","",基本情報入力シート!Y854)</f>
        <v/>
      </c>
      <c r="O829" s="164"/>
      <c r="P829" s="43"/>
      <c r="Q829" s="860"/>
      <c r="R829" s="861"/>
      <c r="S829" s="154" t="str">
        <f>IFERROR(ROUNDDOWN(Q829*VLOOKUP(N829,【参考】数式用!$AR$2:$AW$48,MATCH(P829,【参考】数式用!$AT$4:$AW$4)+2,FALSE)*0.5, 0), "")</f>
        <v/>
      </c>
      <c r="T829" s="47"/>
      <c r="U829" s="156" t="str">
        <f>IFERROR(IF(AG829&lt;&gt;"",Q829*VLOOKUP(N829,【参考】数式用!$AG$2:$AL$48,MATCH(P829,【参考】数式用!$AI$4:$AL$4,0)+2,0), ""), "")</f>
        <v/>
      </c>
      <c r="V829" s="42"/>
      <c r="W829" s="862"/>
      <c r="X829" s="863"/>
      <c r="Y829" s="43"/>
      <c r="Z829" s="48"/>
      <c r="AA829" s="155"/>
      <c r="AB829" s="49"/>
      <c r="AC829" s="864" t="str">
        <f>IFERROR(IF(AG829&lt;&gt;"",Z829*VLOOKUP(N829,【参考】数式用!$AG$2:$AL$48,MATCH(Y829,【参考】数式用!$AI$4:$AL$4,0)+2,0), ""), "")</f>
        <v/>
      </c>
      <c r="AD829" s="864"/>
      <c r="AE829" s="409"/>
      <c r="AF829" s="53"/>
      <c r="AG829" s="421" t="str">
        <f>IFERROR(VLOOKUP(O829, 【参考】数式用!$AY$5:$AY$13, 1, FALSE), "")</f>
        <v/>
      </c>
      <c r="AH829" s="422" t="str">
        <f>IFERROR(VLOOKUP(N829, 【参考】数式用!$BA$2:$BB$48, 2, FALSE), "")</f>
        <v/>
      </c>
      <c r="AI829" s="423" t="str">
        <f t="shared" si="28"/>
        <v/>
      </c>
      <c r="AJ829" s="424" t="str">
        <f t="shared" si="29"/>
        <v/>
      </c>
    </row>
    <row r="830" spans="1:36" ht="30" customHeight="1">
      <c r="A830" s="153">
        <v>817</v>
      </c>
      <c r="B830" s="857" t="str">
        <f>IF(基本情報入力シート!C855="","",基本情報入力シート!C855)</f>
        <v/>
      </c>
      <c r="C830" s="858"/>
      <c r="D830" s="858"/>
      <c r="E830" s="858"/>
      <c r="F830" s="858"/>
      <c r="G830" s="858"/>
      <c r="H830" s="858"/>
      <c r="I830" s="859"/>
      <c r="J830" s="405" t="str">
        <f>IF(基本情報入力シート!M855="","",基本情報入力シート!M855)</f>
        <v/>
      </c>
      <c r="K830" s="406" t="str">
        <f>IF(基本情報入力シート!R855="","",基本情報入力シート!R855)</f>
        <v/>
      </c>
      <c r="L830" s="406" t="str">
        <f>IF(基本情報入力シート!W855="","",基本情報入力シート!W855)</f>
        <v/>
      </c>
      <c r="M830" s="405" t="str">
        <f>IF(基本情報入力シート!X855="","",基本情報入力シート!X855)</f>
        <v/>
      </c>
      <c r="N830" s="157" t="str">
        <f>IF(基本情報入力シート!Y855="","",基本情報入力シート!Y855)</f>
        <v/>
      </c>
      <c r="O830" s="164"/>
      <c r="P830" s="43"/>
      <c r="Q830" s="860"/>
      <c r="R830" s="861"/>
      <c r="S830" s="154" t="str">
        <f>IFERROR(ROUNDDOWN(Q830*VLOOKUP(N830,【参考】数式用!$AR$2:$AW$48,MATCH(P830,【参考】数式用!$AT$4:$AW$4)+2,FALSE)*0.5, 0), "")</f>
        <v/>
      </c>
      <c r="T830" s="47"/>
      <c r="U830" s="156" t="str">
        <f>IFERROR(IF(AG830&lt;&gt;"",Q830*VLOOKUP(N830,【参考】数式用!$AG$2:$AL$48,MATCH(P830,【参考】数式用!$AI$4:$AL$4,0)+2,0), ""), "")</f>
        <v/>
      </c>
      <c r="V830" s="42"/>
      <c r="W830" s="862"/>
      <c r="X830" s="863"/>
      <c r="Y830" s="43"/>
      <c r="Z830" s="48"/>
      <c r="AA830" s="155"/>
      <c r="AB830" s="49"/>
      <c r="AC830" s="864" t="str">
        <f>IFERROR(IF(AG830&lt;&gt;"",Z830*VLOOKUP(N830,【参考】数式用!$AG$2:$AL$48,MATCH(Y830,【参考】数式用!$AI$4:$AL$4,0)+2,0), ""), "")</f>
        <v/>
      </c>
      <c r="AD830" s="864"/>
      <c r="AE830" s="409"/>
      <c r="AF830" s="53"/>
      <c r="AG830" s="421" t="str">
        <f>IFERROR(VLOOKUP(O830, 【参考】数式用!$AY$5:$AY$13, 1, FALSE), "")</f>
        <v/>
      </c>
      <c r="AH830" s="422" t="str">
        <f>IFERROR(VLOOKUP(N830, 【参考】数式用!$BA$2:$BB$48, 2, FALSE), "")</f>
        <v/>
      </c>
      <c r="AI830" s="423" t="str">
        <f t="shared" si="28"/>
        <v/>
      </c>
      <c r="AJ830" s="424" t="str">
        <f t="shared" si="29"/>
        <v/>
      </c>
    </row>
    <row r="831" spans="1:36" ht="30" customHeight="1">
      <c r="A831" s="153">
        <v>818</v>
      </c>
      <c r="B831" s="857" t="str">
        <f>IF(基本情報入力シート!C856="","",基本情報入力シート!C856)</f>
        <v/>
      </c>
      <c r="C831" s="858"/>
      <c r="D831" s="858"/>
      <c r="E831" s="858"/>
      <c r="F831" s="858"/>
      <c r="G831" s="858"/>
      <c r="H831" s="858"/>
      <c r="I831" s="859"/>
      <c r="J831" s="405" t="str">
        <f>IF(基本情報入力シート!M856="","",基本情報入力シート!M856)</f>
        <v/>
      </c>
      <c r="K831" s="406" t="str">
        <f>IF(基本情報入力シート!R856="","",基本情報入力シート!R856)</f>
        <v/>
      </c>
      <c r="L831" s="406" t="str">
        <f>IF(基本情報入力シート!W856="","",基本情報入力シート!W856)</f>
        <v/>
      </c>
      <c r="M831" s="405" t="str">
        <f>IF(基本情報入力シート!X856="","",基本情報入力シート!X856)</f>
        <v/>
      </c>
      <c r="N831" s="157" t="str">
        <f>IF(基本情報入力シート!Y856="","",基本情報入力シート!Y856)</f>
        <v/>
      </c>
      <c r="O831" s="164"/>
      <c r="P831" s="43"/>
      <c r="Q831" s="860"/>
      <c r="R831" s="861"/>
      <c r="S831" s="154" t="str">
        <f>IFERROR(ROUNDDOWN(Q831*VLOOKUP(N831,【参考】数式用!$AR$2:$AW$48,MATCH(P831,【参考】数式用!$AT$4:$AW$4)+2,FALSE)*0.5, 0), "")</f>
        <v/>
      </c>
      <c r="T831" s="47"/>
      <c r="U831" s="156" t="str">
        <f>IFERROR(IF(AG831&lt;&gt;"",Q831*VLOOKUP(N831,【参考】数式用!$AG$2:$AL$48,MATCH(P831,【参考】数式用!$AI$4:$AL$4,0)+2,0), ""), "")</f>
        <v/>
      </c>
      <c r="V831" s="42"/>
      <c r="W831" s="862"/>
      <c r="X831" s="863"/>
      <c r="Y831" s="43"/>
      <c r="Z831" s="48"/>
      <c r="AA831" s="155"/>
      <c r="AB831" s="49"/>
      <c r="AC831" s="864" t="str">
        <f>IFERROR(IF(AG831&lt;&gt;"",Z831*VLOOKUP(N831,【参考】数式用!$AG$2:$AL$48,MATCH(Y831,【参考】数式用!$AI$4:$AL$4,0)+2,0), ""), "")</f>
        <v/>
      </c>
      <c r="AD831" s="864"/>
      <c r="AE831" s="409"/>
      <c r="AF831" s="53"/>
      <c r="AG831" s="421" t="str">
        <f>IFERROR(VLOOKUP(O831, 【参考】数式用!$AY$5:$AY$13, 1, FALSE), "")</f>
        <v/>
      </c>
      <c r="AH831" s="422" t="str">
        <f>IFERROR(VLOOKUP(N831, 【参考】数式用!$BA$2:$BB$48, 2, FALSE), "")</f>
        <v/>
      </c>
      <c r="AI831" s="423" t="str">
        <f t="shared" si="28"/>
        <v/>
      </c>
      <c r="AJ831" s="424" t="str">
        <f t="shared" si="29"/>
        <v/>
      </c>
    </row>
    <row r="832" spans="1:36" ht="30" customHeight="1">
      <c r="A832" s="153">
        <v>819</v>
      </c>
      <c r="B832" s="857" t="str">
        <f>IF(基本情報入力シート!C857="","",基本情報入力シート!C857)</f>
        <v/>
      </c>
      <c r="C832" s="858"/>
      <c r="D832" s="858"/>
      <c r="E832" s="858"/>
      <c r="F832" s="858"/>
      <c r="G832" s="858"/>
      <c r="H832" s="858"/>
      <c r="I832" s="859"/>
      <c r="J832" s="405" t="str">
        <f>IF(基本情報入力シート!M857="","",基本情報入力シート!M857)</f>
        <v/>
      </c>
      <c r="K832" s="406" t="str">
        <f>IF(基本情報入力シート!R857="","",基本情報入力シート!R857)</f>
        <v/>
      </c>
      <c r="L832" s="406" t="str">
        <f>IF(基本情報入力シート!W857="","",基本情報入力シート!W857)</f>
        <v/>
      </c>
      <c r="M832" s="405" t="str">
        <f>IF(基本情報入力シート!X857="","",基本情報入力シート!X857)</f>
        <v/>
      </c>
      <c r="N832" s="157" t="str">
        <f>IF(基本情報入力シート!Y857="","",基本情報入力シート!Y857)</f>
        <v/>
      </c>
      <c r="O832" s="164"/>
      <c r="P832" s="43"/>
      <c r="Q832" s="860"/>
      <c r="R832" s="861"/>
      <c r="S832" s="154" t="str">
        <f>IFERROR(ROUNDDOWN(Q832*VLOOKUP(N832,【参考】数式用!$AR$2:$AW$48,MATCH(P832,【参考】数式用!$AT$4:$AW$4)+2,FALSE)*0.5, 0), "")</f>
        <v/>
      </c>
      <c r="T832" s="47"/>
      <c r="U832" s="156" t="str">
        <f>IFERROR(IF(AG832&lt;&gt;"",Q832*VLOOKUP(N832,【参考】数式用!$AG$2:$AL$48,MATCH(P832,【参考】数式用!$AI$4:$AL$4,0)+2,0), ""), "")</f>
        <v/>
      </c>
      <c r="V832" s="42"/>
      <c r="W832" s="862"/>
      <c r="X832" s="863"/>
      <c r="Y832" s="43"/>
      <c r="Z832" s="48"/>
      <c r="AA832" s="155"/>
      <c r="AB832" s="49"/>
      <c r="AC832" s="864" t="str">
        <f>IFERROR(IF(AG832&lt;&gt;"",Z832*VLOOKUP(N832,【参考】数式用!$AG$2:$AL$48,MATCH(Y832,【参考】数式用!$AI$4:$AL$4,0)+2,0), ""), "")</f>
        <v/>
      </c>
      <c r="AD832" s="864"/>
      <c r="AE832" s="409"/>
      <c r="AF832" s="53"/>
      <c r="AG832" s="421" t="str">
        <f>IFERROR(VLOOKUP(O832, 【参考】数式用!$AY$5:$AY$13, 1, FALSE), "")</f>
        <v/>
      </c>
      <c r="AH832" s="422" t="str">
        <f>IFERROR(VLOOKUP(N832, 【参考】数式用!$BA$2:$BB$48, 2, FALSE), "")</f>
        <v/>
      </c>
      <c r="AI832" s="423" t="str">
        <f t="shared" si="28"/>
        <v/>
      </c>
      <c r="AJ832" s="424" t="str">
        <f t="shared" si="29"/>
        <v/>
      </c>
    </row>
    <row r="833" spans="1:36" ht="30" customHeight="1">
      <c r="A833" s="153">
        <v>820</v>
      </c>
      <c r="B833" s="857" t="str">
        <f>IF(基本情報入力シート!C858="","",基本情報入力シート!C858)</f>
        <v/>
      </c>
      <c r="C833" s="858"/>
      <c r="D833" s="858"/>
      <c r="E833" s="858"/>
      <c r="F833" s="858"/>
      <c r="G833" s="858"/>
      <c r="H833" s="858"/>
      <c r="I833" s="859"/>
      <c r="J833" s="405" t="str">
        <f>IF(基本情報入力シート!M858="","",基本情報入力シート!M858)</f>
        <v/>
      </c>
      <c r="K833" s="406" t="str">
        <f>IF(基本情報入力シート!R858="","",基本情報入力シート!R858)</f>
        <v/>
      </c>
      <c r="L833" s="406" t="str">
        <f>IF(基本情報入力シート!W858="","",基本情報入力シート!W858)</f>
        <v/>
      </c>
      <c r="M833" s="405" t="str">
        <f>IF(基本情報入力シート!X858="","",基本情報入力シート!X858)</f>
        <v/>
      </c>
      <c r="N833" s="157" t="str">
        <f>IF(基本情報入力シート!Y858="","",基本情報入力シート!Y858)</f>
        <v/>
      </c>
      <c r="O833" s="164"/>
      <c r="P833" s="43"/>
      <c r="Q833" s="860"/>
      <c r="R833" s="861"/>
      <c r="S833" s="154" t="str">
        <f>IFERROR(ROUNDDOWN(Q833*VLOOKUP(N833,【参考】数式用!$AR$2:$AW$48,MATCH(P833,【参考】数式用!$AT$4:$AW$4)+2,FALSE)*0.5, 0), "")</f>
        <v/>
      </c>
      <c r="T833" s="47"/>
      <c r="U833" s="156" t="str">
        <f>IFERROR(IF(AG833&lt;&gt;"",Q833*VLOOKUP(N833,【参考】数式用!$AG$2:$AL$48,MATCH(P833,【参考】数式用!$AI$4:$AL$4,0)+2,0), ""), "")</f>
        <v/>
      </c>
      <c r="V833" s="42"/>
      <c r="W833" s="862"/>
      <c r="X833" s="863"/>
      <c r="Y833" s="43"/>
      <c r="Z833" s="48"/>
      <c r="AA833" s="155"/>
      <c r="AB833" s="49"/>
      <c r="AC833" s="864" t="str">
        <f>IFERROR(IF(AG833&lt;&gt;"",Z833*VLOOKUP(N833,【参考】数式用!$AG$2:$AL$48,MATCH(Y833,【参考】数式用!$AI$4:$AL$4,0)+2,0), ""), "")</f>
        <v/>
      </c>
      <c r="AD833" s="864"/>
      <c r="AE833" s="409"/>
      <c r="AF833" s="53"/>
      <c r="AG833" s="421" t="str">
        <f>IFERROR(VLOOKUP(O833, 【参考】数式用!$AY$5:$AY$13, 1, FALSE), "")</f>
        <v/>
      </c>
      <c r="AH833" s="422" t="str">
        <f>IFERROR(VLOOKUP(N833, 【参考】数式用!$BA$2:$BB$48, 2, FALSE), "")</f>
        <v/>
      </c>
      <c r="AI833" s="423" t="str">
        <f t="shared" si="28"/>
        <v/>
      </c>
      <c r="AJ833" s="424" t="str">
        <f t="shared" si="29"/>
        <v/>
      </c>
    </row>
    <row r="834" spans="1:36" ht="30" customHeight="1">
      <c r="A834" s="153">
        <v>821</v>
      </c>
      <c r="B834" s="857" t="str">
        <f>IF(基本情報入力シート!C859="","",基本情報入力シート!C859)</f>
        <v/>
      </c>
      <c r="C834" s="858"/>
      <c r="D834" s="858"/>
      <c r="E834" s="858"/>
      <c r="F834" s="858"/>
      <c r="G834" s="858"/>
      <c r="H834" s="858"/>
      <c r="I834" s="859"/>
      <c r="J834" s="405" t="str">
        <f>IF(基本情報入力シート!M859="","",基本情報入力シート!M859)</f>
        <v/>
      </c>
      <c r="K834" s="406" t="str">
        <f>IF(基本情報入力シート!R859="","",基本情報入力シート!R859)</f>
        <v/>
      </c>
      <c r="L834" s="406" t="str">
        <f>IF(基本情報入力シート!W859="","",基本情報入力シート!W859)</f>
        <v/>
      </c>
      <c r="M834" s="405" t="str">
        <f>IF(基本情報入力シート!X859="","",基本情報入力シート!X859)</f>
        <v/>
      </c>
      <c r="N834" s="157" t="str">
        <f>IF(基本情報入力シート!Y859="","",基本情報入力シート!Y859)</f>
        <v/>
      </c>
      <c r="O834" s="164"/>
      <c r="P834" s="43"/>
      <c r="Q834" s="860"/>
      <c r="R834" s="861"/>
      <c r="S834" s="154" t="str">
        <f>IFERROR(ROUNDDOWN(Q834*VLOOKUP(N834,【参考】数式用!$AR$2:$AW$48,MATCH(P834,【参考】数式用!$AT$4:$AW$4)+2,FALSE)*0.5, 0), "")</f>
        <v/>
      </c>
      <c r="T834" s="47"/>
      <c r="U834" s="156" t="str">
        <f>IFERROR(IF(AG834&lt;&gt;"",Q834*VLOOKUP(N834,【参考】数式用!$AG$2:$AL$48,MATCH(P834,【参考】数式用!$AI$4:$AL$4,0)+2,0), ""), "")</f>
        <v/>
      </c>
      <c r="V834" s="42"/>
      <c r="W834" s="862"/>
      <c r="X834" s="863"/>
      <c r="Y834" s="43"/>
      <c r="Z834" s="48"/>
      <c r="AA834" s="155"/>
      <c r="AB834" s="49"/>
      <c r="AC834" s="864" t="str">
        <f>IFERROR(IF(AG834&lt;&gt;"",Z834*VLOOKUP(N834,【参考】数式用!$AG$2:$AL$48,MATCH(Y834,【参考】数式用!$AI$4:$AL$4,0)+2,0), ""), "")</f>
        <v/>
      </c>
      <c r="AD834" s="864"/>
      <c r="AE834" s="409"/>
      <c r="AF834" s="53"/>
      <c r="AG834" s="421" t="str">
        <f>IFERROR(VLOOKUP(O834, 【参考】数式用!$AY$5:$AY$13, 1, FALSE), "")</f>
        <v/>
      </c>
      <c r="AH834" s="422" t="str">
        <f>IFERROR(VLOOKUP(N834, 【参考】数式用!$BA$2:$BB$48, 2, FALSE), "")</f>
        <v/>
      </c>
      <c r="AI834" s="423" t="str">
        <f t="shared" si="28"/>
        <v/>
      </c>
      <c r="AJ834" s="424" t="str">
        <f t="shared" si="29"/>
        <v/>
      </c>
    </row>
    <row r="835" spans="1:36" ht="30" customHeight="1">
      <c r="A835" s="153">
        <v>822</v>
      </c>
      <c r="B835" s="857" t="str">
        <f>IF(基本情報入力シート!C860="","",基本情報入力シート!C860)</f>
        <v/>
      </c>
      <c r="C835" s="858"/>
      <c r="D835" s="858"/>
      <c r="E835" s="858"/>
      <c r="F835" s="858"/>
      <c r="G835" s="858"/>
      <c r="H835" s="858"/>
      <c r="I835" s="859"/>
      <c r="J835" s="405" t="str">
        <f>IF(基本情報入力シート!M860="","",基本情報入力シート!M860)</f>
        <v/>
      </c>
      <c r="K835" s="406" t="str">
        <f>IF(基本情報入力シート!R860="","",基本情報入力シート!R860)</f>
        <v/>
      </c>
      <c r="L835" s="406" t="str">
        <f>IF(基本情報入力シート!W860="","",基本情報入力シート!W860)</f>
        <v/>
      </c>
      <c r="M835" s="405" t="str">
        <f>IF(基本情報入力シート!X860="","",基本情報入力シート!X860)</f>
        <v/>
      </c>
      <c r="N835" s="157" t="str">
        <f>IF(基本情報入力シート!Y860="","",基本情報入力シート!Y860)</f>
        <v/>
      </c>
      <c r="O835" s="164"/>
      <c r="P835" s="43"/>
      <c r="Q835" s="860"/>
      <c r="R835" s="861"/>
      <c r="S835" s="154" t="str">
        <f>IFERROR(ROUNDDOWN(Q835*VLOOKUP(N835,【参考】数式用!$AR$2:$AW$48,MATCH(P835,【参考】数式用!$AT$4:$AW$4)+2,FALSE)*0.5, 0), "")</f>
        <v/>
      </c>
      <c r="T835" s="47"/>
      <c r="U835" s="156" t="str">
        <f>IFERROR(IF(AG835&lt;&gt;"",Q835*VLOOKUP(N835,【参考】数式用!$AG$2:$AL$48,MATCH(P835,【参考】数式用!$AI$4:$AL$4,0)+2,0), ""), "")</f>
        <v/>
      </c>
      <c r="V835" s="42"/>
      <c r="W835" s="862"/>
      <c r="X835" s="863"/>
      <c r="Y835" s="43"/>
      <c r="Z835" s="48"/>
      <c r="AA835" s="155"/>
      <c r="AB835" s="49"/>
      <c r="AC835" s="864" t="str">
        <f>IFERROR(IF(AG835&lt;&gt;"",Z835*VLOOKUP(N835,【参考】数式用!$AG$2:$AL$48,MATCH(Y835,【参考】数式用!$AI$4:$AL$4,0)+2,0), ""), "")</f>
        <v/>
      </c>
      <c r="AD835" s="864"/>
      <c r="AE835" s="409"/>
      <c r="AF835" s="53"/>
      <c r="AG835" s="421" t="str">
        <f>IFERROR(VLOOKUP(O835, 【参考】数式用!$AY$5:$AY$13, 1, FALSE), "")</f>
        <v/>
      </c>
      <c r="AH835" s="422" t="str">
        <f>IFERROR(VLOOKUP(N835, 【参考】数式用!$BA$2:$BB$48, 2, FALSE), "")</f>
        <v/>
      </c>
      <c r="AI835" s="423" t="str">
        <f t="shared" si="28"/>
        <v/>
      </c>
      <c r="AJ835" s="424" t="str">
        <f t="shared" si="29"/>
        <v/>
      </c>
    </row>
    <row r="836" spans="1:36" ht="30" customHeight="1">
      <c r="A836" s="153">
        <v>823</v>
      </c>
      <c r="B836" s="857" t="str">
        <f>IF(基本情報入力シート!C861="","",基本情報入力シート!C861)</f>
        <v/>
      </c>
      <c r="C836" s="858"/>
      <c r="D836" s="858"/>
      <c r="E836" s="858"/>
      <c r="F836" s="858"/>
      <c r="G836" s="858"/>
      <c r="H836" s="858"/>
      <c r="I836" s="859"/>
      <c r="J836" s="405" t="str">
        <f>IF(基本情報入力シート!M861="","",基本情報入力シート!M861)</f>
        <v/>
      </c>
      <c r="K836" s="406" t="str">
        <f>IF(基本情報入力シート!R861="","",基本情報入力シート!R861)</f>
        <v/>
      </c>
      <c r="L836" s="406" t="str">
        <f>IF(基本情報入力シート!W861="","",基本情報入力シート!W861)</f>
        <v/>
      </c>
      <c r="M836" s="405" t="str">
        <f>IF(基本情報入力シート!X861="","",基本情報入力シート!X861)</f>
        <v/>
      </c>
      <c r="N836" s="157" t="str">
        <f>IF(基本情報入力シート!Y861="","",基本情報入力シート!Y861)</f>
        <v/>
      </c>
      <c r="O836" s="164"/>
      <c r="P836" s="43"/>
      <c r="Q836" s="860"/>
      <c r="R836" s="861"/>
      <c r="S836" s="154" t="str">
        <f>IFERROR(ROUNDDOWN(Q836*VLOOKUP(N836,【参考】数式用!$AR$2:$AW$48,MATCH(P836,【参考】数式用!$AT$4:$AW$4)+2,FALSE)*0.5, 0), "")</f>
        <v/>
      </c>
      <c r="T836" s="47"/>
      <c r="U836" s="156" t="str">
        <f>IFERROR(IF(AG836&lt;&gt;"",Q836*VLOOKUP(N836,【参考】数式用!$AG$2:$AL$48,MATCH(P836,【参考】数式用!$AI$4:$AL$4,0)+2,0), ""), "")</f>
        <v/>
      </c>
      <c r="V836" s="42"/>
      <c r="W836" s="862"/>
      <c r="X836" s="863"/>
      <c r="Y836" s="43"/>
      <c r="Z836" s="48"/>
      <c r="AA836" s="155"/>
      <c r="AB836" s="49"/>
      <c r="AC836" s="864" t="str">
        <f>IFERROR(IF(AG836&lt;&gt;"",Z836*VLOOKUP(N836,【参考】数式用!$AG$2:$AL$48,MATCH(Y836,【参考】数式用!$AI$4:$AL$4,0)+2,0), ""), "")</f>
        <v/>
      </c>
      <c r="AD836" s="864"/>
      <c r="AE836" s="409"/>
      <c r="AF836" s="53"/>
      <c r="AG836" s="421" t="str">
        <f>IFERROR(VLOOKUP(O836, 【参考】数式用!$AY$5:$AY$13, 1, FALSE), "")</f>
        <v/>
      </c>
      <c r="AH836" s="422" t="str">
        <f>IFERROR(VLOOKUP(N836, 【参考】数式用!$BA$2:$BB$48, 2, FALSE), "")</f>
        <v/>
      </c>
      <c r="AI836" s="423" t="str">
        <f t="shared" si="28"/>
        <v/>
      </c>
      <c r="AJ836" s="424" t="str">
        <f t="shared" si="29"/>
        <v/>
      </c>
    </row>
    <row r="837" spans="1:36" ht="30" customHeight="1">
      <c r="A837" s="153">
        <v>824</v>
      </c>
      <c r="B837" s="857" t="str">
        <f>IF(基本情報入力シート!C862="","",基本情報入力シート!C862)</f>
        <v/>
      </c>
      <c r="C837" s="858"/>
      <c r="D837" s="858"/>
      <c r="E837" s="858"/>
      <c r="F837" s="858"/>
      <c r="G837" s="858"/>
      <c r="H837" s="858"/>
      <c r="I837" s="859"/>
      <c r="J837" s="405" t="str">
        <f>IF(基本情報入力シート!M862="","",基本情報入力シート!M862)</f>
        <v/>
      </c>
      <c r="K837" s="406" t="str">
        <f>IF(基本情報入力シート!R862="","",基本情報入力シート!R862)</f>
        <v/>
      </c>
      <c r="L837" s="406" t="str">
        <f>IF(基本情報入力シート!W862="","",基本情報入力シート!W862)</f>
        <v/>
      </c>
      <c r="M837" s="405" t="str">
        <f>IF(基本情報入力シート!X862="","",基本情報入力シート!X862)</f>
        <v/>
      </c>
      <c r="N837" s="157" t="str">
        <f>IF(基本情報入力シート!Y862="","",基本情報入力シート!Y862)</f>
        <v/>
      </c>
      <c r="O837" s="164"/>
      <c r="P837" s="43"/>
      <c r="Q837" s="860"/>
      <c r="R837" s="861"/>
      <c r="S837" s="154" t="str">
        <f>IFERROR(ROUNDDOWN(Q837*VLOOKUP(N837,【参考】数式用!$AR$2:$AW$48,MATCH(P837,【参考】数式用!$AT$4:$AW$4)+2,FALSE)*0.5, 0), "")</f>
        <v/>
      </c>
      <c r="T837" s="47"/>
      <c r="U837" s="156" t="str">
        <f>IFERROR(IF(AG837&lt;&gt;"",Q837*VLOOKUP(N837,【参考】数式用!$AG$2:$AL$48,MATCH(P837,【参考】数式用!$AI$4:$AL$4,0)+2,0), ""), "")</f>
        <v/>
      </c>
      <c r="V837" s="42"/>
      <c r="W837" s="862"/>
      <c r="X837" s="863"/>
      <c r="Y837" s="43"/>
      <c r="Z837" s="48"/>
      <c r="AA837" s="155"/>
      <c r="AB837" s="49"/>
      <c r="AC837" s="864" t="str">
        <f>IFERROR(IF(AG837&lt;&gt;"",Z837*VLOOKUP(N837,【参考】数式用!$AG$2:$AL$48,MATCH(Y837,【参考】数式用!$AI$4:$AL$4,0)+2,0), ""), "")</f>
        <v/>
      </c>
      <c r="AD837" s="864"/>
      <c r="AE837" s="409"/>
      <c r="AF837" s="53"/>
      <c r="AG837" s="421" t="str">
        <f>IFERROR(VLOOKUP(O837, 【参考】数式用!$AY$5:$AY$13, 1, FALSE), "")</f>
        <v/>
      </c>
      <c r="AH837" s="422" t="str">
        <f>IFERROR(VLOOKUP(N837, 【参考】数式用!$BA$2:$BB$48, 2, FALSE), "")</f>
        <v/>
      </c>
      <c r="AI837" s="423" t="str">
        <f t="shared" si="28"/>
        <v/>
      </c>
      <c r="AJ837" s="424" t="str">
        <f t="shared" si="29"/>
        <v/>
      </c>
    </row>
    <row r="838" spans="1:36" ht="30" customHeight="1">
      <c r="A838" s="153">
        <v>825</v>
      </c>
      <c r="B838" s="857" t="str">
        <f>IF(基本情報入力シート!C863="","",基本情報入力シート!C863)</f>
        <v/>
      </c>
      <c r="C838" s="858"/>
      <c r="D838" s="858"/>
      <c r="E838" s="858"/>
      <c r="F838" s="858"/>
      <c r="G838" s="858"/>
      <c r="H838" s="858"/>
      <c r="I838" s="859"/>
      <c r="J838" s="405" t="str">
        <f>IF(基本情報入力シート!M863="","",基本情報入力シート!M863)</f>
        <v/>
      </c>
      <c r="K838" s="406" t="str">
        <f>IF(基本情報入力シート!R863="","",基本情報入力シート!R863)</f>
        <v/>
      </c>
      <c r="L838" s="406" t="str">
        <f>IF(基本情報入力シート!W863="","",基本情報入力シート!W863)</f>
        <v/>
      </c>
      <c r="M838" s="405" t="str">
        <f>IF(基本情報入力シート!X863="","",基本情報入力シート!X863)</f>
        <v/>
      </c>
      <c r="N838" s="157" t="str">
        <f>IF(基本情報入力シート!Y863="","",基本情報入力シート!Y863)</f>
        <v/>
      </c>
      <c r="O838" s="164"/>
      <c r="P838" s="43"/>
      <c r="Q838" s="860"/>
      <c r="R838" s="861"/>
      <c r="S838" s="154" t="str">
        <f>IFERROR(ROUNDDOWN(Q838*VLOOKUP(N838,【参考】数式用!$AR$2:$AW$48,MATCH(P838,【参考】数式用!$AT$4:$AW$4)+2,FALSE)*0.5, 0), "")</f>
        <v/>
      </c>
      <c r="T838" s="47"/>
      <c r="U838" s="156" t="str">
        <f>IFERROR(IF(AG838&lt;&gt;"",Q838*VLOOKUP(N838,【参考】数式用!$AG$2:$AL$48,MATCH(P838,【参考】数式用!$AI$4:$AL$4,0)+2,0), ""), "")</f>
        <v/>
      </c>
      <c r="V838" s="42"/>
      <c r="W838" s="862"/>
      <c r="X838" s="863"/>
      <c r="Y838" s="43"/>
      <c r="Z838" s="48"/>
      <c r="AA838" s="155"/>
      <c r="AB838" s="49"/>
      <c r="AC838" s="864" t="str">
        <f>IFERROR(IF(AG838&lt;&gt;"",Z838*VLOOKUP(N838,【参考】数式用!$AG$2:$AL$48,MATCH(Y838,【参考】数式用!$AI$4:$AL$4,0)+2,0), ""), "")</f>
        <v/>
      </c>
      <c r="AD838" s="864"/>
      <c r="AE838" s="409"/>
      <c r="AF838" s="53"/>
      <c r="AG838" s="421" t="str">
        <f>IFERROR(VLOOKUP(O838, 【参考】数式用!$AY$5:$AY$13, 1, FALSE), "")</f>
        <v/>
      </c>
      <c r="AH838" s="422" t="str">
        <f>IFERROR(VLOOKUP(N838, 【参考】数式用!$BA$2:$BB$48, 2, FALSE), "")</f>
        <v/>
      </c>
      <c r="AI838" s="423" t="str">
        <f t="shared" si="28"/>
        <v/>
      </c>
      <c r="AJ838" s="424" t="str">
        <f t="shared" si="29"/>
        <v/>
      </c>
    </row>
    <row r="839" spans="1:36" ht="30" customHeight="1">
      <c r="A839" s="153">
        <v>826</v>
      </c>
      <c r="B839" s="857" t="str">
        <f>IF(基本情報入力シート!C864="","",基本情報入力シート!C864)</f>
        <v/>
      </c>
      <c r="C839" s="858"/>
      <c r="D839" s="858"/>
      <c r="E839" s="858"/>
      <c r="F839" s="858"/>
      <c r="G839" s="858"/>
      <c r="H839" s="858"/>
      <c r="I839" s="859"/>
      <c r="J839" s="405" t="str">
        <f>IF(基本情報入力シート!M864="","",基本情報入力シート!M864)</f>
        <v/>
      </c>
      <c r="K839" s="406" t="str">
        <f>IF(基本情報入力シート!R864="","",基本情報入力シート!R864)</f>
        <v/>
      </c>
      <c r="L839" s="406" t="str">
        <f>IF(基本情報入力シート!W864="","",基本情報入力シート!W864)</f>
        <v/>
      </c>
      <c r="M839" s="405" t="str">
        <f>IF(基本情報入力シート!X864="","",基本情報入力シート!X864)</f>
        <v/>
      </c>
      <c r="N839" s="157" t="str">
        <f>IF(基本情報入力シート!Y864="","",基本情報入力シート!Y864)</f>
        <v/>
      </c>
      <c r="O839" s="164"/>
      <c r="P839" s="43"/>
      <c r="Q839" s="860"/>
      <c r="R839" s="861"/>
      <c r="S839" s="154" t="str">
        <f>IFERROR(ROUNDDOWN(Q839*VLOOKUP(N839,【参考】数式用!$AR$2:$AW$48,MATCH(P839,【参考】数式用!$AT$4:$AW$4)+2,FALSE)*0.5, 0), "")</f>
        <v/>
      </c>
      <c r="T839" s="47"/>
      <c r="U839" s="156" t="str">
        <f>IFERROR(IF(AG839&lt;&gt;"",Q839*VLOOKUP(N839,【参考】数式用!$AG$2:$AL$48,MATCH(P839,【参考】数式用!$AI$4:$AL$4,0)+2,0), ""), "")</f>
        <v/>
      </c>
      <c r="V839" s="42"/>
      <c r="W839" s="862"/>
      <c r="X839" s="863"/>
      <c r="Y839" s="43"/>
      <c r="Z839" s="48"/>
      <c r="AA839" s="155"/>
      <c r="AB839" s="49"/>
      <c r="AC839" s="864" t="str">
        <f>IFERROR(IF(AG839&lt;&gt;"",Z839*VLOOKUP(N839,【参考】数式用!$AG$2:$AL$48,MATCH(Y839,【参考】数式用!$AI$4:$AL$4,0)+2,0), ""), "")</f>
        <v/>
      </c>
      <c r="AD839" s="864"/>
      <c r="AE839" s="409"/>
      <c r="AF839" s="53"/>
      <c r="AG839" s="421" t="str">
        <f>IFERROR(VLOOKUP(O839, 【参考】数式用!$AY$5:$AY$13, 1, FALSE), "")</f>
        <v/>
      </c>
      <c r="AH839" s="422" t="str">
        <f>IFERROR(VLOOKUP(N839, 【参考】数式用!$BA$2:$BB$48, 2, FALSE), "")</f>
        <v/>
      </c>
      <c r="AI839" s="423" t="str">
        <f t="shared" si="28"/>
        <v/>
      </c>
      <c r="AJ839" s="424" t="str">
        <f t="shared" si="29"/>
        <v/>
      </c>
    </row>
    <row r="840" spans="1:36" ht="30" customHeight="1">
      <c r="A840" s="153">
        <v>827</v>
      </c>
      <c r="B840" s="857" t="str">
        <f>IF(基本情報入力シート!C865="","",基本情報入力シート!C865)</f>
        <v/>
      </c>
      <c r="C840" s="858"/>
      <c r="D840" s="858"/>
      <c r="E840" s="858"/>
      <c r="F840" s="858"/>
      <c r="G840" s="858"/>
      <c r="H840" s="858"/>
      <c r="I840" s="859"/>
      <c r="J840" s="405" t="str">
        <f>IF(基本情報入力シート!M865="","",基本情報入力シート!M865)</f>
        <v/>
      </c>
      <c r="K840" s="406" t="str">
        <f>IF(基本情報入力シート!R865="","",基本情報入力シート!R865)</f>
        <v/>
      </c>
      <c r="L840" s="406" t="str">
        <f>IF(基本情報入力シート!W865="","",基本情報入力シート!W865)</f>
        <v/>
      </c>
      <c r="M840" s="405" t="str">
        <f>IF(基本情報入力シート!X865="","",基本情報入力シート!X865)</f>
        <v/>
      </c>
      <c r="N840" s="157" t="str">
        <f>IF(基本情報入力シート!Y865="","",基本情報入力シート!Y865)</f>
        <v/>
      </c>
      <c r="O840" s="164"/>
      <c r="P840" s="43"/>
      <c r="Q840" s="860"/>
      <c r="R840" s="861"/>
      <c r="S840" s="154" t="str">
        <f>IFERROR(ROUNDDOWN(Q840*VLOOKUP(N840,【参考】数式用!$AR$2:$AW$48,MATCH(P840,【参考】数式用!$AT$4:$AW$4)+2,FALSE)*0.5, 0), "")</f>
        <v/>
      </c>
      <c r="T840" s="47"/>
      <c r="U840" s="156" t="str">
        <f>IFERROR(IF(AG840&lt;&gt;"",Q840*VLOOKUP(N840,【参考】数式用!$AG$2:$AL$48,MATCH(P840,【参考】数式用!$AI$4:$AL$4,0)+2,0), ""), "")</f>
        <v/>
      </c>
      <c r="V840" s="42"/>
      <c r="W840" s="862"/>
      <c r="X840" s="863"/>
      <c r="Y840" s="43"/>
      <c r="Z840" s="48"/>
      <c r="AA840" s="155"/>
      <c r="AB840" s="49"/>
      <c r="AC840" s="864" t="str">
        <f>IFERROR(IF(AG840&lt;&gt;"",Z840*VLOOKUP(N840,【参考】数式用!$AG$2:$AL$48,MATCH(Y840,【参考】数式用!$AI$4:$AL$4,0)+2,0), ""), "")</f>
        <v/>
      </c>
      <c r="AD840" s="864"/>
      <c r="AE840" s="409"/>
      <c r="AF840" s="53"/>
      <c r="AG840" s="421" t="str">
        <f>IFERROR(VLOOKUP(O840, 【参考】数式用!$AY$5:$AY$13, 1, FALSE), "")</f>
        <v/>
      </c>
      <c r="AH840" s="422" t="str">
        <f>IFERROR(VLOOKUP(N840, 【参考】数式用!$BA$2:$BB$48, 2, FALSE), "")</f>
        <v/>
      </c>
      <c r="AI840" s="423" t="str">
        <f t="shared" si="28"/>
        <v/>
      </c>
      <c r="AJ840" s="424" t="str">
        <f t="shared" si="29"/>
        <v/>
      </c>
    </row>
    <row r="841" spans="1:36" ht="30" customHeight="1">
      <c r="A841" s="153">
        <v>828</v>
      </c>
      <c r="B841" s="857" t="str">
        <f>IF(基本情報入力シート!C866="","",基本情報入力シート!C866)</f>
        <v/>
      </c>
      <c r="C841" s="858"/>
      <c r="D841" s="858"/>
      <c r="E841" s="858"/>
      <c r="F841" s="858"/>
      <c r="G841" s="858"/>
      <c r="H841" s="858"/>
      <c r="I841" s="859"/>
      <c r="J841" s="405" t="str">
        <f>IF(基本情報入力シート!M866="","",基本情報入力シート!M866)</f>
        <v/>
      </c>
      <c r="K841" s="406" t="str">
        <f>IF(基本情報入力シート!R866="","",基本情報入力シート!R866)</f>
        <v/>
      </c>
      <c r="L841" s="406" t="str">
        <f>IF(基本情報入力シート!W866="","",基本情報入力シート!W866)</f>
        <v/>
      </c>
      <c r="M841" s="405" t="str">
        <f>IF(基本情報入力シート!X866="","",基本情報入力シート!X866)</f>
        <v/>
      </c>
      <c r="N841" s="157" t="str">
        <f>IF(基本情報入力シート!Y866="","",基本情報入力シート!Y866)</f>
        <v/>
      </c>
      <c r="O841" s="164"/>
      <c r="P841" s="43"/>
      <c r="Q841" s="860"/>
      <c r="R841" s="861"/>
      <c r="S841" s="154" t="str">
        <f>IFERROR(ROUNDDOWN(Q841*VLOOKUP(N841,【参考】数式用!$AR$2:$AW$48,MATCH(P841,【参考】数式用!$AT$4:$AW$4)+2,FALSE)*0.5, 0), "")</f>
        <v/>
      </c>
      <c r="T841" s="47"/>
      <c r="U841" s="156" t="str">
        <f>IFERROR(IF(AG841&lt;&gt;"",Q841*VLOOKUP(N841,【参考】数式用!$AG$2:$AL$48,MATCH(P841,【参考】数式用!$AI$4:$AL$4,0)+2,0), ""), "")</f>
        <v/>
      </c>
      <c r="V841" s="42"/>
      <c r="W841" s="862"/>
      <c r="X841" s="863"/>
      <c r="Y841" s="43"/>
      <c r="Z841" s="48"/>
      <c r="AA841" s="155"/>
      <c r="AB841" s="49"/>
      <c r="AC841" s="864" t="str">
        <f>IFERROR(IF(AG841&lt;&gt;"",Z841*VLOOKUP(N841,【参考】数式用!$AG$2:$AL$48,MATCH(Y841,【参考】数式用!$AI$4:$AL$4,0)+2,0), ""), "")</f>
        <v/>
      </c>
      <c r="AD841" s="864"/>
      <c r="AE841" s="409"/>
      <c r="AF841" s="53"/>
      <c r="AG841" s="421" t="str">
        <f>IFERROR(VLOOKUP(O841, 【参考】数式用!$AY$5:$AY$13, 1, FALSE), "")</f>
        <v/>
      </c>
      <c r="AH841" s="422" t="str">
        <f>IFERROR(VLOOKUP(N841, 【参考】数式用!$BA$2:$BB$48, 2, FALSE), "")</f>
        <v/>
      </c>
      <c r="AI841" s="423" t="str">
        <f t="shared" si="28"/>
        <v/>
      </c>
      <c r="AJ841" s="424" t="str">
        <f t="shared" si="29"/>
        <v/>
      </c>
    </row>
    <row r="842" spans="1:36" ht="30" customHeight="1">
      <c r="A842" s="153">
        <v>829</v>
      </c>
      <c r="B842" s="857" t="str">
        <f>IF(基本情報入力シート!C867="","",基本情報入力シート!C867)</f>
        <v/>
      </c>
      <c r="C842" s="858"/>
      <c r="D842" s="858"/>
      <c r="E842" s="858"/>
      <c r="F842" s="858"/>
      <c r="G842" s="858"/>
      <c r="H842" s="858"/>
      <c r="I842" s="859"/>
      <c r="J842" s="405" t="str">
        <f>IF(基本情報入力シート!M867="","",基本情報入力シート!M867)</f>
        <v/>
      </c>
      <c r="K842" s="406" t="str">
        <f>IF(基本情報入力シート!R867="","",基本情報入力シート!R867)</f>
        <v/>
      </c>
      <c r="L842" s="406" t="str">
        <f>IF(基本情報入力シート!W867="","",基本情報入力シート!W867)</f>
        <v/>
      </c>
      <c r="M842" s="405" t="str">
        <f>IF(基本情報入力シート!X867="","",基本情報入力シート!X867)</f>
        <v/>
      </c>
      <c r="N842" s="157" t="str">
        <f>IF(基本情報入力シート!Y867="","",基本情報入力シート!Y867)</f>
        <v/>
      </c>
      <c r="O842" s="164"/>
      <c r="P842" s="43"/>
      <c r="Q842" s="860"/>
      <c r="R842" s="861"/>
      <c r="S842" s="154" t="str">
        <f>IFERROR(ROUNDDOWN(Q842*VLOOKUP(N842,【参考】数式用!$AR$2:$AW$48,MATCH(P842,【参考】数式用!$AT$4:$AW$4)+2,FALSE)*0.5, 0), "")</f>
        <v/>
      </c>
      <c r="T842" s="47"/>
      <c r="U842" s="156" t="str">
        <f>IFERROR(IF(AG842&lt;&gt;"",Q842*VLOOKUP(N842,【参考】数式用!$AG$2:$AL$48,MATCH(P842,【参考】数式用!$AI$4:$AL$4,0)+2,0), ""), "")</f>
        <v/>
      </c>
      <c r="V842" s="42"/>
      <c r="W842" s="862"/>
      <c r="X842" s="863"/>
      <c r="Y842" s="43"/>
      <c r="Z842" s="48"/>
      <c r="AA842" s="155"/>
      <c r="AB842" s="49"/>
      <c r="AC842" s="864" t="str">
        <f>IFERROR(IF(AG842&lt;&gt;"",Z842*VLOOKUP(N842,【参考】数式用!$AG$2:$AL$48,MATCH(Y842,【参考】数式用!$AI$4:$AL$4,0)+2,0), ""), "")</f>
        <v/>
      </c>
      <c r="AD842" s="864"/>
      <c r="AE842" s="409"/>
      <c r="AF842" s="53"/>
      <c r="AG842" s="421" t="str">
        <f>IFERROR(VLOOKUP(O842, 【参考】数式用!$AY$5:$AY$13, 1, FALSE), "")</f>
        <v/>
      </c>
      <c r="AH842" s="422" t="str">
        <f>IFERROR(VLOOKUP(N842, 【参考】数式用!$BA$2:$BB$48, 2, FALSE), "")</f>
        <v/>
      </c>
      <c r="AI842" s="423" t="str">
        <f t="shared" si="28"/>
        <v/>
      </c>
      <c r="AJ842" s="424" t="str">
        <f t="shared" si="29"/>
        <v/>
      </c>
    </row>
    <row r="843" spans="1:36" ht="30" customHeight="1">
      <c r="A843" s="153">
        <v>830</v>
      </c>
      <c r="B843" s="857" t="str">
        <f>IF(基本情報入力シート!C868="","",基本情報入力シート!C868)</f>
        <v/>
      </c>
      <c r="C843" s="858"/>
      <c r="D843" s="858"/>
      <c r="E843" s="858"/>
      <c r="F843" s="858"/>
      <c r="G843" s="858"/>
      <c r="H843" s="858"/>
      <c r="I843" s="859"/>
      <c r="J843" s="405" t="str">
        <f>IF(基本情報入力シート!M868="","",基本情報入力シート!M868)</f>
        <v/>
      </c>
      <c r="K843" s="406" t="str">
        <f>IF(基本情報入力シート!R868="","",基本情報入力シート!R868)</f>
        <v/>
      </c>
      <c r="L843" s="406" t="str">
        <f>IF(基本情報入力シート!W868="","",基本情報入力シート!W868)</f>
        <v/>
      </c>
      <c r="M843" s="405" t="str">
        <f>IF(基本情報入力シート!X868="","",基本情報入力シート!X868)</f>
        <v/>
      </c>
      <c r="N843" s="157" t="str">
        <f>IF(基本情報入力シート!Y868="","",基本情報入力シート!Y868)</f>
        <v/>
      </c>
      <c r="O843" s="164"/>
      <c r="P843" s="43"/>
      <c r="Q843" s="860"/>
      <c r="R843" s="861"/>
      <c r="S843" s="154" t="str">
        <f>IFERROR(ROUNDDOWN(Q843*VLOOKUP(N843,【参考】数式用!$AR$2:$AW$48,MATCH(P843,【参考】数式用!$AT$4:$AW$4)+2,FALSE)*0.5, 0), "")</f>
        <v/>
      </c>
      <c r="T843" s="47"/>
      <c r="U843" s="156" t="str">
        <f>IFERROR(IF(AG843&lt;&gt;"",Q843*VLOOKUP(N843,【参考】数式用!$AG$2:$AL$48,MATCH(P843,【参考】数式用!$AI$4:$AL$4,0)+2,0), ""), "")</f>
        <v/>
      </c>
      <c r="V843" s="42"/>
      <c r="W843" s="862"/>
      <c r="X843" s="863"/>
      <c r="Y843" s="43"/>
      <c r="Z843" s="48"/>
      <c r="AA843" s="155"/>
      <c r="AB843" s="49"/>
      <c r="AC843" s="864" t="str">
        <f>IFERROR(IF(AG843&lt;&gt;"",Z843*VLOOKUP(N843,【参考】数式用!$AG$2:$AL$48,MATCH(Y843,【参考】数式用!$AI$4:$AL$4,0)+2,0), ""), "")</f>
        <v/>
      </c>
      <c r="AD843" s="864"/>
      <c r="AE843" s="409"/>
      <c r="AF843" s="53"/>
      <c r="AG843" s="421" t="str">
        <f>IFERROR(VLOOKUP(O843, 【参考】数式用!$AY$5:$AY$13, 1, FALSE), "")</f>
        <v/>
      </c>
      <c r="AH843" s="422" t="str">
        <f>IFERROR(VLOOKUP(N843, 【参考】数式用!$BA$2:$BB$48, 2, FALSE), "")</f>
        <v/>
      </c>
      <c r="AI843" s="423" t="str">
        <f t="shared" si="28"/>
        <v/>
      </c>
      <c r="AJ843" s="424" t="str">
        <f t="shared" si="29"/>
        <v/>
      </c>
    </row>
    <row r="844" spans="1:36" ht="30" customHeight="1">
      <c r="A844" s="153">
        <v>831</v>
      </c>
      <c r="B844" s="857" t="str">
        <f>IF(基本情報入力シート!C869="","",基本情報入力シート!C869)</f>
        <v/>
      </c>
      <c r="C844" s="858"/>
      <c r="D844" s="858"/>
      <c r="E844" s="858"/>
      <c r="F844" s="858"/>
      <c r="G844" s="858"/>
      <c r="H844" s="858"/>
      <c r="I844" s="859"/>
      <c r="J844" s="405" t="str">
        <f>IF(基本情報入力シート!M869="","",基本情報入力シート!M869)</f>
        <v/>
      </c>
      <c r="K844" s="406" t="str">
        <f>IF(基本情報入力シート!R869="","",基本情報入力シート!R869)</f>
        <v/>
      </c>
      <c r="L844" s="406" t="str">
        <f>IF(基本情報入力シート!W869="","",基本情報入力シート!W869)</f>
        <v/>
      </c>
      <c r="M844" s="405" t="str">
        <f>IF(基本情報入力シート!X869="","",基本情報入力シート!X869)</f>
        <v/>
      </c>
      <c r="N844" s="157" t="str">
        <f>IF(基本情報入力シート!Y869="","",基本情報入力シート!Y869)</f>
        <v/>
      </c>
      <c r="O844" s="164"/>
      <c r="P844" s="43"/>
      <c r="Q844" s="860"/>
      <c r="R844" s="861"/>
      <c r="S844" s="154" t="str">
        <f>IFERROR(ROUNDDOWN(Q844*VLOOKUP(N844,【参考】数式用!$AR$2:$AW$48,MATCH(P844,【参考】数式用!$AT$4:$AW$4)+2,FALSE)*0.5, 0), "")</f>
        <v/>
      </c>
      <c r="T844" s="47"/>
      <c r="U844" s="156" t="str">
        <f>IFERROR(IF(AG844&lt;&gt;"",Q844*VLOOKUP(N844,【参考】数式用!$AG$2:$AL$48,MATCH(P844,【参考】数式用!$AI$4:$AL$4,0)+2,0), ""), "")</f>
        <v/>
      </c>
      <c r="V844" s="42"/>
      <c r="W844" s="862"/>
      <c r="X844" s="863"/>
      <c r="Y844" s="43"/>
      <c r="Z844" s="48"/>
      <c r="AA844" s="155"/>
      <c r="AB844" s="49"/>
      <c r="AC844" s="864" t="str">
        <f>IFERROR(IF(AG844&lt;&gt;"",Z844*VLOOKUP(N844,【参考】数式用!$AG$2:$AL$48,MATCH(Y844,【参考】数式用!$AI$4:$AL$4,0)+2,0), ""), "")</f>
        <v/>
      </c>
      <c r="AD844" s="864"/>
      <c r="AE844" s="409"/>
      <c r="AF844" s="53"/>
      <c r="AG844" s="421" t="str">
        <f>IFERROR(VLOOKUP(O844, 【参考】数式用!$AY$5:$AY$13, 1, FALSE), "")</f>
        <v/>
      </c>
      <c r="AH844" s="422" t="str">
        <f>IFERROR(VLOOKUP(N844, 【参考】数式用!$BA$2:$BB$48, 2, FALSE), "")</f>
        <v/>
      </c>
      <c r="AI844" s="423" t="str">
        <f t="shared" si="28"/>
        <v/>
      </c>
      <c r="AJ844" s="424" t="str">
        <f t="shared" si="29"/>
        <v/>
      </c>
    </row>
    <row r="845" spans="1:36" ht="30" customHeight="1">
      <c r="A845" s="153">
        <v>832</v>
      </c>
      <c r="B845" s="857" t="str">
        <f>IF(基本情報入力シート!C870="","",基本情報入力シート!C870)</f>
        <v/>
      </c>
      <c r="C845" s="858"/>
      <c r="D845" s="858"/>
      <c r="E845" s="858"/>
      <c r="F845" s="858"/>
      <c r="G845" s="858"/>
      <c r="H845" s="858"/>
      <c r="I845" s="859"/>
      <c r="J845" s="405" t="str">
        <f>IF(基本情報入力シート!M870="","",基本情報入力シート!M870)</f>
        <v/>
      </c>
      <c r="K845" s="406" t="str">
        <f>IF(基本情報入力シート!R870="","",基本情報入力シート!R870)</f>
        <v/>
      </c>
      <c r="L845" s="406" t="str">
        <f>IF(基本情報入力シート!W870="","",基本情報入力シート!W870)</f>
        <v/>
      </c>
      <c r="M845" s="405" t="str">
        <f>IF(基本情報入力シート!X870="","",基本情報入力シート!X870)</f>
        <v/>
      </c>
      <c r="N845" s="157" t="str">
        <f>IF(基本情報入力シート!Y870="","",基本情報入力シート!Y870)</f>
        <v/>
      </c>
      <c r="O845" s="164"/>
      <c r="P845" s="43"/>
      <c r="Q845" s="860"/>
      <c r="R845" s="861"/>
      <c r="S845" s="154" t="str">
        <f>IFERROR(ROUNDDOWN(Q845*VLOOKUP(N845,【参考】数式用!$AR$2:$AW$48,MATCH(P845,【参考】数式用!$AT$4:$AW$4)+2,FALSE)*0.5, 0), "")</f>
        <v/>
      </c>
      <c r="T845" s="47"/>
      <c r="U845" s="156" t="str">
        <f>IFERROR(IF(AG845&lt;&gt;"",Q845*VLOOKUP(N845,【参考】数式用!$AG$2:$AL$48,MATCH(P845,【参考】数式用!$AI$4:$AL$4,0)+2,0), ""), "")</f>
        <v/>
      </c>
      <c r="V845" s="42"/>
      <c r="W845" s="862"/>
      <c r="X845" s="863"/>
      <c r="Y845" s="43"/>
      <c r="Z845" s="48"/>
      <c r="AA845" s="155"/>
      <c r="AB845" s="49"/>
      <c r="AC845" s="864" t="str">
        <f>IFERROR(IF(AG845&lt;&gt;"",Z845*VLOOKUP(N845,【参考】数式用!$AG$2:$AL$48,MATCH(Y845,【参考】数式用!$AI$4:$AL$4,0)+2,0), ""), "")</f>
        <v/>
      </c>
      <c r="AD845" s="864"/>
      <c r="AE845" s="409"/>
      <c r="AF845" s="53"/>
      <c r="AG845" s="421" t="str">
        <f>IFERROR(VLOOKUP(O845, 【参考】数式用!$AY$5:$AY$13, 1, FALSE), "")</f>
        <v/>
      </c>
      <c r="AH845" s="422" t="str">
        <f>IFERROR(VLOOKUP(N845, 【参考】数式用!$BA$2:$BB$48, 2, FALSE), "")</f>
        <v/>
      </c>
      <c r="AI845" s="423" t="str">
        <f t="shared" si="28"/>
        <v/>
      </c>
      <c r="AJ845" s="424" t="str">
        <f t="shared" si="29"/>
        <v/>
      </c>
    </row>
    <row r="846" spans="1:36" ht="30" customHeight="1">
      <c r="A846" s="153">
        <v>833</v>
      </c>
      <c r="B846" s="857" t="str">
        <f>IF(基本情報入力シート!C871="","",基本情報入力シート!C871)</f>
        <v/>
      </c>
      <c r="C846" s="858"/>
      <c r="D846" s="858"/>
      <c r="E846" s="858"/>
      <c r="F846" s="858"/>
      <c r="G846" s="858"/>
      <c r="H846" s="858"/>
      <c r="I846" s="859"/>
      <c r="J846" s="405" t="str">
        <f>IF(基本情報入力シート!M871="","",基本情報入力シート!M871)</f>
        <v/>
      </c>
      <c r="K846" s="406" t="str">
        <f>IF(基本情報入力シート!R871="","",基本情報入力シート!R871)</f>
        <v/>
      </c>
      <c r="L846" s="406" t="str">
        <f>IF(基本情報入力シート!W871="","",基本情報入力シート!W871)</f>
        <v/>
      </c>
      <c r="M846" s="405" t="str">
        <f>IF(基本情報入力シート!X871="","",基本情報入力シート!X871)</f>
        <v/>
      </c>
      <c r="N846" s="157" t="str">
        <f>IF(基本情報入力シート!Y871="","",基本情報入力シート!Y871)</f>
        <v/>
      </c>
      <c r="O846" s="164"/>
      <c r="P846" s="43"/>
      <c r="Q846" s="860"/>
      <c r="R846" s="861"/>
      <c r="S846" s="154" t="str">
        <f>IFERROR(ROUNDDOWN(Q846*VLOOKUP(N846,【参考】数式用!$AR$2:$AW$48,MATCH(P846,【参考】数式用!$AT$4:$AW$4)+2,FALSE)*0.5, 0), "")</f>
        <v/>
      </c>
      <c r="T846" s="47"/>
      <c r="U846" s="156" t="str">
        <f>IFERROR(IF(AG846&lt;&gt;"",Q846*VLOOKUP(N846,【参考】数式用!$AG$2:$AL$48,MATCH(P846,【参考】数式用!$AI$4:$AL$4,0)+2,0), ""), "")</f>
        <v/>
      </c>
      <c r="V846" s="42"/>
      <c r="W846" s="862"/>
      <c r="X846" s="863"/>
      <c r="Y846" s="43"/>
      <c r="Z846" s="48"/>
      <c r="AA846" s="155"/>
      <c r="AB846" s="49"/>
      <c r="AC846" s="864" t="str">
        <f>IFERROR(IF(AG846&lt;&gt;"",Z846*VLOOKUP(N846,【参考】数式用!$AG$2:$AL$48,MATCH(Y846,【参考】数式用!$AI$4:$AL$4,0)+2,0), ""), "")</f>
        <v/>
      </c>
      <c r="AD846" s="864"/>
      <c r="AE846" s="409"/>
      <c r="AF846" s="53"/>
      <c r="AG846" s="421" t="str">
        <f>IFERROR(VLOOKUP(O846, 【参考】数式用!$AY$5:$AY$13, 1, FALSE), "")</f>
        <v/>
      </c>
      <c r="AH846" s="422" t="str">
        <f>IFERROR(VLOOKUP(N846, 【参考】数式用!$BA$2:$BB$48, 2, FALSE), "")</f>
        <v/>
      </c>
      <c r="AI846" s="423" t="str">
        <f t="shared" si="28"/>
        <v/>
      </c>
      <c r="AJ846" s="424" t="str">
        <f t="shared" si="29"/>
        <v/>
      </c>
    </row>
    <row r="847" spans="1:36" ht="30" customHeight="1">
      <c r="A847" s="153">
        <v>834</v>
      </c>
      <c r="B847" s="857" t="str">
        <f>IF(基本情報入力シート!C872="","",基本情報入力シート!C872)</f>
        <v/>
      </c>
      <c r="C847" s="858"/>
      <c r="D847" s="858"/>
      <c r="E847" s="858"/>
      <c r="F847" s="858"/>
      <c r="G847" s="858"/>
      <c r="H847" s="858"/>
      <c r="I847" s="859"/>
      <c r="J847" s="405" t="str">
        <f>IF(基本情報入力シート!M872="","",基本情報入力シート!M872)</f>
        <v/>
      </c>
      <c r="K847" s="406" t="str">
        <f>IF(基本情報入力シート!R872="","",基本情報入力シート!R872)</f>
        <v/>
      </c>
      <c r="L847" s="406" t="str">
        <f>IF(基本情報入力シート!W872="","",基本情報入力シート!W872)</f>
        <v/>
      </c>
      <c r="M847" s="405" t="str">
        <f>IF(基本情報入力シート!X872="","",基本情報入力シート!X872)</f>
        <v/>
      </c>
      <c r="N847" s="157" t="str">
        <f>IF(基本情報入力シート!Y872="","",基本情報入力シート!Y872)</f>
        <v/>
      </c>
      <c r="O847" s="164"/>
      <c r="P847" s="43"/>
      <c r="Q847" s="860"/>
      <c r="R847" s="861"/>
      <c r="S847" s="154" t="str">
        <f>IFERROR(ROUNDDOWN(Q847*VLOOKUP(N847,【参考】数式用!$AR$2:$AW$48,MATCH(P847,【参考】数式用!$AT$4:$AW$4)+2,FALSE)*0.5, 0), "")</f>
        <v/>
      </c>
      <c r="T847" s="47"/>
      <c r="U847" s="156" t="str">
        <f>IFERROR(IF(AG847&lt;&gt;"",Q847*VLOOKUP(N847,【参考】数式用!$AG$2:$AL$48,MATCH(P847,【参考】数式用!$AI$4:$AL$4,0)+2,0), ""), "")</f>
        <v/>
      </c>
      <c r="V847" s="42"/>
      <c r="W847" s="862"/>
      <c r="X847" s="863"/>
      <c r="Y847" s="43"/>
      <c r="Z847" s="48"/>
      <c r="AA847" s="155"/>
      <c r="AB847" s="49"/>
      <c r="AC847" s="864" t="str">
        <f>IFERROR(IF(AG847&lt;&gt;"",Z847*VLOOKUP(N847,【参考】数式用!$AG$2:$AL$48,MATCH(Y847,【参考】数式用!$AI$4:$AL$4,0)+2,0), ""), "")</f>
        <v/>
      </c>
      <c r="AD847" s="864"/>
      <c r="AE847" s="409"/>
      <c r="AF847" s="53"/>
      <c r="AG847" s="421" t="str">
        <f>IFERROR(VLOOKUP(O847, 【参考】数式用!$AY$5:$AY$13, 1, FALSE), "")</f>
        <v/>
      </c>
      <c r="AH847" s="422" t="str">
        <f>IFERROR(VLOOKUP(N847, 【参考】数式用!$BA$2:$BB$48, 2, FALSE), "")</f>
        <v/>
      </c>
      <c r="AI847" s="423" t="str">
        <f t="shared" si="28"/>
        <v/>
      </c>
      <c r="AJ847" s="424" t="str">
        <f t="shared" si="29"/>
        <v/>
      </c>
    </row>
    <row r="848" spans="1:36" ht="30" customHeight="1">
      <c r="A848" s="153">
        <v>835</v>
      </c>
      <c r="B848" s="857" t="str">
        <f>IF(基本情報入力シート!C873="","",基本情報入力シート!C873)</f>
        <v/>
      </c>
      <c r="C848" s="858"/>
      <c r="D848" s="858"/>
      <c r="E848" s="858"/>
      <c r="F848" s="858"/>
      <c r="G848" s="858"/>
      <c r="H848" s="858"/>
      <c r="I848" s="859"/>
      <c r="J848" s="405" t="str">
        <f>IF(基本情報入力シート!M873="","",基本情報入力シート!M873)</f>
        <v/>
      </c>
      <c r="K848" s="406" t="str">
        <f>IF(基本情報入力シート!R873="","",基本情報入力シート!R873)</f>
        <v/>
      </c>
      <c r="L848" s="406" t="str">
        <f>IF(基本情報入力シート!W873="","",基本情報入力シート!W873)</f>
        <v/>
      </c>
      <c r="M848" s="405" t="str">
        <f>IF(基本情報入力シート!X873="","",基本情報入力シート!X873)</f>
        <v/>
      </c>
      <c r="N848" s="157" t="str">
        <f>IF(基本情報入力シート!Y873="","",基本情報入力シート!Y873)</f>
        <v/>
      </c>
      <c r="O848" s="164"/>
      <c r="P848" s="43"/>
      <c r="Q848" s="860"/>
      <c r="R848" s="861"/>
      <c r="S848" s="154" t="str">
        <f>IFERROR(ROUNDDOWN(Q848*VLOOKUP(N848,【参考】数式用!$AR$2:$AW$48,MATCH(P848,【参考】数式用!$AT$4:$AW$4)+2,FALSE)*0.5, 0), "")</f>
        <v/>
      </c>
      <c r="T848" s="47"/>
      <c r="U848" s="156" t="str">
        <f>IFERROR(IF(AG848&lt;&gt;"",Q848*VLOOKUP(N848,【参考】数式用!$AG$2:$AL$48,MATCH(P848,【参考】数式用!$AI$4:$AL$4,0)+2,0), ""), "")</f>
        <v/>
      </c>
      <c r="V848" s="42"/>
      <c r="W848" s="862"/>
      <c r="X848" s="863"/>
      <c r="Y848" s="43"/>
      <c r="Z848" s="48"/>
      <c r="AA848" s="155"/>
      <c r="AB848" s="49"/>
      <c r="AC848" s="864" t="str">
        <f>IFERROR(IF(AG848&lt;&gt;"",Z848*VLOOKUP(N848,【参考】数式用!$AG$2:$AL$48,MATCH(Y848,【参考】数式用!$AI$4:$AL$4,0)+2,0), ""), "")</f>
        <v/>
      </c>
      <c r="AD848" s="864"/>
      <c r="AE848" s="409"/>
      <c r="AF848" s="53"/>
      <c r="AG848" s="421" t="str">
        <f>IFERROR(VLOOKUP(O848, 【参考】数式用!$AY$5:$AY$13, 1, FALSE), "")</f>
        <v/>
      </c>
      <c r="AH848" s="422" t="str">
        <f>IFERROR(VLOOKUP(N848, 【参考】数式用!$BA$2:$BB$48, 2, FALSE), "")</f>
        <v/>
      </c>
      <c r="AI848" s="423" t="str">
        <f t="shared" si="28"/>
        <v/>
      </c>
      <c r="AJ848" s="424" t="str">
        <f t="shared" si="29"/>
        <v/>
      </c>
    </row>
    <row r="849" spans="1:36" ht="30" customHeight="1">
      <c r="A849" s="153">
        <v>836</v>
      </c>
      <c r="B849" s="857" t="str">
        <f>IF(基本情報入力シート!C874="","",基本情報入力シート!C874)</f>
        <v/>
      </c>
      <c r="C849" s="858"/>
      <c r="D849" s="858"/>
      <c r="E849" s="858"/>
      <c r="F849" s="858"/>
      <c r="G849" s="858"/>
      <c r="H849" s="858"/>
      <c r="I849" s="859"/>
      <c r="J849" s="405" t="str">
        <f>IF(基本情報入力シート!M874="","",基本情報入力シート!M874)</f>
        <v/>
      </c>
      <c r="K849" s="406" t="str">
        <f>IF(基本情報入力シート!R874="","",基本情報入力シート!R874)</f>
        <v/>
      </c>
      <c r="L849" s="406" t="str">
        <f>IF(基本情報入力シート!W874="","",基本情報入力シート!W874)</f>
        <v/>
      </c>
      <c r="M849" s="405" t="str">
        <f>IF(基本情報入力シート!X874="","",基本情報入力シート!X874)</f>
        <v/>
      </c>
      <c r="N849" s="157" t="str">
        <f>IF(基本情報入力シート!Y874="","",基本情報入力シート!Y874)</f>
        <v/>
      </c>
      <c r="O849" s="164"/>
      <c r="P849" s="43"/>
      <c r="Q849" s="860"/>
      <c r="R849" s="861"/>
      <c r="S849" s="154" t="str">
        <f>IFERROR(ROUNDDOWN(Q849*VLOOKUP(N849,【参考】数式用!$AR$2:$AW$48,MATCH(P849,【参考】数式用!$AT$4:$AW$4)+2,FALSE)*0.5, 0), "")</f>
        <v/>
      </c>
      <c r="T849" s="47"/>
      <c r="U849" s="156" t="str">
        <f>IFERROR(IF(AG849&lt;&gt;"",Q849*VLOOKUP(N849,【参考】数式用!$AG$2:$AL$48,MATCH(P849,【参考】数式用!$AI$4:$AL$4,0)+2,0), ""), "")</f>
        <v/>
      </c>
      <c r="V849" s="42"/>
      <c r="W849" s="862"/>
      <c r="X849" s="863"/>
      <c r="Y849" s="43"/>
      <c r="Z849" s="48"/>
      <c r="AA849" s="155"/>
      <c r="AB849" s="49"/>
      <c r="AC849" s="864" t="str">
        <f>IFERROR(IF(AG849&lt;&gt;"",Z849*VLOOKUP(N849,【参考】数式用!$AG$2:$AL$48,MATCH(Y849,【参考】数式用!$AI$4:$AL$4,0)+2,0), ""), "")</f>
        <v/>
      </c>
      <c r="AD849" s="864"/>
      <c r="AE849" s="409"/>
      <c r="AF849" s="53"/>
      <c r="AG849" s="421" t="str">
        <f>IFERROR(VLOOKUP(O849, 【参考】数式用!$AY$5:$AY$13, 1, FALSE), "")</f>
        <v/>
      </c>
      <c r="AH849" s="422" t="str">
        <f>IFERROR(VLOOKUP(N849, 【参考】数式用!$BA$2:$BB$48, 2, FALSE), "")</f>
        <v/>
      </c>
      <c r="AI849" s="423" t="str">
        <f t="shared" si="28"/>
        <v/>
      </c>
      <c r="AJ849" s="424" t="str">
        <f t="shared" si="29"/>
        <v/>
      </c>
    </row>
    <row r="850" spans="1:36" ht="30" customHeight="1">
      <c r="A850" s="153">
        <v>837</v>
      </c>
      <c r="B850" s="857" t="str">
        <f>IF(基本情報入力シート!C875="","",基本情報入力シート!C875)</f>
        <v/>
      </c>
      <c r="C850" s="858"/>
      <c r="D850" s="858"/>
      <c r="E850" s="858"/>
      <c r="F850" s="858"/>
      <c r="G850" s="858"/>
      <c r="H850" s="858"/>
      <c r="I850" s="859"/>
      <c r="J850" s="405" t="str">
        <f>IF(基本情報入力シート!M875="","",基本情報入力シート!M875)</f>
        <v/>
      </c>
      <c r="K850" s="406" t="str">
        <f>IF(基本情報入力シート!R875="","",基本情報入力シート!R875)</f>
        <v/>
      </c>
      <c r="L850" s="406" t="str">
        <f>IF(基本情報入力シート!W875="","",基本情報入力シート!W875)</f>
        <v/>
      </c>
      <c r="M850" s="405" t="str">
        <f>IF(基本情報入力シート!X875="","",基本情報入力シート!X875)</f>
        <v/>
      </c>
      <c r="N850" s="157" t="str">
        <f>IF(基本情報入力シート!Y875="","",基本情報入力シート!Y875)</f>
        <v/>
      </c>
      <c r="O850" s="164"/>
      <c r="P850" s="43"/>
      <c r="Q850" s="860"/>
      <c r="R850" s="861"/>
      <c r="S850" s="154" t="str">
        <f>IFERROR(ROUNDDOWN(Q850*VLOOKUP(N850,【参考】数式用!$AR$2:$AW$48,MATCH(P850,【参考】数式用!$AT$4:$AW$4)+2,FALSE)*0.5, 0), "")</f>
        <v/>
      </c>
      <c r="T850" s="47"/>
      <c r="U850" s="156" t="str">
        <f>IFERROR(IF(AG850&lt;&gt;"",Q850*VLOOKUP(N850,【参考】数式用!$AG$2:$AL$48,MATCH(P850,【参考】数式用!$AI$4:$AL$4,0)+2,0), ""), "")</f>
        <v/>
      </c>
      <c r="V850" s="42"/>
      <c r="W850" s="862"/>
      <c r="X850" s="863"/>
      <c r="Y850" s="43"/>
      <c r="Z850" s="48"/>
      <c r="AA850" s="155"/>
      <c r="AB850" s="49"/>
      <c r="AC850" s="864" t="str">
        <f>IFERROR(IF(AG850&lt;&gt;"",Z850*VLOOKUP(N850,【参考】数式用!$AG$2:$AL$48,MATCH(Y850,【参考】数式用!$AI$4:$AL$4,0)+2,0), ""), "")</f>
        <v/>
      </c>
      <c r="AD850" s="864"/>
      <c r="AE850" s="409"/>
      <c r="AF850" s="53"/>
      <c r="AG850" s="421" t="str">
        <f>IFERROR(VLOOKUP(O850, 【参考】数式用!$AY$5:$AY$13, 1, FALSE), "")</f>
        <v/>
      </c>
      <c r="AH850" s="422" t="str">
        <f>IFERROR(VLOOKUP(N850, 【参考】数式用!$BA$2:$BB$48, 2, FALSE), "")</f>
        <v/>
      </c>
      <c r="AI850" s="423" t="str">
        <f t="shared" si="28"/>
        <v/>
      </c>
      <c r="AJ850" s="424" t="str">
        <f t="shared" si="29"/>
        <v/>
      </c>
    </row>
    <row r="851" spans="1:36" ht="30" customHeight="1">
      <c r="A851" s="153">
        <v>838</v>
      </c>
      <c r="B851" s="857" t="str">
        <f>IF(基本情報入力シート!C876="","",基本情報入力シート!C876)</f>
        <v/>
      </c>
      <c r="C851" s="858"/>
      <c r="D851" s="858"/>
      <c r="E851" s="858"/>
      <c r="F851" s="858"/>
      <c r="G851" s="858"/>
      <c r="H851" s="858"/>
      <c r="I851" s="859"/>
      <c r="J851" s="405" t="str">
        <f>IF(基本情報入力シート!M876="","",基本情報入力シート!M876)</f>
        <v/>
      </c>
      <c r="K851" s="406" t="str">
        <f>IF(基本情報入力シート!R876="","",基本情報入力シート!R876)</f>
        <v/>
      </c>
      <c r="L851" s="406" t="str">
        <f>IF(基本情報入力シート!W876="","",基本情報入力シート!W876)</f>
        <v/>
      </c>
      <c r="M851" s="405" t="str">
        <f>IF(基本情報入力シート!X876="","",基本情報入力シート!X876)</f>
        <v/>
      </c>
      <c r="N851" s="157" t="str">
        <f>IF(基本情報入力シート!Y876="","",基本情報入力シート!Y876)</f>
        <v/>
      </c>
      <c r="O851" s="164"/>
      <c r="P851" s="43"/>
      <c r="Q851" s="860"/>
      <c r="R851" s="861"/>
      <c r="S851" s="154" t="str">
        <f>IFERROR(ROUNDDOWN(Q851*VLOOKUP(N851,【参考】数式用!$AR$2:$AW$48,MATCH(P851,【参考】数式用!$AT$4:$AW$4)+2,FALSE)*0.5, 0), "")</f>
        <v/>
      </c>
      <c r="T851" s="47"/>
      <c r="U851" s="156" t="str">
        <f>IFERROR(IF(AG851&lt;&gt;"",Q851*VLOOKUP(N851,【参考】数式用!$AG$2:$AL$48,MATCH(P851,【参考】数式用!$AI$4:$AL$4,0)+2,0), ""), "")</f>
        <v/>
      </c>
      <c r="V851" s="42"/>
      <c r="W851" s="862"/>
      <c r="X851" s="863"/>
      <c r="Y851" s="43"/>
      <c r="Z851" s="48"/>
      <c r="AA851" s="155"/>
      <c r="AB851" s="49"/>
      <c r="AC851" s="864" t="str">
        <f>IFERROR(IF(AG851&lt;&gt;"",Z851*VLOOKUP(N851,【参考】数式用!$AG$2:$AL$48,MATCH(Y851,【参考】数式用!$AI$4:$AL$4,0)+2,0), ""), "")</f>
        <v/>
      </c>
      <c r="AD851" s="864"/>
      <c r="AE851" s="409"/>
      <c r="AF851" s="53"/>
      <c r="AG851" s="421" t="str">
        <f>IFERROR(VLOOKUP(O851, 【参考】数式用!$AY$5:$AY$13, 1, FALSE), "")</f>
        <v/>
      </c>
      <c r="AH851" s="422" t="str">
        <f>IFERROR(VLOOKUP(N851, 【参考】数式用!$BA$2:$BB$48, 2, FALSE), "")</f>
        <v/>
      </c>
      <c r="AI851" s="423" t="str">
        <f t="shared" si="28"/>
        <v/>
      </c>
      <c r="AJ851" s="424" t="str">
        <f t="shared" si="29"/>
        <v/>
      </c>
    </row>
    <row r="852" spans="1:36" ht="30" customHeight="1">
      <c r="A852" s="153">
        <v>839</v>
      </c>
      <c r="B852" s="857" t="str">
        <f>IF(基本情報入力シート!C877="","",基本情報入力シート!C877)</f>
        <v/>
      </c>
      <c r="C852" s="858"/>
      <c r="D852" s="858"/>
      <c r="E852" s="858"/>
      <c r="F852" s="858"/>
      <c r="G852" s="858"/>
      <c r="H852" s="858"/>
      <c r="I852" s="859"/>
      <c r="J852" s="405" t="str">
        <f>IF(基本情報入力シート!M877="","",基本情報入力シート!M877)</f>
        <v/>
      </c>
      <c r="K852" s="406" t="str">
        <f>IF(基本情報入力シート!R877="","",基本情報入力シート!R877)</f>
        <v/>
      </c>
      <c r="L852" s="406" t="str">
        <f>IF(基本情報入力シート!W877="","",基本情報入力シート!W877)</f>
        <v/>
      </c>
      <c r="M852" s="405" t="str">
        <f>IF(基本情報入力シート!X877="","",基本情報入力シート!X877)</f>
        <v/>
      </c>
      <c r="N852" s="157" t="str">
        <f>IF(基本情報入力シート!Y877="","",基本情報入力シート!Y877)</f>
        <v/>
      </c>
      <c r="O852" s="164"/>
      <c r="P852" s="43"/>
      <c r="Q852" s="860"/>
      <c r="R852" s="861"/>
      <c r="S852" s="154" t="str">
        <f>IFERROR(ROUNDDOWN(Q852*VLOOKUP(N852,【参考】数式用!$AR$2:$AW$48,MATCH(P852,【参考】数式用!$AT$4:$AW$4)+2,FALSE)*0.5, 0), "")</f>
        <v/>
      </c>
      <c r="T852" s="47"/>
      <c r="U852" s="156" t="str">
        <f>IFERROR(IF(AG852&lt;&gt;"",Q852*VLOOKUP(N852,【参考】数式用!$AG$2:$AL$48,MATCH(P852,【参考】数式用!$AI$4:$AL$4,0)+2,0), ""), "")</f>
        <v/>
      </c>
      <c r="V852" s="42"/>
      <c r="W852" s="862"/>
      <c r="X852" s="863"/>
      <c r="Y852" s="43"/>
      <c r="Z852" s="48"/>
      <c r="AA852" s="155"/>
      <c r="AB852" s="49"/>
      <c r="AC852" s="864" t="str">
        <f>IFERROR(IF(AG852&lt;&gt;"",Z852*VLOOKUP(N852,【参考】数式用!$AG$2:$AL$48,MATCH(Y852,【参考】数式用!$AI$4:$AL$4,0)+2,0), ""), "")</f>
        <v/>
      </c>
      <c r="AD852" s="864"/>
      <c r="AE852" s="409"/>
      <c r="AF852" s="53"/>
      <c r="AG852" s="421" t="str">
        <f>IFERROR(VLOOKUP(O852, 【参考】数式用!$AY$5:$AY$13, 1, FALSE), "")</f>
        <v/>
      </c>
      <c r="AH852" s="422" t="str">
        <f>IFERROR(VLOOKUP(N852, 【参考】数式用!$BA$2:$BB$48, 2, FALSE), "")</f>
        <v/>
      </c>
      <c r="AI852" s="423" t="str">
        <f t="shared" si="28"/>
        <v/>
      </c>
      <c r="AJ852" s="424" t="str">
        <f t="shared" si="29"/>
        <v/>
      </c>
    </row>
    <row r="853" spans="1:36" ht="30" customHeight="1">
      <c r="A853" s="153">
        <v>840</v>
      </c>
      <c r="B853" s="857" t="str">
        <f>IF(基本情報入力シート!C878="","",基本情報入力シート!C878)</f>
        <v/>
      </c>
      <c r="C853" s="858"/>
      <c r="D853" s="858"/>
      <c r="E853" s="858"/>
      <c r="F853" s="858"/>
      <c r="G853" s="858"/>
      <c r="H853" s="858"/>
      <c r="I853" s="859"/>
      <c r="J853" s="405" t="str">
        <f>IF(基本情報入力シート!M878="","",基本情報入力シート!M878)</f>
        <v/>
      </c>
      <c r="K853" s="406" t="str">
        <f>IF(基本情報入力シート!R878="","",基本情報入力シート!R878)</f>
        <v/>
      </c>
      <c r="L853" s="406" t="str">
        <f>IF(基本情報入力シート!W878="","",基本情報入力シート!W878)</f>
        <v/>
      </c>
      <c r="M853" s="405" t="str">
        <f>IF(基本情報入力シート!X878="","",基本情報入力シート!X878)</f>
        <v/>
      </c>
      <c r="N853" s="157" t="str">
        <f>IF(基本情報入力シート!Y878="","",基本情報入力シート!Y878)</f>
        <v/>
      </c>
      <c r="O853" s="164"/>
      <c r="P853" s="43"/>
      <c r="Q853" s="860"/>
      <c r="R853" s="861"/>
      <c r="S853" s="154" t="str">
        <f>IFERROR(ROUNDDOWN(Q853*VLOOKUP(N853,【参考】数式用!$AR$2:$AW$48,MATCH(P853,【参考】数式用!$AT$4:$AW$4)+2,FALSE)*0.5, 0), "")</f>
        <v/>
      </c>
      <c r="T853" s="47"/>
      <c r="U853" s="156" t="str">
        <f>IFERROR(IF(AG853&lt;&gt;"",Q853*VLOOKUP(N853,【参考】数式用!$AG$2:$AL$48,MATCH(P853,【参考】数式用!$AI$4:$AL$4,0)+2,0), ""), "")</f>
        <v/>
      </c>
      <c r="V853" s="42"/>
      <c r="W853" s="862"/>
      <c r="X853" s="863"/>
      <c r="Y853" s="43"/>
      <c r="Z853" s="48"/>
      <c r="AA853" s="155"/>
      <c r="AB853" s="49"/>
      <c r="AC853" s="864" t="str">
        <f>IFERROR(IF(AG853&lt;&gt;"",Z853*VLOOKUP(N853,【参考】数式用!$AG$2:$AL$48,MATCH(Y853,【参考】数式用!$AI$4:$AL$4,0)+2,0), ""), "")</f>
        <v/>
      </c>
      <c r="AD853" s="864"/>
      <c r="AE853" s="409"/>
      <c r="AF853" s="53"/>
      <c r="AG853" s="421" t="str">
        <f>IFERROR(VLOOKUP(O853, 【参考】数式用!$AY$5:$AY$13, 1, FALSE), "")</f>
        <v/>
      </c>
      <c r="AH853" s="422" t="str">
        <f>IFERROR(VLOOKUP(N853, 【参考】数式用!$BA$2:$BB$48, 2, FALSE), "")</f>
        <v/>
      </c>
      <c r="AI853" s="423" t="str">
        <f t="shared" si="28"/>
        <v/>
      </c>
      <c r="AJ853" s="424" t="str">
        <f t="shared" si="29"/>
        <v/>
      </c>
    </row>
    <row r="854" spans="1:36" ht="30" customHeight="1">
      <c r="A854" s="153">
        <v>841</v>
      </c>
      <c r="B854" s="857" t="str">
        <f>IF(基本情報入力シート!C879="","",基本情報入力シート!C879)</f>
        <v/>
      </c>
      <c r="C854" s="858"/>
      <c r="D854" s="858"/>
      <c r="E854" s="858"/>
      <c r="F854" s="858"/>
      <c r="G854" s="858"/>
      <c r="H854" s="858"/>
      <c r="I854" s="859"/>
      <c r="J854" s="405" t="str">
        <f>IF(基本情報入力シート!M879="","",基本情報入力シート!M879)</f>
        <v/>
      </c>
      <c r="K854" s="406" t="str">
        <f>IF(基本情報入力シート!R879="","",基本情報入力シート!R879)</f>
        <v/>
      </c>
      <c r="L854" s="406" t="str">
        <f>IF(基本情報入力シート!W879="","",基本情報入力シート!W879)</f>
        <v/>
      </c>
      <c r="M854" s="405" t="str">
        <f>IF(基本情報入力シート!X879="","",基本情報入力シート!X879)</f>
        <v/>
      </c>
      <c r="N854" s="157" t="str">
        <f>IF(基本情報入力シート!Y879="","",基本情報入力シート!Y879)</f>
        <v/>
      </c>
      <c r="O854" s="164"/>
      <c r="P854" s="43"/>
      <c r="Q854" s="860"/>
      <c r="R854" s="861"/>
      <c r="S854" s="154" t="str">
        <f>IFERROR(ROUNDDOWN(Q854*VLOOKUP(N854,【参考】数式用!$AR$2:$AW$48,MATCH(P854,【参考】数式用!$AT$4:$AW$4)+2,FALSE)*0.5, 0), "")</f>
        <v/>
      </c>
      <c r="T854" s="47"/>
      <c r="U854" s="156" t="str">
        <f>IFERROR(IF(AG854&lt;&gt;"",Q854*VLOOKUP(N854,【参考】数式用!$AG$2:$AL$48,MATCH(P854,【参考】数式用!$AI$4:$AL$4,0)+2,0), ""), "")</f>
        <v/>
      </c>
      <c r="V854" s="42"/>
      <c r="W854" s="862"/>
      <c r="X854" s="863"/>
      <c r="Y854" s="43"/>
      <c r="Z854" s="48"/>
      <c r="AA854" s="155"/>
      <c r="AB854" s="49"/>
      <c r="AC854" s="864" t="str">
        <f>IFERROR(IF(AG854&lt;&gt;"",Z854*VLOOKUP(N854,【参考】数式用!$AG$2:$AL$48,MATCH(Y854,【参考】数式用!$AI$4:$AL$4,0)+2,0), ""), "")</f>
        <v/>
      </c>
      <c r="AD854" s="864"/>
      <c r="AE854" s="409"/>
      <c r="AF854" s="53"/>
      <c r="AG854" s="421" t="str">
        <f>IFERROR(VLOOKUP(O854, 【参考】数式用!$AY$5:$AY$13, 1, FALSE), "")</f>
        <v/>
      </c>
      <c r="AH854" s="422" t="str">
        <f>IFERROR(VLOOKUP(N854, 【参考】数式用!$BA$2:$BB$48, 2, FALSE), "")</f>
        <v/>
      </c>
      <c r="AI854" s="423" t="str">
        <f t="shared" si="28"/>
        <v/>
      </c>
      <c r="AJ854" s="424" t="str">
        <f t="shared" si="29"/>
        <v/>
      </c>
    </row>
    <row r="855" spans="1:36" ht="30" customHeight="1">
      <c r="A855" s="153">
        <v>842</v>
      </c>
      <c r="B855" s="857" t="str">
        <f>IF(基本情報入力シート!C880="","",基本情報入力シート!C880)</f>
        <v/>
      </c>
      <c r="C855" s="858"/>
      <c r="D855" s="858"/>
      <c r="E855" s="858"/>
      <c r="F855" s="858"/>
      <c r="G855" s="858"/>
      <c r="H855" s="858"/>
      <c r="I855" s="859"/>
      <c r="J855" s="405" t="str">
        <f>IF(基本情報入力シート!M880="","",基本情報入力シート!M880)</f>
        <v/>
      </c>
      <c r="K855" s="406" t="str">
        <f>IF(基本情報入力シート!R880="","",基本情報入力シート!R880)</f>
        <v/>
      </c>
      <c r="L855" s="406" t="str">
        <f>IF(基本情報入力シート!W880="","",基本情報入力シート!W880)</f>
        <v/>
      </c>
      <c r="M855" s="405" t="str">
        <f>IF(基本情報入力シート!X880="","",基本情報入力シート!X880)</f>
        <v/>
      </c>
      <c r="N855" s="157" t="str">
        <f>IF(基本情報入力シート!Y880="","",基本情報入力シート!Y880)</f>
        <v/>
      </c>
      <c r="O855" s="164"/>
      <c r="P855" s="43"/>
      <c r="Q855" s="860"/>
      <c r="R855" s="861"/>
      <c r="S855" s="154" t="str">
        <f>IFERROR(ROUNDDOWN(Q855*VLOOKUP(N855,【参考】数式用!$AR$2:$AW$48,MATCH(P855,【参考】数式用!$AT$4:$AW$4)+2,FALSE)*0.5, 0), "")</f>
        <v/>
      </c>
      <c r="T855" s="47"/>
      <c r="U855" s="156" t="str">
        <f>IFERROR(IF(AG855&lt;&gt;"",Q855*VLOOKUP(N855,【参考】数式用!$AG$2:$AL$48,MATCH(P855,【参考】数式用!$AI$4:$AL$4,0)+2,0), ""), "")</f>
        <v/>
      </c>
      <c r="V855" s="42"/>
      <c r="W855" s="862"/>
      <c r="X855" s="863"/>
      <c r="Y855" s="43"/>
      <c r="Z855" s="48"/>
      <c r="AA855" s="155"/>
      <c r="AB855" s="49"/>
      <c r="AC855" s="864" t="str">
        <f>IFERROR(IF(AG855&lt;&gt;"",Z855*VLOOKUP(N855,【参考】数式用!$AG$2:$AL$48,MATCH(Y855,【参考】数式用!$AI$4:$AL$4,0)+2,0), ""), "")</f>
        <v/>
      </c>
      <c r="AD855" s="864"/>
      <c r="AE855" s="409"/>
      <c r="AF855" s="53"/>
      <c r="AG855" s="421" t="str">
        <f>IFERROR(VLOOKUP(O855, 【参考】数式用!$AY$5:$AY$13, 1, FALSE), "")</f>
        <v/>
      </c>
      <c r="AH855" s="422" t="str">
        <f>IFERROR(VLOOKUP(N855, 【参考】数式用!$BA$2:$BB$48, 2, FALSE), "")</f>
        <v/>
      </c>
      <c r="AI855" s="423" t="str">
        <f t="shared" si="28"/>
        <v/>
      </c>
      <c r="AJ855" s="424" t="str">
        <f t="shared" si="29"/>
        <v/>
      </c>
    </row>
    <row r="856" spans="1:36" ht="30" customHeight="1">
      <c r="A856" s="153">
        <v>843</v>
      </c>
      <c r="B856" s="857" t="str">
        <f>IF(基本情報入力シート!C881="","",基本情報入力シート!C881)</f>
        <v/>
      </c>
      <c r="C856" s="858"/>
      <c r="D856" s="858"/>
      <c r="E856" s="858"/>
      <c r="F856" s="858"/>
      <c r="G856" s="858"/>
      <c r="H856" s="858"/>
      <c r="I856" s="859"/>
      <c r="J856" s="405" t="str">
        <f>IF(基本情報入力シート!M881="","",基本情報入力シート!M881)</f>
        <v/>
      </c>
      <c r="K856" s="406" t="str">
        <f>IF(基本情報入力シート!R881="","",基本情報入力シート!R881)</f>
        <v/>
      </c>
      <c r="L856" s="406" t="str">
        <f>IF(基本情報入力シート!W881="","",基本情報入力シート!W881)</f>
        <v/>
      </c>
      <c r="M856" s="405" t="str">
        <f>IF(基本情報入力シート!X881="","",基本情報入力シート!X881)</f>
        <v/>
      </c>
      <c r="N856" s="157" t="str">
        <f>IF(基本情報入力シート!Y881="","",基本情報入力シート!Y881)</f>
        <v/>
      </c>
      <c r="O856" s="164"/>
      <c r="P856" s="43"/>
      <c r="Q856" s="860"/>
      <c r="R856" s="861"/>
      <c r="S856" s="154" t="str">
        <f>IFERROR(ROUNDDOWN(Q856*VLOOKUP(N856,【参考】数式用!$AR$2:$AW$48,MATCH(P856,【参考】数式用!$AT$4:$AW$4)+2,FALSE)*0.5, 0), "")</f>
        <v/>
      </c>
      <c r="T856" s="47"/>
      <c r="U856" s="156" t="str">
        <f>IFERROR(IF(AG856&lt;&gt;"",Q856*VLOOKUP(N856,【参考】数式用!$AG$2:$AL$48,MATCH(P856,【参考】数式用!$AI$4:$AL$4,0)+2,0), ""), "")</f>
        <v/>
      </c>
      <c r="V856" s="42"/>
      <c r="W856" s="862"/>
      <c r="X856" s="863"/>
      <c r="Y856" s="43"/>
      <c r="Z856" s="48"/>
      <c r="AA856" s="155"/>
      <c r="AB856" s="49"/>
      <c r="AC856" s="864" t="str">
        <f>IFERROR(IF(AG856&lt;&gt;"",Z856*VLOOKUP(N856,【参考】数式用!$AG$2:$AL$48,MATCH(Y856,【参考】数式用!$AI$4:$AL$4,0)+2,0), ""), "")</f>
        <v/>
      </c>
      <c r="AD856" s="864"/>
      <c r="AE856" s="409"/>
      <c r="AF856" s="53"/>
      <c r="AG856" s="421" t="str">
        <f>IFERROR(VLOOKUP(O856, 【参考】数式用!$AY$5:$AY$13, 1, FALSE), "")</f>
        <v/>
      </c>
      <c r="AH856" s="422" t="str">
        <f>IFERROR(VLOOKUP(N856, 【参考】数式用!$BA$2:$BB$48, 2, FALSE), "")</f>
        <v/>
      </c>
      <c r="AI856" s="423" t="str">
        <f t="shared" si="28"/>
        <v/>
      </c>
      <c r="AJ856" s="424" t="str">
        <f t="shared" si="29"/>
        <v/>
      </c>
    </row>
    <row r="857" spans="1:36" ht="30" customHeight="1">
      <c r="A857" s="153">
        <v>844</v>
      </c>
      <c r="B857" s="857" t="str">
        <f>IF(基本情報入力シート!C882="","",基本情報入力シート!C882)</f>
        <v/>
      </c>
      <c r="C857" s="858"/>
      <c r="D857" s="858"/>
      <c r="E857" s="858"/>
      <c r="F857" s="858"/>
      <c r="G857" s="858"/>
      <c r="H857" s="858"/>
      <c r="I857" s="859"/>
      <c r="J857" s="405" t="str">
        <f>IF(基本情報入力シート!M882="","",基本情報入力シート!M882)</f>
        <v/>
      </c>
      <c r="K857" s="406" t="str">
        <f>IF(基本情報入力シート!R882="","",基本情報入力シート!R882)</f>
        <v/>
      </c>
      <c r="L857" s="406" t="str">
        <f>IF(基本情報入力シート!W882="","",基本情報入力シート!W882)</f>
        <v/>
      </c>
      <c r="M857" s="405" t="str">
        <f>IF(基本情報入力シート!X882="","",基本情報入力シート!X882)</f>
        <v/>
      </c>
      <c r="N857" s="157" t="str">
        <f>IF(基本情報入力シート!Y882="","",基本情報入力シート!Y882)</f>
        <v/>
      </c>
      <c r="O857" s="164"/>
      <c r="P857" s="43"/>
      <c r="Q857" s="860"/>
      <c r="R857" s="861"/>
      <c r="S857" s="154" t="str">
        <f>IFERROR(ROUNDDOWN(Q857*VLOOKUP(N857,【参考】数式用!$AR$2:$AW$48,MATCH(P857,【参考】数式用!$AT$4:$AW$4)+2,FALSE)*0.5, 0), "")</f>
        <v/>
      </c>
      <c r="T857" s="47"/>
      <c r="U857" s="156" t="str">
        <f>IFERROR(IF(AG857&lt;&gt;"",Q857*VLOOKUP(N857,【参考】数式用!$AG$2:$AL$48,MATCH(P857,【参考】数式用!$AI$4:$AL$4,0)+2,0), ""), "")</f>
        <v/>
      </c>
      <c r="V857" s="42"/>
      <c r="W857" s="862"/>
      <c r="X857" s="863"/>
      <c r="Y857" s="43"/>
      <c r="Z857" s="48"/>
      <c r="AA857" s="155"/>
      <c r="AB857" s="49"/>
      <c r="AC857" s="864" t="str">
        <f>IFERROR(IF(AG857&lt;&gt;"",Z857*VLOOKUP(N857,【参考】数式用!$AG$2:$AL$48,MATCH(Y857,【参考】数式用!$AI$4:$AL$4,0)+2,0), ""), "")</f>
        <v/>
      </c>
      <c r="AD857" s="864"/>
      <c r="AE857" s="409"/>
      <c r="AF857" s="53"/>
      <c r="AG857" s="421" t="str">
        <f>IFERROR(VLOOKUP(O857, 【参考】数式用!$AY$5:$AY$13, 1, FALSE), "")</f>
        <v/>
      </c>
      <c r="AH857" s="422" t="str">
        <f>IFERROR(VLOOKUP(N857, 【参考】数式用!$BA$2:$BB$48, 2, FALSE), "")</f>
        <v/>
      </c>
      <c r="AI857" s="423" t="str">
        <f t="shared" si="28"/>
        <v/>
      </c>
      <c r="AJ857" s="424" t="str">
        <f t="shared" si="29"/>
        <v/>
      </c>
    </row>
    <row r="858" spans="1:36" ht="30" customHeight="1">
      <c r="A858" s="153">
        <v>845</v>
      </c>
      <c r="B858" s="857" t="str">
        <f>IF(基本情報入力シート!C883="","",基本情報入力シート!C883)</f>
        <v/>
      </c>
      <c r="C858" s="858"/>
      <c r="D858" s="858"/>
      <c r="E858" s="858"/>
      <c r="F858" s="858"/>
      <c r="G858" s="858"/>
      <c r="H858" s="858"/>
      <c r="I858" s="859"/>
      <c r="J858" s="405" t="str">
        <f>IF(基本情報入力シート!M883="","",基本情報入力シート!M883)</f>
        <v/>
      </c>
      <c r="K858" s="406" t="str">
        <f>IF(基本情報入力シート!R883="","",基本情報入力シート!R883)</f>
        <v/>
      </c>
      <c r="L858" s="406" t="str">
        <f>IF(基本情報入力シート!W883="","",基本情報入力シート!W883)</f>
        <v/>
      </c>
      <c r="M858" s="405" t="str">
        <f>IF(基本情報入力シート!X883="","",基本情報入力シート!X883)</f>
        <v/>
      </c>
      <c r="N858" s="157" t="str">
        <f>IF(基本情報入力シート!Y883="","",基本情報入力シート!Y883)</f>
        <v/>
      </c>
      <c r="O858" s="164"/>
      <c r="P858" s="43"/>
      <c r="Q858" s="860"/>
      <c r="R858" s="861"/>
      <c r="S858" s="154" t="str">
        <f>IFERROR(ROUNDDOWN(Q858*VLOOKUP(N858,【参考】数式用!$AR$2:$AW$48,MATCH(P858,【参考】数式用!$AT$4:$AW$4)+2,FALSE)*0.5, 0), "")</f>
        <v/>
      </c>
      <c r="T858" s="47"/>
      <c r="U858" s="156" t="str">
        <f>IFERROR(IF(AG858&lt;&gt;"",Q858*VLOOKUP(N858,【参考】数式用!$AG$2:$AL$48,MATCH(P858,【参考】数式用!$AI$4:$AL$4,0)+2,0), ""), "")</f>
        <v/>
      </c>
      <c r="V858" s="42"/>
      <c r="W858" s="862"/>
      <c r="X858" s="863"/>
      <c r="Y858" s="43"/>
      <c r="Z858" s="48"/>
      <c r="AA858" s="155"/>
      <c r="AB858" s="49"/>
      <c r="AC858" s="864" t="str">
        <f>IFERROR(IF(AG858&lt;&gt;"",Z858*VLOOKUP(N858,【参考】数式用!$AG$2:$AL$48,MATCH(Y858,【参考】数式用!$AI$4:$AL$4,0)+2,0), ""), "")</f>
        <v/>
      </c>
      <c r="AD858" s="864"/>
      <c r="AE858" s="409"/>
      <c r="AF858" s="53"/>
      <c r="AG858" s="421" t="str">
        <f>IFERROR(VLOOKUP(O858, 【参考】数式用!$AY$5:$AY$13, 1, FALSE), "")</f>
        <v/>
      </c>
      <c r="AH858" s="422" t="str">
        <f>IFERROR(VLOOKUP(N858, 【参考】数式用!$BA$2:$BB$48, 2, FALSE), "")</f>
        <v/>
      </c>
      <c r="AI858" s="423" t="str">
        <f t="shared" si="28"/>
        <v/>
      </c>
      <c r="AJ858" s="424" t="str">
        <f t="shared" si="29"/>
        <v/>
      </c>
    </row>
    <row r="859" spans="1:36" ht="30" customHeight="1">
      <c r="A859" s="153">
        <v>846</v>
      </c>
      <c r="B859" s="857" t="str">
        <f>IF(基本情報入力シート!C884="","",基本情報入力シート!C884)</f>
        <v/>
      </c>
      <c r="C859" s="858"/>
      <c r="D859" s="858"/>
      <c r="E859" s="858"/>
      <c r="F859" s="858"/>
      <c r="G859" s="858"/>
      <c r="H859" s="858"/>
      <c r="I859" s="859"/>
      <c r="J859" s="405" t="str">
        <f>IF(基本情報入力シート!M884="","",基本情報入力シート!M884)</f>
        <v/>
      </c>
      <c r="K859" s="406" t="str">
        <f>IF(基本情報入力シート!R884="","",基本情報入力シート!R884)</f>
        <v/>
      </c>
      <c r="L859" s="406" t="str">
        <f>IF(基本情報入力シート!W884="","",基本情報入力シート!W884)</f>
        <v/>
      </c>
      <c r="M859" s="405" t="str">
        <f>IF(基本情報入力シート!X884="","",基本情報入力シート!X884)</f>
        <v/>
      </c>
      <c r="N859" s="157" t="str">
        <f>IF(基本情報入力シート!Y884="","",基本情報入力シート!Y884)</f>
        <v/>
      </c>
      <c r="O859" s="164"/>
      <c r="P859" s="43"/>
      <c r="Q859" s="860"/>
      <c r="R859" s="861"/>
      <c r="S859" s="154" t="str">
        <f>IFERROR(ROUNDDOWN(Q859*VLOOKUP(N859,【参考】数式用!$AR$2:$AW$48,MATCH(P859,【参考】数式用!$AT$4:$AW$4)+2,FALSE)*0.5, 0), "")</f>
        <v/>
      </c>
      <c r="T859" s="47"/>
      <c r="U859" s="156" t="str">
        <f>IFERROR(IF(AG859&lt;&gt;"",Q859*VLOOKUP(N859,【参考】数式用!$AG$2:$AL$48,MATCH(P859,【参考】数式用!$AI$4:$AL$4,0)+2,0), ""), "")</f>
        <v/>
      </c>
      <c r="V859" s="42"/>
      <c r="W859" s="862"/>
      <c r="X859" s="863"/>
      <c r="Y859" s="43"/>
      <c r="Z859" s="48"/>
      <c r="AA859" s="155"/>
      <c r="AB859" s="49"/>
      <c r="AC859" s="864" t="str">
        <f>IFERROR(IF(AG859&lt;&gt;"",Z859*VLOOKUP(N859,【参考】数式用!$AG$2:$AL$48,MATCH(Y859,【参考】数式用!$AI$4:$AL$4,0)+2,0), ""), "")</f>
        <v/>
      </c>
      <c r="AD859" s="864"/>
      <c r="AE859" s="409"/>
      <c r="AF859" s="53"/>
      <c r="AG859" s="421" t="str">
        <f>IFERROR(VLOOKUP(O859, 【参考】数式用!$AY$5:$AY$13, 1, FALSE), "")</f>
        <v/>
      </c>
      <c r="AH859" s="422" t="str">
        <f>IFERROR(VLOOKUP(N859, 【参考】数式用!$BA$2:$BB$48, 2, FALSE), "")</f>
        <v/>
      </c>
      <c r="AI859" s="423" t="str">
        <f t="shared" si="28"/>
        <v/>
      </c>
      <c r="AJ859" s="424" t="str">
        <f t="shared" si="29"/>
        <v/>
      </c>
    </row>
    <row r="860" spans="1:36" ht="30" customHeight="1">
      <c r="A860" s="153">
        <v>847</v>
      </c>
      <c r="B860" s="857" t="str">
        <f>IF(基本情報入力シート!C885="","",基本情報入力シート!C885)</f>
        <v/>
      </c>
      <c r="C860" s="858"/>
      <c r="D860" s="858"/>
      <c r="E860" s="858"/>
      <c r="F860" s="858"/>
      <c r="G860" s="858"/>
      <c r="H860" s="858"/>
      <c r="I860" s="859"/>
      <c r="J860" s="405" t="str">
        <f>IF(基本情報入力シート!M885="","",基本情報入力シート!M885)</f>
        <v/>
      </c>
      <c r="K860" s="406" t="str">
        <f>IF(基本情報入力シート!R885="","",基本情報入力シート!R885)</f>
        <v/>
      </c>
      <c r="L860" s="406" t="str">
        <f>IF(基本情報入力シート!W885="","",基本情報入力シート!W885)</f>
        <v/>
      </c>
      <c r="M860" s="405" t="str">
        <f>IF(基本情報入力シート!X885="","",基本情報入力シート!X885)</f>
        <v/>
      </c>
      <c r="N860" s="157" t="str">
        <f>IF(基本情報入力シート!Y885="","",基本情報入力シート!Y885)</f>
        <v/>
      </c>
      <c r="O860" s="164"/>
      <c r="P860" s="43"/>
      <c r="Q860" s="860"/>
      <c r="R860" s="861"/>
      <c r="S860" s="154" t="str">
        <f>IFERROR(ROUNDDOWN(Q860*VLOOKUP(N860,【参考】数式用!$AR$2:$AW$48,MATCH(P860,【参考】数式用!$AT$4:$AW$4)+2,FALSE)*0.5, 0), "")</f>
        <v/>
      </c>
      <c r="T860" s="47"/>
      <c r="U860" s="156" t="str">
        <f>IFERROR(IF(AG860&lt;&gt;"",Q860*VLOOKUP(N860,【参考】数式用!$AG$2:$AL$48,MATCH(P860,【参考】数式用!$AI$4:$AL$4,0)+2,0), ""), "")</f>
        <v/>
      </c>
      <c r="V860" s="42"/>
      <c r="W860" s="862"/>
      <c r="X860" s="863"/>
      <c r="Y860" s="43"/>
      <c r="Z860" s="48"/>
      <c r="AA860" s="155"/>
      <c r="AB860" s="49"/>
      <c r="AC860" s="864" t="str">
        <f>IFERROR(IF(AG860&lt;&gt;"",Z860*VLOOKUP(N860,【参考】数式用!$AG$2:$AL$48,MATCH(Y860,【参考】数式用!$AI$4:$AL$4,0)+2,0), ""), "")</f>
        <v/>
      </c>
      <c r="AD860" s="864"/>
      <c r="AE860" s="409"/>
      <c r="AF860" s="53"/>
      <c r="AG860" s="421" t="str">
        <f>IFERROR(VLOOKUP(O860, 【参考】数式用!$AY$5:$AY$13, 1, FALSE), "")</f>
        <v/>
      </c>
      <c r="AH860" s="422" t="str">
        <f>IFERROR(VLOOKUP(N860, 【参考】数式用!$BA$2:$BB$48, 2, FALSE), "")</f>
        <v/>
      </c>
      <c r="AI860" s="423" t="str">
        <f t="shared" si="28"/>
        <v/>
      </c>
      <c r="AJ860" s="424" t="str">
        <f t="shared" si="29"/>
        <v/>
      </c>
    </row>
    <row r="861" spans="1:36" ht="30" customHeight="1">
      <c r="A861" s="153">
        <v>848</v>
      </c>
      <c r="B861" s="857" t="str">
        <f>IF(基本情報入力シート!C886="","",基本情報入力シート!C886)</f>
        <v/>
      </c>
      <c r="C861" s="858"/>
      <c r="D861" s="858"/>
      <c r="E861" s="858"/>
      <c r="F861" s="858"/>
      <c r="G861" s="858"/>
      <c r="H861" s="858"/>
      <c r="I861" s="859"/>
      <c r="J861" s="405" t="str">
        <f>IF(基本情報入力シート!M886="","",基本情報入力シート!M886)</f>
        <v/>
      </c>
      <c r="K861" s="406" t="str">
        <f>IF(基本情報入力シート!R886="","",基本情報入力シート!R886)</f>
        <v/>
      </c>
      <c r="L861" s="406" t="str">
        <f>IF(基本情報入力シート!W886="","",基本情報入力シート!W886)</f>
        <v/>
      </c>
      <c r="M861" s="405" t="str">
        <f>IF(基本情報入力シート!X886="","",基本情報入力シート!X886)</f>
        <v/>
      </c>
      <c r="N861" s="157" t="str">
        <f>IF(基本情報入力シート!Y886="","",基本情報入力シート!Y886)</f>
        <v/>
      </c>
      <c r="O861" s="164"/>
      <c r="P861" s="43"/>
      <c r="Q861" s="860"/>
      <c r="R861" s="861"/>
      <c r="S861" s="154" t="str">
        <f>IFERROR(ROUNDDOWN(Q861*VLOOKUP(N861,【参考】数式用!$AR$2:$AW$48,MATCH(P861,【参考】数式用!$AT$4:$AW$4)+2,FALSE)*0.5, 0), "")</f>
        <v/>
      </c>
      <c r="T861" s="47"/>
      <c r="U861" s="156" t="str">
        <f>IFERROR(IF(AG861&lt;&gt;"",Q861*VLOOKUP(N861,【参考】数式用!$AG$2:$AL$48,MATCH(P861,【参考】数式用!$AI$4:$AL$4,0)+2,0), ""), "")</f>
        <v/>
      </c>
      <c r="V861" s="42"/>
      <c r="W861" s="862"/>
      <c r="X861" s="863"/>
      <c r="Y861" s="43"/>
      <c r="Z861" s="48"/>
      <c r="AA861" s="155"/>
      <c r="AB861" s="49"/>
      <c r="AC861" s="864" t="str">
        <f>IFERROR(IF(AG861&lt;&gt;"",Z861*VLOOKUP(N861,【参考】数式用!$AG$2:$AL$48,MATCH(Y861,【参考】数式用!$AI$4:$AL$4,0)+2,0), ""), "")</f>
        <v/>
      </c>
      <c r="AD861" s="864"/>
      <c r="AE861" s="409"/>
      <c r="AF861" s="53"/>
      <c r="AG861" s="421" t="str">
        <f>IFERROR(VLOOKUP(O861, 【参考】数式用!$AY$5:$AY$13, 1, FALSE), "")</f>
        <v/>
      </c>
      <c r="AH861" s="422" t="str">
        <f>IFERROR(VLOOKUP(N861, 【参考】数式用!$BA$2:$BB$48, 2, FALSE), "")</f>
        <v/>
      </c>
      <c r="AI861" s="423" t="str">
        <f t="shared" si="28"/>
        <v/>
      </c>
      <c r="AJ861" s="424" t="str">
        <f t="shared" si="29"/>
        <v/>
      </c>
    </row>
    <row r="862" spans="1:36" ht="30" customHeight="1">
      <c r="A862" s="153">
        <v>849</v>
      </c>
      <c r="B862" s="857" t="str">
        <f>IF(基本情報入力シート!C887="","",基本情報入力シート!C887)</f>
        <v/>
      </c>
      <c r="C862" s="858"/>
      <c r="D862" s="858"/>
      <c r="E862" s="858"/>
      <c r="F862" s="858"/>
      <c r="G862" s="858"/>
      <c r="H862" s="858"/>
      <c r="I862" s="859"/>
      <c r="J862" s="405" t="str">
        <f>IF(基本情報入力シート!M887="","",基本情報入力シート!M887)</f>
        <v/>
      </c>
      <c r="K862" s="406" t="str">
        <f>IF(基本情報入力シート!R887="","",基本情報入力シート!R887)</f>
        <v/>
      </c>
      <c r="L862" s="406" t="str">
        <f>IF(基本情報入力シート!W887="","",基本情報入力シート!W887)</f>
        <v/>
      </c>
      <c r="M862" s="405" t="str">
        <f>IF(基本情報入力シート!X887="","",基本情報入力シート!X887)</f>
        <v/>
      </c>
      <c r="N862" s="157" t="str">
        <f>IF(基本情報入力シート!Y887="","",基本情報入力シート!Y887)</f>
        <v/>
      </c>
      <c r="O862" s="164"/>
      <c r="P862" s="43"/>
      <c r="Q862" s="860"/>
      <c r="R862" s="861"/>
      <c r="S862" s="154" t="str">
        <f>IFERROR(ROUNDDOWN(Q862*VLOOKUP(N862,【参考】数式用!$AR$2:$AW$48,MATCH(P862,【参考】数式用!$AT$4:$AW$4)+2,FALSE)*0.5, 0), "")</f>
        <v/>
      </c>
      <c r="T862" s="47"/>
      <c r="U862" s="156" t="str">
        <f>IFERROR(IF(AG862&lt;&gt;"",Q862*VLOOKUP(N862,【参考】数式用!$AG$2:$AL$48,MATCH(P862,【参考】数式用!$AI$4:$AL$4,0)+2,0), ""), "")</f>
        <v/>
      </c>
      <c r="V862" s="42"/>
      <c r="W862" s="862"/>
      <c r="X862" s="863"/>
      <c r="Y862" s="43"/>
      <c r="Z862" s="48"/>
      <c r="AA862" s="155"/>
      <c r="AB862" s="49"/>
      <c r="AC862" s="864" t="str">
        <f>IFERROR(IF(AG862&lt;&gt;"",Z862*VLOOKUP(N862,【参考】数式用!$AG$2:$AL$48,MATCH(Y862,【参考】数式用!$AI$4:$AL$4,0)+2,0), ""), "")</f>
        <v/>
      </c>
      <c r="AD862" s="864"/>
      <c r="AE862" s="409"/>
      <c r="AF862" s="53"/>
      <c r="AG862" s="421" t="str">
        <f>IFERROR(VLOOKUP(O862, 【参考】数式用!$AY$5:$AY$13, 1, FALSE), "")</f>
        <v/>
      </c>
      <c r="AH862" s="422" t="str">
        <f>IFERROR(VLOOKUP(N862, 【参考】数式用!$BA$2:$BB$48, 2, FALSE), "")</f>
        <v/>
      </c>
      <c r="AI862" s="423" t="str">
        <f t="shared" si="28"/>
        <v/>
      </c>
      <c r="AJ862" s="424" t="str">
        <f t="shared" si="29"/>
        <v/>
      </c>
    </row>
    <row r="863" spans="1:36" ht="30" customHeight="1">
      <c r="A863" s="153">
        <v>850</v>
      </c>
      <c r="B863" s="857" t="str">
        <f>IF(基本情報入力シート!C888="","",基本情報入力シート!C888)</f>
        <v/>
      </c>
      <c r="C863" s="858"/>
      <c r="D863" s="858"/>
      <c r="E863" s="858"/>
      <c r="F863" s="858"/>
      <c r="G863" s="858"/>
      <c r="H863" s="858"/>
      <c r="I863" s="859"/>
      <c r="J863" s="405" t="str">
        <f>IF(基本情報入力シート!M888="","",基本情報入力シート!M888)</f>
        <v/>
      </c>
      <c r="K863" s="406" t="str">
        <f>IF(基本情報入力シート!R888="","",基本情報入力シート!R888)</f>
        <v/>
      </c>
      <c r="L863" s="406" t="str">
        <f>IF(基本情報入力シート!W888="","",基本情報入力シート!W888)</f>
        <v/>
      </c>
      <c r="M863" s="405" t="str">
        <f>IF(基本情報入力シート!X888="","",基本情報入力シート!X888)</f>
        <v/>
      </c>
      <c r="N863" s="157" t="str">
        <f>IF(基本情報入力シート!Y888="","",基本情報入力シート!Y888)</f>
        <v/>
      </c>
      <c r="O863" s="164"/>
      <c r="P863" s="43"/>
      <c r="Q863" s="860"/>
      <c r="R863" s="861"/>
      <c r="S863" s="154" t="str">
        <f>IFERROR(ROUNDDOWN(Q863*VLOOKUP(N863,【参考】数式用!$AR$2:$AW$48,MATCH(P863,【参考】数式用!$AT$4:$AW$4)+2,FALSE)*0.5, 0), "")</f>
        <v/>
      </c>
      <c r="T863" s="47"/>
      <c r="U863" s="156" t="str">
        <f>IFERROR(IF(AG863&lt;&gt;"",Q863*VLOOKUP(N863,【参考】数式用!$AG$2:$AL$48,MATCH(P863,【参考】数式用!$AI$4:$AL$4,0)+2,0), ""), "")</f>
        <v/>
      </c>
      <c r="V863" s="42"/>
      <c r="W863" s="862"/>
      <c r="X863" s="863"/>
      <c r="Y863" s="43"/>
      <c r="Z863" s="48"/>
      <c r="AA863" s="155"/>
      <c r="AB863" s="49"/>
      <c r="AC863" s="864" t="str">
        <f>IFERROR(IF(AG863&lt;&gt;"",Z863*VLOOKUP(N863,【参考】数式用!$AG$2:$AL$48,MATCH(Y863,【参考】数式用!$AI$4:$AL$4,0)+2,0), ""), "")</f>
        <v/>
      </c>
      <c r="AD863" s="864"/>
      <c r="AE863" s="409"/>
      <c r="AF863" s="53"/>
      <c r="AG863" s="421" t="str">
        <f>IFERROR(VLOOKUP(O863, 【参考】数式用!$AY$5:$AY$13, 1, FALSE), "")</f>
        <v/>
      </c>
      <c r="AH863" s="422" t="str">
        <f>IFERROR(VLOOKUP(N863, 【参考】数式用!$BA$2:$BB$48, 2, FALSE), "")</f>
        <v/>
      </c>
      <c r="AI863" s="423" t="str">
        <f t="shared" si="28"/>
        <v/>
      </c>
      <c r="AJ863" s="424" t="str">
        <f t="shared" si="29"/>
        <v/>
      </c>
    </row>
    <row r="864" spans="1:36" ht="30" customHeight="1">
      <c r="A864" s="153">
        <v>851</v>
      </c>
      <c r="B864" s="857" t="str">
        <f>IF(基本情報入力シート!C889="","",基本情報入力シート!C889)</f>
        <v/>
      </c>
      <c r="C864" s="858"/>
      <c r="D864" s="858"/>
      <c r="E864" s="858"/>
      <c r="F864" s="858"/>
      <c r="G864" s="858"/>
      <c r="H864" s="858"/>
      <c r="I864" s="859"/>
      <c r="J864" s="405" t="str">
        <f>IF(基本情報入力シート!M889="","",基本情報入力シート!M889)</f>
        <v/>
      </c>
      <c r="K864" s="406" t="str">
        <f>IF(基本情報入力シート!R889="","",基本情報入力シート!R889)</f>
        <v/>
      </c>
      <c r="L864" s="406" t="str">
        <f>IF(基本情報入力シート!W889="","",基本情報入力シート!W889)</f>
        <v/>
      </c>
      <c r="M864" s="405" t="str">
        <f>IF(基本情報入力シート!X889="","",基本情報入力シート!X889)</f>
        <v/>
      </c>
      <c r="N864" s="157" t="str">
        <f>IF(基本情報入力シート!Y889="","",基本情報入力シート!Y889)</f>
        <v/>
      </c>
      <c r="O864" s="164"/>
      <c r="P864" s="43"/>
      <c r="Q864" s="860"/>
      <c r="R864" s="861"/>
      <c r="S864" s="154" t="str">
        <f>IFERROR(ROUNDDOWN(Q864*VLOOKUP(N864,【参考】数式用!$AR$2:$AW$48,MATCH(P864,【参考】数式用!$AT$4:$AW$4)+2,FALSE)*0.5, 0), "")</f>
        <v/>
      </c>
      <c r="T864" s="47"/>
      <c r="U864" s="156" t="str">
        <f>IFERROR(IF(AG864&lt;&gt;"",Q864*VLOOKUP(N864,【参考】数式用!$AG$2:$AL$48,MATCH(P864,【参考】数式用!$AI$4:$AL$4,0)+2,0), ""), "")</f>
        <v/>
      </c>
      <c r="V864" s="42"/>
      <c r="W864" s="862"/>
      <c r="X864" s="863"/>
      <c r="Y864" s="43"/>
      <c r="Z864" s="48"/>
      <c r="AA864" s="155"/>
      <c r="AB864" s="49"/>
      <c r="AC864" s="864" t="str">
        <f>IFERROR(IF(AG864&lt;&gt;"",Z864*VLOOKUP(N864,【参考】数式用!$AG$2:$AL$48,MATCH(Y864,【参考】数式用!$AI$4:$AL$4,0)+2,0), ""), "")</f>
        <v/>
      </c>
      <c r="AD864" s="864"/>
      <c r="AE864" s="409"/>
      <c r="AF864" s="53"/>
      <c r="AG864" s="421" t="str">
        <f>IFERROR(VLOOKUP(O864, 【参考】数式用!$AY$5:$AY$13, 1, FALSE), "")</f>
        <v/>
      </c>
      <c r="AH864" s="422" t="str">
        <f>IFERROR(VLOOKUP(N864, 【参考】数式用!$BA$2:$BB$48, 2, FALSE), "")</f>
        <v/>
      </c>
      <c r="AI864" s="423" t="str">
        <f t="shared" si="28"/>
        <v/>
      </c>
      <c r="AJ864" s="424" t="str">
        <f t="shared" si="29"/>
        <v/>
      </c>
    </row>
    <row r="865" spans="1:36" ht="30" customHeight="1">
      <c r="A865" s="153">
        <v>852</v>
      </c>
      <c r="B865" s="857" t="str">
        <f>IF(基本情報入力シート!C890="","",基本情報入力シート!C890)</f>
        <v/>
      </c>
      <c r="C865" s="858"/>
      <c r="D865" s="858"/>
      <c r="E865" s="858"/>
      <c r="F865" s="858"/>
      <c r="G865" s="858"/>
      <c r="H865" s="858"/>
      <c r="I865" s="859"/>
      <c r="J865" s="405" t="str">
        <f>IF(基本情報入力シート!M890="","",基本情報入力シート!M890)</f>
        <v/>
      </c>
      <c r="K865" s="406" t="str">
        <f>IF(基本情報入力シート!R890="","",基本情報入力シート!R890)</f>
        <v/>
      </c>
      <c r="L865" s="406" t="str">
        <f>IF(基本情報入力シート!W890="","",基本情報入力シート!W890)</f>
        <v/>
      </c>
      <c r="M865" s="405" t="str">
        <f>IF(基本情報入力シート!X890="","",基本情報入力シート!X890)</f>
        <v/>
      </c>
      <c r="N865" s="157" t="str">
        <f>IF(基本情報入力シート!Y890="","",基本情報入力シート!Y890)</f>
        <v/>
      </c>
      <c r="O865" s="164"/>
      <c r="P865" s="43"/>
      <c r="Q865" s="860"/>
      <c r="R865" s="861"/>
      <c r="S865" s="154" t="str">
        <f>IFERROR(ROUNDDOWN(Q865*VLOOKUP(N865,【参考】数式用!$AR$2:$AW$48,MATCH(P865,【参考】数式用!$AT$4:$AW$4)+2,FALSE)*0.5, 0), "")</f>
        <v/>
      </c>
      <c r="T865" s="47"/>
      <c r="U865" s="156" t="str">
        <f>IFERROR(IF(AG865&lt;&gt;"",Q865*VLOOKUP(N865,【参考】数式用!$AG$2:$AL$48,MATCH(P865,【参考】数式用!$AI$4:$AL$4,0)+2,0), ""), "")</f>
        <v/>
      </c>
      <c r="V865" s="42"/>
      <c r="W865" s="862"/>
      <c r="X865" s="863"/>
      <c r="Y865" s="43"/>
      <c r="Z865" s="48"/>
      <c r="AA865" s="155"/>
      <c r="AB865" s="49"/>
      <c r="AC865" s="864" t="str">
        <f>IFERROR(IF(AG865&lt;&gt;"",Z865*VLOOKUP(N865,【参考】数式用!$AG$2:$AL$48,MATCH(Y865,【参考】数式用!$AI$4:$AL$4,0)+2,0), ""), "")</f>
        <v/>
      </c>
      <c r="AD865" s="864"/>
      <c r="AE865" s="409"/>
      <c r="AF865" s="53"/>
      <c r="AG865" s="421" t="str">
        <f>IFERROR(VLOOKUP(O865, 【参考】数式用!$AY$5:$AY$13, 1, FALSE), "")</f>
        <v/>
      </c>
      <c r="AH865" s="422" t="str">
        <f>IFERROR(VLOOKUP(N865, 【参考】数式用!$BA$2:$BB$48, 2, FALSE), "")</f>
        <v/>
      </c>
      <c r="AI865" s="423" t="str">
        <f t="shared" si="28"/>
        <v/>
      </c>
      <c r="AJ865" s="424" t="str">
        <f t="shared" si="29"/>
        <v/>
      </c>
    </row>
    <row r="866" spans="1:36" ht="30" customHeight="1">
      <c r="A866" s="153">
        <v>853</v>
      </c>
      <c r="B866" s="857" t="str">
        <f>IF(基本情報入力シート!C891="","",基本情報入力シート!C891)</f>
        <v/>
      </c>
      <c r="C866" s="858"/>
      <c r="D866" s="858"/>
      <c r="E866" s="858"/>
      <c r="F866" s="858"/>
      <c r="G866" s="858"/>
      <c r="H866" s="858"/>
      <c r="I866" s="859"/>
      <c r="J866" s="405" t="str">
        <f>IF(基本情報入力シート!M891="","",基本情報入力シート!M891)</f>
        <v/>
      </c>
      <c r="K866" s="406" t="str">
        <f>IF(基本情報入力シート!R891="","",基本情報入力シート!R891)</f>
        <v/>
      </c>
      <c r="L866" s="406" t="str">
        <f>IF(基本情報入力シート!W891="","",基本情報入力シート!W891)</f>
        <v/>
      </c>
      <c r="M866" s="405" t="str">
        <f>IF(基本情報入力シート!X891="","",基本情報入力シート!X891)</f>
        <v/>
      </c>
      <c r="N866" s="157" t="str">
        <f>IF(基本情報入力シート!Y891="","",基本情報入力シート!Y891)</f>
        <v/>
      </c>
      <c r="O866" s="164"/>
      <c r="P866" s="43"/>
      <c r="Q866" s="860"/>
      <c r="R866" s="861"/>
      <c r="S866" s="154" t="str">
        <f>IFERROR(ROUNDDOWN(Q866*VLOOKUP(N866,【参考】数式用!$AR$2:$AW$48,MATCH(P866,【参考】数式用!$AT$4:$AW$4)+2,FALSE)*0.5, 0), "")</f>
        <v/>
      </c>
      <c r="T866" s="47"/>
      <c r="U866" s="156" t="str">
        <f>IFERROR(IF(AG866&lt;&gt;"",Q866*VLOOKUP(N866,【参考】数式用!$AG$2:$AL$48,MATCH(P866,【参考】数式用!$AI$4:$AL$4,0)+2,0), ""), "")</f>
        <v/>
      </c>
      <c r="V866" s="42"/>
      <c r="W866" s="862"/>
      <c r="X866" s="863"/>
      <c r="Y866" s="43"/>
      <c r="Z866" s="48"/>
      <c r="AA866" s="155"/>
      <c r="AB866" s="49"/>
      <c r="AC866" s="864" t="str">
        <f>IFERROR(IF(AG866&lt;&gt;"",Z866*VLOOKUP(N866,【参考】数式用!$AG$2:$AL$48,MATCH(Y866,【参考】数式用!$AI$4:$AL$4,0)+2,0), ""), "")</f>
        <v/>
      </c>
      <c r="AD866" s="864"/>
      <c r="AE866" s="409"/>
      <c r="AF866" s="53"/>
      <c r="AG866" s="421" t="str">
        <f>IFERROR(VLOOKUP(O866, 【参考】数式用!$AY$5:$AY$13, 1, FALSE), "")</f>
        <v/>
      </c>
      <c r="AH866" s="422" t="str">
        <f>IFERROR(VLOOKUP(N866, 【参考】数式用!$BA$2:$BB$48, 2, FALSE), "")</f>
        <v/>
      </c>
      <c r="AI866" s="423" t="str">
        <f t="shared" si="28"/>
        <v/>
      </c>
      <c r="AJ866" s="424" t="str">
        <f t="shared" si="29"/>
        <v/>
      </c>
    </row>
    <row r="867" spans="1:36" ht="30" customHeight="1">
      <c r="A867" s="153">
        <v>854</v>
      </c>
      <c r="B867" s="857" t="str">
        <f>IF(基本情報入力シート!C892="","",基本情報入力シート!C892)</f>
        <v/>
      </c>
      <c r="C867" s="858"/>
      <c r="D867" s="858"/>
      <c r="E867" s="858"/>
      <c r="F867" s="858"/>
      <c r="G867" s="858"/>
      <c r="H867" s="858"/>
      <c r="I867" s="859"/>
      <c r="J867" s="405" t="str">
        <f>IF(基本情報入力シート!M892="","",基本情報入力シート!M892)</f>
        <v/>
      </c>
      <c r="K867" s="406" t="str">
        <f>IF(基本情報入力シート!R892="","",基本情報入力シート!R892)</f>
        <v/>
      </c>
      <c r="L867" s="406" t="str">
        <f>IF(基本情報入力シート!W892="","",基本情報入力シート!W892)</f>
        <v/>
      </c>
      <c r="M867" s="405" t="str">
        <f>IF(基本情報入力シート!X892="","",基本情報入力シート!X892)</f>
        <v/>
      </c>
      <c r="N867" s="157" t="str">
        <f>IF(基本情報入力シート!Y892="","",基本情報入力シート!Y892)</f>
        <v/>
      </c>
      <c r="O867" s="164"/>
      <c r="P867" s="43"/>
      <c r="Q867" s="860"/>
      <c r="R867" s="861"/>
      <c r="S867" s="154" t="str">
        <f>IFERROR(ROUNDDOWN(Q867*VLOOKUP(N867,【参考】数式用!$AR$2:$AW$48,MATCH(P867,【参考】数式用!$AT$4:$AW$4)+2,FALSE)*0.5, 0), "")</f>
        <v/>
      </c>
      <c r="T867" s="47"/>
      <c r="U867" s="156" t="str">
        <f>IFERROR(IF(AG867&lt;&gt;"",Q867*VLOOKUP(N867,【参考】数式用!$AG$2:$AL$48,MATCH(P867,【参考】数式用!$AI$4:$AL$4,0)+2,0), ""), "")</f>
        <v/>
      </c>
      <c r="V867" s="42"/>
      <c r="W867" s="862"/>
      <c r="X867" s="863"/>
      <c r="Y867" s="43"/>
      <c r="Z867" s="48"/>
      <c r="AA867" s="155"/>
      <c r="AB867" s="49"/>
      <c r="AC867" s="864" t="str">
        <f>IFERROR(IF(AG867&lt;&gt;"",Z867*VLOOKUP(N867,【参考】数式用!$AG$2:$AL$48,MATCH(Y867,【参考】数式用!$AI$4:$AL$4,0)+2,0), ""), "")</f>
        <v/>
      </c>
      <c r="AD867" s="864"/>
      <c r="AE867" s="409"/>
      <c r="AF867" s="53"/>
      <c r="AG867" s="421" t="str">
        <f>IFERROR(VLOOKUP(O867, 【参考】数式用!$AY$5:$AY$13, 1, FALSE), "")</f>
        <v/>
      </c>
      <c r="AH867" s="422" t="str">
        <f>IFERROR(VLOOKUP(N867, 【参考】数式用!$BA$2:$BB$48, 2, FALSE), "")</f>
        <v/>
      </c>
      <c r="AI867" s="423" t="str">
        <f t="shared" si="28"/>
        <v/>
      </c>
      <c r="AJ867" s="424" t="str">
        <f t="shared" si="29"/>
        <v/>
      </c>
    </row>
    <row r="868" spans="1:36" ht="30" customHeight="1">
      <c r="A868" s="153">
        <v>855</v>
      </c>
      <c r="B868" s="857" t="str">
        <f>IF(基本情報入力シート!C893="","",基本情報入力シート!C893)</f>
        <v/>
      </c>
      <c r="C868" s="858"/>
      <c r="D868" s="858"/>
      <c r="E868" s="858"/>
      <c r="F868" s="858"/>
      <c r="G868" s="858"/>
      <c r="H868" s="858"/>
      <c r="I868" s="859"/>
      <c r="J868" s="405" t="str">
        <f>IF(基本情報入力シート!M893="","",基本情報入力シート!M893)</f>
        <v/>
      </c>
      <c r="K868" s="406" t="str">
        <f>IF(基本情報入力シート!R893="","",基本情報入力シート!R893)</f>
        <v/>
      </c>
      <c r="L868" s="406" t="str">
        <f>IF(基本情報入力シート!W893="","",基本情報入力シート!W893)</f>
        <v/>
      </c>
      <c r="M868" s="405" t="str">
        <f>IF(基本情報入力シート!X893="","",基本情報入力シート!X893)</f>
        <v/>
      </c>
      <c r="N868" s="157" t="str">
        <f>IF(基本情報入力シート!Y893="","",基本情報入力シート!Y893)</f>
        <v/>
      </c>
      <c r="O868" s="164"/>
      <c r="P868" s="43"/>
      <c r="Q868" s="860"/>
      <c r="R868" s="861"/>
      <c r="S868" s="154" t="str">
        <f>IFERROR(ROUNDDOWN(Q868*VLOOKUP(N868,【参考】数式用!$AR$2:$AW$48,MATCH(P868,【参考】数式用!$AT$4:$AW$4)+2,FALSE)*0.5, 0), "")</f>
        <v/>
      </c>
      <c r="T868" s="47"/>
      <c r="U868" s="156" t="str">
        <f>IFERROR(IF(AG868&lt;&gt;"",Q868*VLOOKUP(N868,【参考】数式用!$AG$2:$AL$48,MATCH(P868,【参考】数式用!$AI$4:$AL$4,0)+2,0), ""), "")</f>
        <v/>
      </c>
      <c r="V868" s="42"/>
      <c r="W868" s="862"/>
      <c r="X868" s="863"/>
      <c r="Y868" s="43"/>
      <c r="Z868" s="48"/>
      <c r="AA868" s="155"/>
      <c r="AB868" s="49"/>
      <c r="AC868" s="864" t="str">
        <f>IFERROR(IF(AG868&lt;&gt;"",Z868*VLOOKUP(N868,【参考】数式用!$AG$2:$AL$48,MATCH(Y868,【参考】数式用!$AI$4:$AL$4,0)+2,0), ""), "")</f>
        <v/>
      </c>
      <c r="AD868" s="864"/>
      <c r="AE868" s="409"/>
      <c r="AF868" s="53"/>
      <c r="AG868" s="421" t="str">
        <f>IFERROR(VLOOKUP(O868, 【参考】数式用!$AY$5:$AY$13, 1, FALSE), "")</f>
        <v/>
      </c>
      <c r="AH868" s="422" t="str">
        <f>IFERROR(VLOOKUP(N868, 【参考】数式用!$BA$2:$BB$48, 2, FALSE), "")</f>
        <v/>
      </c>
      <c r="AI868" s="423" t="str">
        <f t="shared" si="28"/>
        <v/>
      </c>
      <c r="AJ868" s="424" t="str">
        <f t="shared" si="29"/>
        <v/>
      </c>
    </row>
    <row r="869" spans="1:36" ht="30" customHeight="1">
      <c r="A869" s="153">
        <v>856</v>
      </c>
      <c r="B869" s="857" t="str">
        <f>IF(基本情報入力シート!C894="","",基本情報入力シート!C894)</f>
        <v/>
      </c>
      <c r="C869" s="858"/>
      <c r="D869" s="858"/>
      <c r="E869" s="858"/>
      <c r="F869" s="858"/>
      <c r="G869" s="858"/>
      <c r="H869" s="858"/>
      <c r="I869" s="859"/>
      <c r="J869" s="405" t="str">
        <f>IF(基本情報入力シート!M894="","",基本情報入力シート!M894)</f>
        <v/>
      </c>
      <c r="K869" s="406" t="str">
        <f>IF(基本情報入力シート!R894="","",基本情報入力シート!R894)</f>
        <v/>
      </c>
      <c r="L869" s="406" t="str">
        <f>IF(基本情報入力シート!W894="","",基本情報入力シート!W894)</f>
        <v/>
      </c>
      <c r="M869" s="405" t="str">
        <f>IF(基本情報入力シート!X894="","",基本情報入力シート!X894)</f>
        <v/>
      </c>
      <c r="N869" s="157" t="str">
        <f>IF(基本情報入力シート!Y894="","",基本情報入力シート!Y894)</f>
        <v/>
      </c>
      <c r="O869" s="164"/>
      <c r="P869" s="43"/>
      <c r="Q869" s="860"/>
      <c r="R869" s="861"/>
      <c r="S869" s="154" t="str">
        <f>IFERROR(ROUNDDOWN(Q869*VLOOKUP(N869,【参考】数式用!$AR$2:$AW$48,MATCH(P869,【参考】数式用!$AT$4:$AW$4)+2,FALSE)*0.5, 0), "")</f>
        <v/>
      </c>
      <c r="T869" s="47"/>
      <c r="U869" s="156" t="str">
        <f>IFERROR(IF(AG869&lt;&gt;"",Q869*VLOOKUP(N869,【参考】数式用!$AG$2:$AL$48,MATCH(P869,【参考】数式用!$AI$4:$AL$4,0)+2,0), ""), "")</f>
        <v/>
      </c>
      <c r="V869" s="42"/>
      <c r="W869" s="862"/>
      <c r="X869" s="863"/>
      <c r="Y869" s="43"/>
      <c r="Z869" s="48"/>
      <c r="AA869" s="155"/>
      <c r="AB869" s="49"/>
      <c r="AC869" s="864" t="str">
        <f>IFERROR(IF(AG869&lt;&gt;"",Z869*VLOOKUP(N869,【参考】数式用!$AG$2:$AL$48,MATCH(Y869,【参考】数式用!$AI$4:$AL$4,0)+2,0), ""), "")</f>
        <v/>
      </c>
      <c r="AD869" s="864"/>
      <c r="AE869" s="409"/>
      <c r="AF869" s="53"/>
      <c r="AG869" s="421" t="str">
        <f>IFERROR(VLOOKUP(O869, 【参考】数式用!$AY$5:$AY$13, 1, FALSE), "")</f>
        <v/>
      </c>
      <c r="AH869" s="422" t="str">
        <f>IFERROR(VLOOKUP(N869, 【参考】数式用!$BA$2:$BB$48, 2, FALSE), "")</f>
        <v/>
      </c>
      <c r="AI869" s="423" t="str">
        <f t="shared" si="28"/>
        <v/>
      </c>
      <c r="AJ869" s="424" t="str">
        <f t="shared" si="29"/>
        <v/>
      </c>
    </row>
    <row r="870" spans="1:36" ht="30" customHeight="1">
      <c r="A870" s="153">
        <v>857</v>
      </c>
      <c r="B870" s="857" t="str">
        <f>IF(基本情報入力シート!C895="","",基本情報入力シート!C895)</f>
        <v/>
      </c>
      <c r="C870" s="858"/>
      <c r="D870" s="858"/>
      <c r="E870" s="858"/>
      <c r="F870" s="858"/>
      <c r="G870" s="858"/>
      <c r="H870" s="858"/>
      <c r="I870" s="859"/>
      <c r="J870" s="405" t="str">
        <f>IF(基本情報入力シート!M895="","",基本情報入力シート!M895)</f>
        <v/>
      </c>
      <c r="K870" s="406" t="str">
        <f>IF(基本情報入力シート!R895="","",基本情報入力シート!R895)</f>
        <v/>
      </c>
      <c r="L870" s="406" t="str">
        <f>IF(基本情報入力シート!W895="","",基本情報入力シート!W895)</f>
        <v/>
      </c>
      <c r="M870" s="405" t="str">
        <f>IF(基本情報入力シート!X895="","",基本情報入力シート!X895)</f>
        <v/>
      </c>
      <c r="N870" s="157" t="str">
        <f>IF(基本情報入力シート!Y895="","",基本情報入力シート!Y895)</f>
        <v/>
      </c>
      <c r="O870" s="164"/>
      <c r="P870" s="43"/>
      <c r="Q870" s="860"/>
      <c r="R870" s="861"/>
      <c r="S870" s="154" t="str">
        <f>IFERROR(ROUNDDOWN(Q870*VLOOKUP(N870,【参考】数式用!$AR$2:$AW$48,MATCH(P870,【参考】数式用!$AT$4:$AW$4)+2,FALSE)*0.5, 0), "")</f>
        <v/>
      </c>
      <c r="T870" s="47"/>
      <c r="U870" s="156" t="str">
        <f>IFERROR(IF(AG870&lt;&gt;"",Q870*VLOOKUP(N870,【参考】数式用!$AG$2:$AL$48,MATCH(P870,【参考】数式用!$AI$4:$AL$4,0)+2,0), ""), "")</f>
        <v/>
      </c>
      <c r="V870" s="42"/>
      <c r="W870" s="862"/>
      <c r="X870" s="863"/>
      <c r="Y870" s="43"/>
      <c r="Z870" s="48"/>
      <c r="AA870" s="155"/>
      <c r="AB870" s="49"/>
      <c r="AC870" s="864" t="str">
        <f>IFERROR(IF(AG870&lt;&gt;"",Z870*VLOOKUP(N870,【参考】数式用!$AG$2:$AL$48,MATCH(Y870,【参考】数式用!$AI$4:$AL$4,0)+2,0), ""), "")</f>
        <v/>
      </c>
      <c r="AD870" s="864"/>
      <c r="AE870" s="409"/>
      <c r="AF870" s="53"/>
      <c r="AG870" s="421" t="str">
        <f>IFERROR(VLOOKUP(O870, 【参考】数式用!$AY$5:$AY$13, 1, FALSE), "")</f>
        <v/>
      </c>
      <c r="AH870" s="422" t="str">
        <f>IFERROR(VLOOKUP(N870, 【参考】数式用!$BA$2:$BB$48, 2, FALSE), "")</f>
        <v/>
      </c>
      <c r="AI870" s="423" t="str">
        <f t="shared" si="28"/>
        <v/>
      </c>
      <c r="AJ870" s="424" t="str">
        <f t="shared" si="29"/>
        <v/>
      </c>
    </row>
    <row r="871" spans="1:36" ht="30" customHeight="1">
      <c r="A871" s="153">
        <v>858</v>
      </c>
      <c r="B871" s="857" t="str">
        <f>IF(基本情報入力シート!C896="","",基本情報入力シート!C896)</f>
        <v/>
      </c>
      <c r="C871" s="858"/>
      <c r="D871" s="858"/>
      <c r="E871" s="858"/>
      <c r="F871" s="858"/>
      <c r="G871" s="858"/>
      <c r="H871" s="858"/>
      <c r="I871" s="859"/>
      <c r="J871" s="405" t="str">
        <f>IF(基本情報入力シート!M896="","",基本情報入力シート!M896)</f>
        <v/>
      </c>
      <c r="K871" s="406" t="str">
        <f>IF(基本情報入力シート!R896="","",基本情報入力シート!R896)</f>
        <v/>
      </c>
      <c r="L871" s="406" t="str">
        <f>IF(基本情報入力シート!W896="","",基本情報入力シート!W896)</f>
        <v/>
      </c>
      <c r="M871" s="405" t="str">
        <f>IF(基本情報入力シート!X896="","",基本情報入力シート!X896)</f>
        <v/>
      </c>
      <c r="N871" s="157" t="str">
        <f>IF(基本情報入力シート!Y896="","",基本情報入力シート!Y896)</f>
        <v/>
      </c>
      <c r="O871" s="164"/>
      <c r="P871" s="43"/>
      <c r="Q871" s="860"/>
      <c r="R871" s="861"/>
      <c r="S871" s="154" t="str">
        <f>IFERROR(ROUNDDOWN(Q871*VLOOKUP(N871,【参考】数式用!$AR$2:$AW$48,MATCH(P871,【参考】数式用!$AT$4:$AW$4)+2,FALSE)*0.5, 0), "")</f>
        <v/>
      </c>
      <c r="T871" s="47"/>
      <c r="U871" s="156" t="str">
        <f>IFERROR(IF(AG871&lt;&gt;"",Q871*VLOOKUP(N871,【参考】数式用!$AG$2:$AL$48,MATCH(P871,【参考】数式用!$AI$4:$AL$4,0)+2,0), ""), "")</f>
        <v/>
      </c>
      <c r="V871" s="42"/>
      <c r="W871" s="862"/>
      <c r="X871" s="863"/>
      <c r="Y871" s="43"/>
      <c r="Z871" s="48"/>
      <c r="AA871" s="155"/>
      <c r="AB871" s="49"/>
      <c r="AC871" s="864" t="str">
        <f>IFERROR(IF(AG871&lt;&gt;"",Z871*VLOOKUP(N871,【参考】数式用!$AG$2:$AL$48,MATCH(Y871,【参考】数式用!$AI$4:$AL$4,0)+2,0), ""), "")</f>
        <v/>
      </c>
      <c r="AD871" s="864"/>
      <c r="AE871" s="409"/>
      <c r="AF871" s="53"/>
      <c r="AG871" s="421" t="str">
        <f>IFERROR(VLOOKUP(O871, 【参考】数式用!$AY$5:$AY$13, 1, FALSE), "")</f>
        <v/>
      </c>
      <c r="AH871" s="422" t="str">
        <f>IFERROR(VLOOKUP(N871, 【参考】数式用!$BA$2:$BB$48, 2, FALSE), "")</f>
        <v/>
      </c>
      <c r="AI871" s="423" t="str">
        <f t="shared" si="28"/>
        <v/>
      </c>
      <c r="AJ871" s="424" t="str">
        <f t="shared" si="29"/>
        <v/>
      </c>
    </row>
    <row r="872" spans="1:36" ht="30" customHeight="1">
      <c r="A872" s="153">
        <v>859</v>
      </c>
      <c r="B872" s="857" t="str">
        <f>IF(基本情報入力シート!C897="","",基本情報入力シート!C897)</f>
        <v/>
      </c>
      <c r="C872" s="858"/>
      <c r="D872" s="858"/>
      <c r="E872" s="858"/>
      <c r="F872" s="858"/>
      <c r="G872" s="858"/>
      <c r="H872" s="858"/>
      <c r="I872" s="859"/>
      <c r="J872" s="405" t="str">
        <f>IF(基本情報入力シート!M897="","",基本情報入力シート!M897)</f>
        <v/>
      </c>
      <c r="K872" s="406" t="str">
        <f>IF(基本情報入力シート!R897="","",基本情報入力シート!R897)</f>
        <v/>
      </c>
      <c r="L872" s="406" t="str">
        <f>IF(基本情報入力シート!W897="","",基本情報入力シート!W897)</f>
        <v/>
      </c>
      <c r="M872" s="405" t="str">
        <f>IF(基本情報入力シート!X897="","",基本情報入力シート!X897)</f>
        <v/>
      </c>
      <c r="N872" s="157" t="str">
        <f>IF(基本情報入力シート!Y897="","",基本情報入力シート!Y897)</f>
        <v/>
      </c>
      <c r="O872" s="164"/>
      <c r="P872" s="43"/>
      <c r="Q872" s="860"/>
      <c r="R872" s="861"/>
      <c r="S872" s="154" t="str">
        <f>IFERROR(ROUNDDOWN(Q872*VLOOKUP(N872,【参考】数式用!$AR$2:$AW$48,MATCH(P872,【参考】数式用!$AT$4:$AW$4)+2,FALSE)*0.5, 0), "")</f>
        <v/>
      </c>
      <c r="T872" s="47"/>
      <c r="U872" s="156" t="str">
        <f>IFERROR(IF(AG872&lt;&gt;"",Q872*VLOOKUP(N872,【参考】数式用!$AG$2:$AL$48,MATCH(P872,【参考】数式用!$AI$4:$AL$4,0)+2,0), ""), "")</f>
        <v/>
      </c>
      <c r="V872" s="42"/>
      <c r="W872" s="862"/>
      <c r="X872" s="863"/>
      <c r="Y872" s="43"/>
      <c r="Z872" s="48"/>
      <c r="AA872" s="155"/>
      <c r="AB872" s="49"/>
      <c r="AC872" s="864" t="str">
        <f>IFERROR(IF(AG872&lt;&gt;"",Z872*VLOOKUP(N872,【参考】数式用!$AG$2:$AL$48,MATCH(Y872,【参考】数式用!$AI$4:$AL$4,0)+2,0), ""), "")</f>
        <v/>
      </c>
      <c r="AD872" s="864"/>
      <c r="AE872" s="409"/>
      <c r="AF872" s="53"/>
      <c r="AG872" s="421" t="str">
        <f>IFERROR(VLOOKUP(O872, 【参考】数式用!$AY$5:$AY$13, 1, FALSE), "")</f>
        <v/>
      </c>
      <c r="AH872" s="422" t="str">
        <f>IFERROR(VLOOKUP(N872, 【参考】数式用!$BA$2:$BB$48, 2, FALSE), "")</f>
        <v/>
      </c>
      <c r="AI872" s="423" t="str">
        <f t="shared" ref="AI872:AI935" si="30">IF(AND(OR(P872="処遇改善加算Ⅰ",P872="処遇改善加算Ⅱ"),AH872="対象"), 1,"")</f>
        <v/>
      </c>
      <c r="AJ872" s="424" t="str">
        <f t="shared" ref="AJ872:AJ935" si="31">IF(OR(Y872="処遇改善加算Ⅰ",Y872="処遇改善加算Ⅱ"),IF(AND(N872&lt;&gt;"訪問型サービス（総合事業）",N872&lt;&gt;"通所型サービス（総合事業）",N872&lt;&gt;"（介護予防）短期入所生活介護",N872&lt;&gt;"（介護予防）短期入所療養介護（老健）",N872&lt;&gt;"（介護予防）短期入所療養介護 （病院等（老健以外）)",N872&lt;&gt;"（介護予防）短期入所療養介護（医療院）"),1,""),"")</f>
        <v/>
      </c>
    </row>
    <row r="873" spans="1:36" ht="30" customHeight="1">
      <c r="A873" s="153">
        <v>860</v>
      </c>
      <c r="B873" s="857" t="str">
        <f>IF(基本情報入力シート!C898="","",基本情報入力シート!C898)</f>
        <v/>
      </c>
      <c r="C873" s="858"/>
      <c r="D873" s="858"/>
      <c r="E873" s="858"/>
      <c r="F873" s="858"/>
      <c r="G873" s="858"/>
      <c r="H873" s="858"/>
      <c r="I873" s="859"/>
      <c r="J873" s="405" t="str">
        <f>IF(基本情報入力シート!M898="","",基本情報入力シート!M898)</f>
        <v/>
      </c>
      <c r="K873" s="406" t="str">
        <f>IF(基本情報入力シート!R898="","",基本情報入力シート!R898)</f>
        <v/>
      </c>
      <c r="L873" s="406" t="str">
        <f>IF(基本情報入力シート!W898="","",基本情報入力シート!W898)</f>
        <v/>
      </c>
      <c r="M873" s="405" t="str">
        <f>IF(基本情報入力シート!X898="","",基本情報入力シート!X898)</f>
        <v/>
      </c>
      <c r="N873" s="157" t="str">
        <f>IF(基本情報入力シート!Y898="","",基本情報入力シート!Y898)</f>
        <v/>
      </c>
      <c r="O873" s="164"/>
      <c r="P873" s="43"/>
      <c r="Q873" s="860"/>
      <c r="R873" s="861"/>
      <c r="S873" s="154" t="str">
        <f>IFERROR(ROUNDDOWN(Q873*VLOOKUP(N873,【参考】数式用!$AR$2:$AW$48,MATCH(P873,【参考】数式用!$AT$4:$AW$4)+2,FALSE)*0.5, 0), "")</f>
        <v/>
      </c>
      <c r="T873" s="47"/>
      <c r="U873" s="156" t="str">
        <f>IFERROR(IF(AG873&lt;&gt;"",Q873*VLOOKUP(N873,【参考】数式用!$AG$2:$AL$48,MATCH(P873,【参考】数式用!$AI$4:$AL$4,0)+2,0), ""), "")</f>
        <v/>
      </c>
      <c r="V873" s="42"/>
      <c r="W873" s="862"/>
      <c r="X873" s="863"/>
      <c r="Y873" s="43"/>
      <c r="Z873" s="48"/>
      <c r="AA873" s="155"/>
      <c r="AB873" s="49"/>
      <c r="AC873" s="864" t="str">
        <f>IFERROR(IF(AG873&lt;&gt;"",Z873*VLOOKUP(N873,【参考】数式用!$AG$2:$AL$48,MATCH(Y873,【参考】数式用!$AI$4:$AL$4,0)+2,0), ""), "")</f>
        <v/>
      </c>
      <c r="AD873" s="864"/>
      <c r="AE873" s="409"/>
      <c r="AF873" s="53"/>
      <c r="AG873" s="421" t="str">
        <f>IFERROR(VLOOKUP(O873, 【参考】数式用!$AY$5:$AY$13, 1, FALSE), "")</f>
        <v/>
      </c>
      <c r="AH873" s="422" t="str">
        <f>IFERROR(VLOOKUP(N873, 【参考】数式用!$BA$2:$BB$48, 2, FALSE), "")</f>
        <v/>
      </c>
      <c r="AI873" s="423" t="str">
        <f t="shared" si="30"/>
        <v/>
      </c>
      <c r="AJ873" s="424" t="str">
        <f t="shared" si="31"/>
        <v/>
      </c>
    </row>
    <row r="874" spans="1:36" ht="30" customHeight="1">
      <c r="A874" s="153">
        <v>861</v>
      </c>
      <c r="B874" s="857" t="str">
        <f>IF(基本情報入力シート!C899="","",基本情報入力シート!C899)</f>
        <v/>
      </c>
      <c r="C874" s="858"/>
      <c r="D874" s="858"/>
      <c r="E874" s="858"/>
      <c r="F874" s="858"/>
      <c r="G874" s="858"/>
      <c r="H874" s="858"/>
      <c r="I874" s="859"/>
      <c r="J874" s="405" t="str">
        <f>IF(基本情報入力シート!M899="","",基本情報入力シート!M899)</f>
        <v/>
      </c>
      <c r="K874" s="406" t="str">
        <f>IF(基本情報入力シート!R899="","",基本情報入力シート!R899)</f>
        <v/>
      </c>
      <c r="L874" s="406" t="str">
        <f>IF(基本情報入力シート!W899="","",基本情報入力シート!W899)</f>
        <v/>
      </c>
      <c r="M874" s="405" t="str">
        <f>IF(基本情報入力シート!X899="","",基本情報入力シート!X899)</f>
        <v/>
      </c>
      <c r="N874" s="157" t="str">
        <f>IF(基本情報入力シート!Y899="","",基本情報入力シート!Y899)</f>
        <v/>
      </c>
      <c r="O874" s="164"/>
      <c r="P874" s="43"/>
      <c r="Q874" s="860"/>
      <c r="R874" s="861"/>
      <c r="S874" s="154" t="str">
        <f>IFERROR(ROUNDDOWN(Q874*VLOOKUP(N874,【参考】数式用!$AR$2:$AW$48,MATCH(P874,【参考】数式用!$AT$4:$AW$4)+2,FALSE)*0.5, 0), "")</f>
        <v/>
      </c>
      <c r="T874" s="47"/>
      <c r="U874" s="156" t="str">
        <f>IFERROR(IF(AG874&lt;&gt;"",Q874*VLOOKUP(N874,【参考】数式用!$AG$2:$AL$48,MATCH(P874,【参考】数式用!$AI$4:$AL$4,0)+2,0), ""), "")</f>
        <v/>
      </c>
      <c r="V874" s="42"/>
      <c r="W874" s="862"/>
      <c r="X874" s="863"/>
      <c r="Y874" s="43"/>
      <c r="Z874" s="48"/>
      <c r="AA874" s="155"/>
      <c r="AB874" s="49"/>
      <c r="AC874" s="864" t="str">
        <f>IFERROR(IF(AG874&lt;&gt;"",Z874*VLOOKUP(N874,【参考】数式用!$AG$2:$AL$48,MATCH(Y874,【参考】数式用!$AI$4:$AL$4,0)+2,0), ""), "")</f>
        <v/>
      </c>
      <c r="AD874" s="864"/>
      <c r="AE874" s="409"/>
      <c r="AF874" s="53"/>
      <c r="AG874" s="421" t="str">
        <f>IFERROR(VLOOKUP(O874, 【参考】数式用!$AY$5:$AY$13, 1, FALSE), "")</f>
        <v/>
      </c>
      <c r="AH874" s="422" t="str">
        <f>IFERROR(VLOOKUP(N874, 【参考】数式用!$BA$2:$BB$48, 2, FALSE), "")</f>
        <v/>
      </c>
      <c r="AI874" s="423" t="str">
        <f t="shared" si="30"/>
        <v/>
      </c>
      <c r="AJ874" s="424" t="str">
        <f t="shared" si="31"/>
        <v/>
      </c>
    </row>
    <row r="875" spans="1:36" ht="30" customHeight="1">
      <c r="A875" s="153">
        <v>862</v>
      </c>
      <c r="B875" s="857" t="str">
        <f>IF(基本情報入力シート!C900="","",基本情報入力シート!C900)</f>
        <v/>
      </c>
      <c r="C875" s="858"/>
      <c r="D875" s="858"/>
      <c r="E875" s="858"/>
      <c r="F875" s="858"/>
      <c r="G875" s="858"/>
      <c r="H875" s="858"/>
      <c r="I875" s="859"/>
      <c r="J875" s="405" t="str">
        <f>IF(基本情報入力シート!M900="","",基本情報入力シート!M900)</f>
        <v/>
      </c>
      <c r="K875" s="406" t="str">
        <f>IF(基本情報入力シート!R900="","",基本情報入力シート!R900)</f>
        <v/>
      </c>
      <c r="L875" s="406" t="str">
        <f>IF(基本情報入力シート!W900="","",基本情報入力シート!W900)</f>
        <v/>
      </c>
      <c r="M875" s="405" t="str">
        <f>IF(基本情報入力シート!X900="","",基本情報入力シート!X900)</f>
        <v/>
      </c>
      <c r="N875" s="157" t="str">
        <f>IF(基本情報入力シート!Y900="","",基本情報入力シート!Y900)</f>
        <v/>
      </c>
      <c r="O875" s="164"/>
      <c r="P875" s="43"/>
      <c r="Q875" s="860"/>
      <c r="R875" s="861"/>
      <c r="S875" s="154" t="str">
        <f>IFERROR(ROUNDDOWN(Q875*VLOOKUP(N875,【参考】数式用!$AR$2:$AW$48,MATCH(P875,【参考】数式用!$AT$4:$AW$4)+2,FALSE)*0.5, 0), "")</f>
        <v/>
      </c>
      <c r="T875" s="47"/>
      <c r="U875" s="156" t="str">
        <f>IFERROR(IF(AG875&lt;&gt;"",Q875*VLOOKUP(N875,【参考】数式用!$AG$2:$AL$48,MATCH(P875,【参考】数式用!$AI$4:$AL$4,0)+2,0), ""), "")</f>
        <v/>
      </c>
      <c r="V875" s="42"/>
      <c r="W875" s="862"/>
      <c r="X875" s="863"/>
      <c r="Y875" s="43"/>
      <c r="Z875" s="48"/>
      <c r="AA875" s="155"/>
      <c r="AB875" s="49"/>
      <c r="AC875" s="864" t="str">
        <f>IFERROR(IF(AG875&lt;&gt;"",Z875*VLOOKUP(N875,【参考】数式用!$AG$2:$AL$48,MATCH(Y875,【参考】数式用!$AI$4:$AL$4,0)+2,0), ""), "")</f>
        <v/>
      </c>
      <c r="AD875" s="864"/>
      <c r="AE875" s="409"/>
      <c r="AF875" s="53"/>
      <c r="AG875" s="421" t="str">
        <f>IFERROR(VLOOKUP(O875, 【参考】数式用!$AY$5:$AY$13, 1, FALSE), "")</f>
        <v/>
      </c>
      <c r="AH875" s="422" t="str">
        <f>IFERROR(VLOOKUP(N875, 【参考】数式用!$BA$2:$BB$48, 2, FALSE), "")</f>
        <v/>
      </c>
      <c r="AI875" s="423" t="str">
        <f t="shared" si="30"/>
        <v/>
      </c>
      <c r="AJ875" s="424" t="str">
        <f t="shared" si="31"/>
        <v/>
      </c>
    </row>
    <row r="876" spans="1:36" ht="30" customHeight="1">
      <c r="A876" s="153">
        <v>863</v>
      </c>
      <c r="B876" s="857" t="str">
        <f>IF(基本情報入力シート!C901="","",基本情報入力シート!C901)</f>
        <v/>
      </c>
      <c r="C876" s="858"/>
      <c r="D876" s="858"/>
      <c r="E876" s="858"/>
      <c r="F876" s="858"/>
      <c r="G876" s="858"/>
      <c r="H876" s="858"/>
      <c r="I876" s="859"/>
      <c r="J876" s="405" t="str">
        <f>IF(基本情報入力シート!M901="","",基本情報入力シート!M901)</f>
        <v/>
      </c>
      <c r="K876" s="406" t="str">
        <f>IF(基本情報入力シート!R901="","",基本情報入力シート!R901)</f>
        <v/>
      </c>
      <c r="L876" s="406" t="str">
        <f>IF(基本情報入力シート!W901="","",基本情報入力シート!W901)</f>
        <v/>
      </c>
      <c r="M876" s="405" t="str">
        <f>IF(基本情報入力シート!X901="","",基本情報入力シート!X901)</f>
        <v/>
      </c>
      <c r="N876" s="157" t="str">
        <f>IF(基本情報入力シート!Y901="","",基本情報入力シート!Y901)</f>
        <v/>
      </c>
      <c r="O876" s="164"/>
      <c r="P876" s="43"/>
      <c r="Q876" s="860"/>
      <c r="R876" s="861"/>
      <c r="S876" s="154" t="str">
        <f>IFERROR(ROUNDDOWN(Q876*VLOOKUP(N876,【参考】数式用!$AR$2:$AW$48,MATCH(P876,【参考】数式用!$AT$4:$AW$4)+2,FALSE)*0.5, 0), "")</f>
        <v/>
      </c>
      <c r="T876" s="47"/>
      <c r="U876" s="156" t="str">
        <f>IFERROR(IF(AG876&lt;&gt;"",Q876*VLOOKUP(N876,【参考】数式用!$AG$2:$AL$48,MATCH(P876,【参考】数式用!$AI$4:$AL$4,0)+2,0), ""), "")</f>
        <v/>
      </c>
      <c r="V876" s="42"/>
      <c r="W876" s="862"/>
      <c r="X876" s="863"/>
      <c r="Y876" s="43"/>
      <c r="Z876" s="48"/>
      <c r="AA876" s="155"/>
      <c r="AB876" s="49"/>
      <c r="AC876" s="864" t="str">
        <f>IFERROR(IF(AG876&lt;&gt;"",Z876*VLOOKUP(N876,【参考】数式用!$AG$2:$AL$48,MATCH(Y876,【参考】数式用!$AI$4:$AL$4,0)+2,0), ""), "")</f>
        <v/>
      </c>
      <c r="AD876" s="864"/>
      <c r="AE876" s="409"/>
      <c r="AF876" s="53"/>
      <c r="AG876" s="421" t="str">
        <f>IFERROR(VLOOKUP(O876, 【参考】数式用!$AY$5:$AY$13, 1, FALSE), "")</f>
        <v/>
      </c>
      <c r="AH876" s="422" t="str">
        <f>IFERROR(VLOOKUP(N876, 【参考】数式用!$BA$2:$BB$48, 2, FALSE), "")</f>
        <v/>
      </c>
      <c r="AI876" s="423" t="str">
        <f t="shared" si="30"/>
        <v/>
      </c>
      <c r="AJ876" s="424" t="str">
        <f t="shared" si="31"/>
        <v/>
      </c>
    </row>
    <row r="877" spans="1:36" ht="30" customHeight="1">
      <c r="A877" s="153">
        <v>864</v>
      </c>
      <c r="B877" s="857" t="str">
        <f>IF(基本情報入力シート!C902="","",基本情報入力シート!C902)</f>
        <v/>
      </c>
      <c r="C877" s="858"/>
      <c r="D877" s="858"/>
      <c r="E877" s="858"/>
      <c r="F877" s="858"/>
      <c r="G877" s="858"/>
      <c r="H877" s="858"/>
      <c r="I877" s="859"/>
      <c r="J877" s="405" t="str">
        <f>IF(基本情報入力シート!M902="","",基本情報入力シート!M902)</f>
        <v/>
      </c>
      <c r="K877" s="406" t="str">
        <f>IF(基本情報入力シート!R902="","",基本情報入力シート!R902)</f>
        <v/>
      </c>
      <c r="L877" s="406" t="str">
        <f>IF(基本情報入力シート!W902="","",基本情報入力シート!W902)</f>
        <v/>
      </c>
      <c r="M877" s="405" t="str">
        <f>IF(基本情報入力シート!X902="","",基本情報入力シート!X902)</f>
        <v/>
      </c>
      <c r="N877" s="157" t="str">
        <f>IF(基本情報入力シート!Y902="","",基本情報入力シート!Y902)</f>
        <v/>
      </c>
      <c r="O877" s="164"/>
      <c r="P877" s="43"/>
      <c r="Q877" s="860"/>
      <c r="R877" s="861"/>
      <c r="S877" s="154" t="str">
        <f>IFERROR(ROUNDDOWN(Q877*VLOOKUP(N877,【参考】数式用!$AR$2:$AW$48,MATCH(P877,【参考】数式用!$AT$4:$AW$4)+2,FALSE)*0.5, 0), "")</f>
        <v/>
      </c>
      <c r="T877" s="47"/>
      <c r="U877" s="156" t="str">
        <f>IFERROR(IF(AG877&lt;&gt;"",Q877*VLOOKUP(N877,【参考】数式用!$AG$2:$AL$48,MATCH(P877,【参考】数式用!$AI$4:$AL$4,0)+2,0), ""), "")</f>
        <v/>
      </c>
      <c r="V877" s="42"/>
      <c r="W877" s="862"/>
      <c r="X877" s="863"/>
      <c r="Y877" s="43"/>
      <c r="Z877" s="48"/>
      <c r="AA877" s="155"/>
      <c r="AB877" s="49"/>
      <c r="AC877" s="864" t="str">
        <f>IFERROR(IF(AG877&lt;&gt;"",Z877*VLOOKUP(N877,【参考】数式用!$AG$2:$AL$48,MATCH(Y877,【参考】数式用!$AI$4:$AL$4,0)+2,0), ""), "")</f>
        <v/>
      </c>
      <c r="AD877" s="864"/>
      <c r="AE877" s="409"/>
      <c r="AF877" s="53"/>
      <c r="AG877" s="421" t="str">
        <f>IFERROR(VLOOKUP(O877, 【参考】数式用!$AY$5:$AY$13, 1, FALSE), "")</f>
        <v/>
      </c>
      <c r="AH877" s="422" t="str">
        <f>IFERROR(VLOOKUP(N877, 【参考】数式用!$BA$2:$BB$48, 2, FALSE), "")</f>
        <v/>
      </c>
      <c r="AI877" s="423" t="str">
        <f t="shared" si="30"/>
        <v/>
      </c>
      <c r="AJ877" s="424" t="str">
        <f t="shared" si="31"/>
        <v/>
      </c>
    </row>
    <row r="878" spans="1:36" ht="30" customHeight="1">
      <c r="A878" s="153">
        <v>865</v>
      </c>
      <c r="B878" s="857" t="str">
        <f>IF(基本情報入力シート!C903="","",基本情報入力シート!C903)</f>
        <v/>
      </c>
      <c r="C878" s="858"/>
      <c r="D878" s="858"/>
      <c r="E878" s="858"/>
      <c r="F878" s="858"/>
      <c r="G878" s="858"/>
      <c r="H878" s="858"/>
      <c r="I878" s="859"/>
      <c r="J878" s="405" t="str">
        <f>IF(基本情報入力シート!M903="","",基本情報入力シート!M903)</f>
        <v/>
      </c>
      <c r="K878" s="406" t="str">
        <f>IF(基本情報入力シート!R903="","",基本情報入力シート!R903)</f>
        <v/>
      </c>
      <c r="L878" s="406" t="str">
        <f>IF(基本情報入力シート!W903="","",基本情報入力シート!W903)</f>
        <v/>
      </c>
      <c r="M878" s="405" t="str">
        <f>IF(基本情報入力シート!X903="","",基本情報入力シート!X903)</f>
        <v/>
      </c>
      <c r="N878" s="157" t="str">
        <f>IF(基本情報入力シート!Y903="","",基本情報入力シート!Y903)</f>
        <v/>
      </c>
      <c r="O878" s="164"/>
      <c r="P878" s="43"/>
      <c r="Q878" s="860"/>
      <c r="R878" s="861"/>
      <c r="S878" s="154" t="str">
        <f>IFERROR(ROUNDDOWN(Q878*VLOOKUP(N878,【参考】数式用!$AR$2:$AW$48,MATCH(P878,【参考】数式用!$AT$4:$AW$4)+2,FALSE)*0.5, 0), "")</f>
        <v/>
      </c>
      <c r="T878" s="47"/>
      <c r="U878" s="156" t="str">
        <f>IFERROR(IF(AG878&lt;&gt;"",Q878*VLOOKUP(N878,【参考】数式用!$AG$2:$AL$48,MATCH(P878,【参考】数式用!$AI$4:$AL$4,0)+2,0), ""), "")</f>
        <v/>
      </c>
      <c r="V878" s="42"/>
      <c r="W878" s="862"/>
      <c r="X878" s="863"/>
      <c r="Y878" s="43"/>
      <c r="Z878" s="48"/>
      <c r="AA878" s="155"/>
      <c r="AB878" s="49"/>
      <c r="AC878" s="864" t="str">
        <f>IFERROR(IF(AG878&lt;&gt;"",Z878*VLOOKUP(N878,【参考】数式用!$AG$2:$AL$48,MATCH(Y878,【参考】数式用!$AI$4:$AL$4,0)+2,0), ""), "")</f>
        <v/>
      </c>
      <c r="AD878" s="864"/>
      <c r="AE878" s="409"/>
      <c r="AF878" s="53"/>
      <c r="AG878" s="421" t="str">
        <f>IFERROR(VLOOKUP(O878, 【参考】数式用!$AY$5:$AY$13, 1, FALSE), "")</f>
        <v/>
      </c>
      <c r="AH878" s="422" t="str">
        <f>IFERROR(VLOOKUP(N878, 【参考】数式用!$BA$2:$BB$48, 2, FALSE), "")</f>
        <v/>
      </c>
      <c r="AI878" s="423" t="str">
        <f t="shared" si="30"/>
        <v/>
      </c>
      <c r="AJ878" s="424" t="str">
        <f t="shared" si="31"/>
        <v/>
      </c>
    </row>
    <row r="879" spans="1:36" ht="30" customHeight="1">
      <c r="A879" s="153">
        <v>866</v>
      </c>
      <c r="B879" s="857" t="str">
        <f>IF(基本情報入力シート!C904="","",基本情報入力シート!C904)</f>
        <v/>
      </c>
      <c r="C879" s="858"/>
      <c r="D879" s="858"/>
      <c r="E879" s="858"/>
      <c r="F879" s="858"/>
      <c r="G879" s="858"/>
      <c r="H879" s="858"/>
      <c r="I879" s="859"/>
      <c r="J879" s="405" t="str">
        <f>IF(基本情報入力シート!M904="","",基本情報入力シート!M904)</f>
        <v/>
      </c>
      <c r="K879" s="406" t="str">
        <f>IF(基本情報入力シート!R904="","",基本情報入力シート!R904)</f>
        <v/>
      </c>
      <c r="L879" s="406" t="str">
        <f>IF(基本情報入力シート!W904="","",基本情報入力シート!W904)</f>
        <v/>
      </c>
      <c r="M879" s="405" t="str">
        <f>IF(基本情報入力シート!X904="","",基本情報入力シート!X904)</f>
        <v/>
      </c>
      <c r="N879" s="157" t="str">
        <f>IF(基本情報入力シート!Y904="","",基本情報入力シート!Y904)</f>
        <v/>
      </c>
      <c r="O879" s="164"/>
      <c r="P879" s="43"/>
      <c r="Q879" s="860"/>
      <c r="R879" s="861"/>
      <c r="S879" s="154" t="str">
        <f>IFERROR(ROUNDDOWN(Q879*VLOOKUP(N879,【参考】数式用!$AR$2:$AW$48,MATCH(P879,【参考】数式用!$AT$4:$AW$4)+2,FALSE)*0.5, 0), "")</f>
        <v/>
      </c>
      <c r="T879" s="47"/>
      <c r="U879" s="156" t="str">
        <f>IFERROR(IF(AG879&lt;&gt;"",Q879*VLOOKUP(N879,【参考】数式用!$AG$2:$AL$48,MATCH(P879,【参考】数式用!$AI$4:$AL$4,0)+2,0), ""), "")</f>
        <v/>
      </c>
      <c r="V879" s="42"/>
      <c r="W879" s="862"/>
      <c r="X879" s="863"/>
      <c r="Y879" s="43"/>
      <c r="Z879" s="48"/>
      <c r="AA879" s="155"/>
      <c r="AB879" s="49"/>
      <c r="AC879" s="864" t="str">
        <f>IFERROR(IF(AG879&lt;&gt;"",Z879*VLOOKUP(N879,【参考】数式用!$AG$2:$AL$48,MATCH(Y879,【参考】数式用!$AI$4:$AL$4,0)+2,0), ""), "")</f>
        <v/>
      </c>
      <c r="AD879" s="864"/>
      <c r="AE879" s="409"/>
      <c r="AF879" s="53"/>
      <c r="AG879" s="421" t="str">
        <f>IFERROR(VLOOKUP(O879, 【参考】数式用!$AY$5:$AY$13, 1, FALSE), "")</f>
        <v/>
      </c>
      <c r="AH879" s="422" t="str">
        <f>IFERROR(VLOOKUP(N879, 【参考】数式用!$BA$2:$BB$48, 2, FALSE), "")</f>
        <v/>
      </c>
      <c r="AI879" s="423" t="str">
        <f t="shared" si="30"/>
        <v/>
      </c>
      <c r="AJ879" s="424" t="str">
        <f t="shared" si="31"/>
        <v/>
      </c>
    </row>
    <row r="880" spans="1:36" ht="30" customHeight="1">
      <c r="A880" s="153">
        <v>867</v>
      </c>
      <c r="B880" s="857" t="str">
        <f>IF(基本情報入力シート!C905="","",基本情報入力シート!C905)</f>
        <v/>
      </c>
      <c r="C880" s="858"/>
      <c r="D880" s="858"/>
      <c r="E880" s="858"/>
      <c r="F880" s="858"/>
      <c r="G880" s="858"/>
      <c r="H880" s="858"/>
      <c r="I880" s="859"/>
      <c r="J880" s="405" t="str">
        <f>IF(基本情報入力シート!M905="","",基本情報入力シート!M905)</f>
        <v/>
      </c>
      <c r="K880" s="406" t="str">
        <f>IF(基本情報入力シート!R905="","",基本情報入力シート!R905)</f>
        <v/>
      </c>
      <c r="L880" s="406" t="str">
        <f>IF(基本情報入力シート!W905="","",基本情報入力シート!W905)</f>
        <v/>
      </c>
      <c r="M880" s="405" t="str">
        <f>IF(基本情報入力シート!X905="","",基本情報入力シート!X905)</f>
        <v/>
      </c>
      <c r="N880" s="157" t="str">
        <f>IF(基本情報入力シート!Y905="","",基本情報入力シート!Y905)</f>
        <v/>
      </c>
      <c r="O880" s="164"/>
      <c r="P880" s="43"/>
      <c r="Q880" s="860"/>
      <c r="R880" s="861"/>
      <c r="S880" s="154" t="str">
        <f>IFERROR(ROUNDDOWN(Q880*VLOOKUP(N880,【参考】数式用!$AR$2:$AW$48,MATCH(P880,【参考】数式用!$AT$4:$AW$4)+2,FALSE)*0.5, 0), "")</f>
        <v/>
      </c>
      <c r="T880" s="47"/>
      <c r="U880" s="156" t="str">
        <f>IFERROR(IF(AG880&lt;&gt;"",Q880*VLOOKUP(N880,【参考】数式用!$AG$2:$AL$48,MATCH(P880,【参考】数式用!$AI$4:$AL$4,0)+2,0), ""), "")</f>
        <v/>
      </c>
      <c r="V880" s="42"/>
      <c r="W880" s="862"/>
      <c r="X880" s="863"/>
      <c r="Y880" s="43"/>
      <c r="Z880" s="48"/>
      <c r="AA880" s="155"/>
      <c r="AB880" s="49"/>
      <c r="AC880" s="864" t="str">
        <f>IFERROR(IF(AG880&lt;&gt;"",Z880*VLOOKUP(N880,【参考】数式用!$AG$2:$AL$48,MATCH(Y880,【参考】数式用!$AI$4:$AL$4,0)+2,0), ""), "")</f>
        <v/>
      </c>
      <c r="AD880" s="864"/>
      <c r="AE880" s="409"/>
      <c r="AF880" s="53"/>
      <c r="AG880" s="421" t="str">
        <f>IFERROR(VLOOKUP(O880, 【参考】数式用!$AY$5:$AY$13, 1, FALSE), "")</f>
        <v/>
      </c>
      <c r="AH880" s="422" t="str">
        <f>IFERROR(VLOOKUP(N880, 【参考】数式用!$BA$2:$BB$48, 2, FALSE), "")</f>
        <v/>
      </c>
      <c r="AI880" s="423" t="str">
        <f t="shared" si="30"/>
        <v/>
      </c>
      <c r="AJ880" s="424" t="str">
        <f t="shared" si="31"/>
        <v/>
      </c>
    </row>
    <row r="881" spans="1:36" ht="30" customHeight="1">
      <c r="A881" s="153">
        <v>868</v>
      </c>
      <c r="B881" s="857" t="str">
        <f>IF(基本情報入力シート!C906="","",基本情報入力シート!C906)</f>
        <v/>
      </c>
      <c r="C881" s="858"/>
      <c r="D881" s="858"/>
      <c r="E881" s="858"/>
      <c r="F881" s="858"/>
      <c r="G881" s="858"/>
      <c r="H881" s="858"/>
      <c r="I881" s="859"/>
      <c r="J881" s="405" t="str">
        <f>IF(基本情報入力シート!M906="","",基本情報入力シート!M906)</f>
        <v/>
      </c>
      <c r="K881" s="406" t="str">
        <f>IF(基本情報入力シート!R906="","",基本情報入力シート!R906)</f>
        <v/>
      </c>
      <c r="L881" s="406" t="str">
        <f>IF(基本情報入力シート!W906="","",基本情報入力シート!W906)</f>
        <v/>
      </c>
      <c r="M881" s="405" t="str">
        <f>IF(基本情報入力シート!X906="","",基本情報入力シート!X906)</f>
        <v/>
      </c>
      <c r="N881" s="157" t="str">
        <f>IF(基本情報入力シート!Y906="","",基本情報入力シート!Y906)</f>
        <v/>
      </c>
      <c r="O881" s="164"/>
      <c r="P881" s="43"/>
      <c r="Q881" s="860"/>
      <c r="R881" s="861"/>
      <c r="S881" s="154" t="str">
        <f>IFERROR(ROUNDDOWN(Q881*VLOOKUP(N881,【参考】数式用!$AR$2:$AW$48,MATCH(P881,【参考】数式用!$AT$4:$AW$4)+2,FALSE)*0.5, 0), "")</f>
        <v/>
      </c>
      <c r="T881" s="47"/>
      <c r="U881" s="156" t="str">
        <f>IFERROR(IF(AG881&lt;&gt;"",Q881*VLOOKUP(N881,【参考】数式用!$AG$2:$AL$48,MATCH(P881,【参考】数式用!$AI$4:$AL$4,0)+2,0), ""), "")</f>
        <v/>
      </c>
      <c r="V881" s="42"/>
      <c r="W881" s="862"/>
      <c r="X881" s="863"/>
      <c r="Y881" s="43"/>
      <c r="Z881" s="48"/>
      <c r="AA881" s="155"/>
      <c r="AB881" s="49"/>
      <c r="AC881" s="864" t="str">
        <f>IFERROR(IF(AG881&lt;&gt;"",Z881*VLOOKUP(N881,【参考】数式用!$AG$2:$AL$48,MATCH(Y881,【参考】数式用!$AI$4:$AL$4,0)+2,0), ""), "")</f>
        <v/>
      </c>
      <c r="AD881" s="864"/>
      <c r="AE881" s="409"/>
      <c r="AF881" s="53"/>
      <c r="AG881" s="421" t="str">
        <f>IFERROR(VLOOKUP(O881, 【参考】数式用!$AY$5:$AY$13, 1, FALSE), "")</f>
        <v/>
      </c>
      <c r="AH881" s="422" t="str">
        <f>IFERROR(VLOOKUP(N881, 【参考】数式用!$BA$2:$BB$48, 2, FALSE), "")</f>
        <v/>
      </c>
      <c r="AI881" s="423" t="str">
        <f t="shared" si="30"/>
        <v/>
      </c>
      <c r="AJ881" s="424" t="str">
        <f t="shared" si="31"/>
        <v/>
      </c>
    </row>
    <row r="882" spans="1:36" ht="30" customHeight="1">
      <c r="A882" s="153">
        <v>869</v>
      </c>
      <c r="B882" s="857" t="str">
        <f>IF(基本情報入力シート!C907="","",基本情報入力シート!C907)</f>
        <v/>
      </c>
      <c r="C882" s="858"/>
      <c r="D882" s="858"/>
      <c r="E882" s="858"/>
      <c r="F882" s="858"/>
      <c r="G882" s="858"/>
      <c r="H882" s="858"/>
      <c r="I882" s="859"/>
      <c r="J882" s="405" t="str">
        <f>IF(基本情報入力シート!M907="","",基本情報入力シート!M907)</f>
        <v/>
      </c>
      <c r="K882" s="406" t="str">
        <f>IF(基本情報入力シート!R907="","",基本情報入力シート!R907)</f>
        <v/>
      </c>
      <c r="L882" s="406" t="str">
        <f>IF(基本情報入力シート!W907="","",基本情報入力シート!W907)</f>
        <v/>
      </c>
      <c r="M882" s="405" t="str">
        <f>IF(基本情報入力シート!X907="","",基本情報入力シート!X907)</f>
        <v/>
      </c>
      <c r="N882" s="157" t="str">
        <f>IF(基本情報入力シート!Y907="","",基本情報入力シート!Y907)</f>
        <v/>
      </c>
      <c r="O882" s="164"/>
      <c r="P882" s="43"/>
      <c r="Q882" s="860"/>
      <c r="R882" s="861"/>
      <c r="S882" s="154" t="str">
        <f>IFERROR(ROUNDDOWN(Q882*VLOOKUP(N882,【参考】数式用!$AR$2:$AW$48,MATCH(P882,【参考】数式用!$AT$4:$AW$4)+2,FALSE)*0.5, 0), "")</f>
        <v/>
      </c>
      <c r="T882" s="47"/>
      <c r="U882" s="156" t="str">
        <f>IFERROR(IF(AG882&lt;&gt;"",Q882*VLOOKUP(N882,【参考】数式用!$AG$2:$AL$48,MATCH(P882,【参考】数式用!$AI$4:$AL$4,0)+2,0), ""), "")</f>
        <v/>
      </c>
      <c r="V882" s="42"/>
      <c r="W882" s="862"/>
      <c r="X882" s="863"/>
      <c r="Y882" s="43"/>
      <c r="Z882" s="48"/>
      <c r="AA882" s="155"/>
      <c r="AB882" s="49"/>
      <c r="AC882" s="864" t="str">
        <f>IFERROR(IF(AG882&lt;&gt;"",Z882*VLOOKUP(N882,【参考】数式用!$AG$2:$AL$48,MATCH(Y882,【参考】数式用!$AI$4:$AL$4,0)+2,0), ""), "")</f>
        <v/>
      </c>
      <c r="AD882" s="864"/>
      <c r="AE882" s="409"/>
      <c r="AF882" s="53"/>
      <c r="AG882" s="421" t="str">
        <f>IFERROR(VLOOKUP(O882, 【参考】数式用!$AY$5:$AY$13, 1, FALSE), "")</f>
        <v/>
      </c>
      <c r="AH882" s="422" t="str">
        <f>IFERROR(VLOOKUP(N882, 【参考】数式用!$BA$2:$BB$48, 2, FALSE), "")</f>
        <v/>
      </c>
      <c r="AI882" s="423" t="str">
        <f t="shared" si="30"/>
        <v/>
      </c>
      <c r="AJ882" s="424" t="str">
        <f t="shared" si="31"/>
        <v/>
      </c>
    </row>
    <row r="883" spans="1:36" ht="30" customHeight="1">
      <c r="A883" s="153">
        <v>870</v>
      </c>
      <c r="B883" s="857" t="str">
        <f>IF(基本情報入力シート!C908="","",基本情報入力シート!C908)</f>
        <v/>
      </c>
      <c r="C883" s="858"/>
      <c r="D883" s="858"/>
      <c r="E883" s="858"/>
      <c r="F883" s="858"/>
      <c r="G883" s="858"/>
      <c r="H883" s="858"/>
      <c r="I883" s="859"/>
      <c r="J883" s="405" t="str">
        <f>IF(基本情報入力シート!M908="","",基本情報入力シート!M908)</f>
        <v/>
      </c>
      <c r="K883" s="406" t="str">
        <f>IF(基本情報入力シート!R908="","",基本情報入力シート!R908)</f>
        <v/>
      </c>
      <c r="L883" s="406" t="str">
        <f>IF(基本情報入力シート!W908="","",基本情報入力シート!W908)</f>
        <v/>
      </c>
      <c r="M883" s="405" t="str">
        <f>IF(基本情報入力シート!X908="","",基本情報入力シート!X908)</f>
        <v/>
      </c>
      <c r="N883" s="157" t="str">
        <f>IF(基本情報入力シート!Y908="","",基本情報入力シート!Y908)</f>
        <v/>
      </c>
      <c r="O883" s="164"/>
      <c r="P883" s="43"/>
      <c r="Q883" s="860"/>
      <c r="R883" s="861"/>
      <c r="S883" s="154" t="str">
        <f>IFERROR(ROUNDDOWN(Q883*VLOOKUP(N883,【参考】数式用!$AR$2:$AW$48,MATCH(P883,【参考】数式用!$AT$4:$AW$4)+2,FALSE)*0.5, 0), "")</f>
        <v/>
      </c>
      <c r="T883" s="47"/>
      <c r="U883" s="156" t="str">
        <f>IFERROR(IF(AG883&lt;&gt;"",Q883*VLOOKUP(N883,【参考】数式用!$AG$2:$AL$48,MATCH(P883,【参考】数式用!$AI$4:$AL$4,0)+2,0), ""), "")</f>
        <v/>
      </c>
      <c r="V883" s="42"/>
      <c r="W883" s="862"/>
      <c r="X883" s="863"/>
      <c r="Y883" s="43"/>
      <c r="Z883" s="48"/>
      <c r="AA883" s="155"/>
      <c r="AB883" s="49"/>
      <c r="AC883" s="864" t="str">
        <f>IFERROR(IF(AG883&lt;&gt;"",Z883*VLOOKUP(N883,【参考】数式用!$AG$2:$AL$48,MATCH(Y883,【参考】数式用!$AI$4:$AL$4,0)+2,0), ""), "")</f>
        <v/>
      </c>
      <c r="AD883" s="864"/>
      <c r="AE883" s="409"/>
      <c r="AF883" s="53"/>
      <c r="AG883" s="421" t="str">
        <f>IFERROR(VLOOKUP(O883, 【参考】数式用!$AY$5:$AY$13, 1, FALSE), "")</f>
        <v/>
      </c>
      <c r="AH883" s="422" t="str">
        <f>IFERROR(VLOOKUP(N883, 【参考】数式用!$BA$2:$BB$48, 2, FALSE), "")</f>
        <v/>
      </c>
      <c r="AI883" s="423" t="str">
        <f t="shared" si="30"/>
        <v/>
      </c>
      <c r="AJ883" s="424" t="str">
        <f t="shared" si="31"/>
        <v/>
      </c>
    </row>
    <row r="884" spans="1:36" ht="30" customHeight="1">
      <c r="A884" s="153">
        <v>871</v>
      </c>
      <c r="B884" s="857" t="str">
        <f>IF(基本情報入力シート!C909="","",基本情報入力シート!C909)</f>
        <v/>
      </c>
      <c r="C884" s="858"/>
      <c r="D884" s="858"/>
      <c r="E884" s="858"/>
      <c r="F884" s="858"/>
      <c r="G884" s="858"/>
      <c r="H884" s="858"/>
      <c r="I884" s="859"/>
      <c r="J884" s="405" t="str">
        <f>IF(基本情報入力シート!M909="","",基本情報入力シート!M909)</f>
        <v/>
      </c>
      <c r="K884" s="406" t="str">
        <f>IF(基本情報入力シート!R909="","",基本情報入力シート!R909)</f>
        <v/>
      </c>
      <c r="L884" s="406" t="str">
        <f>IF(基本情報入力シート!W909="","",基本情報入力シート!W909)</f>
        <v/>
      </c>
      <c r="M884" s="405" t="str">
        <f>IF(基本情報入力シート!X909="","",基本情報入力シート!X909)</f>
        <v/>
      </c>
      <c r="N884" s="157" t="str">
        <f>IF(基本情報入力シート!Y909="","",基本情報入力シート!Y909)</f>
        <v/>
      </c>
      <c r="O884" s="164"/>
      <c r="P884" s="43"/>
      <c r="Q884" s="860"/>
      <c r="R884" s="861"/>
      <c r="S884" s="154" t="str">
        <f>IFERROR(ROUNDDOWN(Q884*VLOOKUP(N884,【参考】数式用!$AR$2:$AW$48,MATCH(P884,【参考】数式用!$AT$4:$AW$4)+2,FALSE)*0.5, 0), "")</f>
        <v/>
      </c>
      <c r="T884" s="47"/>
      <c r="U884" s="156" t="str">
        <f>IFERROR(IF(AG884&lt;&gt;"",Q884*VLOOKUP(N884,【参考】数式用!$AG$2:$AL$48,MATCH(P884,【参考】数式用!$AI$4:$AL$4,0)+2,0), ""), "")</f>
        <v/>
      </c>
      <c r="V884" s="42"/>
      <c r="W884" s="862"/>
      <c r="X884" s="863"/>
      <c r="Y884" s="43"/>
      <c r="Z884" s="48"/>
      <c r="AA884" s="155"/>
      <c r="AB884" s="49"/>
      <c r="AC884" s="864" t="str">
        <f>IFERROR(IF(AG884&lt;&gt;"",Z884*VLOOKUP(N884,【参考】数式用!$AG$2:$AL$48,MATCH(Y884,【参考】数式用!$AI$4:$AL$4,0)+2,0), ""), "")</f>
        <v/>
      </c>
      <c r="AD884" s="864"/>
      <c r="AE884" s="409"/>
      <c r="AF884" s="53"/>
      <c r="AG884" s="421" t="str">
        <f>IFERROR(VLOOKUP(O884, 【参考】数式用!$AY$5:$AY$13, 1, FALSE), "")</f>
        <v/>
      </c>
      <c r="AH884" s="422" t="str">
        <f>IFERROR(VLOOKUP(N884, 【参考】数式用!$BA$2:$BB$48, 2, FALSE), "")</f>
        <v/>
      </c>
      <c r="AI884" s="423" t="str">
        <f t="shared" si="30"/>
        <v/>
      </c>
      <c r="AJ884" s="424" t="str">
        <f t="shared" si="31"/>
        <v/>
      </c>
    </row>
    <row r="885" spans="1:36" ht="30" customHeight="1">
      <c r="A885" s="153">
        <v>872</v>
      </c>
      <c r="B885" s="857" t="str">
        <f>IF(基本情報入力シート!C910="","",基本情報入力シート!C910)</f>
        <v/>
      </c>
      <c r="C885" s="858"/>
      <c r="D885" s="858"/>
      <c r="E885" s="858"/>
      <c r="F885" s="858"/>
      <c r="G885" s="858"/>
      <c r="H885" s="858"/>
      <c r="I885" s="859"/>
      <c r="J885" s="405" t="str">
        <f>IF(基本情報入力シート!M910="","",基本情報入力シート!M910)</f>
        <v/>
      </c>
      <c r="K885" s="406" t="str">
        <f>IF(基本情報入力シート!R910="","",基本情報入力シート!R910)</f>
        <v/>
      </c>
      <c r="L885" s="406" t="str">
        <f>IF(基本情報入力シート!W910="","",基本情報入力シート!W910)</f>
        <v/>
      </c>
      <c r="M885" s="405" t="str">
        <f>IF(基本情報入力シート!X910="","",基本情報入力シート!X910)</f>
        <v/>
      </c>
      <c r="N885" s="157" t="str">
        <f>IF(基本情報入力シート!Y910="","",基本情報入力シート!Y910)</f>
        <v/>
      </c>
      <c r="O885" s="164"/>
      <c r="P885" s="43"/>
      <c r="Q885" s="860"/>
      <c r="R885" s="861"/>
      <c r="S885" s="154" t="str">
        <f>IFERROR(ROUNDDOWN(Q885*VLOOKUP(N885,【参考】数式用!$AR$2:$AW$48,MATCH(P885,【参考】数式用!$AT$4:$AW$4)+2,FALSE)*0.5, 0), "")</f>
        <v/>
      </c>
      <c r="T885" s="47"/>
      <c r="U885" s="156" t="str">
        <f>IFERROR(IF(AG885&lt;&gt;"",Q885*VLOOKUP(N885,【参考】数式用!$AG$2:$AL$48,MATCH(P885,【参考】数式用!$AI$4:$AL$4,0)+2,0), ""), "")</f>
        <v/>
      </c>
      <c r="V885" s="42"/>
      <c r="W885" s="862"/>
      <c r="X885" s="863"/>
      <c r="Y885" s="43"/>
      <c r="Z885" s="48"/>
      <c r="AA885" s="155"/>
      <c r="AB885" s="49"/>
      <c r="AC885" s="864" t="str">
        <f>IFERROR(IF(AG885&lt;&gt;"",Z885*VLOOKUP(N885,【参考】数式用!$AG$2:$AL$48,MATCH(Y885,【参考】数式用!$AI$4:$AL$4,0)+2,0), ""), "")</f>
        <v/>
      </c>
      <c r="AD885" s="864"/>
      <c r="AE885" s="409"/>
      <c r="AF885" s="53"/>
      <c r="AG885" s="421" t="str">
        <f>IFERROR(VLOOKUP(O885, 【参考】数式用!$AY$5:$AY$13, 1, FALSE), "")</f>
        <v/>
      </c>
      <c r="AH885" s="422" t="str">
        <f>IFERROR(VLOOKUP(N885, 【参考】数式用!$BA$2:$BB$48, 2, FALSE), "")</f>
        <v/>
      </c>
      <c r="AI885" s="423" t="str">
        <f t="shared" si="30"/>
        <v/>
      </c>
      <c r="AJ885" s="424" t="str">
        <f t="shared" si="31"/>
        <v/>
      </c>
    </row>
    <row r="886" spans="1:36" ht="30" customHeight="1">
      <c r="A886" s="153">
        <v>873</v>
      </c>
      <c r="B886" s="857" t="str">
        <f>IF(基本情報入力シート!C911="","",基本情報入力シート!C911)</f>
        <v/>
      </c>
      <c r="C886" s="858"/>
      <c r="D886" s="858"/>
      <c r="E886" s="858"/>
      <c r="F886" s="858"/>
      <c r="G886" s="858"/>
      <c r="H886" s="858"/>
      <c r="I886" s="859"/>
      <c r="J886" s="405" t="str">
        <f>IF(基本情報入力シート!M911="","",基本情報入力シート!M911)</f>
        <v/>
      </c>
      <c r="K886" s="406" t="str">
        <f>IF(基本情報入力シート!R911="","",基本情報入力シート!R911)</f>
        <v/>
      </c>
      <c r="L886" s="406" t="str">
        <f>IF(基本情報入力シート!W911="","",基本情報入力シート!W911)</f>
        <v/>
      </c>
      <c r="M886" s="405" t="str">
        <f>IF(基本情報入力シート!X911="","",基本情報入力シート!X911)</f>
        <v/>
      </c>
      <c r="N886" s="157" t="str">
        <f>IF(基本情報入力シート!Y911="","",基本情報入力シート!Y911)</f>
        <v/>
      </c>
      <c r="O886" s="164"/>
      <c r="P886" s="43"/>
      <c r="Q886" s="860"/>
      <c r="R886" s="861"/>
      <c r="S886" s="154" t="str">
        <f>IFERROR(ROUNDDOWN(Q886*VLOOKUP(N886,【参考】数式用!$AR$2:$AW$48,MATCH(P886,【参考】数式用!$AT$4:$AW$4)+2,FALSE)*0.5, 0), "")</f>
        <v/>
      </c>
      <c r="T886" s="47"/>
      <c r="U886" s="156" t="str">
        <f>IFERROR(IF(AG886&lt;&gt;"",Q886*VLOOKUP(N886,【参考】数式用!$AG$2:$AL$48,MATCH(P886,【参考】数式用!$AI$4:$AL$4,0)+2,0), ""), "")</f>
        <v/>
      </c>
      <c r="V886" s="42"/>
      <c r="W886" s="862"/>
      <c r="X886" s="863"/>
      <c r="Y886" s="43"/>
      <c r="Z886" s="48"/>
      <c r="AA886" s="155"/>
      <c r="AB886" s="49"/>
      <c r="AC886" s="864" t="str">
        <f>IFERROR(IF(AG886&lt;&gt;"",Z886*VLOOKUP(N886,【参考】数式用!$AG$2:$AL$48,MATCH(Y886,【参考】数式用!$AI$4:$AL$4,0)+2,0), ""), "")</f>
        <v/>
      </c>
      <c r="AD886" s="864"/>
      <c r="AE886" s="409"/>
      <c r="AF886" s="53"/>
      <c r="AG886" s="421" t="str">
        <f>IFERROR(VLOOKUP(O886, 【参考】数式用!$AY$5:$AY$13, 1, FALSE), "")</f>
        <v/>
      </c>
      <c r="AH886" s="422" t="str">
        <f>IFERROR(VLOOKUP(N886, 【参考】数式用!$BA$2:$BB$48, 2, FALSE), "")</f>
        <v/>
      </c>
      <c r="AI886" s="423" t="str">
        <f t="shared" si="30"/>
        <v/>
      </c>
      <c r="AJ886" s="424" t="str">
        <f t="shared" si="31"/>
        <v/>
      </c>
    </row>
    <row r="887" spans="1:36" ht="30" customHeight="1">
      <c r="A887" s="153">
        <v>874</v>
      </c>
      <c r="B887" s="857" t="str">
        <f>IF(基本情報入力シート!C912="","",基本情報入力シート!C912)</f>
        <v/>
      </c>
      <c r="C887" s="858"/>
      <c r="D887" s="858"/>
      <c r="E887" s="858"/>
      <c r="F887" s="858"/>
      <c r="G887" s="858"/>
      <c r="H887" s="858"/>
      <c r="I887" s="859"/>
      <c r="J887" s="405" t="str">
        <f>IF(基本情報入力シート!M912="","",基本情報入力シート!M912)</f>
        <v/>
      </c>
      <c r="K887" s="406" t="str">
        <f>IF(基本情報入力シート!R912="","",基本情報入力シート!R912)</f>
        <v/>
      </c>
      <c r="L887" s="406" t="str">
        <f>IF(基本情報入力シート!W912="","",基本情報入力シート!W912)</f>
        <v/>
      </c>
      <c r="M887" s="405" t="str">
        <f>IF(基本情報入力シート!X912="","",基本情報入力シート!X912)</f>
        <v/>
      </c>
      <c r="N887" s="157" t="str">
        <f>IF(基本情報入力シート!Y912="","",基本情報入力シート!Y912)</f>
        <v/>
      </c>
      <c r="O887" s="164"/>
      <c r="P887" s="43"/>
      <c r="Q887" s="860"/>
      <c r="R887" s="861"/>
      <c r="S887" s="154" t="str">
        <f>IFERROR(ROUNDDOWN(Q887*VLOOKUP(N887,【参考】数式用!$AR$2:$AW$48,MATCH(P887,【参考】数式用!$AT$4:$AW$4)+2,FALSE)*0.5, 0), "")</f>
        <v/>
      </c>
      <c r="T887" s="47"/>
      <c r="U887" s="156" t="str">
        <f>IFERROR(IF(AG887&lt;&gt;"",Q887*VLOOKUP(N887,【参考】数式用!$AG$2:$AL$48,MATCH(P887,【参考】数式用!$AI$4:$AL$4,0)+2,0), ""), "")</f>
        <v/>
      </c>
      <c r="V887" s="42"/>
      <c r="W887" s="862"/>
      <c r="X887" s="863"/>
      <c r="Y887" s="43"/>
      <c r="Z887" s="48"/>
      <c r="AA887" s="155"/>
      <c r="AB887" s="49"/>
      <c r="AC887" s="864" t="str">
        <f>IFERROR(IF(AG887&lt;&gt;"",Z887*VLOOKUP(N887,【参考】数式用!$AG$2:$AL$48,MATCH(Y887,【参考】数式用!$AI$4:$AL$4,0)+2,0), ""), "")</f>
        <v/>
      </c>
      <c r="AD887" s="864"/>
      <c r="AE887" s="409"/>
      <c r="AF887" s="53"/>
      <c r="AG887" s="421" t="str">
        <f>IFERROR(VLOOKUP(O887, 【参考】数式用!$AY$5:$AY$13, 1, FALSE), "")</f>
        <v/>
      </c>
      <c r="AH887" s="422" t="str">
        <f>IFERROR(VLOOKUP(N887, 【参考】数式用!$BA$2:$BB$48, 2, FALSE), "")</f>
        <v/>
      </c>
      <c r="AI887" s="423" t="str">
        <f t="shared" si="30"/>
        <v/>
      </c>
      <c r="AJ887" s="424" t="str">
        <f t="shared" si="31"/>
        <v/>
      </c>
    </row>
    <row r="888" spans="1:36" ht="30" customHeight="1">
      <c r="A888" s="153">
        <v>875</v>
      </c>
      <c r="B888" s="857" t="str">
        <f>IF(基本情報入力シート!C913="","",基本情報入力シート!C913)</f>
        <v/>
      </c>
      <c r="C888" s="858"/>
      <c r="D888" s="858"/>
      <c r="E888" s="858"/>
      <c r="F888" s="858"/>
      <c r="G888" s="858"/>
      <c r="H888" s="858"/>
      <c r="I888" s="859"/>
      <c r="J888" s="405" t="str">
        <f>IF(基本情報入力シート!M913="","",基本情報入力シート!M913)</f>
        <v/>
      </c>
      <c r="K888" s="406" t="str">
        <f>IF(基本情報入力シート!R913="","",基本情報入力シート!R913)</f>
        <v/>
      </c>
      <c r="L888" s="406" t="str">
        <f>IF(基本情報入力シート!W913="","",基本情報入力シート!W913)</f>
        <v/>
      </c>
      <c r="M888" s="405" t="str">
        <f>IF(基本情報入力シート!X913="","",基本情報入力シート!X913)</f>
        <v/>
      </c>
      <c r="N888" s="157" t="str">
        <f>IF(基本情報入力シート!Y913="","",基本情報入力シート!Y913)</f>
        <v/>
      </c>
      <c r="O888" s="164"/>
      <c r="P888" s="43"/>
      <c r="Q888" s="860"/>
      <c r="R888" s="861"/>
      <c r="S888" s="154" t="str">
        <f>IFERROR(ROUNDDOWN(Q888*VLOOKUP(N888,【参考】数式用!$AR$2:$AW$48,MATCH(P888,【参考】数式用!$AT$4:$AW$4)+2,FALSE)*0.5, 0), "")</f>
        <v/>
      </c>
      <c r="T888" s="47"/>
      <c r="U888" s="156" t="str">
        <f>IFERROR(IF(AG888&lt;&gt;"",Q888*VLOOKUP(N888,【参考】数式用!$AG$2:$AL$48,MATCH(P888,【参考】数式用!$AI$4:$AL$4,0)+2,0), ""), "")</f>
        <v/>
      </c>
      <c r="V888" s="42"/>
      <c r="W888" s="862"/>
      <c r="X888" s="863"/>
      <c r="Y888" s="43"/>
      <c r="Z888" s="48"/>
      <c r="AA888" s="155"/>
      <c r="AB888" s="49"/>
      <c r="AC888" s="864" t="str">
        <f>IFERROR(IF(AG888&lt;&gt;"",Z888*VLOOKUP(N888,【参考】数式用!$AG$2:$AL$48,MATCH(Y888,【参考】数式用!$AI$4:$AL$4,0)+2,0), ""), "")</f>
        <v/>
      </c>
      <c r="AD888" s="864"/>
      <c r="AE888" s="409"/>
      <c r="AF888" s="53"/>
      <c r="AG888" s="421" t="str">
        <f>IFERROR(VLOOKUP(O888, 【参考】数式用!$AY$5:$AY$13, 1, FALSE), "")</f>
        <v/>
      </c>
      <c r="AH888" s="422" t="str">
        <f>IFERROR(VLOOKUP(N888, 【参考】数式用!$BA$2:$BB$48, 2, FALSE), "")</f>
        <v/>
      </c>
      <c r="AI888" s="423" t="str">
        <f t="shared" si="30"/>
        <v/>
      </c>
      <c r="AJ888" s="424" t="str">
        <f t="shared" si="31"/>
        <v/>
      </c>
    </row>
    <row r="889" spans="1:36" ht="30" customHeight="1">
      <c r="A889" s="153">
        <v>876</v>
      </c>
      <c r="B889" s="857" t="str">
        <f>IF(基本情報入力シート!C914="","",基本情報入力シート!C914)</f>
        <v/>
      </c>
      <c r="C889" s="858"/>
      <c r="D889" s="858"/>
      <c r="E889" s="858"/>
      <c r="F889" s="858"/>
      <c r="G889" s="858"/>
      <c r="H889" s="858"/>
      <c r="I889" s="859"/>
      <c r="J889" s="405" t="str">
        <f>IF(基本情報入力シート!M914="","",基本情報入力シート!M914)</f>
        <v/>
      </c>
      <c r="K889" s="406" t="str">
        <f>IF(基本情報入力シート!R914="","",基本情報入力シート!R914)</f>
        <v/>
      </c>
      <c r="L889" s="406" t="str">
        <f>IF(基本情報入力シート!W914="","",基本情報入力シート!W914)</f>
        <v/>
      </c>
      <c r="M889" s="405" t="str">
        <f>IF(基本情報入力シート!X914="","",基本情報入力シート!X914)</f>
        <v/>
      </c>
      <c r="N889" s="157" t="str">
        <f>IF(基本情報入力シート!Y914="","",基本情報入力シート!Y914)</f>
        <v/>
      </c>
      <c r="O889" s="164"/>
      <c r="P889" s="43"/>
      <c r="Q889" s="860"/>
      <c r="R889" s="861"/>
      <c r="S889" s="154" t="str">
        <f>IFERROR(ROUNDDOWN(Q889*VLOOKUP(N889,【参考】数式用!$AR$2:$AW$48,MATCH(P889,【参考】数式用!$AT$4:$AW$4)+2,FALSE)*0.5, 0), "")</f>
        <v/>
      </c>
      <c r="T889" s="47"/>
      <c r="U889" s="156" t="str">
        <f>IFERROR(IF(AG889&lt;&gt;"",Q889*VLOOKUP(N889,【参考】数式用!$AG$2:$AL$48,MATCH(P889,【参考】数式用!$AI$4:$AL$4,0)+2,0), ""), "")</f>
        <v/>
      </c>
      <c r="V889" s="42"/>
      <c r="W889" s="862"/>
      <c r="X889" s="863"/>
      <c r="Y889" s="43"/>
      <c r="Z889" s="48"/>
      <c r="AA889" s="155"/>
      <c r="AB889" s="49"/>
      <c r="AC889" s="864" t="str">
        <f>IFERROR(IF(AG889&lt;&gt;"",Z889*VLOOKUP(N889,【参考】数式用!$AG$2:$AL$48,MATCH(Y889,【参考】数式用!$AI$4:$AL$4,0)+2,0), ""), "")</f>
        <v/>
      </c>
      <c r="AD889" s="864"/>
      <c r="AE889" s="409"/>
      <c r="AF889" s="53"/>
      <c r="AG889" s="421" t="str">
        <f>IFERROR(VLOOKUP(O889, 【参考】数式用!$AY$5:$AY$13, 1, FALSE), "")</f>
        <v/>
      </c>
      <c r="AH889" s="422" t="str">
        <f>IFERROR(VLOOKUP(N889, 【参考】数式用!$BA$2:$BB$48, 2, FALSE), "")</f>
        <v/>
      </c>
      <c r="AI889" s="423" t="str">
        <f t="shared" si="30"/>
        <v/>
      </c>
      <c r="AJ889" s="424" t="str">
        <f t="shared" si="31"/>
        <v/>
      </c>
    </row>
    <row r="890" spans="1:36" ht="30" customHeight="1">
      <c r="A890" s="153">
        <v>877</v>
      </c>
      <c r="B890" s="857" t="str">
        <f>IF(基本情報入力シート!C915="","",基本情報入力シート!C915)</f>
        <v/>
      </c>
      <c r="C890" s="858"/>
      <c r="D890" s="858"/>
      <c r="E890" s="858"/>
      <c r="F890" s="858"/>
      <c r="G890" s="858"/>
      <c r="H890" s="858"/>
      <c r="I890" s="859"/>
      <c r="J890" s="405" t="str">
        <f>IF(基本情報入力シート!M915="","",基本情報入力シート!M915)</f>
        <v/>
      </c>
      <c r="K890" s="406" t="str">
        <f>IF(基本情報入力シート!R915="","",基本情報入力シート!R915)</f>
        <v/>
      </c>
      <c r="L890" s="406" t="str">
        <f>IF(基本情報入力シート!W915="","",基本情報入力シート!W915)</f>
        <v/>
      </c>
      <c r="M890" s="405" t="str">
        <f>IF(基本情報入力シート!X915="","",基本情報入力シート!X915)</f>
        <v/>
      </c>
      <c r="N890" s="157" t="str">
        <f>IF(基本情報入力シート!Y915="","",基本情報入力シート!Y915)</f>
        <v/>
      </c>
      <c r="O890" s="164"/>
      <c r="P890" s="43"/>
      <c r="Q890" s="860"/>
      <c r="R890" s="861"/>
      <c r="S890" s="154" t="str">
        <f>IFERROR(ROUNDDOWN(Q890*VLOOKUP(N890,【参考】数式用!$AR$2:$AW$48,MATCH(P890,【参考】数式用!$AT$4:$AW$4)+2,FALSE)*0.5, 0), "")</f>
        <v/>
      </c>
      <c r="T890" s="47"/>
      <c r="U890" s="156" t="str">
        <f>IFERROR(IF(AG890&lt;&gt;"",Q890*VLOOKUP(N890,【参考】数式用!$AG$2:$AL$48,MATCH(P890,【参考】数式用!$AI$4:$AL$4,0)+2,0), ""), "")</f>
        <v/>
      </c>
      <c r="V890" s="42"/>
      <c r="W890" s="862"/>
      <c r="X890" s="863"/>
      <c r="Y890" s="43"/>
      <c r="Z890" s="48"/>
      <c r="AA890" s="155"/>
      <c r="AB890" s="49"/>
      <c r="AC890" s="864" t="str">
        <f>IFERROR(IF(AG890&lt;&gt;"",Z890*VLOOKUP(N890,【参考】数式用!$AG$2:$AL$48,MATCH(Y890,【参考】数式用!$AI$4:$AL$4,0)+2,0), ""), "")</f>
        <v/>
      </c>
      <c r="AD890" s="864"/>
      <c r="AE890" s="409"/>
      <c r="AF890" s="53"/>
      <c r="AG890" s="421" t="str">
        <f>IFERROR(VLOOKUP(O890, 【参考】数式用!$AY$5:$AY$13, 1, FALSE), "")</f>
        <v/>
      </c>
      <c r="AH890" s="422" t="str">
        <f>IFERROR(VLOOKUP(N890, 【参考】数式用!$BA$2:$BB$48, 2, FALSE), "")</f>
        <v/>
      </c>
      <c r="AI890" s="423" t="str">
        <f t="shared" si="30"/>
        <v/>
      </c>
      <c r="AJ890" s="424" t="str">
        <f t="shared" si="31"/>
        <v/>
      </c>
    </row>
    <row r="891" spans="1:36" ht="30" customHeight="1">
      <c r="A891" s="153">
        <v>878</v>
      </c>
      <c r="B891" s="857" t="str">
        <f>IF(基本情報入力シート!C916="","",基本情報入力シート!C916)</f>
        <v/>
      </c>
      <c r="C891" s="858"/>
      <c r="D891" s="858"/>
      <c r="E891" s="858"/>
      <c r="F891" s="858"/>
      <c r="G891" s="858"/>
      <c r="H891" s="858"/>
      <c r="I891" s="859"/>
      <c r="J891" s="405" t="str">
        <f>IF(基本情報入力シート!M916="","",基本情報入力シート!M916)</f>
        <v/>
      </c>
      <c r="K891" s="406" t="str">
        <f>IF(基本情報入力シート!R916="","",基本情報入力シート!R916)</f>
        <v/>
      </c>
      <c r="L891" s="406" t="str">
        <f>IF(基本情報入力シート!W916="","",基本情報入力シート!W916)</f>
        <v/>
      </c>
      <c r="M891" s="405" t="str">
        <f>IF(基本情報入力シート!X916="","",基本情報入力シート!X916)</f>
        <v/>
      </c>
      <c r="N891" s="157" t="str">
        <f>IF(基本情報入力シート!Y916="","",基本情報入力シート!Y916)</f>
        <v/>
      </c>
      <c r="O891" s="164"/>
      <c r="P891" s="43"/>
      <c r="Q891" s="860"/>
      <c r="R891" s="861"/>
      <c r="S891" s="154" t="str">
        <f>IFERROR(ROUNDDOWN(Q891*VLOOKUP(N891,【参考】数式用!$AR$2:$AW$48,MATCH(P891,【参考】数式用!$AT$4:$AW$4)+2,FALSE)*0.5, 0), "")</f>
        <v/>
      </c>
      <c r="T891" s="47"/>
      <c r="U891" s="156" t="str">
        <f>IFERROR(IF(AG891&lt;&gt;"",Q891*VLOOKUP(N891,【参考】数式用!$AG$2:$AL$48,MATCH(P891,【参考】数式用!$AI$4:$AL$4,0)+2,0), ""), "")</f>
        <v/>
      </c>
      <c r="V891" s="42"/>
      <c r="W891" s="862"/>
      <c r="X891" s="863"/>
      <c r="Y891" s="43"/>
      <c r="Z891" s="48"/>
      <c r="AA891" s="155"/>
      <c r="AB891" s="49"/>
      <c r="AC891" s="864" t="str">
        <f>IFERROR(IF(AG891&lt;&gt;"",Z891*VLOOKUP(N891,【参考】数式用!$AG$2:$AL$48,MATCH(Y891,【参考】数式用!$AI$4:$AL$4,0)+2,0), ""), "")</f>
        <v/>
      </c>
      <c r="AD891" s="864"/>
      <c r="AE891" s="409"/>
      <c r="AF891" s="53"/>
      <c r="AG891" s="421" t="str">
        <f>IFERROR(VLOOKUP(O891, 【参考】数式用!$AY$5:$AY$13, 1, FALSE), "")</f>
        <v/>
      </c>
      <c r="AH891" s="422" t="str">
        <f>IFERROR(VLOOKUP(N891, 【参考】数式用!$BA$2:$BB$48, 2, FALSE), "")</f>
        <v/>
      </c>
      <c r="AI891" s="423" t="str">
        <f t="shared" si="30"/>
        <v/>
      </c>
      <c r="AJ891" s="424" t="str">
        <f t="shared" si="31"/>
        <v/>
      </c>
    </row>
    <row r="892" spans="1:36" ht="30" customHeight="1">
      <c r="A892" s="153">
        <v>879</v>
      </c>
      <c r="B892" s="857" t="str">
        <f>IF(基本情報入力シート!C917="","",基本情報入力シート!C917)</f>
        <v/>
      </c>
      <c r="C892" s="858"/>
      <c r="D892" s="858"/>
      <c r="E892" s="858"/>
      <c r="F892" s="858"/>
      <c r="G892" s="858"/>
      <c r="H892" s="858"/>
      <c r="I892" s="859"/>
      <c r="J892" s="405" t="str">
        <f>IF(基本情報入力シート!M917="","",基本情報入力シート!M917)</f>
        <v/>
      </c>
      <c r="K892" s="406" t="str">
        <f>IF(基本情報入力シート!R917="","",基本情報入力シート!R917)</f>
        <v/>
      </c>
      <c r="L892" s="406" t="str">
        <f>IF(基本情報入力シート!W917="","",基本情報入力シート!W917)</f>
        <v/>
      </c>
      <c r="M892" s="405" t="str">
        <f>IF(基本情報入力シート!X917="","",基本情報入力シート!X917)</f>
        <v/>
      </c>
      <c r="N892" s="157" t="str">
        <f>IF(基本情報入力シート!Y917="","",基本情報入力シート!Y917)</f>
        <v/>
      </c>
      <c r="O892" s="164"/>
      <c r="P892" s="43"/>
      <c r="Q892" s="860"/>
      <c r="R892" s="861"/>
      <c r="S892" s="154" t="str">
        <f>IFERROR(ROUNDDOWN(Q892*VLOOKUP(N892,【参考】数式用!$AR$2:$AW$48,MATCH(P892,【参考】数式用!$AT$4:$AW$4)+2,FALSE)*0.5, 0), "")</f>
        <v/>
      </c>
      <c r="T892" s="47"/>
      <c r="U892" s="156" t="str">
        <f>IFERROR(IF(AG892&lt;&gt;"",Q892*VLOOKUP(N892,【参考】数式用!$AG$2:$AL$48,MATCH(P892,【参考】数式用!$AI$4:$AL$4,0)+2,0), ""), "")</f>
        <v/>
      </c>
      <c r="V892" s="42"/>
      <c r="W892" s="862"/>
      <c r="X892" s="863"/>
      <c r="Y892" s="43"/>
      <c r="Z892" s="48"/>
      <c r="AA892" s="155"/>
      <c r="AB892" s="49"/>
      <c r="AC892" s="864" t="str">
        <f>IFERROR(IF(AG892&lt;&gt;"",Z892*VLOOKUP(N892,【参考】数式用!$AG$2:$AL$48,MATCH(Y892,【参考】数式用!$AI$4:$AL$4,0)+2,0), ""), "")</f>
        <v/>
      </c>
      <c r="AD892" s="864"/>
      <c r="AE892" s="409"/>
      <c r="AF892" s="53"/>
      <c r="AG892" s="421" t="str">
        <f>IFERROR(VLOOKUP(O892, 【参考】数式用!$AY$5:$AY$13, 1, FALSE), "")</f>
        <v/>
      </c>
      <c r="AH892" s="422" t="str">
        <f>IFERROR(VLOOKUP(N892, 【参考】数式用!$BA$2:$BB$48, 2, FALSE), "")</f>
        <v/>
      </c>
      <c r="AI892" s="423" t="str">
        <f t="shared" si="30"/>
        <v/>
      </c>
      <c r="AJ892" s="424" t="str">
        <f t="shared" si="31"/>
        <v/>
      </c>
    </row>
    <row r="893" spans="1:36" ht="30" customHeight="1">
      <c r="A893" s="153">
        <v>880</v>
      </c>
      <c r="B893" s="857" t="str">
        <f>IF(基本情報入力シート!C918="","",基本情報入力シート!C918)</f>
        <v/>
      </c>
      <c r="C893" s="858"/>
      <c r="D893" s="858"/>
      <c r="E893" s="858"/>
      <c r="F893" s="858"/>
      <c r="G893" s="858"/>
      <c r="H893" s="858"/>
      <c r="I893" s="859"/>
      <c r="J893" s="405" t="str">
        <f>IF(基本情報入力シート!M918="","",基本情報入力シート!M918)</f>
        <v/>
      </c>
      <c r="K893" s="406" t="str">
        <f>IF(基本情報入力シート!R918="","",基本情報入力シート!R918)</f>
        <v/>
      </c>
      <c r="L893" s="406" t="str">
        <f>IF(基本情報入力シート!W918="","",基本情報入力シート!W918)</f>
        <v/>
      </c>
      <c r="M893" s="405" t="str">
        <f>IF(基本情報入力シート!X918="","",基本情報入力シート!X918)</f>
        <v/>
      </c>
      <c r="N893" s="157" t="str">
        <f>IF(基本情報入力シート!Y918="","",基本情報入力シート!Y918)</f>
        <v/>
      </c>
      <c r="O893" s="164"/>
      <c r="P893" s="43"/>
      <c r="Q893" s="860"/>
      <c r="R893" s="861"/>
      <c r="S893" s="154" t="str">
        <f>IFERROR(ROUNDDOWN(Q893*VLOOKUP(N893,【参考】数式用!$AR$2:$AW$48,MATCH(P893,【参考】数式用!$AT$4:$AW$4)+2,FALSE)*0.5, 0), "")</f>
        <v/>
      </c>
      <c r="T893" s="47"/>
      <c r="U893" s="156" t="str">
        <f>IFERROR(IF(AG893&lt;&gt;"",Q893*VLOOKUP(N893,【参考】数式用!$AG$2:$AL$48,MATCH(P893,【参考】数式用!$AI$4:$AL$4,0)+2,0), ""), "")</f>
        <v/>
      </c>
      <c r="V893" s="42"/>
      <c r="W893" s="862"/>
      <c r="X893" s="863"/>
      <c r="Y893" s="43"/>
      <c r="Z893" s="48"/>
      <c r="AA893" s="155"/>
      <c r="AB893" s="49"/>
      <c r="AC893" s="864" t="str">
        <f>IFERROR(IF(AG893&lt;&gt;"",Z893*VLOOKUP(N893,【参考】数式用!$AG$2:$AL$48,MATCH(Y893,【参考】数式用!$AI$4:$AL$4,0)+2,0), ""), "")</f>
        <v/>
      </c>
      <c r="AD893" s="864"/>
      <c r="AE893" s="409"/>
      <c r="AF893" s="53"/>
      <c r="AG893" s="421" t="str">
        <f>IFERROR(VLOOKUP(O893, 【参考】数式用!$AY$5:$AY$13, 1, FALSE), "")</f>
        <v/>
      </c>
      <c r="AH893" s="422" t="str">
        <f>IFERROR(VLOOKUP(N893, 【参考】数式用!$BA$2:$BB$48, 2, FALSE), "")</f>
        <v/>
      </c>
      <c r="AI893" s="423" t="str">
        <f t="shared" si="30"/>
        <v/>
      </c>
      <c r="AJ893" s="424" t="str">
        <f t="shared" si="31"/>
        <v/>
      </c>
    </row>
    <row r="894" spans="1:36" ht="30" customHeight="1">
      <c r="A894" s="153">
        <v>881</v>
      </c>
      <c r="B894" s="857" t="str">
        <f>IF(基本情報入力シート!C919="","",基本情報入力シート!C919)</f>
        <v/>
      </c>
      <c r="C894" s="858"/>
      <c r="D894" s="858"/>
      <c r="E894" s="858"/>
      <c r="F894" s="858"/>
      <c r="G894" s="858"/>
      <c r="H894" s="858"/>
      <c r="I894" s="859"/>
      <c r="J894" s="405" t="str">
        <f>IF(基本情報入力シート!M919="","",基本情報入力シート!M919)</f>
        <v/>
      </c>
      <c r="K894" s="406" t="str">
        <f>IF(基本情報入力シート!R919="","",基本情報入力シート!R919)</f>
        <v/>
      </c>
      <c r="L894" s="406" t="str">
        <f>IF(基本情報入力シート!W919="","",基本情報入力シート!W919)</f>
        <v/>
      </c>
      <c r="M894" s="405" t="str">
        <f>IF(基本情報入力シート!X919="","",基本情報入力シート!X919)</f>
        <v/>
      </c>
      <c r="N894" s="157" t="str">
        <f>IF(基本情報入力シート!Y919="","",基本情報入力シート!Y919)</f>
        <v/>
      </c>
      <c r="O894" s="164"/>
      <c r="P894" s="43"/>
      <c r="Q894" s="860"/>
      <c r="R894" s="861"/>
      <c r="S894" s="154" t="str">
        <f>IFERROR(ROUNDDOWN(Q894*VLOOKUP(N894,【参考】数式用!$AR$2:$AW$48,MATCH(P894,【参考】数式用!$AT$4:$AW$4)+2,FALSE)*0.5, 0), "")</f>
        <v/>
      </c>
      <c r="T894" s="47"/>
      <c r="U894" s="156" t="str">
        <f>IFERROR(IF(AG894&lt;&gt;"",Q894*VLOOKUP(N894,【参考】数式用!$AG$2:$AL$48,MATCH(P894,【参考】数式用!$AI$4:$AL$4,0)+2,0), ""), "")</f>
        <v/>
      </c>
      <c r="V894" s="42"/>
      <c r="W894" s="862"/>
      <c r="X894" s="863"/>
      <c r="Y894" s="43"/>
      <c r="Z894" s="48"/>
      <c r="AA894" s="155"/>
      <c r="AB894" s="49"/>
      <c r="AC894" s="864" t="str">
        <f>IFERROR(IF(AG894&lt;&gt;"",Z894*VLOOKUP(N894,【参考】数式用!$AG$2:$AL$48,MATCH(Y894,【参考】数式用!$AI$4:$AL$4,0)+2,0), ""), "")</f>
        <v/>
      </c>
      <c r="AD894" s="864"/>
      <c r="AE894" s="409"/>
      <c r="AF894" s="53"/>
      <c r="AG894" s="421" t="str">
        <f>IFERROR(VLOOKUP(O894, 【参考】数式用!$AY$5:$AY$13, 1, FALSE), "")</f>
        <v/>
      </c>
      <c r="AH894" s="422" t="str">
        <f>IFERROR(VLOOKUP(N894, 【参考】数式用!$BA$2:$BB$48, 2, FALSE), "")</f>
        <v/>
      </c>
      <c r="AI894" s="423" t="str">
        <f t="shared" si="30"/>
        <v/>
      </c>
      <c r="AJ894" s="424" t="str">
        <f t="shared" si="31"/>
        <v/>
      </c>
    </row>
    <row r="895" spans="1:36" ht="30" customHeight="1">
      <c r="A895" s="153">
        <v>882</v>
      </c>
      <c r="B895" s="857" t="str">
        <f>IF(基本情報入力シート!C920="","",基本情報入力シート!C920)</f>
        <v/>
      </c>
      <c r="C895" s="858"/>
      <c r="D895" s="858"/>
      <c r="E895" s="858"/>
      <c r="F895" s="858"/>
      <c r="G895" s="858"/>
      <c r="H895" s="858"/>
      <c r="I895" s="859"/>
      <c r="J895" s="405" t="str">
        <f>IF(基本情報入力シート!M920="","",基本情報入力シート!M920)</f>
        <v/>
      </c>
      <c r="K895" s="406" t="str">
        <f>IF(基本情報入力シート!R920="","",基本情報入力シート!R920)</f>
        <v/>
      </c>
      <c r="L895" s="406" t="str">
        <f>IF(基本情報入力シート!W920="","",基本情報入力シート!W920)</f>
        <v/>
      </c>
      <c r="M895" s="405" t="str">
        <f>IF(基本情報入力シート!X920="","",基本情報入力シート!X920)</f>
        <v/>
      </c>
      <c r="N895" s="157" t="str">
        <f>IF(基本情報入力シート!Y920="","",基本情報入力シート!Y920)</f>
        <v/>
      </c>
      <c r="O895" s="164"/>
      <c r="P895" s="43"/>
      <c r="Q895" s="860"/>
      <c r="R895" s="861"/>
      <c r="S895" s="154" t="str">
        <f>IFERROR(ROUNDDOWN(Q895*VLOOKUP(N895,【参考】数式用!$AR$2:$AW$48,MATCH(P895,【参考】数式用!$AT$4:$AW$4)+2,FALSE)*0.5, 0), "")</f>
        <v/>
      </c>
      <c r="T895" s="47"/>
      <c r="U895" s="156" t="str">
        <f>IFERROR(IF(AG895&lt;&gt;"",Q895*VLOOKUP(N895,【参考】数式用!$AG$2:$AL$48,MATCH(P895,【参考】数式用!$AI$4:$AL$4,0)+2,0), ""), "")</f>
        <v/>
      </c>
      <c r="V895" s="42"/>
      <c r="W895" s="862"/>
      <c r="X895" s="863"/>
      <c r="Y895" s="43"/>
      <c r="Z895" s="48"/>
      <c r="AA895" s="155"/>
      <c r="AB895" s="49"/>
      <c r="AC895" s="864" t="str">
        <f>IFERROR(IF(AG895&lt;&gt;"",Z895*VLOOKUP(N895,【参考】数式用!$AG$2:$AL$48,MATCH(Y895,【参考】数式用!$AI$4:$AL$4,0)+2,0), ""), "")</f>
        <v/>
      </c>
      <c r="AD895" s="864"/>
      <c r="AE895" s="409"/>
      <c r="AF895" s="53"/>
      <c r="AG895" s="421" t="str">
        <f>IFERROR(VLOOKUP(O895, 【参考】数式用!$AY$5:$AY$13, 1, FALSE), "")</f>
        <v/>
      </c>
      <c r="AH895" s="422" t="str">
        <f>IFERROR(VLOOKUP(N895, 【参考】数式用!$BA$2:$BB$48, 2, FALSE), "")</f>
        <v/>
      </c>
      <c r="AI895" s="423" t="str">
        <f t="shared" si="30"/>
        <v/>
      </c>
      <c r="AJ895" s="424" t="str">
        <f t="shared" si="31"/>
        <v/>
      </c>
    </row>
    <row r="896" spans="1:36" ht="30" customHeight="1">
      <c r="A896" s="153">
        <v>883</v>
      </c>
      <c r="B896" s="857" t="str">
        <f>IF(基本情報入力シート!C921="","",基本情報入力シート!C921)</f>
        <v/>
      </c>
      <c r="C896" s="858"/>
      <c r="D896" s="858"/>
      <c r="E896" s="858"/>
      <c r="F896" s="858"/>
      <c r="G896" s="858"/>
      <c r="H896" s="858"/>
      <c r="I896" s="859"/>
      <c r="J896" s="405" t="str">
        <f>IF(基本情報入力シート!M921="","",基本情報入力シート!M921)</f>
        <v/>
      </c>
      <c r="K896" s="406" t="str">
        <f>IF(基本情報入力シート!R921="","",基本情報入力シート!R921)</f>
        <v/>
      </c>
      <c r="L896" s="406" t="str">
        <f>IF(基本情報入力シート!W921="","",基本情報入力シート!W921)</f>
        <v/>
      </c>
      <c r="M896" s="405" t="str">
        <f>IF(基本情報入力シート!X921="","",基本情報入力シート!X921)</f>
        <v/>
      </c>
      <c r="N896" s="157" t="str">
        <f>IF(基本情報入力シート!Y921="","",基本情報入力シート!Y921)</f>
        <v/>
      </c>
      <c r="O896" s="164"/>
      <c r="P896" s="43"/>
      <c r="Q896" s="860"/>
      <c r="R896" s="861"/>
      <c r="S896" s="154" t="str">
        <f>IFERROR(ROUNDDOWN(Q896*VLOOKUP(N896,【参考】数式用!$AR$2:$AW$48,MATCH(P896,【参考】数式用!$AT$4:$AW$4)+2,FALSE)*0.5, 0), "")</f>
        <v/>
      </c>
      <c r="T896" s="47"/>
      <c r="U896" s="156" t="str">
        <f>IFERROR(IF(AG896&lt;&gt;"",Q896*VLOOKUP(N896,【参考】数式用!$AG$2:$AL$48,MATCH(P896,【参考】数式用!$AI$4:$AL$4,0)+2,0), ""), "")</f>
        <v/>
      </c>
      <c r="V896" s="42"/>
      <c r="W896" s="862"/>
      <c r="X896" s="863"/>
      <c r="Y896" s="43"/>
      <c r="Z896" s="48"/>
      <c r="AA896" s="155"/>
      <c r="AB896" s="49"/>
      <c r="AC896" s="864" t="str">
        <f>IFERROR(IF(AG896&lt;&gt;"",Z896*VLOOKUP(N896,【参考】数式用!$AG$2:$AL$48,MATCH(Y896,【参考】数式用!$AI$4:$AL$4,0)+2,0), ""), "")</f>
        <v/>
      </c>
      <c r="AD896" s="864"/>
      <c r="AE896" s="409"/>
      <c r="AF896" s="53"/>
      <c r="AG896" s="421" t="str">
        <f>IFERROR(VLOOKUP(O896, 【参考】数式用!$AY$5:$AY$13, 1, FALSE), "")</f>
        <v/>
      </c>
      <c r="AH896" s="422" t="str">
        <f>IFERROR(VLOOKUP(N896, 【参考】数式用!$BA$2:$BB$48, 2, FALSE), "")</f>
        <v/>
      </c>
      <c r="AI896" s="423" t="str">
        <f t="shared" si="30"/>
        <v/>
      </c>
      <c r="AJ896" s="424" t="str">
        <f t="shared" si="31"/>
        <v/>
      </c>
    </row>
    <row r="897" spans="1:36" ht="30" customHeight="1">
      <c r="A897" s="153">
        <v>884</v>
      </c>
      <c r="B897" s="857" t="str">
        <f>IF(基本情報入力シート!C922="","",基本情報入力シート!C922)</f>
        <v/>
      </c>
      <c r="C897" s="858"/>
      <c r="D897" s="858"/>
      <c r="E897" s="858"/>
      <c r="F897" s="858"/>
      <c r="G897" s="858"/>
      <c r="H897" s="858"/>
      <c r="I897" s="859"/>
      <c r="J897" s="405" t="str">
        <f>IF(基本情報入力シート!M922="","",基本情報入力シート!M922)</f>
        <v/>
      </c>
      <c r="K897" s="406" t="str">
        <f>IF(基本情報入力シート!R922="","",基本情報入力シート!R922)</f>
        <v/>
      </c>
      <c r="L897" s="406" t="str">
        <f>IF(基本情報入力シート!W922="","",基本情報入力シート!W922)</f>
        <v/>
      </c>
      <c r="M897" s="405" t="str">
        <f>IF(基本情報入力シート!X922="","",基本情報入力シート!X922)</f>
        <v/>
      </c>
      <c r="N897" s="157" t="str">
        <f>IF(基本情報入力シート!Y922="","",基本情報入力シート!Y922)</f>
        <v/>
      </c>
      <c r="O897" s="164"/>
      <c r="P897" s="43"/>
      <c r="Q897" s="860"/>
      <c r="R897" s="861"/>
      <c r="S897" s="154" t="str">
        <f>IFERROR(ROUNDDOWN(Q897*VLOOKUP(N897,【参考】数式用!$AR$2:$AW$48,MATCH(P897,【参考】数式用!$AT$4:$AW$4)+2,FALSE)*0.5, 0), "")</f>
        <v/>
      </c>
      <c r="T897" s="47"/>
      <c r="U897" s="156" t="str">
        <f>IFERROR(IF(AG897&lt;&gt;"",Q897*VLOOKUP(N897,【参考】数式用!$AG$2:$AL$48,MATCH(P897,【参考】数式用!$AI$4:$AL$4,0)+2,0), ""), "")</f>
        <v/>
      </c>
      <c r="V897" s="42"/>
      <c r="W897" s="862"/>
      <c r="X897" s="863"/>
      <c r="Y897" s="43"/>
      <c r="Z897" s="48"/>
      <c r="AA897" s="155"/>
      <c r="AB897" s="49"/>
      <c r="AC897" s="864" t="str">
        <f>IFERROR(IF(AG897&lt;&gt;"",Z897*VLOOKUP(N897,【参考】数式用!$AG$2:$AL$48,MATCH(Y897,【参考】数式用!$AI$4:$AL$4,0)+2,0), ""), "")</f>
        <v/>
      </c>
      <c r="AD897" s="864"/>
      <c r="AE897" s="409"/>
      <c r="AF897" s="53"/>
      <c r="AG897" s="421" t="str">
        <f>IFERROR(VLOOKUP(O897, 【参考】数式用!$AY$5:$AY$13, 1, FALSE), "")</f>
        <v/>
      </c>
      <c r="AH897" s="422" t="str">
        <f>IFERROR(VLOOKUP(N897, 【参考】数式用!$BA$2:$BB$48, 2, FALSE), "")</f>
        <v/>
      </c>
      <c r="AI897" s="423" t="str">
        <f t="shared" si="30"/>
        <v/>
      </c>
      <c r="AJ897" s="424" t="str">
        <f t="shared" si="31"/>
        <v/>
      </c>
    </row>
    <row r="898" spans="1:36" ht="30" customHeight="1">
      <c r="A898" s="153">
        <v>885</v>
      </c>
      <c r="B898" s="857" t="str">
        <f>IF(基本情報入力シート!C923="","",基本情報入力シート!C923)</f>
        <v/>
      </c>
      <c r="C898" s="858"/>
      <c r="D898" s="858"/>
      <c r="E898" s="858"/>
      <c r="F898" s="858"/>
      <c r="G898" s="858"/>
      <c r="H898" s="858"/>
      <c r="I898" s="859"/>
      <c r="J898" s="405" t="str">
        <f>IF(基本情報入力シート!M923="","",基本情報入力シート!M923)</f>
        <v/>
      </c>
      <c r="K898" s="406" t="str">
        <f>IF(基本情報入力シート!R923="","",基本情報入力シート!R923)</f>
        <v/>
      </c>
      <c r="L898" s="406" t="str">
        <f>IF(基本情報入力シート!W923="","",基本情報入力シート!W923)</f>
        <v/>
      </c>
      <c r="M898" s="405" t="str">
        <f>IF(基本情報入力シート!X923="","",基本情報入力シート!X923)</f>
        <v/>
      </c>
      <c r="N898" s="157" t="str">
        <f>IF(基本情報入力シート!Y923="","",基本情報入力シート!Y923)</f>
        <v/>
      </c>
      <c r="O898" s="164"/>
      <c r="P898" s="43"/>
      <c r="Q898" s="860"/>
      <c r="R898" s="861"/>
      <c r="S898" s="154" t="str">
        <f>IFERROR(ROUNDDOWN(Q898*VLOOKUP(N898,【参考】数式用!$AR$2:$AW$48,MATCH(P898,【参考】数式用!$AT$4:$AW$4)+2,FALSE)*0.5, 0), "")</f>
        <v/>
      </c>
      <c r="T898" s="47"/>
      <c r="U898" s="156" t="str">
        <f>IFERROR(IF(AG898&lt;&gt;"",Q898*VLOOKUP(N898,【参考】数式用!$AG$2:$AL$48,MATCH(P898,【参考】数式用!$AI$4:$AL$4,0)+2,0), ""), "")</f>
        <v/>
      </c>
      <c r="V898" s="42"/>
      <c r="W898" s="862"/>
      <c r="X898" s="863"/>
      <c r="Y898" s="43"/>
      <c r="Z898" s="48"/>
      <c r="AA898" s="155"/>
      <c r="AB898" s="49"/>
      <c r="AC898" s="864" t="str">
        <f>IFERROR(IF(AG898&lt;&gt;"",Z898*VLOOKUP(N898,【参考】数式用!$AG$2:$AL$48,MATCH(Y898,【参考】数式用!$AI$4:$AL$4,0)+2,0), ""), "")</f>
        <v/>
      </c>
      <c r="AD898" s="864"/>
      <c r="AE898" s="409"/>
      <c r="AF898" s="53"/>
      <c r="AG898" s="421" t="str">
        <f>IFERROR(VLOOKUP(O898, 【参考】数式用!$AY$5:$AY$13, 1, FALSE), "")</f>
        <v/>
      </c>
      <c r="AH898" s="422" t="str">
        <f>IFERROR(VLOOKUP(N898, 【参考】数式用!$BA$2:$BB$48, 2, FALSE), "")</f>
        <v/>
      </c>
      <c r="AI898" s="423" t="str">
        <f t="shared" si="30"/>
        <v/>
      </c>
      <c r="AJ898" s="424" t="str">
        <f t="shared" si="31"/>
        <v/>
      </c>
    </row>
    <row r="899" spans="1:36" ht="30" customHeight="1">
      <c r="A899" s="153">
        <v>886</v>
      </c>
      <c r="B899" s="857" t="str">
        <f>IF(基本情報入力シート!C924="","",基本情報入力シート!C924)</f>
        <v/>
      </c>
      <c r="C899" s="858"/>
      <c r="D899" s="858"/>
      <c r="E899" s="858"/>
      <c r="F899" s="858"/>
      <c r="G899" s="858"/>
      <c r="H899" s="858"/>
      <c r="I899" s="859"/>
      <c r="J899" s="405" t="str">
        <f>IF(基本情報入力シート!M924="","",基本情報入力シート!M924)</f>
        <v/>
      </c>
      <c r="K899" s="406" t="str">
        <f>IF(基本情報入力シート!R924="","",基本情報入力シート!R924)</f>
        <v/>
      </c>
      <c r="L899" s="406" t="str">
        <f>IF(基本情報入力シート!W924="","",基本情報入力シート!W924)</f>
        <v/>
      </c>
      <c r="M899" s="405" t="str">
        <f>IF(基本情報入力シート!X924="","",基本情報入力シート!X924)</f>
        <v/>
      </c>
      <c r="N899" s="157" t="str">
        <f>IF(基本情報入力シート!Y924="","",基本情報入力シート!Y924)</f>
        <v/>
      </c>
      <c r="O899" s="164"/>
      <c r="P899" s="43"/>
      <c r="Q899" s="860"/>
      <c r="R899" s="861"/>
      <c r="S899" s="154" t="str">
        <f>IFERROR(ROUNDDOWN(Q899*VLOOKUP(N899,【参考】数式用!$AR$2:$AW$48,MATCH(P899,【参考】数式用!$AT$4:$AW$4)+2,FALSE)*0.5, 0), "")</f>
        <v/>
      </c>
      <c r="T899" s="47"/>
      <c r="U899" s="156" t="str">
        <f>IFERROR(IF(AG899&lt;&gt;"",Q899*VLOOKUP(N899,【参考】数式用!$AG$2:$AL$48,MATCH(P899,【参考】数式用!$AI$4:$AL$4,0)+2,0), ""), "")</f>
        <v/>
      </c>
      <c r="V899" s="42"/>
      <c r="W899" s="862"/>
      <c r="X899" s="863"/>
      <c r="Y899" s="43"/>
      <c r="Z899" s="48"/>
      <c r="AA899" s="155"/>
      <c r="AB899" s="49"/>
      <c r="AC899" s="864" t="str">
        <f>IFERROR(IF(AG899&lt;&gt;"",Z899*VLOOKUP(N899,【参考】数式用!$AG$2:$AL$48,MATCH(Y899,【参考】数式用!$AI$4:$AL$4,0)+2,0), ""), "")</f>
        <v/>
      </c>
      <c r="AD899" s="864"/>
      <c r="AE899" s="409"/>
      <c r="AF899" s="53"/>
      <c r="AG899" s="421" t="str">
        <f>IFERROR(VLOOKUP(O899, 【参考】数式用!$AY$5:$AY$13, 1, FALSE), "")</f>
        <v/>
      </c>
      <c r="AH899" s="422" t="str">
        <f>IFERROR(VLOOKUP(N899, 【参考】数式用!$BA$2:$BB$48, 2, FALSE), "")</f>
        <v/>
      </c>
      <c r="AI899" s="423" t="str">
        <f t="shared" si="30"/>
        <v/>
      </c>
      <c r="AJ899" s="424" t="str">
        <f t="shared" si="31"/>
        <v/>
      </c>
    </row>
    <row r="900" spans="1:36" ht="30" customHeight="1">
      <c r="A900" s="153">
        <v>887</v>
      </c>
      <c r="B900" s="857" t="str">
        <f>IF(基本情報入力シート!C925="","",基本情報入力シート!C925)</f>
        <v/>
      </c>
      <c r="C900" s="858"/>
      <c r="D900" s="858"/>
      <c r="E900" s="858"/>
      <c r="F900" s="858"/>
      <c r="G900" s="858"/>
      <c r="H900" s="858"/>
      <c r="I900" s="859"/>
      <c r="J900" s="405" t="str">
        <f>IF(基本情報入力シート!M925="","",基本情報入力シート!M925)</f>
        <v/>
      </c>
      <c r="K900" s="406" t="str">
        <f>IF(基本情報入力シート!R925="","",基本情報入力シート!R925)</f>
        <v/>
      </c>
      <c r="L900" s="406" t="str">
        <f>IF(基本情報入力シート!W925="","",基本情報入力シート!W925)</f>
        <v/>
      </c>
      <c r="M900" s="405" t="str">
        <f>IF(基本情報入力シート!X925="","",基本情報入力シート!X925)</f>
        <v/>
      </c>
      <c r="N900" s="157" t="str">
        <f>IF(基本情報入力シート!Y925="","",基本情報入力シート!Y925)</f>
        <v/>
      </c>
      <c r="O900" s="164"/>
      <c r="P900" s="43"/>
      <c r="Q900" s="860"/>
      <c r="R900" s="861"/>
      <c r="S900" s="154" t="str">
        <f>IFERROR(ROUNDDOWN(Q900*VLOOKUP(N900,【参考】数式用!$AR$2:$AW$48,MATCH(P900,【参考】数式用!$AT$4:$AW$4)+2,FALSE)*0.5, 0), "")</f>
        <v/>
      </c>
      <c r="T900" s="47"/>
      <c r="U900" s="156" t="str">
        <f>IFERROR(IF(AG900&lt;&gt;"",Q900*VLOOKUP(N900,【参考】数式用!$AG$2:$AL$48,MATCH(P900,【参考】数式用!$AI$4:$AL$4,0)+2,0), ""), "")</f>
        <v/>
      </c>
      <c r="V900" s="42"/>
      <c r="W900" s="862"/>
      <c r="X900" s="863"/>
      <c r="Y900" s="43"/>
      <c r="Z900" s="48"/>
      <c r="AA900" s="155"/>
      <c r="AB900" s="49"/>
      <c r="AC900" s="864" t="str">
        <f>IFERROR(IF(AG900&lt;&gt;"",Z900*VLOOKUP(N900,【参考】数式用!$AG$2:$AL$48,MATCH(Y900,【参考】数式用!$AI$4:$AL$4,0)+2,0), ""), "")</f>
        <v/>
      </c>
      <c r="AD900" s="864"/>
      <c r="AE900" s="409"/>
      <c r="AF900" s="53"/>
      <c r="AG900" s="421" t="str">
        <f>IFERROR(VLOOKUP(O900, 【参考】数式用!$AY$5:$AY$13, 1, FALSE), "")</f>
        <v/>
      </c>
      <c r="AH900" s="422" t="str">
        <f>IFERROR(VLOOKUP(N900, 【参考】数式用!$BA$2:$BB$48, 2, FALSE), "")</f>
        <v/>
      </c>
      <c r="AI900" s="423" t="str">
        <f t="shared" si="30"/>
        <v/>
      </c>
      <c r="AJ900" s="424" t="str">
        <f t="shared" si="31"/>
        <v/>
      </c>
    </row>
    <row r="901" spans="1:36" ht="30" customHeight="1">
      <c r="A901" s="153">
        <v>888</v>
      </c>
      <c r="B901" s="857" t="str">
        <f>IF(基本情報入力シート!C926="","",基本情報入力シート!C926)</f>
        <v/>
      </c>
      <c r="C901" s="858"/>
      <c r="D901" s="858"/>
      <c r="E901" s="858"/>
      <c r="F901" s="858"/>
      <c r="G901" s="858"/>
      <c r="H901" s="858"/>
      <c r="I901" s="859"/>
      <c r="J901" s="405" t="str">
        <f>IF(基本情報入力シート!M926="","",基本情報入力シート!M926)</f>
        <v/>
      </c>
      <c r="K901" s="406" t="str">
        <f>IF(基本情報入力シート!R926="","",基本情報入力シート!R926)</f>
        <v/>
      </c>
      <c r="L901" s="406" t="str">
        <f>IF(基本情報入力シート!W926="","",基本情報入力シート!W926)</f>
        <v/>
      </c>
      <c r="M901" s="405" t="str">
        <f>IF(基本情報入力シート!X926="","",基本情報入力シート!X926)</f>
        <v/>
      </c>
      <c r="N901" s="157" t="str">
        <f>IF(基本情報入力シート!Y926="","",基本情報入力シート!Y926)</f>
        <v/>
      </c>
      <c r="O901" s="164"/>
      <c r="P901" s="43"/>
      <c r="Q901" s="860"/>
      <c r="R901" s="861"/>
      <c r="S901" s="154" t="str">
        <f>IFERROR(ROUNDDOWN(Q901*VLOOKUP(N901,【参考】数式用!$AR$2:$AW$48,MATCH(P901,【参考】数式用!$AT$4:$AW$4)+2,FALSE)*0.5, 0), "")</f>
        <v/>
      </c>
      <c r="T901" s="47"/>
      <c r="U901" s="156" t="str">
        <f>IFERROR(IF(AG901&lt;&gt;"",Q901*VLOOKUP(N901,【参考】数式用!$AG$2:$AL$48,MATCH(P901,【参考】数式用!$AI$4:$AL$4,0)+2,0), ""), "")</f>
        <v/>
      </c>
      <c r="V901" s="42"/>
      <c r="W901" s="862"/>
      <c r="X901" s="863"/>
      <c r="Y901" s="43"/>
      <c r="Z901" s="48"/>
      <c r="AA901" s="155"/>
      <c r="AB901" s="49"/>
      <c r="AC901" s="864" t="str">
        <f>IFERROR(IF(AG901&lt;&gt;"",Z901*VLOOKUP(N901,【参考】数式用!$AG$2:$AL$48,MATCH(Y901,【参考】数式用!$AI$4:$AL$4,0)+2,0), ""), "")</f>
        <v/>
      </c>
      <c r="AD901" s="864"/>
      <c r="AE901" s="409"/>
      <c r="AF901" s="53"/>
      <c r="AG901" s="421" t="str">
        <f>IFERROR(VLOOKUP(O901, 【参考】数式用!$AY$5:$AY$13, 1, FALSE), "")</f>
        <v/>
      </c>
      <c r="AH901" s="422" t="str">
        <f>IFERROR(VLOOKUP(N901, 【参考】数式用!$BA$2:$BB$48, 2, FALSE), "")</f>
        <v/>
      </c>
      <c r="AI901" s="423" t="str">
        <f t="shared" si="30"/>
        <v/>
      </c>
      <c r="AJ901" s="424" t="str">
        <f t="shared" si="31"/>
        <v/>
      </c>
    </row>
    <row r="902" spans="1:36" ht="30" customHeight="1">
      <c r="A902" s="153">
        <v>889</v>
      </c>
      <c r="B902" s="857" t="str">
        <f>IF(基本情報入力シート!C927="","",基本情報入力シート!C927)</f>
        <v/>
      </c>
      <c r="C902" s="858"/>
      <c r="D902" s="858"/>
      <c r="E902" s="858"/>
      <c r="F902" s="858"/>
      <c r="G902" s="858"/>
      <c r="H902" s="858"/>
      <c r="I902" s="859"/>
      <c r="J902" s="405" t="str">
        <f>IF(基本情報入力シート!M927="","",基本情報入力シート!M927)</f>
        <v/>
      </c>
      <c r="K902" s="406" t="str">
        <f>IF(基本情報入力シート!R927="","",基本情報入力シート!R927)</f>
        <v/>
      </c>
      <c r="L902" s="406" t="str">
        <f>IF(基本情報入力シート!W927="","",基本情報入力シート!W927)</f>
        <v/>
      </c>
      <c r="M902" s="405" t="str">
        <f>IF(基本情報入力シート!X927="","",基本情報入力シート!X927)</f>
        <v/>
      </c>
      <c r="N902" s="157" t="str">
        <f>IF(基本情報入力シート!Y927="","",基本情報入力シート!Y927)</f>
        <v/>
      </c>
      <c r="O902" s="164"/>
      <c r="P902" s="43"/>
      <c r="Q902" s="860"/>
      <c r="R902" s="861"/>
      <c r="S902" s="154" t="str">
        <f>IFERROR(ROUNDDOWN(Q902*VLOOKUP(N902,【参考】数式用!$AR$2:$AW$48,MATCH(P902,【参考】数式用!$AT$4:$AW$4)+2,FALSE)*0.5, 0), "")</f>
        <v/>
      </c>
      <c r="T902" s="47"/>
      <c r="U902" s="156" t="str">
        <f>IFERROR(IF(AG902&lt;&gt;"",Q902*VLOOKUP(N902,【参考】数式用!$AG$2:$AL$48,MATCH(P902,【参考】数式用!$AI$4:$AL$4,0)+2,0), ""), "")</f>
        <v/>
      </c>
      <c r="V902" s="42"/>
      <c r="W902" s="862"/>
      <c r="X902" s="863"/>
      <c r="Y902" s="43"/>
      <c r="Z902" s="48"/>
      <c r="AA902" s="155"/>
      <c r="AB902" s="49"/>
      <c r="AC902" s="864" t="str">
        <f>IFERROR(IF(AG902&lt;&gt;"",Z902*VLOOKUP(N902,【参考】数式用!$AG$2:$AL$48,MATCH(Y902,【参考】数式用!$AI$4:$AL$4,0)+2,0), ""), "")</f>
        <v/>
      </c>
      <c r="AD902" s="864"/>
      <c r="AE902" s="409"/>
      <c r="AF902" s="53"/>
      <c r="AG902" s="421" t="str">
        <f>IFERROR(VLOOKUP(O902, 【参考】数式用!$AY$5:$AY$13, 1, FALSE), "")</f>
        <v/>
      </c>
      <c r="AH902" s="422" t="str">
        <f>IFERROR(VLOOKUP(N902, 【参考】数式用!$BA$2:$BB$48, 2, FALSE), "")</f>
        <v/>
      </c>
      <c r="AI902" s="423" t="str">
        <f t="shared" si="30"/>
        <v/>
      </c>
      <c r="AJ902" s="424" t="str">
        <f t="shared" si="31"/>
        <v/>
      </c>
    </row>
    <row r="903" spans="1:36" ht="30" customHeight="1">
      <c r="A903" s="153">
        <v>890</v>
      </c>
      <c r="B903" s="857" t="str">
        <f>IF(基本情報入力シート!C928="","",基本情報入力シート!C928)</f>
        <v/>
      </c>
      <c r="C903" s="858"/>
      <c r="D903" s="858"/>
      <c r="E903" s="858"/>
      <c r="F903" s="858"/>
      <c r="G903" s="858"/>
      <c r="H903" s="858"/>
      <c r="I903" s="859"/>
      <c r="J903" s="405" t="str">
        <f>IF(基本情報入力シート!M928="","",基本情報入力シート!M928)</f>
        <v/>
      </c>
      <c r="K903" s="406" t="str">
        <f>IF(基本情報入力シート!R928="","",基本情報入力シート!R928)</f>
        <v/>
      </c>
      <c r="L903" s="406" t="str">
        <f>IF(基本情報入力シート!W928="","",基本情報入力シート!W928)</f>
        <v/>
      </c>
      <c r="M903" s="405" t="str">
        <f>IF(基本情報入力シート!X928="","",基本情報入力シート!X928)</f>
        <v/>
      </c>
      <c r="N903" s="157" t="str">
        <f>IF(基本情報入力シート!Y928="","",基本情報入力シート!Y928)</f>
        <v/>
      </c>
      <c r="O903" s="164"/>
      <c r="P903" s="43"/>
      <c r="Q903" s="860"/>
      <c r="R903" s="861"/>
      <c r="S903" s="154" t="str">
        <f>IFERROR(ROUNDDOWN(Q903*VLOOKUP(N903,【参考】数式用!$AR$2:$AW$48,MATCH(P903,【参考】数式用!$AT$4:$AW$4)+2,FALSE)*0.5, 0), "")</f>
        <v/>
      </c>
      <c r="T903" s="47"/>
      <c r="U903" s="156" t="str">
        <f>IFERROR(IF(AG903&lt;&gt;"",Q903*VLOOKUP(N903,【参考】数式用!$AG$2:$AL$48,MATCH(P903,【参考】数式用!$AI$4:$AL$4,0)+2,0), ""), "")</f>
        <v/>
      </c>
      <c r="V903" s="42"/>
      <c r="W903" s="862"/>
      <c r="X903" s="863"/>
      <c r="Y903" s="43"/>
      <c r="Z903" s="48"/>
      <c r="AA903" s="155"/>
      <c r="AB903" s="49"/>
      <c r="AC903" s="864" t="str">
        <f>IFERROR(IF(AG903&lt;&gt;"",Z903*VLOOKUP(N903,【参考】数式用!$AG$2:$AL$48,MATCH(Y903,【参考】数式用!$AI$4:$AL$4,0)+2,0), ""), "")</f>
        <v/>
      </c>
      <c r="AD903" s="864"/>
      <c r="AE903" s="409"/>
      <c r="AF903" s="53"/>
      <c r="AG903" s="421" t="str">
        <f>IFERROR(VLOOKUP(O903, 【参考】数式用!$AY$5:$AY$13, 1, FALSE), "")</f>
        <v/>
      </c>
      <c r="AH903" s="422" t="str">
        <f>IFERROR(VLOOKUP(N903, 【参考】数式用!$BA$2:$BB$48, 2, FALSE), "")</f>
        <v/>
      </c>
      <c r="AI903" s="423" t="str">
        <f t="shared" si="30"/>
        <v/>
      </c>
      <c r="AJ903" s="424" t="str">
        <f t="shared" si="31"/>
        <v/>
      </c>
    </row>
    <row r="904" spans="1:36" ht="30" customHeight="1">
      <c r="A904" s="153">
        <v>891</v>
      </c>
      <c r="B904" s="857" t="str">
        <f>IF(基本情報入力シート!C929="","",基本情報入力シート!C929)</f>
        <v/>
      </c>
      <c r="C904" s="858"/>
      <c r="D904" s="858"/>
      <c r="E904" s="858"/>
      <c r="F904" s="858"/>
      <c r="G904" s="858"/>
      <c r="H904" s="858"/>
      <c r="I904" s="859"/>
      <c r="J904" s="405" t="str">
        <f>IF(基本情報入力シート!M929="","",基本情報入力シート!M929)</f>
        <v/>
      </c>
      <c r="K904" s="406" t="str">
        <f>IF(基本情報入力シート!R929="","",基本情報入力シート!R929)</f>
        <v/>
      </c>
      <c r="L904" s="406" t="str">
        <f>IF(基本情報入力シート!W929="","",基本情報入力シート!W929)</f>
        <v/>
      </c>
      <c r="M904" s="405" t="str">
        <f>IF(基本情報入力シート!X929="","",基本情報入力シート!X929)</f>
        <v/>
      </c>
      <c r="N904" s="157" t="str">
        <f>IF(基本情報入力シート!Y929="","",基本情報入力シート!Y929)</f>
        <v/>
      </c>
      <c r="O904" s="164"/>
      <c r="P904" s="43"/>
      <c r="Q904" s="860"/>
      <c r="R904" s="861"/>
      <c r="S904" s="154" t="str">
        <f>IFERROR(ROUNDDOWN(Q904*VLOOKUP(N904,【参考】数式用!$AR$2:$AW$48,MATCH(P904,【参考】数式用!$AT$4:$AW$4)+2,FALSE)*0.5, 0), "")</f>
        <v/>
      </c>
      <c r="T904" s="47"/>
      <c r="U904" s="156" t="str">
        <f>IFERROR(IF(AG904&lt;&gt;"",Q904*VLOOKUP(N904,【参考】数式用!$AG$2:$AL$48,MATCH(P904,【参考】数式用!$AI$4:$AL$4,0)+2,0), ""), "")</f>
        <v/>
      </c>
      <c r="V904" s="42"/>
      <c r="W904" s="862"/>
      <c r="X904" s="863"/>
      <c r="Y904" s="43"/>
      <c r="Z904" s="48"/>
      <c r="AA904" s="155"/>
      <c r="AB904" s="49"/>
      <c r="AC904" s="864" t="str">
        <f>IFERROR(IF(AG904&lt;&gt;"",Z904*VLOOKUP(N904,【参考】数式用!$AG$2:$AL$48,MATCH(Y904,【参考】数式用!$AI$4:$AL$4,0)+2,0), ""), "")</f>
        <v/>
      </c>
      <c r="AD904" s="864"/>
      <c r="AE904" s="409"/>
      <c r="AF904" s="53"/>
      <c r="AG904" s="421" t="str">
        <f>IFERROR(VLOOKUP(O904, 【参考】数式用!$AY$5:$AY$13, 1, FALSE), "")</f>
        <v/>
      </c>
      <c r="AH904" s="422" t="str">
        <f>IFERROR(VLOOKUP(N904, 【参考】数式用!$BA$2:$BB$48, 2, FALSE), "")</f>
        <v/>
      </c>
      <c r="AI904" s="423" t="str">
        <f t="shared" si="30"/>
        <v/>
      </c>
      <c r="AJ904" s="424" t="str">
        <f t="shared" si="31"/>
        <v/>
      </c>
    </row>
    <row r="905" spans="1:36" ht="30" customHeight="1">
      <c r="A905" s="153">
        <v>892</v>
      </c>
      <c r="B905" s="857" t="str">
        <f>IF(基本情報入力シート!C930="","",基本情報入力シート!C930)</f>
        <v/>
      </c>
      <c r="C905" s="858"/>
      <c r="D905" s="858"/>
      <c r="E905" s="858"/>
      <c r="F905" s="858"/>
      <c r="G905" s="858"/>
      <c r="H905" s="858"/>
      <c r="I905" s="859"/>
      <c r="J905" s="405" t="str">
        <f>IF(基本情報入力シート!M930="","",基本情報入力シート!M930)</f>
        <v/>
      </c>
      <c r="K905" s="406" t="str">
        <f>IF(基本情報入力シート!R930="","",基本情報入力シート!R930)</f>
        <v/>
      </c>
      <c r="L905" s="406" t="str">
        <f>IF(基本情報入力シート!W930="","",基本情報入力シート!W930)</f>
        <v/>
      </c>
      <c r="M905" s="405" t="str">
        <f>IF(基本情報入力シート!X930="","",基本情報入力シート!X930)</f>
        <v/>
      </c>
      <c r="N905" s="157" t="str">
        <f>IF(基本情報入力シート!Y930="","",基本情報入力シート!Y930)</f>
        <v/>
      </c>
      <c r="O905" s="164"/>
      <c r="P905" s="43"/>
      <c r="Q905" s="860"/>
      <c r="R905" s="861"/>
      <c r="S905" s="154" t="str">
        <f>IFERROR(ROUNDDOWN(Q905*VLOOKUP(N905,【参考】数式用!$AR$2:$AW$48,MATCH(P905,【参考】数式用!$AT$4:$AW$4)+2,FALSE)*0.5, 0), "")</f>
        <v/>
      </c>
      <c r="T905" s="47"/>
      <c r="U905" s="156" t="str">
        <f>IFERROR(IF(AG905&lt;&gt;"",Q905*VLOOKUP(N905,【参考】数式用!$AG$2:$AL$48,MATCH(P905,【参考】数式用!$AI$4:$AL$4,0)+2,0), ""), "")</f>
        <v/>
      </c>
      <c r="V905" s="42"/>
      <c r="W905" s="862"/>
      <c r="X905" s="863"/>
      <c r="Y905" s="43"/>
      <c r="Z905" s="48"/>
      <c r="AA905" s="155"/>
      <c r="AB905" s="49"/>
      <c r="AC905" s="864" t="str">
        <f>IFERROR(IF(AG905&lt;&gt;"",Z905*VLOOKUP(N905,【参考】数式用!$AG$2:$AL$48,MATCH(Y905,【参考】数式用!$AI$4:$AL$4,0)+2,0), ""), "")</f>
        <v/>
      </c>
      <c r="AD905" s="864"/>
      <c r="AE905" s="409"/>
      <c r="AF905" s="53"/>
      <c r="AG905" s="421" t="str">
        <f>IFERROR(VLOOKUP(O905, 【参考】数式用!$AY$5:$AY$13, 1, FALSE), "")</f>
        <v/>
      </c>
      <c r="AH905" s="422" t="str">
        <f>IFERROR(VLOOKUP(N905, 【参考】数式用!$BA$2:$BB$48, 2, FALSE), "")</f>
        <v/>
      </c>
      <c r="AI905" s="423" t="str">
        <f t="shared" si="30"/>
        <v/>
      </c>
      <c r="AJ905" s="424" t="str">
        <f t="shared" si="31"/>
        <v/>
      </c>
    </row>
    <row r="906" spans="1:36" ht="30" customHeight="1">
      <c r="A906" s="153">
        <v>893</v>
      </c>
      <c r="B906" s="857" t="str">
        <f>IF(基本情報入力シート!C931="","",基本情報入力シート!C931)</f>
        <v/>
      </c>
      <c r="C906" s="858"/>
      <c r="D906" s="858"/>
      <c r="E906" s="858"/>
      <c r="F906" s="858"/>
      <c r="G906" s="858"/>
      <c r="H906" s="858"/>
      <c r="I906" s="859"/>
      <c r="J906" s="405" t="str">
        <f>IF(基本情報入力シート!M931="","",基本情報入力シート!M931)</f>
        <v/>
      </c>
      <c r="K906" s="406" t="str">
        <f>IF(基本情報入力シート!R931="","",基本情報入力シート!R931)</f>
        <v/>
      </c>
      <c r="L906" s="406" t="str">
        <f>IF(基本情報入力シート!W931="","",基本情報入力シート!W931)</f>
        <v/>
      </c>
      <c r="M906" s="405" t="str">
        <f>IF(基本情報入力シート!X931="","",基本情報入力シート!X931)</f>
        <v/>
      </c>
      <c r="N906" s="157" t="str">
        <f>IF(基本情報入力シート!Y931="","",基本情報入力シート!Y931)</f>
        <v/>
      </c>
      <c r="O906" s="164"/>
      <c r="P906" s="43"/>
      <c r="Q906" s="860"/>
      <c r="R906" s="861"/>
      <c r="S906" s="154" t="str">
        <f>IFERROR(ROUNDDOWN(Q906*VLOOKUP(N906,【参考】数式用!$AR$2:$AW$48,MATCH(P906,【参考】数式用!$AT$4:$AW$4)+2,FALSE)*0.5, 0), "")</f>
        <v/>
      </c>
      <c r="T906" s="47"/>
      <c r="U906" s="156" t="str">
        <f>IFERROR(IF(AG906&lt;&gt;"",Q906*VLOOKUP(N906,【参考】数式用!$AG$2:$AL$48,MATCH(P906,【参考】数式用!$AI$4:$AL$4,0)+2,0), ""), "")</f>
        <v/>
      </c>
      <c r="V906" s="42"/>
      <c r="W906" s="862"/>
      <c r="X906" s="863"/>
      <c r="Y906" s="43"/>
      <c r="Z906" s="48"/>
      <c r="AA906" s="155"/>
      <c r="AB906" s="49"/>
      <c r="AC906" s="864" t="str">
        <f>IFERROR(IF(AG906&lt;&gt;"",Z906*VLOOKUP(N906,【参考】数式用!$AG$2:$AL$48,MATCH(Y906,【参考】数式用!$AI$4:$AL$4,0)+2,0), ""), "")</f>
        <v/>
      </c>
      <c r="AD906" s="864"/>
      <c r="AE906" s="409"/>
      <c r="AF906" s="53"/>
      <c r="AG906" s="421" t="str">
        <f>IFERROR(VLOOKUP(O906, 【参考】数式用!$AY$5:$AY$13, 1, FALSE), "")</f>
        <v/>
      </c>
      <c r="AH906" s="422" t="str">
        <f>IFERROR(VLOOKUP(N906, 【参考】数式用!$BA$2:$BB$48, 2, FALSE), "")</f>
        <v/>
      </c>
      <c r="AI906" s="423" t="str">
        <f t="shared" si="30"/>
        <v/>
      </c>
      <c r="AJ906" s="424" t="str">
        <f t="shared" si="31"/>
        <v/>
      </c>
    </row>
    <row r="907" spans="1:36" ht="30" customHeight="1">
      <c r="A907" s="153">
        <v>894</v>
      </c>
      <c r="B907" s="857" t="str">
        <f>IF(基本情報入力シート!C932="","",基本情報入力シート!C932)</f>
        <v/>
      </c>
      <c r="C907" s="858"/>
      <c r="D907" s="858"/>
      <c r="E907" s="858"/>
      <c r="F907" s="858"/>
      <c r="G907" s="858"/>
      <c r="H907" s="858"/>
      <c r="I907" s="859"/>
      <c r="J907" s="405" t="str">
        <f>IF(基本情報入力シート!M932="","",基本情報入力シート!M932)</f>
        <v/>
      </c>
      <c r="K907" s="406" t="str">
        <f>IF(基本情報入力シート!R932="","",基本情報入力シート!R932)</f>
        <v/>
      </c>
      <c r="L907" s="406" t="str">
        <f>IF(基本情報入力シート!W932="","",基本情報入力シート!W932)</f>
        <v/>
      </c>
      <c r="M907" s="405" t="str">
        <f>IF(基本情報入力シート!X932="","",基本情報入力シート!X932)</f>
        <v/>
      </c>
      <c r="N907" s="157" t="str">
        <f>IF(基本情報入力シート!Y932="","",基本情報入力シート!Y932)</f>
        <v/>
      </c>
      <c r="O907" s="164"/>
      <c r="P907" s="43"/>
      <c r="Q907" s="860"/>
      <c r="R907" s="861"/>
      <c r="S907" s="154" t="str">
        <f>IFERROR(ROUNDDOWN(Q907*VLOOKUP(N907,【参考】数式用!$AR$2:$AW$48,MATCH(P907,【参考】数式用!$AT$4:$AW$4)+2,FALSE)*0.5, 0), "")</f>
        <v/>
      </c>
      <c r="T907" s="47"/>
      <c r="U907" s="156" t="str">
        <f>IFERROR(IF(AG907&lt;&gt;"",Q907*VLOOKUP(N907,【参考】数式用!$AG$2:$AL$48,MATCH(P907,【参考】数式用!$AI$4:$AL$4,0)+2,0), ""), "")</f>
        <v/>
      </c>
      <c r="V907" s="42"/>
      <c r="W907" s="862"/>
      <c r="X907" s="863"/>
      <c r="Y907" s="43"/>
      <c r="Z907" s="48"/>
      <c r="AA907" s="155"/>
      <c r="AB907" s="49"/>
      <c r="AC907" s="864" t="str">
        <f>IFERROR(IF(AG907&lt;&gt;"",Z907*VLOOKUP(N907,【参考】数式用!$AG$2:$AL$48,MATCH(Y907,【参考】数式用!$AI$4:$AL$4,0)+2,0), ""), "")</f>
        <v/>
      </c>
      <c r="AD907" s="864"/>
      <c r="AE907" s="409"/>
      <c r="AF907" s="53"/>
      <c r="AG907" s="421" t="str">
        <f>IFERROR(VLOOKUP(O907, 【参考】数式用!$AY$5:$AY$13, 1, FALSE), "")</f>
        <v/>
      </c>
      <c r="AH907" s="422" t="str">
        <f>IFERROR(VLOOKUP(N907, 【参考】数式用!$BA$2:$BB$48, 2, FALSE), "")</f>
        <v/>
      </c>
      <c r="AI907" s="423" t="str">
        <f t="shared" si="30"/>
        <v/>
      </c>
      <c r="AJ907" s="424" t="str">
        <f t="shared" si="31"/>
        <v/>
      </c>
    </row>
    <row r="908" spans="1:36" ht="30" customHeight="1">
      <c r="A908" s="153">
        <v>895</v>
      </c>
      <c r="B908" s="857" t="str">
        <f>IF(基本情報入力シート!C933="","",基本情報入力シート!C933)</f>
        <v/>
      </c>
      <c r="C908" s="858"/>
      <c r="D908" s="858"/>
      <c r="E908" s="858"/>
      <c r="F908" s="858"/>
      <c r="G908" s="858"/>
      <c r="H908" s="858"/>
      <c r="I908" s="859"/>
      <c r="J908" s="405" t="str">
        <f>IF(基本情報入力シート!M933="","",基本情報入力シート!M933)</f>
        <v/>
      </c>
      <c r="K908" s="406" t="str">
        <f>IF(基本情報入力シート!R933="","",基本情報入力シート!R933)</f>
        <v/>
      </c>
      <c r="L908" s="406" t="str">
        <f>IF(基本情報入力シート!W933="","",基本情報入力シート!W933)</f>
        <v/>
      </c>
      <c r="M908" s="405" t="str">
        <f>IF(基本情報入力シート!X933="","",基本情報入力シート!X933)</f>
        <v/>
      </c>
      <c r="N908" s="157" t="str">
        <f>IF(基本情報入力シート!Y933="","",基本情報入力シート!Y933)</f>
        <v/>
      </c>
      <c r="O908" s="164"/>
      <c r="P908" s="43"/>
      <c r="Q908" s="860"/>
      <c r="R908" s="861"/>
      <c r="S908" s="154" t="str">
        <f>IFERROR(ROUNDDOWN(Q908*VLOOKUP(N908,【参考】数式用!$AR$2:$AW$48,MATCH(P908,【参考】数式用!$AT$4:$AW$4)+2,FALSE)*0.5, 0), "")</f>
        <v/>
      </c>
      <c r="T908" s="47"/>
      <c r="U908" s="156" t="str">
        <f>IFERROR(IF(AG908&lt;&gt;"",Q908*VLOOKUP(N908,【参考】数式用!$AG$2:$AL$48,MATCH(P908,【参考】数式用!$AI$4:$AL$4,0)+2,0), ""), "")</f>
        <v/>
      </c>
      <c r="V908" s="42"/>
      <c r="W908" s="862"/>
      <c r="X908" s="863"/>
      <c r="Y908" s="43"/>
      <c r="Z908" s="48"/>
      <c r="AA908" s="155"/>
      <c r="AB908" s="49"/>
      <c r="AC908" s="864" t="str">
        <f>IFERROR(IF(AG908&lt;&gt;"",Z908*VLOOKUP(N908,【参考】数式用!$AG$2:$AL$48,MATCH(Y908,【参考】数式用!$AI$4:$AL$4,0)+2,0), ""), "")</f>
        <v/>
      </c>
      <c r="AD908" s="864"/>
      <c r="AE908" s="409"/>
      <c r="AF908" s="53"/>
      <c r="AG908" s="421" t="str">
        <f>IFERROR(VLOOKUP(O908, 【参考】数式用!$AY$5:$AY$13, 1, FALSE), "")</f>
        <v/>
      </c>
      <c r="AH908" s="422" t="str">
        <f>IFERROR(VLOOKUP(N908, 【参考】数式用!$BA$2:$BB$48, 2, FALSE), "")</f>
        <v/>
      </c>
      <c r="AI908" s="423" t="str">
        <f t="shared" si="30"/>
        <v/>
      </c>
      <c r="AJ908" s="424" t="str">
        <f t="shared" si="31"/>
        <v/>
      </c>
    </row>
    <row r="909" spans="1:36" ht="30" customHeight="1">
      <c r="A909" s="153">
        <v>896</v>
      </c>
      <c r="B909" s="857" t="str">
        <f>IF(基本情報入力シート!C934="","",基本情報入力シート!C934)</f>
        <v/>
      </c>
      <c r="C909" s="858"/>
      <c r="D909" s="858"/>
      <c r="E909" s="858"/>
      <c r="F909" s="858"/>
      <c r="G909" s="858"/>
      <c r="H909" s="858"/>
      <c r="I909" s="859"/>
      <c r="J909" s="405" t="str">
        <f>IF(基本情報入力シート!M934="","",基本情報入力シート!M934)</f>
        <v/>
      </c>
      <c r="K909" s="406" t="str">
        <f>IF(基本情報入力シート!R934="","",基本情報入力シート!R934)</f>
        <v/>
      </c>
      <c r="L909" s="406" t="str">
        <f>IF(基本情報入力シート!W934="","",基本情報入力シート!W934)</f>
        <v/>
      </c>
      <c r="M909" s="405" t="str">
        <f>IF(基本情報入力シート!X934="","",基本情報入力シート!X934)</f>
        <v/>
      </c>
      <c r="N909" s="157" t="str">
        <f>IF(基本情報入力シート!Y934="","",基本情報入力シート!Y934)</f>
        <v/>
      </c>
      <c r="O909" s="164"/>
      <c r="P909" s="43"/>
      <c r="Q909" s="860"/>
      <c r="R909" s="861"/>
      <c r="S909" s="154" t="str">
        <f>IFERROR(ROUNDDOWN(Q909*VLOOKUP(N909,【参考】数式用!$AR$2:$AW$48,MATCH(P909,【参考】数式用!$AT$4:$AW$4)+2,FALSE)*0.5, 0), "")</f>
        <v/>
      </c>
      <c r="T909" s="47"/>
      <c r="U909" s="156" t="str">
        <f>IFERROR(IF(AG909&lt;&gt;"",Q909*VLOOKUP(N909,【参考】数式用!$AG$2:$AL$48,MATCH(P909,【参考】数式用!$AI$4:$AL$4,0)+2,0), ""), "")</f>
        <v/>
      </c>
      <c r="V909" s="42"/>
      <c r="W909" s="862"/>
      <c r="X909" s="863"/>
      <c r="Y909" s="43"/>
      <c r="Z909" s="48"/>
      <c r="AA909" s="155"/>
      <c r="AB909" s="49"/>
      <c r="AC909" s="864" t="str">
        <f>IFERROR(IF(AG909&lt;&gt;"",Z909*VLOOKUP(N909,【参考】数式用!$AG$2:$AL$48,MATCH(Y909,【参考】数式用!$AI$4:$AL$4,0)+2,0), ""), "")</f>
        <v/>
      </c>
      <c r="AD909" s="864"/>
      <c r="AE909" s="409"/>
      <c r="AF909" s="53"/>
      <c r="AG909" s="421" t="str">
        <f>IFERROR(VLOOKUP(O909, 【参考】数式用!$AY$5:$AY$13, 1, FALSE), "")</f>
        <v/>
      </c>
      <c r="AH909" s="422" t="str">
        <f>IFERROR(VLOOKUP(N909, 【参考】数式用!$BA$2:$BB$48, 2, FALSE), "")</f>
        <v/>
      </c>
      <c r="AI909" s="423" t="str">
        <f t="shared" si="30"/>
        <v/>
      </c>
      <c r="AJ909" s="424" t="str">
        <f t="shared" si="31"/>
        <v/>
      </c>
    </row>
    <row r="910" spans="1:36" ht="30" customHeight="1">
      <c r="A910" s="153">
        <v>897</v>
      </c>
      <c r="B910" s="857" t="str">
        <f>IF(基本情報入力シート!C935="","",基本情報入力シート!C935)</f>
        <v/>
      </c>
      <c r="C910" s="858"/>
      <c r="D910" s="858"/>
      <c r="E910" s="858"/>
      <c r="F910" s="858"/>
      <c r="G910" s="858"/>
      <c r="H910" s="858"/>
      <c r="I910" s="859"/>
      <c r="J910" s="405" t="str">
        <f>IF(基本情報入力シート!M935="","",基本情報入力シート!M935)</f>
        <v/>
      </c>
      <c r="K910" s="406" t="str">
        <f>IF(基本情報入力シート!R935="","",基本情報入力シート!R935)</f>
        <v/>
      </c>
      <c r="L910" s="406" t="str">
        <f>IF(基本情報入力シート!W935="","",基本情報入力シート!W935)</f>
        <v/>
      </c>
      <c r="M910" s="405" t="str">
        <f>IF(基本情報入力シート!X935="","",基本情報入力シート!X935)</f>
        <v/>
      </c>
      <c r="N910" s="157" t="str">
        <f>IF(基本情報入力シート!Y935="","",基本情報入力シート!Y935)</f>
        <v/>
      </c>
      <c r="O910" s="164"/>
      <c r="P910" s="43"/>
      <c r="Q910" s="860"/>
      <c r="R910" s="861"/>
      <c r="S910" s="154" t="str">
        <f>IFERROR(ROUNDDOWN(Q910*VLOOKUP(N910,【参考】数式用!$AR$2:$AW$48,MATCH(P910,【参考】数式用!$AT$4:$AW$4)+2,FALSE)*0.5, 0), "")</f>
        <v/>
      </c>
      <c r="T910" s="47"/>
      <c r="U910" s="156" t="str">
        <f>IFERROR(IF(AG910&lt;&gt;"",Q910*VLOOKUP(N910,【参考】数式用!$AG$2:$AL$48,MATCH(P910,【参考】数式用!$AI$4:$AL$4,0)+2,0), ""), "")</f>
        <v/>
      </c>
      <c r="V910" s="42"/>
      <c r="W910" s="862"/>
      <c r="X910" s="863"/>
      <c r="Y910" s="43"/>
      <c r="Z910" s="48"/>
      <c r="AA910" s="155"/>
      <c r="AB910" s="49"/>
      <c r="AC910" s="864" t="str">
        <f>IFERROR(IF(AG910&lt;&gt;"",Z910*VLOOKUP(N910,【参考】数式用!$AG$2:$AL$48,MATCH(Y910,【参考】数式用!$AI$4:$AL$4,0)+2,0), ""), "")</f>
        <v/>
      </c>
      <c r="AD910" s="864"/>
      <c r="AE910" s="409"/>
      <c r="AF910" s="53"/>
      <c r="AG910" s="421" t="str">
        <f>IFERROR(VLOOKUP(O910, 【参考】数式用!$AY$5:$AY$13, 1, FALSE), "")</f>
        <v/>
      </c>
      <c r="AH910" s="422" t="str">
        <f>IFERROR(VLOOKUP(N910, 【参考】数式用!$BA$2:$BB$48, 2, FALSE), "")</f>
        <v/>
      </c>
      <c r="AI910" s="423" t="str">
        <f t="shared" si="30"/>
        <v/>
      </c>
      <c r="AJ910" s="424" t="str">
        <f t="shared" si="31"/>
        <v/>
      </c>
    </row>
    <row r="911" spans="1:36" ht="30" customHeight="1">
      <c r="A911" s="153">
        <v>898</v>
      </c>
      <c r="B911" s="857" t="str">
        <f>IF(基本情報入力シート!C936="","",基本情報入力シート!C936)</f>
        <v/>
      </c>
      <c r="C911" s="858"/>
      <c r="D911" s="858"/>
      <c r="E911" s="858"/>
      <c r="F911" s="858"/>
      <c r="G911" s="858"/>
      <c r="H911" s="858"/>
      <c r="I911" s="859"/>
      <c r="J911" s="405" t="str">
        <f>IF(基本情報入力シート!M936="","",基本情報入力シート!M936)</f>
        <v/>
      </c>
      <c r="K911" s="406" t="str">
        <f>IF(基本情報入力シート!R936="","",基本情報入力シート!R936)</f>
        <v/>
      </c>
      <c r="L911" s="406" t="str">
        <f>IF(基本情報入力シート!W936="","",基本情報入力シート!W936)</f>
        <v/>
      </c>
      <c r="M911" s="405" t="str">
        <f>IF(基本情報入力シート!X936="","",基本情報入力シート!X936)</f>
        <v/>
      </c>
      <c r="N911" s="157" t="str">
        <f>IF(基本情報入力シート!Y936="","",基本情報入力シート!Y936)</f>
        <v/>
      </c>
      <c r="O911" s="164"/>
      <c r="P911" s="43"/>
      <c r="Q911" s="860"/>
      <c r="R911" s="861"/>
      <c r="S911" s="154" t="str">
        <f>IFERROR(ROUNDDOWN(Q911*VLOOKUP(N911,【参考】数式用!$AR$2:$AW$48,MATCH(P911,【参考】数式用!$AT$4:$AW$4)+2,FALSE)*0.5, 0), "")</f>
        <v/>
      </c>
      <c r="T911" s="47"/>
      <c r="U911" s="156" t="str">
        <f>IFERROR(IF(AG911&lt;&gt;"",Q911*VLOOKUP(N911,【参考】数式用!$AG$2:$AL$48,MATCH(P911,【参考】数式用!$AI$4:$AL$4,0)+2,0), ""), "")</f>
        <v/>
      </c>
      <c r="V911" s="42"/>
      <c r="W911" s="862"/>
      <c r="X911" s="863"/>
      <c r="Y911" s="43"/>
      <c r="Z911" s="48"/>
      <c r="AA911" s="155"/>
      <c r="AB911" s="49"/>
      <c r="AC911" s="864" t="str">
        <f>IFERROR(IF(AG911&lt;&gt;"",Z911*VLOOKUP(N911,【参考】数式用!$AG$2:$AL$48,MATCH(Y911,【参考】数式用!$AI$4:$AL$4,0)+2,0), ""), "")</f>
        <v/>
      </c>
      <c r="AD911" s="864"/>
      <c r="AE911" s="409"/>
      <c r="AF911" s="53"/>
      <c r="AG911" s="421" t="str">
        <f>IFERROR(VLOOKUP(O911, 【参考】数式用!$AY$5:$AY$13, 1, FALSE), "")</f>
        <v/>
      </c>
      <c r="AH911" s="422" t="str">
        <f>IFERROR(VLOOKUP(N911, 【参考】数式用!$BA$2:$BB$48, 2, FALSE), "")</f>
        <v/>
      </c>
      <c r="AI911" s="423" t="str">
        <f t="shared" si="30"/>
        <v/>
      </c>
      <c r="AJ911" s="424" t="str">
        <f t="shared" si="31"/>
        <v/>
      </c>
    </row>
    <row r="912" spans="1:36" ht="30" customHeight="1">
      <c r="A912" s="153">
        <v>899</v>
      </c>
      <c r="B912" s="857" t="str">
        <f>IF(基本情報入力シート!C937="","",基本情報入力シート!C937)</f>
        <v/>
      </c>
      <c r="C912" s="858"/>
      <c r="D912" s="858"/>
      <c r="E912" s="858"/>
      <c r="F912" s="858"/>
      <c r="G912" s="858"/>
      <c r="H912" s="858"/>
      <c r="I912" s="859"/>
      <c r="J912" s="405" t="str">
        <f>IF(基本情報入力シート!M937="","",基本情報入力シート!M937)</f>
        <v/>
      </c>
      <c r="K912" s="406" t="str">
        <f>IF(基本情報入力シート!R937="","",基本情報入力シート!R937)</f>
        <v/>
      </c>
      <c r="L912" s="406" t="str">
        <f>IF(基本情報入力シート!W937="","",基本情報入力シート!W937)</f>
        <v/>
      </c>
      <c r="M912" s="405" t="str">
        <f>IF(基本情報入力シート!X937="","",基本情報入力シート!X937)</f>
        <v/>
      </c>
      <c r="N912" s="157" t="str">
        <f>IF(基本情報入力シート!Y937="","",基本情報入力シート!Y937)</f>
        <v/>
      </c>
      <c r="O912" s="164"/>
      <c r="P912" s="43"/>
      <c r="Q912" s="860"/>
      <c r="R912" s="861"/>
      <c r="S912" s="154" t="str">
        <f>IFERROR(ROUNDDOWN(Q912*VLOOKUP(N912,【参考】数式用!$AR$2:$AW$48,MATCH(P912,【参考】数式用!$AT$4:$AW$4)+2,FALSE)*0.5, 0), "")</f>
        <v/>
      </c>
      <c r="T912" s="47"/>
      <c r="U912" s="156" t="str">
        <f>IFERROR(IF(AG912&lt;&gt;"",Q912*VLOOKUP(N912,【参考】数式用!$AG$2:$AL$48,MATCH(P912,【参考】数式用!$AI$4:$AL$4,0)+2,0), ""), "")</f>
        <v/>
      </c>
      <c r="V912" s="42"/>
      <c r="W912" s="862"/>
      <c r="X912" s="863"/>
      <c r="Y912" s="43"/>
      <c r="Z912" s="48"/>
      <c r="AA912" s="155"/>
      <c r="AB912" s="49"/>
      <c r="AC912" s="864" t="str">
        <f>IFERROR(IF(AG912&lt;&gt;"",Z912*VLOOKUP(N912,【参考】数式用!$AG$2:$AL$48,MATCH(Y912,【参考】数式用!$AI$4:$AL$4,0)+2,0), ""), "")</f>
        <v/>
      </c>
      <c r="AD912" s="864"/>
      <c r="AE912" s="409"/>
      <c r="AF912" s="53"/>
      <c r="AG912" s="421" t="str">
        <f>IFERROR(VLOOKUP(O912, 【参考】数式用!$AY$5:$AY$13, 1, FALSE), "")</f>
        <v/>
      </c>
      <c r="AH912" s="422" t="str">
        <f>IFERROR(VLOOKUP(N912, 【参考】数式用!$BA$2:$BB$48, 2, FALSE), "")</f>
        <v/>
      </c>
      <c r="AI912" s="423" t="str">
        <f t="shared" si="30"/>
        <v/>
      </c>
      <c r="AJ912" s="424" t="str">
        <f t="shared" si="31"/>
        <v/>
      </c>
    </row>
    <row r="913" spans="1:36" ht="30" customHeight="1">
      <c r="A913" s="153">
        <v>900</v>
      </c>
      <c r="B913" s="857" t="str">
        <f>IF(基本情報入力シート!C938="","",基本情報入力シート!C938)</f>
        <v/>
      </c>
      <c r="C913" s="858"/>
      <c r="D913" s="858"/>
      <c r="E913" s="858"/>
      <c r="F913" s="858"/>
      <c r="G913" s="858"/>
      <c r="H913" s="858"/>
      <c r="I913" s="859"/>
      <c r="J913" s="405" t="str">
        <f>IF(基本情報入力シート!M938="","",基本情報入力シート!M938)</f>
        <v/>
      </c>
      <c r="K913" s="406" t="str">
        <f>IF(基本情報入力シート!R938="","",基本情報入力シート!R938)</f>
        <v/>
      </c>
      <c r="L913" s="406" t="str">
        <f>IF(基本情報入力シート!W938="","",基本情報入力シート!W938)</f>
        <v/>
      </c>
      <c r="M913" s="405" t="str">
        <f>IF(基本情報入力シート!X938="","",基本情報入力シート!X938)</f>
        <v/>
      </c>
      <c r="N913" s="157" t="str">
        <f>IF(基本情報入力シート!Y938="","",基本情報入力シート!Y938)</f>
        <v/>
      </c>
      <c r="O913" s="164"/>
      <c r="P913" s="43"/>
      <c r="Q913" s="860"/>
      <c r="R913" s="861"/>
      <c r="S913" s="154" t="str">
        <f>IFERROR(ROUNDDOWN(Q913*VLOOKUP(N913,【参考】数式用!$AR$2:$AW$48,MATCH(P913,【参考】数式用!$AT$4:$AW$4)+2,FALSE)*0.5, 0), "")</f>
        <v/>
      </c>
      <c r="T913" s="47"/>
      <c r="U913" s="156" t="str">
        <f>IFERROR(IF(AG913&lt;&gt;"",Q913*VLOOKUP(N913,【参考】数式用!$AG$2:$AL$48,MATCH(P913,【参考】数式用!$AI$4:$AL$4,0)+2,0), ""), "")</f>
        <v/>
      </c>
      <c r="V913" s="42"/>
      <c r="W913" s="862"/>
      <c r="X913" s="863"/>
      <c r="Y913" s="43"/>
      <c r="Z913" s="48"/>
      <c r="AA913" s="155"/>
      <c r="AB913" s="49"/>
      <c r="AC913" s="864" t="str">
        <f>IFERROR(IF(AG913&lt;&gt;"",Z913*VLOOKUP(N913,【参考】数式用!$AG$2:$AL$48,MATCH(Y913,【参考】数式用!$AI$4:$AL$4,0)+2,0), ""), "")</f>
        <v/>
      </c>
      <c r="AD913" s="864"/>
      <c r="AE913" s="409"/>
      <c r="AF913" s="53"/>
      <c r="AG913" s="421" t="str">
        <f>IFERROR(VLOOKUP(O913, 【参考】数式用!$AY$5:$AY$13, 1, FALSE), "")</f>
        <v/>
      </c>
      <c r="AH913" s="422" t="str">
        <f>IFERROR(VLOOKUP(N913, 【参考】数式用!$BA$2:$BB$48, 2, FALSE), "")</f>
        <v/>
      </c>
      <c r="AI913" s="423" t="str">
        <f t="shared" si="30"/>
        <v/>
      </c>
      <c r="AJ913" s="424" t="str">
        <f t="shared" si="31"/>
        <v/>
      </c>
    </row>
    <row r="914" spans="1:36" ht="30" customHeight="1">
      <c r="A914" s="153">
        <v>901</v>
      </c>
      <c r="B914" s="857" t="str">
        <f>IF(基本情報入力シート!C939="","",基本情報入力シート!C939)</f>
        <v/>
      </c>
      <c r="C914" s="858"/>
      <c r="D914" s="858"/>
      <c r="E914" s="858"/>
      <c r="F914" s="858"/>
      <c r="G914" s="858"/>
      <c r="H914" s="858"/>
      <c r="I914" s="859"/>
      <c r="J914" s="405" t="str">
        <f>IF(基本情報入力シート!M939="","",基本情報入力シート!M939)</f>
        <v/>
      </c>
      <c r="K914" s="406" t="str">
        <f>IF(基本情報入力シート!R939="","",基本情報入力シート!R939)</f>
        <v/>
      </c>
      <c r="L914" s="406" t="str">
        <f>IF(基本情報入力シート!W939="","",基本情報入力シート!W939)</f>
        <v/>
      </c>
      <c r="M914" s="405" t="str">
        <f>IF(基本情報入力シート!X939="","",基本情報入力シート!X939)</f>
        <v/>
      </c>
      <c r="N914" s="157" t="str">
        <f>IF(基本情報入力シート!Y939="","",基本情報入力シート!Y939)</f>
        <v/>
      </c>
      <c r="O914" s="164"/>
      <c r="P914" s="43"/>
      <c r="Q914" s="860"/>
      <c r="R914" s="861"/>
      <c r="S914" s="154" t="str">
        <f>IFERROR(ROUNDDOWN(Q914*VLOOKUP(N914,【参考】数式用!$AR$2:$AW$48,MATCH(P914,【参考】数式用!$AT$4:$AW$4)+2,FALSE)*0.5, 0), "")</f>
        <v/>
      </c>
      <c r="T914" s="47"/>
      <c r="U914" s="156" t="str">
        <f>IFERROR(IF(AG914&lt;&gt;"",Q914*VLOOKUP(N914,【参考】数式用!$AG$2:$AL$48,MATCH(P914,【参考】数式用!$AI$4:$AL$4,0)+2,0), ""), "")</f>
        <v/>
      </c>
      <c r="V914" s="42"/>
      <c r="W914" s="862"/>
      <c r="X914" s="863"/>
      <c r="Y914" s="43"/>
      <c r="Z914" s="48"/>
      <c r="AA914" s="155"/>
      <c r="AB914" s="49"/>
      <c r="AC914" s="864" t="str">
        <f>IFERROR(IF(AG914&lt;&gt;"",Z914*VLOOKUP(N914,【参考】数式用!$AG$2:$AL$48,MATCH(Y914,【参考】数式用!$AI$4:$AL$4,0)+2,0), ""), "")</f>
        <v/>
      </c>
      <c r="AD914" s="864"/>
      <c r="AE914" s="409"/>
      <c r="AF914" s="53"/>
      <c r="AG914" s="421" t="str">
        <f>IFERROR(VLOOKUP(O914, 【参考】数式用!$AY$5:$AY$13, 1, FALSE), "")</f>
        <v/>
      </c>
      <c r="AH914" s="422" t="str">
        <f>IFERROR(VLOOKUP(N914, 【参考】数式用!$BA$2:$BB$48, 2, FALSE), "")</f>
        <v/>
      </c>
      <c r="AI914" s="423" t="str">
        <f t="shared" si="30"/>
        <v/>
      </c>
      <c r="AJ914" s="424" t="str">
        <f t="shared" si="31"/>
        <v/>
      </c>
    </row>
    <row r="915" spans="1:36" ht="30" customHeight="1">
      <c r="A915" s="153">
        <v>902</v>
      </c>
      <c r="B915" s="857" t="str">
        <f>IF(基本情報入力シート!C940="","",基本情報入力シート!C940)</f>
        <v/>
      </c>
      <c r="C915" s="858"/>
      <c r="D915" s="858"/>
      <c r="E915" s="858"/>
      <c r="F915" s="858"/>
      <c r="G915" s="858"/>
      <c r="H915" s="858"/>
      <c r="I915" s="859"/>
      <c r="J915" s="405" t="str">
        <f>IF(基本情報入力シート!M940="","",基本情報入力シート!M940)</f>
        <v/>
      </c>
      <c r="K915" s="406" t="str">
        <f>IF(基本情報入力シート!R940="","",基本情報入力シート!R940)</f>
        <v/>
      </c>
      <c r="L915" s="406" t="str">
        <f>IF(基本情報入力シート!W940="","",基本情報入力シート!W940)</f>
        <v/>
      </c>
      <c r="M915" s="405" t="str">
        <f>IF(基本情報入力シート!X940="","",基本情報入力シート!X940)</f>
        <v/>
      </c>
      <c r="N915" s="157" t="str">
        <f>IF(基本情報入力シート!Y940="","",基本情報入力シート!Y940)</f>
        <v/>
      </c>
      <c r="O915" s="164"/>
      <c r="P915" s="43"/>
      <c r="Q915" s="860"/>
      <c r="R915" s="861"/>
      <c r="S915" s="154" t="str">
        <f>IFERROR(ROUNDDOWN(Q915*VLOOKUP(N915,【参考】数式用!$AR$2:$AW$48,MATCH(P915,【参考】数式用!$AT$4:$AW$4)+2,FALSE)*0.5, 0), "")</f>
        <v/>
      </c>
      <c r="T915" s="47"/>
      <c r="U915" s="156" t="str">
        <f>IFERROR(IF(AG915&lt;&gt;"",Q915*VLOOKUP(N915,【参考】数式用!$AG$2:$AL$48,MATCH(P915,【参考】数式用!$AI$4:$AL$4,0)+2,0), ""), "")</f>
        <v/>
      </c>
      <c r="V915" s="42"/>
      <c r="W915" s="862"/>
      <c r="X915" s="863"/>
      <c r="Y915" s="43"/>
      <c r="Z915" s="48"/>
      <c r="AA915" s="155"/>
      <c r="AB915" s="49"/>
      <c r="AC915" s="864" t="str">
        <f>IFERROR(IF(AG915&lt;&gt;"",Z915*VLOOKUP(N915,【参考】数式用!$AG$2:$AL$48,MATCH(Y915,【参考】数式用!$AI$4:$AL$4,0)+2,0), ""), "")</f>
        <v/>
      </c>
      <c r="AD915" s="864"/>
      <c r="AE915" s="409"/>
      <c r="AF915" s="53"/>
      <c r="AG915" s="421" t="str">
        <f>IFERROR(VLOOKUP(O915, 【参考】数式用!$AY$5:$AY$13, 1, FALSE), "")</f>
        <v/>
      </c>
      <c r="AH915" s="422" t="str">
        <f>IFERROR(VLOOKUP(N915, 【参考】数式用!$BA$2:$BB$48, 2, FALSE), "")</f>
        <v/>
      </c>
      <c r="AI915" s="423" t="str">
        <f t="shared" si="30"/>
        <v/>
      </c>
      <c r="AJ915" s="424" t="str">
        <f t="shared" si="31"/>
        <v/>
      </c>
    </row>
    <row r="916" spans="1:36" ht="30" customHeight="1">
      <c r="A916" s="153">
        <v>903</v>
      </c>
      <c r="B916" s="857" t="str">
        <f>IF(基本情報入力シート!C941="","",基本情報入力シート!C941)</f>
        <v/>
      </c>
      <c r="C916" s="858"/>
      <c r="D916" s="858"/>
      <c r="E916" s="858"/>
      <c r="F916" s="858"/>
      <c r="G916" s="858"/>
      <c r="H916" s="858"/>
      <c r="I916" s="859"/>
      <c r="J916" s="405" t="str">
        <f>IF(基本情報入力シート!M941="","",基本情報入力シート!M941)</f>
        <v/>
      </c>
      <c r="K916" s="406" t="str">
        <f>IF(基本情報入力シート!R941="","",基本情報入力シート!R941)</f>
        <v/>
      </c>
      <c r="L916" s="406" t="str">
        <f>IF(基本情報入力シート!W941="","",基本情報入力シート!W941)</f>
        <v/>
      </c>
      <c r="M916" s="405" t="str">
        <f>IF(基本情報入力シート!X941="","",基本情報入力シート!X941)</f>
        <v/>
      </c>
      <c r="N916" s="157" t="str">
        <f>IF(基本情報入力シート!Y941="","",基本情報入力シート!Y941)</f>
        <v/>
      </c>
      <c r="O916" s="164"/>
      <c r="P916" s="43"/>
      <c r="Q916" s="860"/>
      <c r="R916" s="861"/>
      <c r="S916" s="154" t="str">
        <f>IFERROR(ROUNDDOWN(Q916*VLOOKUP(N916,【参考】数式用!$AR$2:$AW$48,MATCH(P916,【参考】数式用!$AT$4:$AW$4)+2,FALSE)*0.5, 0), "")</f>
        <v/>
      </c>
      <c r="T916" s="47"/>
      <c r="U916" s="156" t="str">
        <f>IFERROR(IF(AG916&lt;&gt;"",Q916*VLOOKUP(N916,【参考】数式用!$AG$2:$AL$48,MATCH(P916,【参考】数式用!$AI$4:$AL$4,0)+2,0), ""), "")</f>
        <v/>
      </c>
      <c r="V916" s="42"/>
      <c r="W916" s="862"/>
      <c r="X916" s="863"/>
      <c r="Y916" s="43"/>
      <c r="Z916" s="48"/>
      <c r="AA916" s="155"/>
      <c r="AB916" s="49"/>
      <c r="AC916" s="864" t="str">
        <f>IFERROR(IF(AG916&lt;&gt;"",Z916*VLOOKUP(N916,【参考】数式用!$AG$2:$AL$48,MATCH(Y916,【参考】数式用!$AI$4:$AL$4,0)+2,0), ""), "")</f>
        <v/>
      </c>
      <c r="AD916" s="864"/>
      <c r="AE916" s="409"/>
      <c r="AF916" s="53"/>
      <c r="AG916" s="421" t="str">
        <f>IFERROR(VLOOKUP(O916, 【参考】数式用!$AY$5:$AY$13, 1, FALSE), "")</f>
        <v/>
      </c>
      <c r="AH916" s="422" t="str">
        <f>IFERROR(VLOOKUP(N916, 【参考】数式用!$BA$2:$BB$48, 2, FALSE), "")</f>
        <v/>
      </c>
      <c r="AI916" s="423" t="str">
        <f t="shared" si="30"/>
        <v/>
      </c>
      <c r="AJ916" s="424" t="str">
        <f t="shared" si="31"/>
        <v/>
      </c>
    </row>
    <row r="917" spans="1:36" ht="30" customHeight="1">
      <c r="A917" s="153">
        <v>904</v>
      </c>
      <c r="B917" s="857" t="str">
        <f>IF(基本情報入力シート!C942="","",基本情報入力シート!C942)</f>
        <v/>
      </c>
      <c r="C917" s="858"/>
      <c r="D917" s="858"/>
      <c r="E917" s="858"/>
      <c r="F917" s="858"/>
      <c r="G917" s="858"/>
      <c r="H917" s="858"/>
      <c r="I917" s="859"/>
      <c r="J917" s="405" t="str">
        <f>IF(基本情報入力シート!M942="","",基本情報入力シート!M942)</f>
        <v/>
      </c>
      <c r="K917" s="406" t="str">
        <f>IF(基本情報入力シート!R942="","",基本情報入力シート!R942)</f>
        <v/>
      </c>
      <c r="L917" s="406" t="str">
        <f>IF(基本情報入力シート!W942="","",基本情報入力シート!W942)</f>
        <v/>
      </c>
      <c r="M917" s="405" t="str">
        <f>IF(基本情報入力シート!X942="","",基本情報入力シート!X942)</f>
        <v/>
      </c>
      <c r="N917" s="157" t="str">
        <f>IF(基本情報入力シート!Y942="","",基本情報入力シート!Y942)</f>
        <v/>
      </c>
      <c r="O917" s="164"/>
      <c r="P917" s="43"/>
      <c r="Q917" s="860"/>
      <c r="R917" s="861"/>
      <c r="S917" s="154" t="str">
        <f>IFERROR(ROUNDDOWN(Q917*VLOOKUP(N917,【参考】数式用!$AR$2:$AW$48,MATCH(P917,【参考】数式用!$AT$4:$AW$4)+2,FALSE)*0.5, 0), "")</f>
        <v/>
      </c>
      <c r="T917" s="47"/>
      <c r="U917" s="156" t="str">
        <f>IFERROR(IF(AG917&lt;&gt;"",Q917*VLOOKUP(N917,【参考】数式用!$AG$2:$AL$48,MATCH(P917,【参考】数式用!$AI$4:$AL$4,0)+2,0), ""), "")</f>
        <v/>
      </c>
      <c r="V917" s="42"/>
      <c r="W917" s="862"/>
      <c r="X917" s="863"/>
      <c r="Y917" s="43"/>
      <c r="Z917" s="48"/>
      <c r="AA917" s="155"/>
      <c r="AB917" s="49"/>
      <c r="AC917" s="864" t="str">
        <f>IFERROR(IF(AG917&lt;&gt;"",Z917*VLOOKUP(N917,【参考】数式用!$AG$2:$AL$48,MATCH(Y917,【参考】数式用!$AI$4:$AL$4,0)+2,0), ""), "")</f>
        <v/>
      </c>
      <c r="AD917" s="864"/>
      <c r="AE917" s="409"/>
      <c r="AF917" s="53"/>
      <c r="AG917" s="421" t="str">
        <f>IFERROR(VLOOKUP(O917, 【参考】数式用!$AY$5:$AY$13, 1, FALSE), "")</f>
        <v/>
      </c>
      <c r="AH917" s="422" t="str">
        <f>IFERROR(VLOOKUP(N917, 【参考】数式用!$BA$2:$BB$48, 2, FALSE), "")</f>
        <v/>
      </c>
      <c r="AI917" s="423" t="str">
        <f t="shared" si="30"/>
        <v/>
      </c>
      <c r="AJ917" s="424" t="str">
        <f t="shared" si="31"/>
        <v/>
      </c>
    </row>
    <row r="918" spans="1:36" ht="30" customHeight="1">
      <c r="A918" s="153">
        <v>905</v>
      </c>
      <c r="B918" s="857" t="str">
        <f>IF(基本情報入力シート!C943="","",基本情報入力シート!C943)</f>
        <v/>
      </c>
      <c r="C918" s="858"/>
      <c r="D918" s="858"/>
      <c r="E918" s="858"/>
      <c r="F918" s="858"/>
      <c r="G918" s="858"/>
      <c r="H918" s="858"/>
      <c r="I918" s="859"/>
      <c r="J918" s="405" t="str">
        <f>IF(基本情報入力シート!M943="","",基本情報入力シート!M943)</f>
        <v/>
      </c>
      <c r="K918" s="406" t="str">
        <f>IF(基本情報入力シート!R943="","",基本情報入力シート!R943)</f>
        <v/>
      </c>
      <c r="L918" s="406" t="str">
        <f>IF(基本情報入力シート!W943="","",基本情報入力シート!W943)</f>
        <v/>
      </c>
      <c r="M918" s="405" t="str">
        <f>IF(基本情報入力シート!X943="","",基本情報入力シート!X943)</f>
        <v/>
      </c>
      <c r="N918" s="157" t="str">
        <f>IF(基本情報入力シート!Y943="","",基本情報入力シート!Y943)</f>
        <v/>
      </c>
      <c r="O918" s="164"/>
      <c r="P918" s="43"/>
      <c r="Q918" s="860"/>
      <c r="R918" s="861"/>
      <c r="S918" s="154" t="str">
        <f>IFERROR(ROUNDDOWN(Q918*VLOOKUP(N918,【参考】数式用!$AR$2:$AW$48,MATCH(P918,【参考】数式用!$AT$4:$AW$4)+2,FALSE)*0.5, 0), "")</f>
        <v/>
      </c>
      <c r="T918" s="47"/>
      <c r="U918" s="156" t="str">
        <f>IFERROR(IF(AG918&lt;&gt;"",Q918*VLOOKUP(N918,【参考】数式用!$AG$2:$AL$48,MATCH(P918,【参考】数式用!$AI$4:$AL$4,0)+2,0), ""), "")</f>
        <v/>
      </c>
      <c r="V918" s="42"/>
      <c r="W918" s="862"/>
      <c r="X918" s="863"/>
      <c r="Y918" s="43"/>
      <c r="Z918" s="48"/>
      <c r="AA918" s="155"/>
      <c r="AB918" s="49"/>
      <c r="AC918" s="864" t="str">
        <f>IFERROR(IF(AG918&lt;&gt;"",Z918*VLOOKUP(N918,【参考】数式用!$AG$2:$AL$48,MATCH(Y918,【参考】数式用!$AI$4:$AL$4,0)+2,0), ""), "")</f>
        <v/>
      </c>
      <c r="AD918" s="864"/>
      <c r="AE918" s="409"/>
      <c r="AF918" s="53"/>
      <c r="AG918" s="421" t="str">
        <f>IFERROR(VLOOKUP(O918, 【参考】数式用!$AY$5:$AY$13, 1, FALSE), "")</f>
        <v/>
      </c>
      <c r="AH918" s="422" t="str">
        <f>IFERROR(VLOOKUP(N918, 【参考】数式用!$BA$2:$BB$48, 2, FALSE), "")</f>
        <v/>
      </c>
      <c r="AI918" s="423" t="str">
        <f t="shared" si="30"/>
        <v/>
      </c>
      <c r="AJ918" s="424" t="str">
        <f t="shared" si="31"/>
        <v/>
      </c>
    </row>
    <row r="919" spans="1:36" ht="30" customHeight="1">
      <c r="A919" s="153">
        <v>906</v>
      </c>
      <c r="B919" s="857" t="str">
        <f>IF(基本情報入力シート!C944="","",基本情報入力シート!C944)</f>
        <v/>
      </c>
      <c r="C919" s="858"/>
      <c r="D919" s="858"/>
      <c r="E919" s="858"/>
      <c r="F919" s="858"/>
      <c r="G919" s="858"/>
      <c r="H919" s="858"/>
      <c r="I919" s="859"/>
      <c r="J919" s="405" t="str">
        <f>IF(基本情報入力シート!M944="","",基本情報入力シート!M944)</f>
        <v/>
      </c>
      <c r="K919" s="406" t="str">
        <f>IF(基本情報入力シート!R944="","",基本情報入力シート!R944)</f>
        <v/>
      </c>
      <c r="L919" s="406" t="str">
        <f>IF(基本情報入力シート!W944="","",基本情報入力シート!W944)</f>
        <v/>
      </c>
      <c r="M919" s="405" t="str">
        <f>IF(基本情報入力シート!X944="","",基本情報入力シート!X944)</f>
        <v/>
      </c>
      <c r="N919" s="157" t="str">
        <f>IF(基本情報入力シート!Y944="","",基本情報入力シート!Y944)</f>
        <v/>
      </c>
      <c r="O919" s="164"/>
      <c r="P919" s="43"/>
      <c r="Q919" s="860"/>
      <c r="R919" s="861"/>
      <c r="S919" s="154" t="str">
        <f>IFERROR(ROUNDDOWN(Q919*VLOOKUP(N919,【参考】数式用!$AR$2:$AW$48,MATCH(P919,【参考】数式用!$AT$4:$AW$4)+2,FALSE)*0.5, 0), "")</f>
        <v/>
      </c>
      <c r="T919" s="47"/>
      <c r="U919" s="156" t="str">
        <f>IFERROR(IF(AG919&lt;&gt;"",Q919*VLOOKUP(N919,【参考】数式用!$AG$2:$AL$48,MATCH(P919,【参考】数式用!$AI$4:$AL$4,0)+2,0), ""), "")</f>
        <v/>
      </c>
      <c r="V919" s="42"/>
      <c r="W919" s="862"/>
      <c r="X919" s="863"/>
      <c r="Y919" s="43"/>
      <c r="Z919" s="48"/>
      <c r="AA919" s="155"/>
      <c r="AB919" s="49"/>
      <c r="AC919" s="864" t="str">
        <f>IFERROR(IF(AG919&lt;&gt;"",Z919*VLOOKUP(N919,【参考】数式用!$AG$2:$AL$48,MATCH(Y919,【参考】数式用!$AI$4:$AL$4,0)+2,0), ""), "")</f>
        <v/>
      </c>
      <c r="AD919" s="864"/>
      <c r="AE919" s="409"/>
      <c r="AF919" s="53"/>
      <c r="AG919" s="421" t="str">
        <f>IFERROR(VLOOKUP(O919, 【参考】数式用!$AY$5:$AY$13, 1, FALSE), "")</f>
        <v/>
      </c>
      <c r="AH919" s="422" t="str">
        <f>IFERROR(VLOOKUP(N919, 【参考】数式用!$BA$2:$BB$48, 2, FALSE), "")</f>
        <v/>
      </c>
      <c r="AI919" s="423" t="str">
        <f t="shared" si="30"/>
        <v/>
      </c>
      <c r="AJ919" s="424" t="str">
        <f t="shared" si="31"/>
        <v/>
      </c>
    </row>
    <row r="920" spans="1:36" ht="30" customHeight="1">
      <c r="A920" s="153">
        <v>907</v>
      </c>
      <c r="B920" s="857" t="str">
        <f>IF(基本情報入力シート!C945="","",基本情報入力シート!C945)</f>
        <v/>
      </c>
      <c r="C920" s="858"/>
      <c r="D920" s="858"/>
      <c r="E920" s="858"/>
      <c r="F920" s="858"/>
      <c r="G920" s="858"/>
      <c r="H920" s="858"/>
      <c r="I920" s="859"/>
      <c r="J920" s="405" t="str">
        <f>IF(基本情報入力シート!M945="","",基本情報入力シート!M945)</f>
        <v/>
      </c>
      <c r="K920" s="406" t="str">
        <f>IF(基本情報入力シート!R945="","",基本情報入力シート!R945)</f>
        <v/>
      </c>
      <c r="L920" s="406" t="str">
        <f>IF(基本情報入力シート!W945="","",基本情報入力シート!W945)</f>
        <v/>
      </c>
      <c r="M920" s="405" t="str">
        <f>IF(基本情報入力シート!X945="","",基本情報入力シート!X945)</f>
        <v/>
      </c>
      <c r="N920" s="157" t="str">
        <f>IF(基本情報入力シート!Y945="","",基本情報入力シート!Y945)</f>
        <v/>
      </c>
      <c r="O920" s="164"/>
      <c r="P920" s="43"/>
      <c r="Q920" s="860"/>
      <c r="R920" s="861"/>
      <c r="S920" s="154" t="str">
        <f>IFERROR(ROUNDDOWN(Q920*VLOOKUP(N920,【参考】数式用!$AR$2:$AW$48,MATCH(P920,【参考】数式用!$AT$4:$AW$4)+2,FALSE)*0.5, 0), "")</f>
        <v/>
      </c>
      <c r="T920" s="47"/>
      <c r="U920" s="156" t="str">
        <f>IFERROR(IF(AG920&lt;&gt;"",Q920*VLOOKUP(N920,【参考】数式用!$AG$2:$AL$48,MATCH(P920,【参考】数式用!$AI$4:$AL$4,0)+2,0), ""), "")</f>
        <v/>
      </c>
      <c r="V920" s="42"/>
      <c r="W920" s="862"/>
      <c r="X920" s="863"/>
      <c r="Y920" s="43"/>
      <c r="Z920" s="48"/>
      <c r="AA920" s="155"/>
      <c r="AB920" s="49"/>
      <c r="AC920" s="864" t="str">
        <f>IFERROR(IF(AG920&lt;&gt;"",Z920*VLOOKUP(N920,【参考】数式用!$AG$2:$AL$48,MATCH(Y920,【参考】数式用!$AI$4:$AL$4,0)+2,0), ""), "")</f>
        <v/>
      </c>
      <c r="AD920" s="864"/>
      <c r="AE920" s="409"/>
      <c r="AF920" s="53"/>
      <c r="AG920" s="421" t="str">
        <f>IFERROR(VLOOKUP(O920, 【参考】数式用!$AY$5:$AY$13, 1, FALSE), "")</f>
        <v/>
      </c>
      <c r="AH920" s="422" t="str">
        <f>IFERROR(VLOOKUP(N920, 【参考】数式用!$BA$2:$BB$48, 2, FALSE), "")</f>
        <v/>
      </c>
      <c r="AI920" s="423" t="str">
        <f t="shared" si="30"/>
        <v/>
      </c>
      <c r="AJ920" s="424" t="str">
        <f t="shared" si="31"/>
        <v/>
      </c>
    </row>
    <row r="921" spans="1:36" ht="30" customHeight="1">
      <c r="A921" s="153">
        <v>908</v>
      </c>
      <c r="B921" s="857" t="str">
        <f>IF(基本情報入力シート!C946="","",基本情報入力シート!C946)</f>
        <v/>
      </c>
      <c r="C921" s="858"/>
      <c r="D921" s="858"/>
      <c r="E921" s="858"/>
      <c r="F921" s="858"/>
      <c r="G921" s="858"/>
      <c r="H921" s="858"/>
      <c r="I921" s="859"/>
      <c r="J921" s="405" t="str">
        <f>IF(基本情報入力シート!M946="","",基本情報入力シート!M946)</f>
        <v/>
      </c>
      <c r="K921" s="406" t="str">
        <f>IF(基本情報入力シート!R946="","",基本情報入力シート!R946)</f>
        <v/>
      </c>
      <c r="L921" s="406" t="str">
        <f>IF(基本情報入力シート!W946="","",基本情報入力シート!W946)</f>
        <v/>
      </c>
      <c r="M921" s="405" t="str">
        <f>IF(基本情報入力シート!X946="","",基本情報入力シート!X946)</f>
        <v/>
      </c>
      <c r="N921" s="157" t="str">
        <f>IF(基本情報入力シート!Y946="","",基本情報入力シート!Y946)</f>
        <v/>
      </c>
      <c r="O921" s="164"/>
      <c r="P921" s="43"/>
      <c r="Q921" s="860"/>
      <c r="R921" s="861"/>
      <c r="S921" s="154" t="str">
        <f>IFERROR(ROUNDDOWN(Q921*VLOOKUP(N921,【参考】数式用!$AR$2:$AW$48,MATCH(P921,【参考】数式用!$AT$4:$AW$4)+2,FALSE)*0.5, 0), "")</f>
        <v/>
      </c>
      <c r="T921" s="47"/>
      <c r="U921" s="156" t="str">
        <f>IFERROR(IF(AG921&lt;&gt;"",Q921*VLOOKUP(N921,【参考】数式用!$AG$2:$AL$48,MATCH(P921,【参考】数式用!$AI$4:$AL$4,0)+2,0), ""), "")</f>
        <v/>
      </c>
      <c r="V921" s="42"/>
      <c r="W921" s="862"/>
      <c r="X921" s="863"/>
      <c r="Y921" s="43"/>
      <c r="Z921" s="48"/>
      <c r="AA921" s="155"/>
      <c r="AB921" s="49"/>
      <c r="AC921" s="864" t="str">
        <f>IFERROR(IF(AG921&lt;&gt;"",Z921*VLOOKUP(N921,【参考】数式用!$AG$2:$AL$48,MATCH(Y921,【参考】数式用!$AI$4:$AL$4,0)+2,0), ""), "")</f>
        <v/>
      </c>
      <c r="AD921" s="864"/>
      <c r="AE921" s="409"/>
      <c r="AF921" s="53"/>
      <c r="AG921" s="421" t="str">
        <f>IFERROR(VLOOKUP(O921, 【参考】数式用!$AY$5:$AY$13, 1, FALSE), "")</f>
        <v/>
      </c>
      <c r="AH921" s="422" t="str">
        <f>IFERROR(VLOOKUP(N921, 【参考】数式用!$BA$2:$BB$48, 2, FALSE), "")</f>
        <v/>
      </c>
      <c r="AI921" s="423" t="str">
        <f t="shared" si="30"/>
        <v/>
      </c>
      <c r="AJ921" s="424" t="str">
        <f t="shared" si="31"/>
        <v/>
      </c>
    </row>
    <row r="922" spans="1:36" ht="30" customHeight="1">
      <c r="A922" s="153">
        <v>909</v>
      </c>
      <c r="B922" s="857" t="str">
        <f>IF(基本情報入力シート!C947="","",基本情報入力シート!C947)</f>
        <v/>
      </c>
      <c r="C922" s="858"/>
      <c r="D922" s="858"/>
      <c r="E922" s="858"/>
      <c r="F922" s="858"/>
      <c r="G922" s="858"/>
      <c r="H922" s="858"/>
      <c r="I922" s="859"/>
      <c r="J922" s="405" t="str">
        <f>IF(基本情報入力シート!M947="","",基本情報入力シート!M947)</f>
        <v/>
      </c>
      <c r="K922" s="406" t="str">
        <f>IF(基本情報入力シート!R947="","",基本情報入力シート!R947)</f>
        <v/>
      </c>
      <c r="L922" s="406" t="str">
        <f>IF(基本情報入力シート!W947="","",基本情報入力シート!W947)</f>
        <v/>
      </c>
      <c r="M922" s="405" t="str">
        <f>IF(基本情報入力シート!X947="","",基本情報入力シート!X947)</f>
        <v/>
      </c>
      <c r="N922" s="157" t="str">
        <f>IF(基本情報入力シート!Y947="","",基本情報入力シート!Y947)</f>
        <v/>
      </c>
      <c r="O922" s="164"/>
      <c r="P922" s="43"/>
      <c r="Q922" s="860"/>
      <c r="R922" s="861"/>
      <c r="S922" s="154" t="str">
        <f>IFERROR(ROUNDDOWN(Q922*VLOOKUP(N922,【参考】数式用!$AR$2:$AW$48,MATCH(P922,【参考】数式用!$AT$4:$AW$4)+2,FALSE)*0.5, 0), "")</f>
        <v/>
      </c>
      <c r="T922" s="47"/>
      <c r="U922" s="156" t="str">
        <f>IFERROR(IF(AG922&lt;&gt;"",Q922*VLOOKUP(N922,【参考】数式用!$AG$2:$AL$48,MATCH(P922,【参考】数式用!$AI$4:$AL$4,0)+2,0), ""), "")</f>
        <v/>
      </c>
      <c r="V922" s="42"/>
      <c r="W922" s="862"/>
      <c r="X922" s="863"/>
      <c r="Y922" s="43"/>
      <c r="Z922" s="48"/>
      <c r="AA922" s="155"/>
      <c r="AB922" s="49"/>
      <c r="AC922" s="864" t="str">
        <f>IFERROR(IF(AG922&lt;&gt;"",Z922*VLOOKUP(N922,【参考】数式用!$AG$2:$AL$48,MATCH(Y922,【参考】数式用!$AI$4:$AL$4,0)+2,0), ""), "")</f>
        <v/>
      </c>
      <c r="AD922" s="864"/>
      <c r="AE922" s="409"/>
      <c r="AF922" s="53"/>
      <c r="AG922" s="421" t="str">
        <f>IFERROR(VLOOKUP(O922, 【参考】数式用!$AY$5:$AY$13, 1, FALSE), "")</f>
        <v/>
      </c>
      <c r="AH922" s="422" t="str">
        <f>IFERROR(VLOOKUP(N922, 【参考】数式用!$BA$2:$BB$48, 2, FALSE), "")</f>
        <v/>
      </c>
      <c r="AI922" s="423" t="str">
        <f t="shared" si="30"/>
        <v/>
      </c>
      <c r="AJ922" s="424" t="str">
        <f t="shared" si="31"/>
        <v/>
      </c>
    </row>
    <row r="923" spans="1:36" ht="30" customHeight="1">
      <c r="A923" s="153">
        <v>910</v>
      </c>
      <c r="B923" s="857" t="str">
        <f>IF(基本情報入力シート!C948="","",基本情報入力シート!C948)</f>
        <v/>
      </c>
      <c r="C923" s="858"/>
      <c r="D923" s="858"/>
      <c r="E923" s="858"/>
      <c r="F923" s="858"/>
      <c r="G923" s="858"/>
      <c r="H923" s="858"/>
      <c r="I923" s="859"/>
      <c r="J923" s="405" t="str">
        <f>IF(基本情報入力シート!M948="","",基本情報入力シート!M948)</f>
        <v/>
      </c>
      <c r="K923" s="406" t="str">
        <f>IF(基本情報入力シート!R948="","",基本情報入力シート!R948)</f>
        <v/>
      </c>
      <c r="L923" s="406" t="str">
        <f>IF(基本情報入力シート!W948="","",基本情報入力シート!W948)</f>
        <v/>
      </c>
      <c r="M923" s="405" t="str">
        <f>IF(基本情報入力シート!X948="","",基本情報入力シート!X948)</f>
        <v/>
      </c>
      <c r="N923" s="157" t="str">
        <f>IF(基本情報入力シート!Y948="","",基本情報入力シート!Y948)</f>
        <v/>
      </c>
      <c r="O923" s="164"/>
      <c r="P923" s="43"/>
      <c r="Q923" s="860"/>
      <c r="R923" s="861"/>
      <c r="S923" s="154" t="str">
        <f>IFERROR(ROUNDDOWN(Q923*VLOOKUP(N923,【参考】数式用!$AR$2:$AW$48,MATCH(P923,【参考】数式用!$AT$4:$AW$4)+2,FALSE)*0.5, 0), "")</f>
        <v/>
      </c>
      <c r="T923" s="47"/>
      <c r="U923" s="156" t="str">
        <f>IFERROR(IF(AG923&lt;&gt;"",Q923*VLOOKUP(N923,【参考】数式用!$AG$2:$AL$48,MATCH(P923,【参考】数式用!$AI$4:$AL$4,0)+2,0), ""), "")</f>
        <v/>
      </c>
      <c r="V923" s="42"/>
      <c r="W923" s="862"/>
      <c r="X923" s="863"/>
      <c r="Y923" s="43"/>
      <c r="Z923" s="48"/>
      <c r="AA923" s="155"/>
      <c r="AB923" s="49"/>
      <c r="AC923" s="864" t="str">
        <f>IFERROR(IF(AG923&lt;&gt;"",Z923*VLOOKUP(N923,【参考】数式用!$AG$2:$AL$48,MATCH(Y923,【参考】数式用!$AI$4:$AL$4,0)+2,0), ""), "")</f>
        <v/>
      </c>
      <c r="AD923" s="864"/>
      <c r="AE923" s="409"/>
      <c r="AF923" s="53"/>
      <c r="AG923" s="421" t="str">
        <f>IFERROR(VLOOKUP(O923, 【参考】数式用!$AY$5:$AY$13, 1, FALSE), "")</f>
        <v/>
      </c>
      <c r="AH923" s="422" t="str">
        <f>IFERROR(VLOOKUP(N923, 【参考】数式用!$BA$2:$BB$48, 2, FALSE), "")</f>
        <v/>
      </c>
      <c r="AI923" s="423" t="str">
        <f t="shared" si="30"/>
        <v/>
      </c>
      <c r="AJ923" s="424" t="str">
        <f t="shared" si="31"/>
        <v/>
      </c>
    </row>
    <row r="924" spans="1:36" ht="30" customHeight="1">
      <c r="A924" s="153">
        <v>911</v>
      </c>
      <c r="B924" s="857" t="str">
        <f>IF(基本情報入力シート!C949="","",基本情報入力シート!C949)</f>
        <v/>
      </c>
      <c r="C924" s="858"/>
      <c r="D924" s="858"/>
      <c r="E924" s="858"/>
      <c r="F924" s="858"/>
      <c r="G924" s="858"/>
      <c r="H924" s="858"/>
      <c r="I924" s="859"/>
      <c r="J924" s="405" t="str">
        <f>IF(基本情報入力シート!M949="","",基本情報入力シート!M949)</f>
        <v/>
      </c>
      <c r="K924" s="406" t="str">
        <f>IF(基本情報入力シート!R949="","",基本情報入力シート!R949)</f>
        <v/>
      </c>
      <c r="L924" s="406" t="str">
        <f>IF(基本情報入力シート!W949="","",基本情報入力シート!W949)</f>
        <v/>
      </c>
      <c r="M924" s="405" t="str">
        <f>IF(基本情報入力シート!X949="","",基本情報入力シート!X949)</f>
        <v/>
      </c>
      <c r="N924" s="157" t="str">
        <f>IF(基本情報入力シート!Y949="","",基本情報入力シート!Y949)</f>
        <v/>
      </c>
      <c r="O924" s="164"/>
      <c r="P924" s="43"/>
      <c r="Q924" s="860"/>
      <c r="R924" s="861"/>
      <c r="S924" s="154" t="str">
        <f>IFERROR(ROUNDDOWN(Q924*VLOOKUP(N924,【参考】数式用!$AR$2:$AW$48,MATCH(P924,【参考】数式用!$AT$4:$AW$4)+2,FALSE)*0.5, 0), "")</f>
        <v/>
      </c>
      <c r="T924" s="47"/>
      <c r="U924" s="156" t="str">
        <f>IFERROR(IF(AG924&lt;&gt;"",Q924*VLOOKUP(N924,【参考】数式用!$AG$2:$AL$48,MATCH(P924,【参考】数式用!$AI$4:$AL$4,0)+2,0), ""), "")</f>
        <v/>
      </c>
      <c r="V924" s="42"/>
      <c r="W924" s="862"/>
      <c r="X924" s="863"/>
      <c r="Y924" s="43"/>
      <c r="Z924" s="48"/>
      <c r="AA924" s="155"/>
      <c r="AB924" s="49"/>
      <c r="AC924" s="864" t="str">
        <f>IFERROR(IF(AG924&lt;&gt;"",Z924*VLOOKUP(N924,【参考】数式用!$AG$2:$AL$48,MATCH(Y924,【参考】数式用!$AI$4:$AL$4,0)+2,0), ""), "")</f>
        <v/>
      </c>
      <c r="AD924" s="864"/>
      <c r="AE924" s="409"/>
      <c r="AF924" s="53"/>
      <c r="AG924" s="421" t="str">
        <f>IFERROR(VLOOKUP(O924, 【参考】数式用!$AY$5:$AY$13, 1, FALSE), "")</f>
        <v/>
      </c>
      <c r="AH924" s="422" t="str">
        <f>IFERROR(VLOOKUP(N924, 【参考】数式用!$BA$2:$BB$48, 2, FALSE), "")</f>
        <v/>
      </c>
      <c r="AI924" s="423" t="str">
        <f t="shared" si="30"/>
        <v/>
      </c>
      <c r="AJ924" s="424" t="str">
        <f t="shared" si="31"/>
        <v/>
      </c>
    </row>
    <row r="925" spans="1:36" ht="30" customHeight="1">
      <c r="A925" s="153">
        <v>912</v>
      </c>
      <c r="B925" s="857" t="str">
        <f>IF(基本情報入力シート!C950="","",基本情報入力シート!C950)</f>
        <v/>
      </c>
      <c r="C925" s="858"/>
      <c r="D925" s="858"/>
      <c r="E925" s="858"/>
      <c r="F925" s="858"/>
      <c r="G925" s="858"/>
      <c r="H925" s="858"/>
      <c r="I925" s="859"/>
      <c r="J925" s="405" t="str">
        <f>IF(基本情報入力シート!M950="","",基本情報入力シート!M950)</f>
        <v/>
      </c>
      <c r="K925" s="406" t="str">
        <f>IF(基本情報入力シート!R950="","",基本情報入力シート!R950)</f>
        <v/>
      </c>
      <c r="L925" s="406" t="str">
        <f>IF(基本情報入力シート!W950="","",基本情報入力シート!W950)</f>
        <v/>
      </c>
      <c r="M925" s="405" t="str">
        <f>IF(基本情報入力シート!X950="","",基本情報入力シート!X950)</f>
        <v/>
      </c>
      <c r="N925" s="157" t="str">
        <f>IF(基本情報入力シート!Y950="","",基本情報入力シート!Y950)</f>
        <v/>
      </c>
      <c r="O925" s="164"/>
      <c r="P925" s="43"/>
      <c r="Q925" s="860"/>
      <c r="R925" s="861"/>
      <c r="S925" s="154" t="str">
        <f>IFERROR(ROUNDDOWN(Q925*VLOOKUP(N925,【参考】数式用!$AR$2:$AW$48,MATCH(P925,【参考】数式用!$AT$4:$AW$4)+2,FALSE)*0.5, 0), "")</f>
        <v/>
      </c>
      <c r="T925" s="47"/>
      <c r="U925" s="156" t="str">
        <f>IFERROR(IF(AG925&lt;&gt;"",Q925*VLOOKUP(N925,【参考】数式用!$AG$2:$AL$48,MATCH(P925,【参考】数式用!$AI$4:$AL$4,0)+2,0), ""), "")</f>
        <v/>
      </c>
      <c r="V925" s="42"/>
      <c r="W925" s="862"/>
      <c r="X925" s="863"/>
      <c r="Y925" s="43"/>
      <c r="Z925" s="48"/>
      <c r="AA925" s="155"/>
      <c r="AB925" s="49"/>
      <c r="AC925" s="864" t="str">
        <f>IFERROR(IF(AG925&lt;&gt;"",Z925*VLOOKUP(N925,【参考】数式用!$AG$2:$AL$48,MATCH(Y925,【参考】数式用!$AI$4:$AL$4,0)+2,0), ""), "")</f>
        <v/>
      </c>
      <c r="AD925" s="864"/>
      <c r="AE925" s="409"/>
      <c r="AF925" s="53"/>
      <c r="AG925" s="421" t="str">
        <f>IFERROR(VLOOKUP(O925, 【参考】数式用!$AY$5:$AY$13, 1, FALSE), "")</f>
        <v/>
      </c>
      <c r="AH925" s="422" t="str">
        <f>IFERROR(VLOOKUP(N925, 【参考】数式用!$BA$2:$BB$48, 2, FALSE), "")</f>
        <v/>
      </c>
      <c r="AI925" s="423" t="str">
        <f t="shared" si="30"/>
        <v/>
      </c>
      <c r="AJ925" s="424" t="str">
        <f t="shared" si="31"/>
        <v/>
      </c>
    </row>
    <row r="926" spans="1:36" ht="30" customHeight="1">
      <c r="A926" s="153">
        <v>913</v>
      </c>
      <c r="B926" s="857" t="str">
        <f>IF(基本情報入力シート!C951="","",基本情報入力シート!C951)</f>
        <v/>
      </c>
      <c r="C926" s="858"/>
      <c r="D926" s="858"/>
      <c r="E926" s="858"/>
      <c r="F926" s="858"/>
      <c r="G926" s="858"/>
      <c r="H926" s="858"/>
      <c r="I926" s="859"/>
      <c r="J926" s="405" t="str">
        <f>IF(基本情報入力シート!M951="","",基本情報入力シート!M951)</f>
        <v/>
      </c>
      <c r="K926" s="406" t="str">
        <f>IF(基本情報入力シート!R951="","",基本情報入力シート!R951)</f>
        <v/>
      </c>
      <c r="L926" s="406" t="str">
        <f>IF(基本情報入力シート!W951="","",基本情報入力シート!W951)</f>
        <v/>
      </c>
      <c r="M926" s="405" t="str">
        <f>IF(基本情報入力シート!X951="","",基本情報入力シート!X951)</f>
        <v/>
      </c>
      <c r="N926" s="157" t="str">
        <f>IF(基本情報入力シート!Y951="","",基本情報入力シート!Y951)</f>
        <v/>
      </c>
      <c r="O926" s="164"/>
      <c r="P926" s="43"/>
      <c r="Q926" s="860"/>
      <c r="R926" s="861"/>
      <c r="S926" s="154" t="str">
        <f>IFERROR(ROUNDDOWN(Q926*VLOOKUP(N926,【参考】数式用!$AR$2:$AW$48,MATCH(P926,【参考】数式用!$AT$4:$AW$4)+2,FALSE)*0.5, 0), "")</f>
        <v/>
      </c>
      <c r="T926" s="47"/>
      <c r="U926" s="156" t="str">
        <f>IFERROR(IF(AG926&lt;&gt;"",Q926*VLOOKUP(N926,【参考】数式用!$AG$2:$AL$48,MATCH(P926,【参考】数式用!$AI$4:$AL$4,0)+2,0), ""), "")</f>
        <v/>
      </c>
      <c r="V926" s="42"/>
      <c r="W926" s="862"/>
      <c r="X926" s="863"/>
      <c r="Y926" s="43"/>
      <c r="Z926" s="48"/>
      <c r="AA926" s="155"/>
      <c r="AB926" s="49"/>
      <c r="AC926" s="864" t="str">
        <f>IFERROR(IF(AG926&lt;&gt;"",Z926*VLOOKUP(N926,【参考】数式用!$AG$2:$AL$48,MATCH(Y926,【参考】数式用!$AI$4:$AL$4,0)+2,0), ""), "")</f>
        <v/>
      </c>
      <c r="AD926" s="864"/>
      <c r="AE926" s="409"/>
      <c r="AF926" s="53"/>
      <c r="AG926" s="421" t="str">
        <f>IFERROR(VLOOKUP(O926, 【参考】数式用!$AY$5:$AY$13, 1, FALSE), "")</f>
        <v/>
      </c>
      <c r="AH926" s="422" t="str">
        <f>IFERROR(VLOOKUP(N926, 【参考】数式用!$BA$2:$BB$48, 2, FALSE), "")</f>
        <v/>
      </c>
      <c r="AI926" s="423" t="str">
        <f t="shared" si="30"/>
        <v/>
      </c>
      <c r="AJ926" s="424" t="str">
        <f t="shared" si="31"/>
        <v/>
      </c>
    </row>
    <row r="927" spans="1:36" ht="30" customHeight="1">
      <c r="A927" s="153">
        <v>914</v>
      </c>
      <c r="B927" s="857" t="str">
        <f>IF(基本情報入力シート!C952="","",基本情報入力シート!C952)</f>
        <v/>
      </c>
      <c r="C927" s="858"/>
      <c r="D927" s="858"/>
      <c r="E927" s="858"/>
      <c r="F927" s="858"/>
      <c r="G927" s="858"/>
      <c r="H927" s="858"/>
      <c r="I927" s="859"/>
      <c r="J927" s="405" t="str">
        <f>IF(基本情報入力シート!M952="","",基本情報入力シート!M952)</f>
        <v/>
      </c>
      <c r="K927" s="406" t="str">
        <f>IF(基本情報入力シート!R952="","",基本情報入力シート!R952)</f>
        <v/>
      </c>
      <c r="L927" s="406" t="str">
        <f>IF(基本情報入力シート!W952="","",基本情報入力シート!W952)</f>
        <v/>
      </c>
      <c r="M927" s="405" t="str">
        <f>IF(基本情報入力シート!X952="","",基本情報入力シート!X952)</f>
        <v/>
      </c>
      <c r="N927" s="157" t="str">
        <f>IF(基本情報入力シート!Y952="","",基本情報入力シート!Y952)</f>
        <v/>
      </c>
      <c r="O927" s="164"/>
      <c r="P927" s="43"/>
      <c r="Q927" s="860"/>
      <c r="R927" s="861"/>
      <c r="S927" s="154" t="str">
        <f>IFERROR(ROUNDDOWN(Q927*VLOOKUP(N927,【参考】数式用!$AR$2:$AW$48,MATCH(P927,【参考】数式用!$AT$4:$AW$4)+2,FALSE)*0.5, 0), "")</f>
        <v/>
      </c>
      <c r="T927" s="47"/>
      <c r="U927" s="156" t="str">
        <f>IFERROR(IF(AG927&lt;&gt;"",Q927*VLOOKUP(N927,【参考】数式用!$AG$2:$AL$48,MATCH(P927,【参考】数式用!$AI$4:$AL$4,0)+2,0), ""), "")</f>
        <v/>
      </c>
      <c r="V927" s="42"/>
      <c r="W927" s="862"/>
      <c r="X927" s="863"/>
      <c r="Y927" s="43"/>
      <c r="Z927" s="48"/>
      <c r="AA927" s="155"/>
      <c r="AB927" s="49"/>
      <c r="AC927" s="864" t="str">
        <f>IFERROR(IF(AG927&lt;&gt;"",Z927*VLOOKUP(N927,【参考】数式用!$AG$2:$AL$48,MATCH(Y927,【参考】数式用!$AI$4:$AL$4,0)+2,0), ""), "")</f>
        <v/>
      </c>
      <c r="AD927" s="864"/>
      <c r="AE927" s="409"/>
      <c r="AF927" s="53"/>
      <c r="AG927" s="421" t="str">
        <f>IFERROR(VLOOKUP(O927, 【参考】数式用!$AY$5:$AY$13, 1, FALSE), "")</f>
        <v/>
      </c>
      <c r="AH927" s="422" t="str">
        <f>IFERROR(VLOOKUP(N927, 【参考】数式用!$BA$2:$BB$48, 2, FALSE), "")</f>
        <v/>
      </c>
      <c r="AI927" s="423" t="str">
        <f t="shared" si="30"/>
        <v/>
      </c>
      <c r="AJ927" s="424" t="str">
        <f t="shared" si="31"/>
        <v/>
      </c>
    </row>
    <row r="928" spans="1:36" ht="30" customHeight="1">
      <c r="A928" s="153">
        <v>915</v>
      </c>
      <c r="B928" s="857" t="str">
        <f>IF(基本情報入力シート!C953="","",基本情報入力シート!C953)</f>
        <v/>
      </c>
      <c r="C928" s="858"/>
      <c r="D928" s="858"/>
      <c r="E928" s="858"/>
      <c r="F928" s="858"/>
      <c r="G928" s="858"/>
      <c r="H928" s="858"/>
      <c r="I928" s="859"/>
      <c r="J928" s="405" t="str">
        <f>IF(基本情報入力シート!M953="","",基本情報入力シート!M953)</f>
        <v/>
      </c>
      <c r="K928" s="406" t="str">
        <f>IF(基本情報入力シート!R953="","",基本情報入力シート!R953)</f>
        <v/>
      </c>
      <c r="L928" s="406" t="str">
        <f>IF(基本情報入力シート!W953="","",基本情報入力シート!W953)</f>
        <v/>
      </c>
      <c r="M928" s="405" t="str">
        <f>IF(基本情報入力シート!X953="","",基本情報入力シート!X953)</f>
        <v/>
      </c>
      <c r="N928" s="157" t="str">
        <f>IF(基本情報入力シート!Y953="","",基本情報入力シート!Y953)</f>
        <v/>
      </c>
      <c r="O928" s="164"/>
      <c r="P928" s="43"/>
      <c r="Q928" s="860"/>
      <c r="R928" s="861"/>
      <c r="S928" s="154" t="str">
        <f>IFERROR(ROUNDDOWN(Q928*VLOOKUP(N928,【参考】数式用!$AR$2:$AW$48,MATCH(P928,【参考】数式用!$AT$4:$AW$4)+2,FALSE)*0.5, 0), "")</f>
        <v/>
      </c>
      <c r="T928" s="47"/>
      <c r="U928" s="156" t="str">
        <f>IFERROR(IF(AG928&lt;&gt;"",Q928*VLOOKUP(N928,【参考】数式用!$AG$2:$AL$48,MATCH(P928,【参考】数式用!$AI$4:$AL$4,0)+2,0), ""), "")</f>
        <v/>
      </c>
      <c r="V928" s="42"/>
      <c r="W928" s="862"/>
      <c r="X928" s="863"/>
      <c r="Y928" s="43"/>
      <c r="Z928" s="48"/>
      <c r="AA928" s="155"/>
      <c r="AB928" s="49"/>
      <c r="AC928" s="864" t="str">
        <f>IFERROR(IF(AG928&lt;&gt;"",Z928*VLOOKUP(N928,【参考】数式用!$AG$2:$AL$48,MATCH(Y928,【参考】数式用!$AI$4:$AL$4,0)+2,0), ""), "")</f>
        <v/>
      </c>
      <c r="AD928" s="864"/>
      <c r="AE928" s="409"/>
      <c r="AF928" s="53"/>
      <c r="AG928" s="421" t="str">
        <f>IFERROR(VLOOKUP(O928, 【参考】数式用!$AY$5:$AY$13, 1, FALSE), "")</f>
        <v/>
      </c>
      <c r="AH928" s="422" t="str">
        <f>IFERROR(VLOOKUP(N928, 【参考】数式用!$BA$2:$BB$48, 2, FALSE), "")</f>
        <v/>
      </c>
      <c r="AI928" s="423" t="str">
        <f t="shared" si="30"/>
        <v/>
      </c>
      <c r="AJ928" s="424" t="str">
        <f t="shared" si="31"/>
        <v/>
      </c>
    </row>
    <row r="929" spans="1:36" ht="30" customHeight="1">
      <c r="A929" s="153">
        <v>916</v>
      </c>
      <c r="B929" s="857" t="str">
        <f>IF(基本情報入力シート!C954="","",基本情報入力シート!C954)</f>
        <v/>
      </c>
      <c r="C929" s="858"/>
      <c r="D929" s="858"/>
      <c r="E929" s="858"/>
      <c r="F929" s="858"/>
      <c r="G929" s="858"/>
      <c r="H929" s="858"/>
      <c r="I929" s="859"/>
      <c r="J929" s="405" t="str">
        <f>IF(基本情報入力シート!M954="","",基本情報入力シート!M954)</f>
        <v/>
      </c>
      <c r="K929" s="406" t="str">
        <f>IF(基本情報入力シート!R954="","",基本情報入力シート!R954)</f>
        <v/>
      </c>
      <c r="L929" s="406" t="str">
        <f>IF(基本情報入力シート!W954="","",基本情報入力シート!W954)</f>
        <v/>
      </c>
      <c r="M929" s="405" t="str">
        <f>IF(基本情報入力シート!X954="","",基本情報入力シート!X954)</f>
        <v/>
      </c>
      <c r="N929" s="157" t="str">
        <f>IF(基本情報入力シート!Y954="","",基本情報入力シート!Y954)</f>
        <v/>
      </c>
      <c r="O929" s="164"/>
      <c r="P929" s="43"/>
      <c r="Q929" s="860"/>
      <c r="R929" s="861"/>
      <c r="S929" s="154" t="str">
        <f>IFERROR(ROUNDDOWN(Q929*VLOOKUP(N929,【参考】数式用!$AR$2:$AW$48,MATCH(P929,【参考】数式用!$AT$4:$AW$4)+2,FALSE)*0.5, 0), "")</f>
        <v/>
      </c>
      <c r="T929" s="47"/>
      <c r="U929" s="156" t="str">
        <f>IFERROR(IF(AG929&lt;&gt;"",Q929*VLOOKUP(N929,【参考】数式用!$AG$2:$AL$48,MATCH(P929,【参考】数式用!$AI$4:$AL$4,0)+2,0), ""), "")</f>
        <v/>
      </c>
      <c r="V929" s="42"/>
      <c r="W929" s="862"/>
      <c r="X929" s="863"/>
      <c r="Y929" s="43"/>
      <c r="Z929" s="48"/>
      <c r="AA929" s="155"/>
      <c r="AB929" s="49"/>
      <c r="AC929" s="864" t="str">
        <f>IFERROR(IF(AG929&lt;&gt;"",Z929*VLOOKUP(N929,【参考】数式用!$AG$2:$AL$48,MATCH(Y929,【参考】数式用!$AI$4:$AL$4,0)+2,0), ""), "")</f>
        <v/>
      </c>
      <c r="AD929" s="864"/>
      <c r="AE929" s="409"/>
      <c r="AF929" s="53"/>
      <c r="AG929" s="421" t="str">
        <f>IFERROR(VLOOKUP(O929, 【参考】数式用!$AY$5:$AY$13, 1, FALSE), "")</f>
        <v/>
      </c>
      <c r="AH929" s="422" t="str">
        <f>IFERROR(VLOOKUP(N929, 【参考】数式用!$BA$2:$BB$48, 2, FALSE), "")</f>
        <v/>
      </c>
      <c r="AI929" s="423" t="str">
        <f t="shared" si="30"/>
        <v/>
      </c>
      <c r="AJ929" s="424" t="str">
        <f t="shared" si="31"/>
        <v/>
      </c>
    </row>
    <row r="930" spans="1:36" ht="30" customHeight="1">
      <c r="A930" s="153">
        <v>917</v>
      </c>
      <c r="B930" s="857" t="str">
        <f>IF(基本情報入力シート!C955="","",基本情報入力シート!C955)</f>
        <v/>
      </c>
      <c r="C930" s="858"/>
      <c r="D930" s="858"/>
      <c r="E930" s="858"/>
      <c r="F930" s="858"/>
      <c r="G930" s="858"/>
      <c r="H930" s="858"/>
      <c r="I930" s="859"/>
      <c r="J930" s="405" t="str">
        <f>IF(基本情報入力シート!M955="","",基本情報入力シート!M955)</f>
        <v/>
      </c>
      <c r="K930" s="406" t="str">
        <f>IF(基本情報入力シート!R955="","",基本情報入力シート!R955)</f>
        <v/>
      </c>
      <c r="L930" s="406" t="str">
        <f>IF(基本情報入力シート!W955="","",基本情報入力シート!W955)</f>
        <v/>
      </c>
      <c r="M930" s="405" t="str">
        <f>IF(基本情報入力シート!X955="","",基本情報入力シート!X955)</f>
        <v/>
      </c>
      <c r="N930" s="157" t="str">
        <f>IF(基本情報入力シート!Y955="","",基本情報入力シート!Y955)</f>
        <v/>
      </c>
      <c r="O930" s="164"/>
      <c r="P930" s="43"/>
      <c r="Q930" s="860"/>
      <c r="R930" s="861"/>
      <c r="S930" s="154" t="str">
        <f>IFERROR(ROUNDDOWN(Q930*VLOOKUP(N930,【参考】数式用!$AR$2:$AW$48,MATCH(P930,【参考】数式用!$AT$4:$AW$4)+2,FALSE)*0.5, 0), "")</f>
        <v/>
      </c>
      <c r="T930" s="47"/>
      <c r="U930" s="156" t="str">
        <f>IFERROR(IF(AG930&lt;&gt;"",Q930*VLOOKUP(N930,【参考】数式用!$AG$2:$AL$48,MATCH(P930,【参考】数式用!$AI$4:$AL$4,0)+2,0), ""), "")</f>
        <v/>
      </c>
      <c r="V930" s="42"/>
      <c r="W930" s="862"/>
      <c r="X930" s="863"/>
      <c r="Y930" s="43"/>
      <c r="Z930" s="48"/>
      <c r="AA930" s="155"/>
      <c r="AB930" s="49"/>
      <c r="AC930" s="864" t="str">
        <f>IFERROR(IF(AG930&lt;&gt;"",Z930*VLOOKUP(N930,【参考】数式用!$AG$2:$AL$48,MATCH(Y930,【参考】数式用!$AI$4:$AL$4,0)+2,0), ""), "")</f>
        <v/>
      </c>
      <c r="AD930" s="864"/>
      <c r="AE930" s="409"/>
      <c r="AF930" s="53"/>
      <c r="AG930" s="421" t="str">
        <f>IFERROR(VLOOKUP(O930, 【参考】数式用!$AY$5:$AY$13, 1, FALSE), "")</f>
        <v/>
      </c>
      <c r="AH930" s="422" t="str">
        <f>IFERROR(VLOOKUP(N930, 【参考】数式用!$BA$2:$BB$48, 2, FALSE), "")</f>
        <v/>
      </c>
      <c r="AI930" s="423" t="str">
        <f t="shared" si="30"/>
        <v/>
      </c>
      <c r="AJ930" s="424" t="str">
        <f t="shared" si="31"/>
        <v/>
      </c>
    </row>
    <row r="931" spans="1:36" ht="30" customHeight="1">
      <c r="A931" s="153">
        <v>918</v>
      </c>
      <c r="B931" s="857" t="str">
        <f>IF(基本情報入力シート!C956="","",基本情報入力シート!C956)</f>
        <v/>
      </c>
      <c r="C931" s="858"/>
      <c r="D931" s="858"/>
      <c r="E931" s="858"/>
      <c r="F931" s="858"/>
      <c r="G931" s="858"/>
      <c r="H931" s="858"/>
      <c r="I931" s="859"/>
      <c r="J931" s="405" t="str">
        <f>IF(基本情報入力シート!M956="","",基本情報入力シート!M956)</f>
        <v/>
      </c>
      <c r="K931" s="406" t="str">
        <f>IF(基本情報入力シート!R956="","",基本情報入力シート!R956)</f>
        <v/>
      </c>
      <c r="L931" s="406" t="str">
        <f>IF(基本情報入力シート!W956="","",基本情報入力シート!W956)</f>
        <v/>
      </c>
      <c r="M931" s="405" t="str">
        <f>IF(基本情報入力シート!X956="","",基本情報入力シート!X956)</f>
        <v/>
      </c>
      <c r="N931" s="157" t="str">
        <f>IF(基本情報入力シート!Y956="","",基本情報入力シート!Y956)</f>
        <v/>
      </c>
      <c r="O931" s="164"/>
      <c r="P931" s="43"/>
      <c r="Q931" s="860"/>
      <c r="R931" s="861"/>
      <c r="S931" s="154" t="str">
        <f>IFERROR(ROUNDDOWN(Q931*VLOOKUP(N931,【参考】数式用!$AR$2:$AW$48,MATCH(P931,【参考】数式用!$AT$4:$AW$4)+2,FALSE)*0.5, 0), "")</f>
        <v/>
      </c>
      <c r="T931" s="47"/>
      <c r="U931" s="156" t="str">
        <f>IFERROR(IF(AG931&lt;&gt;"",Q931*VLOOKUP(N931,【参考】数式用!$AG$2:$AL$48,MATCH(P931,【参考】数式用!$AI$4:$AL$4,0)+2,0), ""), "")</f>
        <v/>
      </c>
      <c r="V931" s="42"/>
      <c r="W931" s="862"/>
      <c r="X931" s="863"/>
      <c r="Y931" s="43"/>
      <c r="Z931" s="48"/>
      <c r="AA931" s="155"/>
      <c r="AB931" s="49"/>
      <c r="AC931" s="864" t="str">
        <f>IFERROR(IF(AG931&lt;&gt;"",Z931*VLOOKUP(N931,【参考】数式用!$AG$2:$AL$48,MATCH(Y931,【参考】数式用!$AI$4:$AL$4,0)+2,0), ""), "")</f>
        <v/>
      </c>
      <c r="AD931" s="864"/>
      <c r="AE931" s="409"/>
      <c r="AF931" s="53"/>
      <c r="AG931" s="421" t="str">
        <f>IFERROR(VLOOKUP(O931, 【参考】数式用!$AY$5:$AY$13, 1, FALSE), "")</f>
        <v/>
      </c>
      <c r="AH931" s="422" t="str">
        <f>IFERROR(VLOOKUP(N931, 【参考】数式用!$BA$2:$BB$48, 2, FALSE), "")</f>
        <v/>
      </c>
      <c r="AI931" s="423" t="str">
        <f t="shared" si="30"/>
        <v/>
      </c>
      <c r="AJ931" s="424" t="str">
        <f t="shared" si="31"/>
        <v/>
      </c>
    </row>
    <row r="932" spans="1:36" ht="30" customHeight="1">
      <c r="A932" s="153">
        <v>919</v>
      </c>
      <c r="B932" s="857" t="str">
        <f>IF(基本情報入力シート!C957="","",基本情報入力シート!C957)</f>
        <v/>
      </c>
      <c r="C932" s="858"/>
      <c r="D932" s="858"/>
      <c r="E932" s="858"/>
      <c r="F932" s="858"/>
      <c r="G932" s="858"/>
      <c r="H932" s="858"/>
      <c r="I932" s="859"/>
      <c r="J932" s="405" t="str">
        <f>IF(基本情報入力シート!M957="","",基本情報入力シート!M957)</f>
        <v/>
      </c>
      <c r="K932" s="406" t="str">
        <f>IF(基本情報入力シート!R957="","",基本情報入力シート!R957)</f>
        <v/>
      </c>
      <c r="L932" s="406" t="str">
        <f>IF(基本情報入力シート!W957="","",基本情報入力シート!W957)</f>
        <v/>
      </c>
      <c r="M932" s="405" t="str">
        <f>IF(基本情報入力シート!X957="","",基本情報入力シート!X957)</f>
        <v/>
      </c>
      <c r="N932" s="157" t="str">
        <f>IF(基本情報入力シート!Y957="","",基本情報入力シート!Y957)</f>
        <v/>
      </c>
      <c r="O932" s="164"/>
      <c r="P932" s="43"/>
      <c r="Q932" s="860"/>
      <c r="R932" s="861"/>
      <c r="S932" s="154" t="str">
        <f>IFERROR(ROUNDDOWN(Q932*VLOOKUP(N932,【参考】数式用!$AR$2:$AW$48,MATCH(P932,【参考】数式用!$AT$4:$AW$4)+2,FALSE)*0.5, 0), "")</f>
        <v/>
      </c>
      <c r="T932" s="47"/>
      <c r="U932" s="156" t="str">
        <f>IFERROR(IF(AG932&lt;&gt;"",Q932*VLOOKUP(N932,【参考】数式用!$AG$2:$AL$48,MATCH(P932,【参考】数式用!$AI$4:$AL$4,0)+2,0), ""), "")</f>
        <v/>
      </c>
      <c r="V932" s="42"/>
      <c r="W932" s="862"/>
      <c r="X932" s="863"/>
      <c r="Y932" s="43"/>
      <c r="Z932" s="48"/>
      <c r="AA932" s="155"/>
      <c r="AB932" s="49"/>
      <c r="AC932" s="864" t="str">
        <f>IFERROR(IF(AG932&lt;&gt;"",Z932*VLOOKUP(N932,【参考】数式用!$AG$2:$AL$48,MATCH(Y932,【参考】数式用!$AI$4:$AL$4,0)+2,0), ""), "")</f>
        <v/>
      </c>
      <c r="AD932" s="864"/>
      <c r="AE932" s="409"/>
      <c r="AF932" s="53"/>
      <c r="AG932" s="421" t="str">
        <f>IFERROR(VLOOKUP(O932, 【参考】数式用!$AY$5:$AY$13, 1, FALSE), "")</f>
        <v/>
      </c>
      <c r="AH932" s="422" t="str">
        <f>IFERROR(VLOOKUP(N932, 【参考】数式用!$BA$2:$BB$48, 2, FALSE), "")</f>
        <v/>
      </c>
      <c r="AI932" s="423" t="str">
        <f t="shared" si="30"/>
        <v/>
      </c>
      <c r="AJ932" s="424" t="str">
        <f t="shared" si="31"/>
        <v/>
      </c>
    </row>
    <row r="933" spans="1:36" ht="30" customHeight="1">
      <c r="A933" s="153">
        <v>920</v>
      </c>
      <c r="B933" s="857" t="str">
        <f>IF(基本情報入力シート!C958="","",基本情報入力シート!C958)</f>
        <v/>
      </c>
      <c r="C933" s="858"/>
      <c r="D933" s="858"/>
      <c r="E933" s="858"/>
      <c r="F933" s="858"/>
      <c r="G933" s="858"/>
      <c r="H933" s="858"/>
      <c r="I933" s="859"/>
      <c r="J933" s="405" t="str">
        <f>IF(基本情報入力シート!M958="","",基本情報入力シート!M958)</f>
        <v/>
      </c>
      <c r="K933" s="406" t="str">
        <f>IF(基本情報入力シート!R958="","",基本情報入力シート!R958)</f>
        <v/>
      </c>
      <c r="L933" s="406" t="str">
        <f>IF(基本情報入力シート!W958="","",基本情報入力シート!W958)</f>
        <v/>
      </c>
      <c r="M933" s="405" t="str">
        <f>IF(基本情報入力シート!X958="","",基本情報入力シート!X958)</f>
        <v/>
      </c>
      <c r="N933" s="157" t="str">
        <f>IF(基本情報入力シート!Y958="","",基本情報入力シート!Y958)</f>
        <v/>
      </c>
      <c r="O933" s="164"/>
      <c r="P933" s="43"/>
      <c r="Q933" s="860"/>
      <c r="R933" s="861"/>
      <c r="S933" s="154" t="str">
        <f>IFERROR(ROUNDDOWN(Q933*VLOOKUP(N933,【参考】数式用!$AR$2:$AW$48,MATCH(P933,【参考】数式用!$AT$4:$AW$4)+2,FALSE)*0.5, 0), "")</f>
        <v/>
      </c>
      <c r="T933" s="47"/>
      <c r="U933" s="156" t="str">
        <f>IFERROR(IF(AG933&lt;&gt;"",Q933*VLOOKUP(N933,【参考】数式用!$AG$2:$AL$48,MATCH(P933,【参考】数式用!$AI$4:$AL$4,0)+2,0), ""), "")</f>
        <v/>
      </c>
      <c r="V933" s="42"/>
      <c r="W933" s="862"/>
      <c r="X933" s="863"/>
      <c r="Y933" s="43"/>
      <c r="Z933" s="48"/>
      <c r="AA933" s="155"/>
      <c r="AB933" s="49"/>
      <c r="AC933" s="864" t="str">
        <f>IFERROR(IF(AG933&lt;&gt;"",Z933*VLOOKUP(N933,【参考】数式用!$AG$2:$AL$48,MATCH(Y933,【参考】数式用!$AI$4:$AL$4,0)+2,0), ""), "")</f>
        <v/>
      </c>
      <c r="AD933" s="864"/>
      <c r="AE933" s="409"/>
      <c r="AF933" s="53"/>
      <c r="AG933" s="421" t="str">
        <f>IFERROR(VLOOKUP(O933, 【参考】数式用!$AY$5:$AY$13, 1, FALSE), "")</f>
        <v/>
      </c>
      <c r="AH933" s="422" t="str">
        <f>IFERROR(VLOOKUP(N933, 【参考】数式用!$BA$2:$BB$48, 2, FALSE), "")</f>
        <v/>
      </c>
      <c r="AI933" s="423" t="str">
        <f t="shared" si="30"/>
        <v/>
      </c>
      <c r="AJ933" s="424" t="str">
        <f t="shared" si="31"/>
        <v/>
      </c>
    </row>
    <row r="934" spans="1:36" ht="30" customHeight="1">
      <c r="A934" s="153">
        <v>921</v>
      </c>
      <c r="B934" s="857" t="str">
        <f>IF(基本情報入力シート!C959="","",基本情報入力シート!C959)</f>
        <v/>
      </c>
      <c r="C934" s="858"/>
      <c r="D934" s="858"/>
      <c r="E934" s="858"/>
      <c r="F934" s="858"/>
      <c r="G934" s="858"/>
      <c r="H934" s="858"/>
      <c r="I934" s="859"/>
      <c r="J934" s="405" t="str">
        <f>IF(基本情報入力シート!M959="","",基本情報入力シート!M959)</f>
        <v/>
      </c>
      <c r="K934" s="406" t="str">
        <f>IF(基本情報入力シート!R959="","",基本情報入力シート!R959)</f>
        <v/>
      </c>
      <c r="L934" s="406" t="str">
        <f>IF(基本情報入力シート!W959="","",基本情報入力シート!W959)</f>
        <v/>
      </c>
      <c r="M934" s="405" t="str">
        <f>IF(基本情報入力シート!X959="","",基本情報入力シート!X959)</f>
        <v/>
      </c>
      <c r="N934" s="157" t="str">
        <f>IF(基本情報入力シート!Y959="","",基本情報入力シート!Y959)</f>
        <v/>
      </c>
      <c r="O934" s="164"/>
      <c r="P934" s="43"/>
      <c r="Q934" s="860"/>
      <c r="R934" s="861"/>
      <c r="S934" s="154" t="str">
        <f>IFERROR(ROUNDDOWN(Q934*VLOOKUP(N934,【参考】数式用!$AR$2:$AW$48,MATCH(P934,【参考】数式用!$AT$4:$AW$4)+2,FALSE)*0.5, 0), "")</f>
        <v/>
      </c>
      <c r="T934" s="47"/>
      <c r="U934" s="156" t="str">
        <f>IFERROR(IF(AG934&lt;&gt;"",Q934*VLOOKUP(N934,【参考】数式用!$AG$2:$AL$48,MATCH(P934,【参考】数式用!$AI$4:$AL$4,0)+2,0), ""), "")</f>
        <v/>
      </c>
      <c r="V934" s="42"/>
      <c r="W934" s="862"/>
      <c r="X934" s="863"/>
      <c r="Y934" s="43"/>
      <c r="Z934" s="48"/>
      <c r="AA934" s="155"/>
      <c r="AB934" s="49"/>
      <c r="AC934" s="864" t="str">
        <f>IFERROR(IF(AG934&lt;&gt;"",Z934*VLOOKUP(N934,【参考】数式用!$AG$2:$AL$48,MATCH(Y934,【参考】数式用!$AI$4:$AL$4,0)+2,0), ""), "")</f>
        <v/>
      </c>
      <c r="AD934" s="864"/>
      <c r="AE934" s="409"/>
      <c r="AF934" s="53"/>
      <c r="AG934" s="421" t="str">
        <f>IFERROR(VLOOKUP(O934, 【参考】数式用!$AY$5:$AY$13, 1, FALSE), "")</f>
        <v/>
      </c>
      <c r="AH934" s="422" t="str">
        <f>IFERROR(VLOOKUP(N934, 【参考】数式用!$BA$2:$BB$48, 2, FALSE), "")</f>
        <v/>
      </c>
      <c r="AI934" s="423" t="str">
        <f t="shared" si="30"/>
        <v/>
      </c>
      <c r="AJ934" s="424" t="str">
        <f t="shared" si="31"/>
        <v/>
      </c>
    </row>
    <row r="935" spans="1:36" ht="30" customHeight="1">
      <c r="A935" s="153">
        <v>922</v>
      </c>
      <c r="B935" s="857" t="str">
        <f>IF(基本情報入力シート!C960="","",基本情報入力シート!C960)</f>
        <v/>
      </c>
      <c r="C935" s="858"/>
      <c r="D935" s="858"/>
      <c r="E935" s="858"/>
      <c r="F935" s="858"/>
      <c r="G935" s="858"/>
      <c r="H935" s="858"/>
      <c r="I935" s="859"/>
      <c r="J935" s="405" t="str">
        <f>IF(基本情報入力シート!M960="","",基本情報入力シート!M960)</f>
        <v/>
      </c>
      <c r="K935" s="406" t="str">
        <f>IF(基本情報入力シート!R960="","",基本情報入力シート!R960)</f>
        <v/>
      </c>
      <c r="L935" s="406" t="str">
        <f>IF(基本情報入力シート!W960="","",基本情報入力シート!W960)</f>
        <v/>
      </c>
      <c r="M935" s="405" t="str">
        <f>IF(基本情報入力シート!X960="","",基本情報入力シート!X960)</f>
        <v/>
      </c>
      <c r="N935" s="157" t="str">
        <f>IF(基本情報入力シート!Y960="","",基本情報入力シート!Y960)</f>
        <v/>
      </c>
      <c r="O935" s="164"/>
      <c r="P935" s="43"/>
      <c r="Q935" s="860"/>
      <c r="R935" s="861"/>
      <c r="S935" s="154" t="str">
        <f>IFERROR(ROUNDDOWN(Q935*VLOOKUP(N935,【参考】数式用!$AR$2:$AW$48,MATCH(P935,【参考】数式用!$AT$4:$AW$4)+2,FALSE)*0.5, 0), "")</f>
        <v/>
      </c>
      <c r="T935" s="47"/>
      <c r="U935" s="156" t="str">
        <f>IFERROR(IF(AG935&lt;&gt;"",Q935*VLOOKUP(N935,【参考】数式用!$AG$2:$AL$48,MATCH(P935,【参考】数式用!$AI$4:$AL$4,0)+2,0), ""), "")</f>
        <v/>
      </c>
      <c r="V935" s="42"/>
      <c r="W935" s="862"/>
      <c r="X935" s="863"/>
      <c r="Y935" s="43"/>
      <c r="Z935" s="48"/>
      <c r="AA935" s="155"/>
      <c r="AB935" s="49"/>
      <c r="AC935" s="864" t="str">
        <f>IFERROR(IF(AG935&lt;&gt;"",Z935*VLOOKUP(N935,【参考】数式用!$AG$2:$AL$48,MATCH(Y935,【参考】数式用!$AI$4:$AL$4,0)+2,0), ""), "")</f>
        <v/>
      </c>
      <c r="AD935" s="864"/>
      <c r="AE935" s="409"/>
      <c r="AF935" s="53"/>
      <c r="AG935" s="421" t="str">
        <f>IFERROR(VLOOKUP(O935, 【参考】数式用!$AY$5:$AY$13, 1, FALSE), "")</f>
        <v/>
      </c>
      <c r="AH935" s="422" t="str">
        <f>IFERROR(VLOOKUP(N935, 【参考】数式用!$BA$2:$BB$48, 2, FALSE), "")</f>
        <v/>
      </c>
      <c r="AI935" s="423" t="str">
        <f t="shared" si="30"/>
        <v/>
      </c>
      <c r="AJ935" s="424" t="str">
        <f t="shared" si="31"/>
        <v/>
      </c>
    </row>
    <row r="936" spans="1:36" ht="30" customHeight="1">
      <c r="A936" s="153">
        <v>923</v>
      </c>
      <c r="B936" s="857" t="str">
        <f>IF(基本情報入力シート!C961="","",基本情報入力シート!C961)</f>
        <v/>
      </c>
      <c r="C936" s="858"/>
      <c r="D936" s="858"/>
      <c r="E936" s="858"/>
      <c r="F936" s="858"/>
      <c r="G936" s="858"/>
      <c r="H936" s="858"/>
      <c r="I936" s="859"/>
      <c r="J936" s="405" t="str">
        <f>IF(基本情報入力シート!M961="","",基本情報入力シート!M961)</f>
        <v/>
      </c>
      <c r="K936" s="406" t="str">
        <f>IF(基本情報入力シート!R961="","",基本情報入力シート!R961)</f>
        <v/>
      </c>
      <c r="L936" s="406" t="str">
        <f>IF(基本情報入力シート!W961="","",基本情報入力シート!W961)</f>
        <v/>
      </c>
      <c r="M936" s="405" t="str">
        <f>IF(基本情報入力シート!X961="","",基本情報入力シート!X961)</f>
        <v/>
      </c>
      <c r="N936" s="157" t="str">
        <f>IF(基本情報入力シート!Y961="","",基本情報入力シート!Y961)</f>
        <v/>
      </c>
      <c r="O936" s="164"/>
      <c r="P936" s="43"/>
      <c r="Q936" s="860"/>
      <c r="R936" s="861"/>
      <c r="S936" s="154" t="str">
        <f>IFERROR(ROUNDDOWN(Q936*VLOOKUP(N936,【参考】数式用!$AR$2:$AW$48,MATCH(P936,【参考】数式用!$AT$4:$AW$4)+2,FALSE)*0.5, 0), "")</f>
        <v/>
      </c>
      <c r="T936" s="47"/>
      <c r="U936" s="156" t="str">
        <f>IFERROR(IF(AG936&lt;&gt;"",Q936*VLOOKUP(N936,【参考】数式用!$AG$2:$AL$48,MATCH(P936,【参考】数式用!$AI$4:$AL$4,0)+2,0), ""), "")</f>
        <v/>
      </c>
      <c r="V936" s="42"/>
      <c r="W936" s="862"/>
      <c r="X936" s="863"/>
      <c r="Y936" s="43"/>
      <c r="Z936" s="48"/>
      <c r="AA936" s="155"/>
      <c r="AB936" s="49"/>
      <c r="AC936" s="864" t="str">
        <f>IFERROR(IF(AG936&lt;&gt;"",Z936*VLOOKUP(N936,【参考】数式用!$AG$2:$AL$48,MATCH(Y936,【参考】数式用!$AI$4:$AL$4,0)+2,0), ""), "")</f>
        <v/>
      </c>
      <c r="AD936" s="864"/>
      <c r="AE936" s="409"/>
      <c r="AF936" s="53"/>
      <c r="AG936" s="421" t="str">
        <f>IFERROR(VLOOKUP(O936, 【参考】数式用!$AY$5:$AY$13, 1, FALSE), "")</f>
        <v/>
      </c>
      <c r="AH936" s="422" t="str">
        <f>IFERROR(VLOOKUP(N936, 【参考】数式用!$BA$2:$BB$48, 2, FALSE), "")</f>
        <v/>
      </c>
      <c r="AI936" s="423" t="str">
        <f t="shared" ref="AI936:AI999" si="32">IF(AND(OR(P936="処遇改善加算Ⅰ",P936="処遇改善加算Ⅱ"),AH936="対象"), 1,"")</f>
        <v/>
      </c>
      <c r="AJ936" s="424" t="str">
        <f t="shared" ref="AJ936:AJ999" si="33">IF(OR(Y936="処遇改善加算Ⅰ",Y936="処遇改善加算Ⅱ"),IF(AND(N936&lt;&gt;"訪問型サービス（総合事業）",N936&lt;&gt;"通所型サービス（総合事業）",N936&lt;&gt;"（介護予防）短期入所生活介護",N936&lt;&gt;"（介護予防）短期入所療養介護（老健）",N936&lt;&gt;"（介護予防）短期入所療養介護 （病院等（老健以外）)",N936&lt;&gt;"（介護予防）短期入所療養介護（医療院）"),1,""),"")</f>
        <v/>
      </c>
    </row>
    <row r="937" spans="1:36" ht="30" customHeight="1">
      <c r="A937" s="153">
        <v>924</v>
      </c>
      <c r="B937" s="857" t="str">
        <f>IF(基本情報入力シート!C962="","",基本情報入力シート!C962)</f>
        <v/>
      </c>
      <c r="C937" s="858"/>
      <c r="D937" s="858"/>
      <c r="E937" s="858"/>
      <c r="F937" s="858"/>
      <c r="G937" s="858"/>
      <c r="H937" s="858"/>
      <c r="I937" s="859"/>
      <c r="J937" s="405" t="str">
        <f>IF(基本情報入力シート!M962="","",基本情報入力シート!M962)</f>
        <v/>
      </c>
      <c r="K937" s="406" t="str">
        <f>IF(基本情報入力シート!R962="","",基本情報入力シート!R962)</f>
        <v/>
      </c>
      <c r="L937" s="406" t="str">
        <f>IF(基本情報入力シート!W962="","",基本情報入力シート!W962)</f>
        <v/>
      </c>
      <c r="M937" s="405" t="str">
        <f>IF(基本情報入力シート!X962="","",基本情報入力シート!X962)</f>
        <v/>
      </c>
      <c r="N937" s="157" t="str">
        <f>IF(基本情報入力シート!Y962="","",基本情報入力シート!Y962)</f>
        <v/>
      </c>
      <c r="O937" s="164"/>
      <c r="P937" s="43"/>
      <c r="Q937" s="860"/>
      <c r="R937" s="861"/>
      <c r="S937" s="154" t="str">
        <f>IFERROR(ROUNDDOWN(Q937*VLOOKUP(N937,【参考】数式用!$AR$2:$AW$48,MATCH(P937,【参考】数式用!$AT$4:$AW$4)+2,FALSE)*0.5, 0), "")</f>
        <v/>
      </c>
      <c r="T937" s="47"/>
      <c r="U937" s="156" t="str">
        <f>IFERROR(IF(AG937&lt;&gt;"",Q937*VLOOKUP(N937,【参考】数式用!$AG$2:$AL$48,MATCH(P937,【参考】数式用!$AI$4:$AL$4,0)+2,0), ""), "")</f>
        <v/>
      </c>
      <c r="V937" s="42"/>
      <c r="W937" s="862"/>
      <c r="X937" s="863"/>
      <c r="Y937" s="43"/>
      <c r="Z937" s="48"/>
      <c r="AA937" s="155"/>
      <c r="AB937" s="49"/>
      <c r="AC937" s="864" t="str">
        <f>IFERROR(IF(AG937&lt;&gt;"",Z937*VLOOKUP(N937,【参考】数式用!$AG$2:$AL$48,MATCH(Y937,【参考】数式用!$AI$4:$AL$4,0)+2,0), ""), "")</f>
        <v/>
      </c>
      <c r="AD937" s="864"/>
      <c r="AE937" s="409"/>
      <c r="AF937" s="53"/>
      <c r="AG937" s="421" t="str">
        <f>IFERROR(VLOOKUP(O937, 【参考】数式用!$AY$5:$AY$13, 1, FALSE), "")</f>
        <v/>
      </c>
      <c r="AH937" s="422" t="str">
        <f>IFERROR(VLOOKUP(N937, 【参考】数式用!$BA$2:$BB$48, 2, FALSE), "")</f>
        <v/>
      </c>
      <c r="AI937" s="423" t="str">
        <f t="shared" si="32"/>
        <v/>
      </c>
      <c r="AJ937" s="424" t="str">
        <f t="shared" si="33"/>
        <v/>
      </c>
    </row>
    <row r="938" spans="1:36" ht="30" customHeight="1">
      <c r="A938" s="153">
        <v>925</v>
      </c>
      <c r="B938" s="857" t="str">
        <f>IF(基本情報入力シート!C963="","",基本情報入力シート!C963)</f>
        <v/>
      </c>
      <c r="C938" s="858"/>
      <c r="D938" s="858"/>
      <c r="E938" s="858"/>
      <c r="F938" s="858"/>
      <c r="G938" s="858"/>
      <c r="H938" s="858"/>
      <c r="I938" s="859"/>
      <c r="J938" s="405" t="str">
        <f>IF(基本情報入力シート!M963="","",基本情報入力シート!M963)</f>
        <v/>
      </c>
      <c r="K938" s="406" t="str">
        <f>IF(基本情報入力シート!R963="","",基本情報入力シート!R963)</f>
        <v/>
      </c>
      <c r="L938" s="406" t="str">
        <f>IF(基本情報入力シート!W963="","",基本情報入力シート!W963)</f>
        <v/>
      </c>
      <c r="M938" s="405" t="str">
        <f>IF(基本情報入力シート!X963="","",基本情報入力シート!X963)</f>
        <v/>
      </c>
      <c r="N938" s="157" t="str">
        <f>IF(基本情報入力シート!Y963="","",基本情報入力シート!Y963)</f>
        <v/>
      </c>
      <c r="O938" s="164"/>
      <c r="P938" s="43"/>
      <c r="Q938" s="860"/>
      <c r="R938" s="861"/>
      <c r="S938" s="154" t="str">
        <f>IFERROR(ROUNDDOWN(Q938*VLOOKUP(N938,【参考】数式用!$AR$2:$AW$48,MATCH(P938,【参考】数式用!$AT$4:$AW$4)+2,FALSE)*0.5, 0), "")</f>
        <v/>
      </c>
      <c r="T938" s="47"/>
      <c r="U938" s="156" t="str">
        <f>IFERROR(IF(AG938&lt;&gt;"",Q938*VLOOKUP(N938,【参考】数式用!$AG$2:$AL$48,MATCH(P938,【参考】数式用!$AI$4:$AL$4,0)+2,0), ""), "")</f>
        <v/>
      </c>
      <c r="V938" s="42"/>
      <c r="W938" s="862"/>
      <c r="X938" s="863"/>
      <c r="Y938" s="43"/>
      <c r="Z938" s="48"/>
      <c r="AA938" s="155"/>
      <c r="AB938" s="49"/>
      <c r="AC938" s="864" t="str">
        <f>IFERROR(IF(AG938&lt;&gt;"",Z938*VLOOKUP(N938,【参考】数式用!$AG$2:$AL$48,MATCH(Y938,【参考】数式用!$AI$4:$AL$4,0)+2,0), ""), "")</f>
        <v/>
      </c>
      <c r="AD938" s="864"/>
      <c r="AE938" s="409"/>
      <c r="AF938" s="53"/>
      <c r="AG938" s="421" t="str">
        <f>IFERROR(VLOOKUP(O938, 【参考】数式用!$AY$5:$AY$13, 1, FALSE), "")</f>
        <v/>
      </c>
      <c r="AH938" s="422" t="str">
        <f>IFERROR(VLOOKUP(N938, 【参考】数式用!$BA$2:$BB$48, 2, FALSE), "")</f>
        <v/>
      </c>
      <c r="AI938" s="423" t="str">
        <f t="shared" si="32"/>
        <v/>
      </c>
      <c r="AJ938" s="424" t="str">
        <f t="shared" si="33"/>
        <v/>
      </c>
    </row>
    <row r="939" spans="1:36" ht="30" customHeight="1">
      <c r="A939" s="153">
        <v>926</v>
      </c>
      <c r="B939" s="857" t="str">
        <f>IF(基本情報入力シート!C964="","",基本情報入力シート!C964)</f>
        <v/>
      </c>
      <c r="C939" s="858"/>
      <c r="D939" s="858"/>
      <c r="E939" s="858"/>
      <c r="F939" s="858"/>
      <c r="G939" s="858"/>
      <c r="H939" s="858"/>
      <c r="I939" s="859"/>
      <c r="J939" s="405" t="str">
        <f>IF(基本情報入力シート!M964="","",基本情報入力シート!M964)</f>
        <v/>
      </c>
      <c r="K939" s="406" t="str">
        <f>IF(基本情報入力シート!R964="","",基本情報入力シート!R964)</f>
        <v/>
      </c>
      <c r="L939" s="406" t="str">
        <f>IF(基本情報入力シート!W964="","",基本情報入力シート!W964)</f>
        <v/>
      </c>
      <c r="M939" s="405" t="str">
        <f>IF(基本情報入力シート!X964="","",基本情報入力シート!X964)</f>
        <v/>
      </c>
      <c r="N939" s="157" t="str">
        <f>IF(基本情報入力シート!Y964="","",基本情報入力シート!Y964)</f>
        <v/>
      </c>
      <c r="O939" s="164"/>
      <c r="P939" s="43"/>
      <c r="Q939" s="860"/>
      <c r="R939" s="861"/>
      <c r="S939" s="154" t="str">
        <f>IFERROR(ROUNDDOWN(Q939*VLOOKUP(N939,【参考】数式用!$AR$2:$AW$48,MATCH(P939,【参考】数式用!$AT$4:$AW$4)+2,FALSE)*0.5, 0), "")</f>
        <v/>
      </c>
      <c r="T939" s="47"/>
      <c r="U939" s="156" t="str">
        <f>IFERROR(IF(AG939&lt;&gt;"",Q939*VLOOKUP(N939,【参考】数式用!$AG$2:$AL$48,MATCH(P939,【参考】数式用!$AI$4:$AL$4,0)+2,0), ""), "")</f>
        <v/>
      </c>
      <c r="V939" s="42"/>
      <c r="W939" s="862"/>
      <c r="X939" s="863"/>
      <c r="Y939" s="43"/>
      <c r="Z939" s="48"/>
      <c r="AA939" s="155"/>
      <c r="AB939" s="49"/>
      <c r="AC939" s="864" t="str">
        <f>IFERROR(IF(AG939&lt;&gt;"",Z939*VLOOKUP(N939,【参考】数式用!$AG$2:$AL$48,MATCH(Y939,【参考】数式用!$AI$4:$AL$4,0)+2,0), ""), "")</f>
        <v/>
      </c>
      <c r="AD939" s="864"/>
      <c r="AE939" s="409"/>
      <c r="AF939" s="53"/>
      <c r="AG939" s="421" t="str">
        <f>IFERROR(VLOOKUP(O939, 【参考】数式用!$AY$5:$AY$13, 1, FALSE), "")</f>
        <v/>
      </c>
      <c r="AH939" s="422" t="str">
        <f>IFERROR(VLOOKUP(N939, 【参考】数式用!$BA$2:$BB$48, 2, FALSE), "")</f>
        <v/>
      </c>
      <c r="AI939" s="423" t="str">
        <f t="shared" si="32"/>
        <v/>
      </c>
      <c r="AJ939" s="424" t="str">
        <f t="shared" si="33"/>
        <v/>
      </c>
    </row>
    <row r="940" spans="1:36" ht="30" customHeight="1">
      <c r="A940" s="153">
        <v>927</v>
      </c>
      <c r="B940" s="857" t="str">
        <f>IF(基本情報入力シート!C965="","",基本情報入力シート!C965)</f>
        <v/>
      </c>
      <c r="C940" s="858"/>
      <c r="D940" s="858"/>
      <c r="E940" s="858"/>
      <c r="F940" s="858"/>
      <c r="G940" s="858"/>
      <c r="H940" s="858"/>
      <c r="I940" s="859"/>
      <c r="J940" s="405" t="str">
        <f>IF(基本情報入力シート!M965="","",基本情報入力シート!M965)</f>
        <v/>
      </c>
      <c r="K940" s="406" t="str">
        <f>IF(基本情報入力シート!R965="","",基本情報入力シート!R965)</f>
        <v/>
      </c>
      <c r="L940" s="406" t="str">
        <f>IF(基本情報入力シート!W965="","",基本情報入力シート!W965)</f>
        <v/>
      </c>
      <c r="M940" s="405" t="str">
        <f>IF(基本情報入力シート!X965="","",基本情報入力シート!X965)</f>
        <v/>
      </c>
      <c r="N940" s="157" t="str">
        <f>IF(基本情報入力シート!Y965="","",基本情報入力シート!Y965)</f>
        <v/>
      </c>
      <c r="O940" s="164"/>
      <c r="P940" s="43"/>
      <c r="Q940" s="860"/>
      <c r="R940" s="861"/>
      <c r="S940" s="154" t="str">
        <f>IFERROR(ROUNDDOWN(Q940*VLOOKUP(N940,【参考】数式用!$AR$2:$AW$48,MATCH(P940,【参考】数式用!$AT$4:$AW$4)+2,FALSE)*0.5, 0), "")</f>
        <v/>
      </c>
      <c r="T940" s="47"/>
      <c r="U940" s="156" t="str">
        <f>IFERROR(IF(AG940&lt;&gt;"",Q940*VLOOKUP(N940,【参考】数式用!$AG$2:$AL$48,MATCH(P940,【参考】数式用!$AI$4:$AL$4,0)+2,0), ""), "")</f>
        <v/>
      </c>
      <c r="V940" s="42"/>
      <c r="W940" s="862"/>
      <c r="X940" s="863"/>
      <c r="Y940" s="43"/>
      <c r="Z940" s="48"/>
      <c r="AA940" s="155"/>
      <c r="AB940" s="49"/>
      <c r="AC940" s="864" t="str">
        <f>IFERROR(IF(AG940&lt;&gt;"",Z940*VLOOKUP(N940,【参考】数式用!$AG$2:$AL$48,MATCH(Y940,【参考】数式用!$AI$4:$AL$4,0)+2,0), ""), "")</f>
        <v/>
      </c>
      <c r="AD940" s="864"/>
      <c r="AE940" s="409"/>
      <c r="AF940" s="53"/>
      <c r="AG940" s="421" t="str">
        <f>IFERROR(VLOOKUP(O940, 【参考】数式用!$AY$5:$AY$13, 1, FALSE), "")</f>
        <v/>
      </c>
      <c r="AH940" s="422" t="str">
        <f>IFERROR(VLOOKUP(N940, 【参考】数式用!$BA$2:$BB$48, 2, FALSE), "")</f>
        <v/>
      </c>
      <c r="AI940" s="423" t="str">
        <f t="shared" si="32"/>
        <v/>
      </c>
      <c r="AJ940" s="424" t="str">
        <f t="shared" si="33"/>
        <v/>
      </c>
    </row>
    <row r="941" spans="1:36" ht="30" customHeight="1">
      <c r="A941" s="153">
        <v>928</v>
      </c>
      <c r="B941" s="857" t="str">
        <f>IF(基本情報入力シート!C966="","",基本情報入力シート!C966)</f>
        <v/>
      </c>
      <c r="C941" s="858"/>
      <c r="D941" s="858"/>
      <c r="E941" s="858"/>
      <c r="F941" s="858"/>
      <c r="G941" s="858"/>
      <c r="H941" s="858"/>
      <c r="I941" s="859"/>
      <c r="J941" s="405" t="str">
        <f>IF(基本情報入力シート!M966="","",基本情報入力シート!M966)</f>
        <v/>
      </c>
      <c r="K941" s="406" t="str">
        <f>IF(基本情報入力シート!R966="","",基本情報入力シート!R966)</f>
        <v/>
      </c>
      <c r="L941" s="406" t="str">
        <f>IF(基本情報入力シート!W966="","",基本情報入力シート!W966)</f>
        <v/>
      </c>
      <c r="M941" s="405" t="str">
        <f>IF(基本情報入力シート!X966="","",基本情報入力シート!X966)</f>
        <v/>
      </c>
      <c r="N941" s="157" t="str">
        <f>IF(基本情報入力シート!Y966="","",基本情報入力シート!Y966)</f>
        <v/>
      </c>
      <c r="O941" s="164"/>
      <c r="P941" s="43"/>
      <c r="Q941" s="860"/>
      <c r="R941" s="861"/>
      <c r="S941" s="154" t="str">
        <f>IFERROR(ROUNDDOWN(Q941*VLOOKUP(N941,【参考】数式用!$AR$2:$AW$48,MATCH(P941,【参考】数式用!$AT$4:$AW$4)+2,FALSE)*0.5, 0), "")</f>
        <v/>
      </c>
      <c r="T941" s="47"/>
      <c r="U941" s="156" t="str">
        <f>IFERROR(IF(AG941&lt;&gt;"",Q941*VLOOKUP(N941,【参考】数式用!$AG$2:$AL$48,MATCH(P941,【参考】数式用!$AI$4:$AL$4,0)+2,0), ""), "")</f>
        <v/>
      </c>
      <c r="V941" s="42"/>
      <c r="W941" s="862"/>
      <c r="X941" s="863"/>
      <c r="Y941" s="43"/>
      <c r="Z941" s="48"/>
      <c r="AA941" s="155"/>
      <c r="AB941" s="49"/>
      <c r="AC941" s="864" t="str">
        <f>IFERROR(IF(AG941&lt;&gt;"",Z941*VLOOKUP(N941,【参考】数式用!$AG$2:$AL$48,MATCH(Y941,【参考】数式用!$AI$4:$AL$4,0)+2,0), ""), "")</f>
        <v/>
      </c>
      <c r="AD941" s="864"/>
      <c r="AE941" s="409"/>
      <c r="AF941" s="53"/>
      <c r="AG941" s="421" t="str">
        <f>IFERROR(VLOOKUP(O941, 【参考】数式用!$AY$5:$AY$13, 1, FALSE), "")</f>
        <v/>
      </c>
      <c r="AH941" s="422" t="str">
        <f>IFERROR(VLOOKUP(N941, 【参考】数式用!$BA$2:$BB$48, 2, FALSE), "")</f>
        <v/>
      </c>
      <c r="AI941" s="423" t="str">
        <f t="shared" si="32"/>
        <v/>
      </c>
      <c r="AJ941" s="424" t="str">
        <f t="shared" si="33"/>
        <v/>
      </c>
    </row>
    <row r="942" spans="1:36" ht="30" customHeight="1">
      <c r="A942" s="153">
        <v>929</v>
      </c>
      <c r="B942" s="857" t="str">
        <f>IF(基本情報入力シート!C967="","",基本情報入力シート!C967)</f>
        <v/>
      </c>
      <c r="C942" s="858"/>
      <c r="D942" s="858"/>
      <c r="E942" s="858"/>
      <c r="F942" s="858"/>
      <c r="G942" s="858"/>
      <c r="H942" s="858"/>
      <c r="I942" s="859"/>
      <c r="J942" s="405" t="str">
        <f>IF(基本情報入力シート!M967="","",基本情報入力シート!M967)</f>
        <v/>
      </c>
      <c r="K942" s="406" t="str">
        <f>IF(基本情報入力シート!R967="","",基本情報入力シート!R967)</f>
        <v/>
      </c>
      <c r="L942" s="406" t="str">
        <f>IF(基本情報入力シート!W967="","",基本情報入力シート!W967)</f>
        <v/>
      </c>
      <c r="M942" s="405" t="str">
        <f>IF(基本情報入力シート!X967="","",基本情報入力シート!X967)</f>
        <v/>
      </c>
      <c r="N942" s="157" t="str">
        <f>IF(基本情報入力シート!Y967="","",基本情報入力シート!Y967)</f>
        <v/>
      </c>
      <c r="O942" s="164"/>
      <c r="P942" s="43"/>
      <c r="Q942" s="860"/>
      <c r="R942" s="861"/>
      <c r="S942" s="154" t="str">
        <f>IFERROR(ROUNDDOWN(Q942*VLOOKUP(N942,【参考】数式用!$AR$2:$AW$48,MATCH(P942,【参考】数式用!$AT$4:$AW$4)+2,FALSE)*0.5, 0), "")</f>
        <v/>
      </c>
      <c r="T942" s="47"/>
      <c r="U942" s="156" t="str">
        <f>IFERROR(IF(AG942&lt;&gt;"",Q942*VLOOKUP(N942,【参考】数式用!$AG$2:$AL$48,MATCH(P942,【参考】数式用!$AI$4:$AL$4,0)+2,0), ""), "")</f>
        <v/>
      </c>
      <c r="V942" s="42"/>
      <c r="W942" s="862"/>
      <c r="X942" s="863"/>
      <c r="Y942" s="43"/>
      <c r="Z942" s="48"/>
      <c r="AA942" s="155"/>
      <c r="AB942" s="49"/>
      <c r="AC942" s="864" t="str">
        <f>IFERROR(IF(AG942&lt;&gt;"",Z942*VLOOKUP(N942,【参考】数式用!$AG$2:$AL$48,MATCH(Y942,【参考】数式用!$AI$4:$AL$4,0)+2,0), ""), "")</f>
        <v/>
      </c>
      <c r="AD942" s="864"/>
      <c r="AE942" s="409"/>
      <c r="AF942" s="53"/>
      <c r="AG942" s="421" t="str">
        <f>IFERROR(VLOOKUP(O942, 【参考】数式用!$AY$5:$AY$13, 1, FALSE), "")</f>
        <v/>
      </c>
      <c r="AH942" s="422" t="str">
        <f>IFERROR(VLOOKUP(N942, 【参考】数式用!$BA$2:$BB$48, 2, FALSE), "")</f>
        <v/>
      </c>
      <c r="AI942" s="423" t="str">
        <f t="shared" si="32"/>
        <v/>
      </c>
      <c r="AJ942" s="424" t="str">
        <f t="shared" si="33"/>
        <v/>
      </c>
    </row>
    <row r="943" spans="1:36" ht="30" customHeight="1">
      <c r="A943" s="153">
        <v>930</v>
      </c>
      <c r="B943" s="857" t="str">
        <f>IF(基本情報入力シート!C968="","",基本情報入力シート!C968)</f>
        <v/>
      </c>
      <c r="C943" s="858"/>
      <c r="D943" s="858"/>
      <c r="E943" s="858"/>
      <c r="F943" s="858"/>
      <c r="G943" s="858"/>
      <c r="H943" s="858"/>
      <c r="I943" s="859"/>
      <c r="J943" s="405" t="str">
        <f>IF(基本情報入力シート!M968="","",基本情報入力シート!M968)</f>
        <v/>
      </c>
      <c r="K943" s="406" t="str">
        <f>IF(基本情報入力シート!R968="","",基本情報入力シート!R968)</f>
        <v/>
      </c>
      <c r="L943" s="406" t="str">
        <f>IF(基本情報入力シート!W968="","",基本情報入力シート!W968)</f>
        <v/>
      </c>
      <c r="M943" s="405" t="str">
        <f>IF(基本情報入力シート!X968="","",基本情報入力シート!X968)</f>
        <v/>
      </c>
      <c r="N943" s="157" t="str">
        <f>IF(基本情報入力シート!Y968="","",基本情報入力シート!Y968)</f>
        <v/>
      </c>
      <c r="O943" s="164"/>
      <c r="P943" s="43"/>
      <c r="Q943" s="860"/>
      <c r="R943" s="861"/>
      <c r="S943" s="154" t="str">
        <f>IFERROR(ROUNDDOWN(Q943*VLOOKUP(N943,【参考】数式用!$AR$2:$AW$48,MATCH(P943,【参考】数式用!$AT$4:$AW$4)+2,FALSE)*0.5, 0), "")</f>
        <v/>
      </c>
      <c r="T943" s="47"/>
      <c r="U943" s="156" t="str">
        <f>IFERROR(IF(AG943&lt;&gt;"",Q943*VLOOKUP(N943,【参考】数式用!$AG$2:$AL$48,MATCH(P943,【参考】数式用!$AI$4:$AL$4,0)+2,0), ""), "")</f>
        <v/>
      </c>
      <c r="V943" s="42"/>
      <c r="W943" s="862"/>
      <c r="X943" s="863"/>
      <c r="Y943" s="43"/>
      <c r="Z943" s="48"/>
      <c r="AA943" s="155"/>
      <c r="AB943" s="49"/>
      <c r="AC943" s="864" t="str">
        <f>IFERROR(IF(AG943&lt;&gt;"",Z943*VLOOKUP(N943,【参考】数式用!$AG$2:$AL$48,MATCH(Y943,【参考】数式用!$AI$4:$AL$4,0)+2,0), ""), "")</f>
        <v/>
      </c>
      <c r="AD943" s="864"/>
      <c r="AE943" s="409"/>
      <c r="AF943" s="53"/>
      <c r="AG943" s="421" t="str">
        <f>IFERROR(VLOOKUP(O943, 【参考】数式用!$AY$5:$AY$13, 1, FALSE), "")</f>
        <v/>
      </c>
      <c r="AH943" s="422" t="str">
        <f>IFERROR(VLOOKUP(N943, 【参考】数式用!$BA$2:$BB$48, 2, FALSE), "")</f>
        <v/>
      </c>
      <c r="AI943" s="423" t="str">
        <f t="shared" si="32"/>
        <v/>
      </c>
      <c r="AJ943" s="424" t="str">
        <f t="shared" si="33"/>
        <v/>
      </c>
    </row>
    <row r="944" spans="1:36" ht="30" customHeight="1">
      <c r="A944" s="153">
        <v>931</v>
      </c>
      <c r="B944" s="857" t="str">
        <f>IF(基本情報入力シート!C969="","",基本情報入力シート!C969)</f>
        <v/>
      </c>
      <c r="C944" s="858"/>
      <c r="D944" s="858"/>
      <c r="E944" s="858"/>
      <c r="F944" s="858"/>
      <c r="G944" s="858"/>
      <c r="H944" s="858"/>
      <c r="I944" s="859"/>
      <c r="J944" s="405" t="str">
        <f>IF(基本情報入力シート!M969="","",基本情報入力シート!M969)</f>
        <v/>
      </c>
      <c r="K944" s="406" t="str">
        <f>IF(基本情報入力シート!R969="","",基本情報入力シート!R969)</f>
        <v/>
      </c>
      <c r="L944" s="406" t="str">
        <f>IF(基本情報入力シート!W969="","",基本情報入力シート!W969)</f>
        <v/>
      </c>
      <c r="M944" s="405" t="str">
        <f>IF(基本情報入力シート!X969="","",基本情報入力シート!X969)</f>
        <v/>
      </c>
      <c r="N944" s="157" t="str">
        <f>IF(基本情報入力シート!Y969="","",基本情報入力シート!Y969)</f>
        <v/>
      </c>
      <c r="O944" s="164"/>
      <c r="P944" s="43"/>
      <c r="Q944" s="860"/>
      <c r="R944" s="861"/>
      <c r="S944" s="154" t="str">
        <f>IFERROR(ROUNDDOWN(Q944*VLOOKUP(N944,【参考】数式用!$AR$2:$AW$48,MATCH(P944,【参考】数式用!$AT$4:$AW$4)+2,FALSE)*0.5, 0), "")</f>
        <v/>
      </c>
      <c r="T944" s="47"/>
      <c r="U944" s="156" t="str">
        <f>IFERROR(IF(AG944&lt;&gt;"",Q944*VLOOKUP(N944,【参考】数式用!$AG$2:$AL$48,MATCH(P944,【参考】数式用!$AI$4:$AL$4,0)+2,0), ""), "")</f>
        <v/>
      </c>
      <c r="V944" s="42"/>
      <c r="W944" s="862"/>
      <c r="X944" s="863"/>
      <c r="Y944" s="43"/>
      <c r="Z944" s="48"/>
      <c r="AA944" s="155"/>
      <c r="AB944" s="49"/>
      <c r="AC944" s="864" t="str">
        <f>IFERROR(IF(AG944&lt;&gt;"",Z944*VLOOKUP(N944,【参考】数式用!$AG$2:$AL$48,MATCH(Y944,【参考】数式用!$AI$4:$AL$4,0)+2,0), ""), "")</f>
        <v/>
      </c>
      <c r="AD944" s="864"/>
      <c r="AE944" s="409"/>
      <c r="AF944" s="53"/>
      <c r="AG944" s="421" t="str">
        <f>IFERROR(VLOOKUP(O944, 【参考】数式用!$AY$5:$AY$13, 1, FALSE), "")</f>
        <v/>
      </c>
      <c r="AH944" s="422" t="str">
        <f>IFERROR(VLOOKUP(N944, 【参考】数式用!$BA$2:$BB$48, 2, FALSE), "")</f>
        <v/>
      </c>
      <c r="AI944" s="423" t="str">
        <f t="shared" si="32"/>
        <v/>
      </c>
      <c r="AJ944" s="424" t="str">
        <f t="shared" si="33"/>
        <v/>
      </c>
    </row>
    <row r="945" spans="1:36" ht="30" customHeight="1">
      <c r="A945" s="153">
        <v>932</v>
      </c>
      <c r="B945" s="857" t="str">
        <f>IF(基本情報入力シート!C970="","",基本情報入力シート!C970)</f>
        <v/>
      </c>
      <c r="C945" s="858"/>
      <c r="D945" s="858"/>
      <c r="E945" s="858"/>
      <c r="F945" s="858"/>
      <c r="G945" s="858"/>
      <c r="H945" s="858"/>
      <c r="I945" s="859"/>
      <c r="J945" s="405" t="str">
        <f>IF(基本情報入力シート!M970="","",基本情報入力シート!M970)</f>
        <v/>
      </c>
      <c r="K945" s="406" t="str">
        <f>IF(基本情報入力シート!R970="","",基本情報入力シート!R970)</f>
        <v/>
      </c>
      <c r="L945" s="406" t="str">
        <f>IF(基本情報入力シート!W970="","",基本情報入力シート!W970)</f>
        <v/>
      </c>
      <c r="M945" s="405" t="str">
        <f>IF(基本情報入力シート!X970="","",基本情報入力シート!X970)</f>
        <v/>
      </c>
      <c r="N945" s="157" t="str">
        <f>IF(基本情報入力シート!Y970="","",基本情報入力シート!Y970)</f>
        <v/>
      </c>
      <c r="O945" s="164"/>
      <c r="P945" s="43"/>
      <c r="Q945" s="860"/>
      <c r="R945" s="861"/>
      <c r="S945" s="154" t="str">
        <f>IFERROR(ROUNDDOWN(Q945*VLOOKUP(N945,【参考】数式用!$AR$2:$AW$48,MATCH(P945,【参考】数式用!$AT$4:$AW$4)+2,FALSE)*0.5, 0), "")</f>
        <v/>
      </c>
      <c r="T945" s="47"/>
      <c r="U945" s="156" t="str">
        <f>IFERROR(IF(AG945&lt;&gt;"",Q945*VLOOKUP(N945,【参考】数式用!$AG$2:$AL$48,MATCH(P945,【参考】数式用!$AI$4:$AL$4,0)+2,0), ""), "")</f>
        <v/>
      </c>
      <c r="V945" s="42"/>
      <c r="W945" s="862"/>
      <c r="X945" s="863"/>
      <c r="Y945" s="43"/>
      <c r="Z945" s="48"/>
      <c r="AA945" s="155"/>
      <c r="AB945" s="49"/>
      <c r="AC945" s="864" t="str">
        <f>IFERROR(IF(AG945&lt;&gt;"",Z945*VLOOKUP(N945,【参考】数式用!$AG$2:$AL$48,MATCH(Y945,【参考】数式用!$AI$4:$AL$4,0)+2,0), ""), "")</f>
        <v/>
      </c>
      <c r="AD945" s="864"/>
      <c r="AE945" s="409"/>
      <c r="AF945" s="53"/>
      <c r="AG945" s="421" t="str">
        <f>IFERROR(VLOOKUP(O945, 【参考】数式用!$AY$5:$AY$13, 1, FALSE), "")</f>
        <v/>
      </c>
      <c r="AH945" s="422" t="str">
        <f>IFERROR(VLOOKUP(N945, 【参考】数式用!$BA$2:$BB$48, 2, FALSE), "")</f>
        <v/>
      </c>
      <c r="AI945" s="423" t="str">
        <f t="shared" si="32"/>
        <v/>
      </c>
      <c r="AJ945" s="424" t="str">
        <f t="shared" si="33"/>
        <v/>
      </c>
    </row>
    <row r="946" spans="1:36" ht="30" customHeight="1">
      <c r="A946" s="153">
        <v>933</v>
      </c>
      <c r="B946" s="857" t="str">
        <f>IF(基本情報入力シート!C971="","",基本情報入力シート!C971)</f>
        <v/>
      </c>
      <c r="C946" s="858"/>
      <c r="D946" s="858"/>
      <c r="E946" s="858"/>
      <c r="F946" s="858"/>
      <c r="G946" s="858"/>
      <c r="H946" s="858"/>
      <c r="I946" s="859"/>
      <c r="J946" s="405" t="str">
        <f>IF(基本情報入力シート!M971="","",基本情報入力シート!M971)</f>
        <v/>
      </c>
      <c r="K946" s="406" t="str">
        <f>IF(基本情報入力シート!R971="","",基本情報入力シート!R971)</f>
        <v/>
      </c>
      <c r="L946" s="406" t="str">
        <f>IF(基本情報入力シート!W971="","",基本情報入力シート!W971)</f>
        <v/>
      </c>
      <c r="M946" s="405" t="str">
        <f>IF(基本情報入力シート!X971="","",基本情報入力シート!X971)</f>
        <v/>
      </c>
      <c r="N946" s="157" t="str">
        <f>IF(基本情報入力シート!Y971="","",基本情報入力シート!Y971)</f>
        <v/>
      </c>
      <c r="O946" s="164"/>
      <c r="P946" s="43"/>
      <c r="Q946" s="860"/>
      <c r="R946" s="861"/>
      <c r="S946" s="154" t="str">
        <f>IFERROR(ROUNDDOWN(Q946*VLOOKUP(N946,【参考】数式用!$AR$2:$AW$48,MATCH(P946,【参考】数式用!$AT$4:$AW$4)+2,FALSE)*0.5, 0), "")</f>
        <v/>
      </c>
      <c r="T946" s="47"/>
      <c r="U946" s="156" t="str">
        <f>IFERROR(IF(AG946&lt;&gt;"",Q946*VLOOKUP(N946,【参考】数式用!$AG$2:$AL$48,MATCH(P946,【参考】数式用!$AI$4:$AL$4,0)+2,0), ""), "")</f>
        <v/>
      </c>
      <c r="V946" s="42"/>
      <c r="W946" s="862"/>
      <c r="X946" s="863"/>
      <c r="Y946" s="43"/>
      <c r="Z946" s="48"/>
      <c r="AA946" s="155"/>
      <c r="AB946" s="49"/>
      <c r="AC946" s="864" t="str">
        <f>IFERROR(IF(AG946&lt;&gt;"",Z946*VLOOKUP(N946,【参考】数式用!$AG$2:$AL$48,MATCH(Y946,【参考】数式用!$AI$4:$AL$4,0)+2,0), ""), "")</f>
        <v/>
      </c>
      <c r="AD946" s="864"/>
      <c r="AE946" s="409"/>
      <c r="AF946" s="53"/>
      <c r="AG946" s="421" t="str">
        <f>IFERROR(VLOOKUP(O946, 【参考】数式用!$AY$5:$AY$13, 1, FALSE), "")</f>
        <v/>
      </c>
      <c r="AH946" s="422" t="str">
        <f>IFERROR(VLOOKUP(N946, 【参考】数式用!$BA$2:$BB$48, 2, FALSE), "")</f>
        <v/>
      </c>
      <c r="AI946" s="423" t="str">
        <f t="shared" si="32"/>
        <v/>
      </c>
      <c r="AJ946" s="424" t="str">
        <f t="shared" si="33"/>
        <v/>
      </c>
    </row>
    <row r="947" spans="1:36" ht="30" customHeight="1">
      <c r="A947" s="153">
        <v>934</v>
      </c>
      <c r="B947" s="857" t="str">
        <f>IF(基本情報入力シート!C972="","",基本情報入力シート!C972)</f>
        <v/>
      </c>
      <c r="C947" s="858"/>
      <c r="D947" s="858"/>
      <c r="E947" s="858"/>
      <c r="F947" s="858"/>
      <c r="G947" s="858"/>
      <c r="H947" s="858"/>
      <c r="I947" s="859"/>
      <c r="J947" s="405" t="str">
        <f>IF(基本情報入力シート!M972="","",基本情報入力シート!M972)</f>
        <v/>
      </c>
      <c r="K947" s="406" t="str">
        <f>IF(基本情報入力シート!R972="","",基本情報入力シート!R972)</f>
        <v/>
      </c>
      <c r="L947" s="406" t="str">
        <f>IF(基本情報入力シート!W972="","",基本情報入力シート!W972)</f>
        <v/>
      </c>
      <c r="M947" s="405" t="str">
        <f>IF(基本情報入力シート!X972="","",基本情報入力シート!X972)</f>
        <v/>
      </c>
      <c r="N947" s="157" t="str">
        <f>IF(基本情報入力シート!Y972="","",基本情報入力シート!Y972)</f>
        <v/>
      </c>
      <c r="O947" s="164"/>
      <c r="P947" s="43"/>
      <c r="Q947" s="860"/>
      <c r="R947" s="861"/>
      <c r="S947" s="154" t="str">
        <f>IFERROR(ROUNDDOWN(Q947*VLOOKUP(N947,【参考】数式用!$AR$2:$AW$48,MATCH(P947,【参考】数式用!$AT$4:$AW$4)+2,FALSE)*0.5, 0), "")</f>
        <v/>
      </c>
      <c r="T947" s="47"/>
      <c r="U947" s="156" t="str">
        <f>IFERROR(IF(AG947&lt;&gt;"",Q947*VLOOKUP(N947,【参考】数式用!$AG$2:$AL$48,MATCH(P947,【参考】数式用!$AI$4:$AL$4,0)+2,0), ""), "")</f>
        <v/>
      </c>
      <c r="V947" s="42"/>
      <c r="W947" s="862"/>
      <c r="X947" s="863"/>
      <c r="Y947" s="43"/>
      <c r="Z947" s="48"/>
      <c r="AA947" s="155"/>
      <c r="AB947" s="49"/>
      <c r="AC947" s="864" t="str">
        <f>IFERROR(IF(AG947&lt;&gt;"",Z947*VLOOKUP(N947,【参考】数式用!$AG$2:$AL$48,MATCH(Y947,【参考】数式用!$AI$4:$AL$4,0)+2,0), ""), "")</f>
        <v/>
      </c>
      <c r="AD947" s="864"/>
      <c r="AE947" s="409"/>
      <c r="AF947" s="53"/>
      <c r="AG947" s="421" t="str">
        <f>IFERROR(VLOOKUP(O947, 【参考】数式用!$AY$5:$AY$13, 1, FALSE), "")</f>
        <v/>
      </c>
      <c r="AH947" s="422" t="str">
        <f>IFERROR(VLOOKUP(N947, 【参考】数式用!$BA$2:$BB$48, 2, FALSE), "")</f>
        <v/>
      </c>
      <c r="AI947" s="423" t="str">
        <f t="shared" si="32"/>
        <v/>
      </c>
      <c r="AJ947" s="424" t="str">
        <f t="shared" si="33"/>
        <v/>
      </c>
    </row>
    <row r="948" spans="1:36" ht="30" customHeight="1">
      <c r="A948" s="153">
        <v>935</v>
      </c>
      <c r="B948" s="857" t="str">
        <f>IF(基本情報入力シート!C973="","",基本情報入力シート!C973)</f>
        <v/>
      </c>
      <c r="C948" s="858"/>
      <c r="D948" s="858"/>
      <c r="E948" s="858"/>
      <c r="F948" s="858"/>
      <c r="G948" s="858"/>
      <c r="H948" s="858"/>
      <c r="I948" s="859"/>
      <c r="J948" s="405" t="str">
        <f>IF(基本情報入力シート!M973="","",基本情報入力シート!M973)</f>
        <v/>
      </c>
      <c r="K948" s="406" t="str">
        <f>IF(基本情報入力シート!R973="","",基本情報入力シート!R973)</f>
        <v/>
      </c>
      <c r="L948" s="406" t="str">
        <f>IF(基本情報入力シート!W973="","",基本情報入力シート!W973)</f>
        <v/>
      </c>
      <c r="M948" s="405" t="str">
        <f>IF(基本情報入力シート!X973="","",基本情報入力シート!X973)</f>
        <v/>
      </c>
      <c r="N948" s="157" t="str">
        <f>IF(基本情報入力シート!Y973="","",基本情報入力シート!Y973)</f>
        <v/>
      </c>
      <c r="O948" s="164"/>
      <c r="P948" s="43"/>
      <c r="Q948" s="860"/>
      <c r="R948" s="861"/>
      <c r="S948" s="154" t="str">
        <f>IFERROR(ROUNDDOWN(Q948*VLOOKUP(N948,【参考】数式用!$AR$2:$AW$48,MATCH(P948,【参考】数式用!$AT$4:$AW$4)+2,FALSE)*0.5, 0), "")</f>
        <v/>
      </c>
      <c r="T948" s="47"/>
      <c r="U948" s="156" t="str">
        <f>IFERROR(IF(AG948&lt;&gt;"",Q948*VLOOKUP(N948,【参考】数式用!$AG$2:$AL$48,MATCH(P948,【参考】数式用!$AI$4:$AL$4,0)+2,0), ""), "")</f>
        <v/>
      </c>
      <c r="V948" s="42"/>
      <c r="W948" s="862"/>
      <c r="X948" s="863"/>
      <c r="Y948" s="43"/>
      <c r="Z948" s="48"/>
      <c r="AA948" s="155"/>
      <c r="AB948" s="49"/>
      <c r="AC948" s="864" t="str">
        <f>IFERROR(IF(AG948&lt;&gt;"",Z948*VLOOKUP(N948,【参考】数式用!$AG$2:$AL$48,MATCH(Y948,【参考】数式用!$AI$4:$AL$4,0)+2,0), ""), "")</f>
        <v/>
      </c>
      <c r="AD948" s="864"/>
      <c r="AE948" s="409"/>
      <c r="AF948" s="53"/>
      <c r="AG948" s="421" t="str">
        <f>IFERROR(VLOOKUP(O948, 【参考】数式用!$AY$5:$AY$13, 1, FALSE), "")</f>
        <v/>
      </c>
      <c r="AH948" s="422" t="str">
        <f>IFERROR(VLOOKUP(N948, 【参考】数式用!$BA$2:$BB$48, 2, FALSE), "")</f>
        <v/>
      </c>
      <c r="AI948" s="423" t="str">
        <f t="shared" si="32"/>
        <v/>
      </c>
      <c r="AJ948" s="424" t="str">
        <f t="shared" si="33"/>
        <v/>
      </c>
    </row>
    <row r="949" spans="1:36" ht="30" customHeight="1">
      <c r="A949" s="153">
        <v>936</v>
      </c>
      <c r="B949" s="857" t="str">
        <f>IF(基本情報入力シート!C974="","",基本情報入力シート!C974)</f>
        <v/>
      </c>
      <c r="C949" s="858"/>
      <c r="D949" s="858"/>
      <c r="E949" s="858"/>
      <c r="F949" s="858"/>
      <c r="G949" s="858"/>
      <c r="H949" s="858"/>
      <c r="I949" s="859"/>
      <c r="J949" s="405" t="str">
        <f>IF(基本情報入力シート!M974="","",基本情報入力シート!M974)</f>
        <v/>
      </c>
      <c r="K949" s="406" t="str">
        <f>IF(基本情報入力シート!R974="","",基本情報入力シート!R974)</f>
        <v/>
      </c>
      <c r="L949" s="406" t="str">
        <f>IF(基本情報入力シート!W974="","",基本情報入力シート!W974)</f>
        <v/>
      </c>
      <c r="M949" s="405" t="str">
        <f>IF(基本情報入力シート!X974="","",基本情報入力シート!X974)</f>
        <v/>
      </c>
      <c r="N949" s="157" t="str">
        <f>IF(基本情報入力シート!Y974="","",基本情報入力シート!Y974)</f>
        <v/>
      </c>
      <c r="O949" s="164"/>
      <c r="P949" s="43"/>
      <c r="Q949" s="860"/>
      <c r="R949" s="861"/>
      <c r="S949" s="154" t="str">
        <f>IFERROR(ROUNDDOWN(Q949*VLOOKUP(N949,【参考】数式用!$AR$2:$AW$48,MATCH(P949,【参考】数式用!$AT$4:$AW$4)+2,FALSE)*0.5, 0), "")</f>
        <v/>
      </c>
      <c r="T949" s="47"/>
      <c r="U949" s="156" t="str">
        <f>IFERROR(IF(AG949&lt;&gt;"",Q949*VLOOKUP(N949,【参考】数式用!$AG$2:$AL$48,MATCH(P949,【参考】数式用!$AI$4:$AL$4,0)+2,0), ""), "")</f>
        <v/>
      </c>
      <c r="V949" s="42"/>
      <c r="W949" s="862"/>
      <c r="X949" s="863"/>
      <c r="Y949" s="43"/>
      <c r="Z949" s="48"/>
      <c r="AA949" s="155"/>
      <c r="AB949" s="49"/>
      <c r="AC949" s="864" t="str">
        <f>IFERROR(IF(AG949&lt;&gt;"",Z949*VLOOKUP(N949,【参考】数式用!$AG$2:$AL$48,MATCH(Y949,【参考】数式用!$AI$4:$AL$4,0)+2,0), ""), "")</f>
        <v/>
      </c>
      <c r="AD949" s="864"/>
      <c r="AE949" s="409"/>
      <c r="AF949" s="53"/>
      <c r="AG949" s="421" t="str">
        <f>IFERROR(VLOOKUP(O949, 【参考】数式用!$AY$5:$AY$13, 1, FALSE), "")</f>
        <v/>
      </c>
      <c r="AH949" s="422" t="str">
        <f>IFERROR(VLOOKUP(N949, 【参考】数式用!$BA$2:$BB$48, 2, FALSE), "")</f>
        <v/>
      </c>
      <c r="AI949" s="423" t="str">
        <f t="shared" si="32"/>
        <v/>
      </c>
      <c r="AJ949" s="424" t="str">
        <f t="shared" si="33"/>
        <v/>
      </c>
    </row>
    <row r="950" spans="1:36" ht="30" customHeight="1">
      <c r="A950" s="153">
        <v>937</v>
      </c>
      <c r="B950" s="857" t="str">
        <f>IF(基本情報入力シート!C975="","",基本情報入力シート!C975)</f>
        <v/>
      </c>
      <c r="C950" s="858"/>
      <c r="D950" s="858"/>
      <c r="E950" s="858"/>
      <c r="F950" s="858"/>
      <c r="G950" s="858"/>
      <c r="H950" s="858"/>
      <c r="I950" s="859"/>
      <c r="J950" s="405" t="str">
        <f>IF(基本情報入力シート!M975="","",基本情報入力シート!M975)</f>
        <v/>
      </c>
      <c r="K950" s="406" t="str">
        <f>IF(基本情報入力シート!R975="","",基本情報入力シート!R975)</f>
        <v/>
      </c>
      <c r="L950" s="406" t="str">
        <f>IF(基本情報入力シート!W975="","",基本情報入力シート!W975)</f>
        <v/>
      </c>
      <c r="M950" s="405" t="str">
        <f>IF(基本情報入力シート!X975="","",基本情報入力シート!X975)</f>
        <v/>
      </c>
      <c r="N950" s="157" t="str">
        <f>IF(基本情報入力シート!Y975="","",基本情報入力シート!Y975)</f>
        <v/>
      </c>
      <c r="O950" s="164"/>
      <c r="P950" s="43"/>
      <c r="Q950" s="860"/>
      <c r="R950" s="861"/>
      <c r="S950" s="154" t="str">
        <f>IFERROR(ROUNDDOWN(Q950*VLOOKUP(N950,【参考】数式用!$AR$2:$AW$48,MATCH(P950,【参考】数式用!$AT$4:$AW$4)+2,FALSE)*0.5, 0), "")</f>
        <v/>
      </c>
      <c r="T950" s="47"/>
      <c r="U950" s="156" t="str">
        <f>IFERROR(IF(AG950&lt;&gt;"",Q950*VLOOKUP(N950,【参考】数式用!$AG$2:$AL$48,MATCH(P950,【参考】数式用!$AI$4:$AL$4,0)+2,0), ""), "")</f>
        <v/>
      </c>
      <c r="V950" s="42"/>
      <c r="W950" s="862"/>
      <c r="X950" s="863"/>
      <c r="Y950" s="43"/>
      <c r="Z950" s="48"/>
      <c r="AA950" s="155"/>
      <c r="AB950" s="49"/>
      <c r="AC950" s="864" t="str">
        <f>IFERROR(IF(AG950&lt;&gt;"",Z950*VLOOKUP(N950,【参考】数式用!$AG$2:$AL$48,MATCH(Y950,【参考】数式用!$AI$4:$AL$4,0)+2,0), ""), "")</f>
        <v/>
      </c>
      <c r="AD950" s="864"/>
      <c r="AE950" s="409"/>
      <c r="AF950" s="53"/>
      <c r="AG950" s="421" t="str">
        <f>IFERROR(VLOOKUP(O950, 【参考】数式用!$AY$5:$AY$13, 1, FALSE), "")</f>
        <v/>
      </c>
      <c r="AH950" s="422" t="str">
        <f>IFERROR(VLOOKUP(N950, 【参考】数式用!$BA$2:$BB$48, 2, FALSE), "")</f>
        <v/>
      </c>
      <c r="AI950" s="423" t="str">
        <f t="shared" si="32"/>
        <v/>
      </c>
      <c r="AJ950" s="424" t="str">
        <f t="shared" si="33"/>
        <v/>
      </c>
    </row>
    <row r="951" spans="1:36" ht="30" customHeight="1">
      <c r="A951" s="153">
        <v>938</v>
      </c>
      <c r="B951" s="857" t="str">
        <f>IF(基本情報入力シート!C976="","",基本情報入力シート!C976)</f>
        <v/>
      </c>
      <c r="C951" s="858"/>
      <c r="D951" s="858"/>
      <c r="E951" s="858"/>
      <c r="F951" s="858"/>
      <c r="G951" s="858"/>
      <c r="H951" s="858"/>
      <c r="I951" s="859"/>
      <c r="J951" s="405" t="str">
        <f>IF(基本情報入力シート!M976="","",基本情報入力シート!M976)</f>
        <v/>
      </c>
      <c r="K951" s="406" t="str">
        <f>IF(基本情報入力シート!R976="","",基本情報入力シート!R976)</f>
        <v/>
      </c>
      <c r="L951" s="406" t="str">
        <f>IF(基本情報入力シート!W976="","",基本情報入力シート!W976)</f>
        <v/>
      </c>
      <c r="M951" s="405" t="str">
        <f>IF(基本情報入力シート!X976="","",基本情報入力シート!X976)</f>
        <v/>
      </c>
      <c r="N951" s="157" t="str">
        <f>IF(基本情報入力シート!Y976="","",基本情報入力シート!Y976)</f>
        <v/>
      </c>
      <c r="O951" s="164"/>
      <c r="P951" s="43"/>
      <c r="Q951" s="860"/>
      <c r="R951" s="861"/>
      <c r="S951" s="154" t="str">
        <f>IFERROR(ROUNDDOWN(Q951*VLOOKUP(N951,【参考】数式用!$AR$2:$AW$48,MATCH(P951,【参考】数式用!$AT$4:$AW$4)+2,FALSE)*0.5, 0), "")</f>
        <v/>
      </c>
      <c r="T951" s="47"/>
      <c r="U951" s="156" t="str">
        <f>IFERROR(IF(AG951&lt;&gt;"",Q951*VLOOKUP(N951,【参考】数式用!$AG$2:$AL$48,MATCH(P951,【参考】数式用!$AI$4:$AL$4,0)+2,0), ""), "")</f>
        <v/>
      </c>
      <c r="V951" s="42"/>
      <c r="W951" s="862"/>
      <c r="X951" s="863"/>
      <c r="Y951" s="43"/>
      <c r="Z951" s="48"/>
      <c r="AA951" s="155"/>
      <c r="AB951" s="49"/>
      <c r="AC951" s="864" t="str">
        <f>IFERROR(IF(AG951&lt;&gt;"",Z951*VLOOKUP(N951,【参考】数式用!$AG$2:$AL$48,MATCH(Y951,【参考】数式用!$AI$4:$AL$4,0)+2,0), ""), "")</f>
        <v/>
      </c>
      <c r="AD951" s="864"/>
      <c r="AE951" s="409"/>
      <c r="AF951" s="53"/>
      <c r="AG951" s="421" t="str">
        <f>IFERROR(VLOOKUP(O951, 【参考】数式用!$AY$5:$AY$13, 1, FALSE), "")</f>
        <v/>
      </c>
      <c r="AH951" s="422" t="str">
        <f>IFERROR(VLOOKUP(N951, 【参考】数式用!$BA$2:$BB$48, 2, FALSE), "")</f>
        <v/>
      </c>
      <c r="AI951" s="423" t="str">
        <f t="shared" si="32"/>
        <v/>
      </c>
      <c r="AJ951" s="424" t="str">
        <f t="shared" si="33"/>
        <v/>
      </c>
    </row>
    <row r="952" spans="1:36" ht="30" customHeight="1">
      <c r="A952" s="153">
        <v>939</v>
      </c>
      <c r="B952" s="857" t="str">
        <f>IF(基本情報入力シート!C977="","",基本情報入力シート!C977)</f>
        <v/>
      </c>
      <c r="C952" s="858"/>
      <c r="D952" s="858"/>
      <c r="E952" s="858"/>
      <c r="F952" s="858"/>
      <c r="G952" s="858"/>
      <c r="H952" s="858"/>
      <c r="I952" s="859"/>
      <c r="J952" s="405" t="str">
        <f>IF(基本情報入力シート!M977="","",基本情報入力シート!M977)</f>
        <v/>
      </c>
      <c r="K952" s="406" t="str">
        <f>IF(基本情報入力シート!R977="","",基本情報入力シート!R977)</f>
        <v/>
      </c>
      <c r="L952" s="406" t="str">
        <f>IF(基本情報入力シート!W977="","",基本情報入力シート!W977)</f>
        <v/>
      </c>
      <c r="M952" s="405" t="str">
        <f>IF(基本情報入力シート!X977="","",基本情報入力シート!X977)</f>
        <v/>
      </c>
      <c r="N952" s="157" t="str">
        <f>IF(基本情報入力シート!Y977="","",基本情報入力シート!Y977)</f>
        <v/>
      </c>
      <c r="O952" s="164"/>
      <c r="P952" s="43"/>
      <c r="Q952" s="860"/>
      <c r="R952" s="861"/>
      <c r="S952" s="154" t="str">
        <f>IFERROR(ROUNDDOWN(Q952*VLOOKUP(N952,【参考】数式用!$AR$2:$AW$48,MATCH(P952,【参考】数式用!$AT$4:$AW$4)+2,FALSE)*0.5, 0), "")</f>
        <v/>
      </c>
      <c r="T952" s="47"/>
      <c r="U952" s="156" t="str">
        <f>IFERROR(IF(AG952&lt;&gt;"",Q952*VLOOKUP(N952,【参考】数式用!$AG$2:$AL$48,MATCH(P952,【参考】数式用!$AI$4:$AL$4,0)+2,0), ""), "")</f>
        <v/>
      </c>
      <c r="V952" s="42"/>
      <c r="W952" s="862"/>
      <c r="X952" s="863"/>
      <c r="Y952" s="43"/>
      <c r="Z952" s="48"/>
      <c r="AA952" s="155"/>
      <c r="AB952" s="49"/>
      <c r="AC952" s="864" t="str">
        <f>IFERROR(IF(AG952&lt;&gt;"",Z952*VLOOKUP(N952,【参考】数式用!$AG$2:$AL$48,MATCH(Y952,【参考】数式用!$AI$4:$AL$4,0)+2,0), ""), "")</f>
        <v/>
      </c>
      <c r="AD952" s="864"/>
      <c r="AE952" s="409"/>
      <c r="AF952" s="53"/>
      <c r="AG952" s="421" t="str">
        <f>IFERROR(VLOOKUP(O952, 【参考】数式用!$AY$5:$AY$13, 1, FALSE), "")</f>
        <v/>
      </c>
      <c r="AH952" s="422" t="str">
        <f>IFERROR(VLOOKUP(N952, 【参考】数式用!$BA$2:$BB$48, 2, FALSE), "")</f>
        <v/>
      </c>
      <c r="AI952" s="423" t="str">
        <f t="shared" si="32"/>
        <v/>
      </c>
      <c r="AJ952" s="424" t="str">
        <f t="shared" si="33"/>
        <v/>
      </c>
    </row>
    <row r="953" spans="1:36" ht="30" customHeight="1">
      <c r="A953" s="153">
        <v>940</v>
      </c>
      <c r="B953" s="857" t="str">
        <f>IF(基本情報入力シート!C978="","",基本情報入力シート!C978)</f>
        <v/>
      </c>
      <c r="C953" s="858"/>
      <c r="D953" s="858"/>
      <c r="E953" s="858"/>
      <c r="F953" s="858"/>
      <c r="G953" s="858"/>
      <c r="H953" s="858"/>
      <c r="I953" s="859"/>
      <c r="J953" s="405" t="str">
        <f>IF(基本情報入力シート!M978="","",基本情報入力シート!M978)</f>
        <v/>
      </c>
      <c r="K953" s="406" t="str">
        <f>IF(基本情報入力シート!R978="","",基本情報入力シート!R978)</f>
        <v/>
      </c>
      <c r="L953" s="406" t="str">
        <f>IF(基本情報入力シート!W978="","",基本情報入力シート!W978)</f>
        <v/>
      </c>
      <c r="M953" s="405" t="str">
        <f>IF(基本情報入力シート!X978="","",基本情報入力シート!X978)</f>
        <v/>
      </c>
      <c r="N953" s="157" t="str">
        <f>IF(基本情報入力シート!Y978="","",基本情報入力シート!Y978)</f>
        <v/>
      </c>
      <c r="O953" s="164"/>
      <c r="P953" s="43"/>
      <c r="Q953" s="860"/>
      <c r="R953" s="861"/>
      <c r="S953" s="154" t="str">
        <f>IFERROR(ROUNDDOWN(Q953*VLOOKUP(N953,【参考】数式用!$AR$2:$AW$48,MATCH(P953,【参考】数式用!$AT$4:$AW$4)+2,FALSE)*0.5, 0), "")</f>
        <v/>
      </c>
      <c r="T953" s="47"/>
      <c r="U953" s="156" t="str">
        <f>IFERROR(IF(AG953&lt;&gt;"",Q953*VLOOKUP(N953,【参考】数式用!$AG$2:$AL$48,MATCH(P953,【参考】数式用!$AI$4:$AL$4,0)+2,0), ""), "")</f>
        <v/>
      </c>
      <c r="V953" s="42"/>
      <c r="W953" s="862"/>
      <c r="X953" s="863"/>
      <c r="Y953" s="43"/>
      <c r="Z953" s="48"/>
      <c r="AA953" s="155"/>
      <c r="AB953" s="49"/>
      <c r="AC953" s="864" t="str">
        <f>IFERROR(IF(AG953&lt;&gt;"",Z953*VLOOKUP(N953,【参考】数式用!$AG$2:$AL$48,MATCH(Y953,【参考】数式用!$AI$4:$AL$4,0)+2,0), ""), "")</f>
        <v/>
      </c>
      <c r="AD953" s="864"/>
      <c r="AE953" s="409"/>
      <c r="AF953" s="53"/>
      <c r="AG953" s="421" t="str">
        <f>IFERROR(VLOOKUP(O953, 【参考】数式用!$AY$5:$AY$13, 1, FALSE), "")</f>
        <v/>
      </c>
      <c r="AH953" s="422" t="str">
        <f>IFERROR(VLOOKUP(N953, 【参考】数式用!$BA$2:$BB$48, 2, FALSE), "")</f>
        <v/>
      </c>
      <c r="AI953" s="423" t="str">
        <f t="shared" si="32"/>
        <v/>
      </c>
      <c r="AJ953" s="424" t="str">
        <f t="shared" si="33"/>
        <v/>
      </c>
    </row>
    <row r="954" spans="1:36" ht="30" customHeight="1">
      <c r="A954" s="153">
        <v>941</v>
      </c>
      <c r="B954" s="857" t="str">
        <f>IF(基本情報入力シート!C979="","",基本情報入力シート!C979)</f>
        <v/>
      </c>
      <c r="C954" s="858"/>
      <c r="D954" s="858"/>
      <c r="E954" s="858"/>
      <c r="F954" s="858"/>
      <c r="G954" s="858"/>
      <c r="H954" s="858"/>
      <c r="I954" s="859"/>
      <c r="J954" s="405" t="str">
        <f>IF(基本情報入力シート!M979="","",基本情報入力シート!M979)</f>
        <v/>
      </c>
      <c r="K954" s="406" t="str">
        <f>IF(基本情報入力シート!R979="","",基本情報入力シート!R979)</f>
        <v/>
      </c>
      <c r="L954" s="406" t="str">
        <f>IF(基本情報入力シート!W979="","",基本情報入力シート!W979)</f>
        <v/>
      </c>
      <c r="M954" s="405" t="str">
        <f>IF(基本情報入力シート!X979="","",基本情報入力シート!X979)</f>
        <v/>
      </c>
      <c r="N954" s="157" t="str">
        <f>IF(基本情報入力シート!Y979="","",基本情報入力シート!Y979)</f>
        <v/>
      </c>
      <c r="O954" s="164"/>
      <c r="P954" s="43"/>
      <c r="Q954" s="860"/>
      <c r="R954" s="861"/>
      <c r="S954" s="154" t="str">
        <f>IFERROR(ROUNDDOWN(Q954*VLOOKUP(N954,【参考】数式用!$AR$2:$AW$48,MATCH(P954,【参考】数式用!$AT$4:$AW$4)+2,FALSE)*0.5, 0), "")</f>
        <v/>
      </c>
      <c r="T954" s="47"/>
      <c r="U954" s="156" t="str">
        <f>IFERROR(IF(AG954&lt;&gt;"",Q954*VLOOKUP(N954,【参考】数式用!$AG$2:$AL$48,MATCH(P954,【参考】数式用!$AI$4:$AL$4,0)+2,0), ""), "")</f>
        <v/>
      </c>
      <c r="V954" s="42"/>
      <c r="W954" s="862"/>
      <c r="X954" s="863"/>
      <c r="Y954" s="43"/>
      <c r="Z954" s="48"/>
      <c r="AA954" s="155"/>
      <c r="AB954" s="49"/>
      <c r="AC954" s="864" t="str">
        <f>IFERROR(IF(AG954&lt;&gt;"",Z954*VLOOKUP(N954,【参考】数式用!$AG$2:$AL$48,MATCH(Y954,【参考】数式用!$AI$4:$AL$4,0)+2,0), ""), "")</f>
        <v/>
      </c>
      <c r="AD954" s="864"/>
      <c r="AE954" s="409"/>
      <c r="AF954" s="53"/>
      <c r="AG954" s="421" t="str">
        <f>IFERROR(VLOOKUP(O954, 【参考】数式用!$AY$5:$AY$13, 1, FALSE), "")</f>
        <v/>
      </c>
      <c r="AH954" s="422" t="str">
        <f>IFERROR(VLOOKUP(N954, 【参考】数式用!$BA$2:$BB$48, 2, FALSE), "")</f>
        <v/>
      </c>
      <c r="AI954" s="423" t="str">
        <f t="shared" si="32"/>
        <v/>
      </c>
      <c r="AJ954" s="424" t="str">
        <f t="shared" si="33"/>
        <v/>
      </c>
    </row>
    <row r="955" spans="1:36" ht="30" customHeight="1">
      <c r="A955" s="153">
        <v>942</v>
      </c>
      <c r="B955" s="857" t="str">
        <f>IF(基本情報入力シート!C980="","",基本情報入力シート!C980)</f>
        <v/>
      </c>
      <c r="C955" s="858"/>
      <c r="D955" s="858"/>
      <c r="E955" s="858"/>
      <c r="F955" s="858"/>
      <c r="G955" s="858"/>
      <c r="H955" s="858"/>
      <c r="I955" s="859"/>
      <c r="J955" s="405" t="str">
        <f>IF(基本情報入力シート!M980="","",基本情報入力シート!M980)</f>
        <v/>
      </c>
      <c r="K955" s="406" t="str">
        <f>IF(基本情報入力シート!R980="","",基本情報入力シート!R980)</f>
        <v/>
      </c>
      <c r="L955" s="406" t="str">
        <f>IF(基本情報入力シート!W980="","",基本情報入力シート!W980)</f>
        <v/>
      </c>
      <c r="M955" s="405" t="str">
        <f>IF(基本情報入力シート!X980="","",基本情報入力シート!X980)</f>
        <v/>
      </c>
      <c r="N955" s="157" t="str">
        <f>IF(基本情報入力シート!Y980="","",基本情報入力シート!Y980)</f>
        <v/>
      </c>
      <c r="O955" s="164"/>
      <c r="P955" s="43"/>
      <c r="Q955" s="860"/>
      <c r="R955" s="861"/>
      <c r="S955" s="154" t="str">
        <f>IFERROR(ROUNDDOWN(Q955*VLOOKUP(N955,【参考】数式用!$AR$2:$AW$48,MATCH(P955,【参考】数式用!$AT$4:$AW$4)+2,FALSE)*0.5, 0), "")</f>
        <v/>
      </c>
      <c r="T955" s="47"/>
      <c r="U955" s="156" t="str">
        <f>IFERROR(IF(AG955&lt;&gt;"",Q955*VLOOKUP(N955,【参考】数式用!$AG$2:$AL$48,MATCH(P955,【参考】数式用!$AI$4:$AL$4,0)+2,0), ""), "")</f>
        <v/>
      </c>
      <c r="V955" s="42"/>
      <c r="W955" s="862"/>
      <c r="X955" s="863"/>
      <c r="Y955" s="43"/>
      <c r="Z955" s="48"/>
      <c r="AA955" s="155"/>
      <c r="AB955" s="49"/>
      <c r="AC955" s="864" t="str">
        <f>IFERROR(IF(AG955&lt;&gt;"",Z955*VLOOKUP(N955,【参考】数式用!$AG$2:$AL$48,MATCH(Y955,【参考】数式用!$AI$4:$AL$4,0)+2,0), ""), "")</f>
        <v/>
      </c>
      <c r="AD955" s="864"/>
      <c r="AE955" s="409"/>
      <c r="AF955" s="53"/>
      <c r="AG955" s="421" t="str">
        <f>IFERROR(VLOOKUP(O955, 【参考】数式用!$AY$5:$AY$13, 1, FALSE), "")</f>
        <v/>
      </c>
      <c r="AH955" s="422" t="str">
        <f>IFERROR(VLOOKUP(N955, 【参考】数式用!$BA$2:$BB$48, 2, FALSE), "")</f>
        <v/>
      </c>
      <c r="AI955" s="423" t="str">
        <f t="shared" si="32"/>
        <v/>
      </c>
      <c r="AJ955" s="424" t="str">
        <f t="shared" si="33"/>
        <v/>
      </c>
    </row>
    <row r="956" spans="1:36" ht="30" customHeight="1">
      <c r="A956" s="153">
        <v>943</v>
      </c>
      <c r="B956" s="857" t="str">
        <f>IF(基本情報入力シート!C981="","",基本情報入力シート!C981)</f>
        <v/>
      </c>
      <c r="C956" s="858"/>
      <c r="D956" s="858"/>
      <c r="E956" s="858"/>
      <c r="F956" s="858"/>
      <c r="G956" s="858"/>
      <c r="H956" s="858"/>
      <c r="I956" s="859"/>
      <c r="J956" s="405" t="str">
        <f>IF(基本情報入力シート!M981="","",基本情報入力シート!M981)</f>
        <v/>
      </c>
      <c r="K956" s="406" t="str">
        <f>IF(基本情報入力シート!R981="","",基本情報入力シート!R981)</f>
        <v/>
      </c>
      <c r="L956" s="406" t="str">
        <f>IF(基本情報入力シート!W981="","",基本情報入力シート!W981)</f>
        <v/>
      </c>
      <c r="M956" s="405" t="str">
        <f>IF(基本情報入力シート!X981="","",基本情報入力シート!X981)</f>
        <v/>
      </c>
      <c r="N956" s="157" t="str">
        <f>IF(基本情報入力シート!Y981="","",基本情報入力シート!Y981)</f>
        <v/>
      </c>
      <c r="O956" s="164"/>
      <c r="P956" s="43"/>
      <c r="Q956" s="860"/>
      <c r="R956" s="861"/>
      <c r="S956" s="154" t="str">
        <f>IFERROR(ROUNDDOWN(Q956*VLOOKUP(N956,【参考】数式用!$AR$2:$AW$48,MATCH(P956,【参考】数式用!$AT$4:$AW$4)+2,FALSE)*0.5, 0), "")</f>
        <v/>
      </c>
      <c r="T956" s="47"/>
      <c r="U956" s="156" t="str">
        <f>IFERROR(IF(AG956&lt;&gt;"",Q956*VLOOKUP(N956,【参考】数式用!$AG$2:$AL$48,MATCH(P956,【参考】数式用!$AI$4:$AL$4,0)+2,0), ""), "")</f>
        <v/>
      </c>
      <c r="V956" s="42"/>
      <c r="W956" s="862"/>
      <c r="X956" s="863"/>
      <c r="Y956" s="43"/>
      <c r="Z956" s="48"/>
      <c r="AA956" s="155"/>
      <c r="AB956" s="49"/>
      <c r="AC956" s="864" t="str">
        <f>IFERROR(IF(AG956&lt;&gt;"",Z956*VLOOKUP(N956,【参考】数式用!$AG$2:$AL$48,MATCH(Y956,【参考】数式用!$AI$4:$AL$4,0)+2,0), ""), "")</f>
        <v/>
      </c>
      <c r="AD956" s="864"/>
      <c r="AE956" s="409"/>
      <c r="AF956" s="53"/>
      <c r="AG956" s="421" t="str">
        <f>IFERROR(VLOOKUP(O956, 【参考】数式用!$AY$5:$AY$13, 1, FALSE), "")</f>
        <v/>
      </c>
      <c r="AH956" s="422" t="str">
        <f>IFERROR(VLOOKUP(N956, 【参考】数式用!$BA$2:$BB$48, 2, FALSE), "")</f>
        <v/>
      </c>
      <c r="AI956" s="423" t="str">
        <f t="shared" si="32"/>
        <v/>
      </c>
      <c r="AJ956" s="424" t="str">
        <f t="shared" si="33"/>
        <v/>
      </c>
    </row>
    <row r="957" spans="1:36" ht="30" customHeight="1">
      <c r="A957" s="153">
        <v>944</v>
      </c>
      <c r="B957" s="857" t="str">
        <f>IF(基本情報入力シート!C982="","",基本情報入力シート!C982)</f>
        <v/>
      </c>
      <c r="C957" s="858"/>
      <c r="D957" s="858"/>
      <c r="E957" s="858"/>
      <c r="F957" s="858"/>
      <c r="G957" s="858"/>
      <c r="H957" s="858"/>
      <c r="I957" s="859"/>
      <c r="J957" s="405" t="str">
        <f>IF(基本情報入力シート!M982="","",基本情報入力シート!M982)</f>
        <v/>
      </c>
      <c r="K957" s="406" t="str">
        <f>IF(基本情報入力シート!R982="","",基本情報入力シート!R982)</f>
        <v/>
      </c>
      <c r="L957" s="406" t="str">
        <f>IF(基本情報入力シート!W982="","",基本情報入力シート!W982)</f>
        <v/>
      </c>
      <c r="M957" s="405" t="str">
        <f>IF(基本情報入力シート!X982="","",基本情報入力シート!X982)</f>
        <v/>
      </c>
      <c r="N957" s="157" t="str">
        <f>IF(基本情報入力シート!Y982="","",基本情報入力シート!Y982)</f>
        <v/>
      </c>
      <c r="O957" s="164"/>
      <c r="P957" s="43"/>
      <c r="Q957" s="860"/>
      <c r="R957" s="861"/>
      <c r="S957" s="154" t="str">
        <f>IFERROR(ROUNDDOWN(Q957*VLOOKUP(N957,【参考】数式用!$AR$2:$AW$48,MATCH(P957,【参考】数式用!$AT$4:$AW$4)+2,FALSE)*0.5, 0), "")</f>
        <v/>
      </c>
      <c r="T957" s="47"/>
      <c r="U957" s="156" t="str">
        <f>IFERROR(IF(AG957&lt;&gt;"",Q957*VLOOKUP(N957,【参考】数式用!$AG$2:$AL$48,MATCH(P957,【参考】数式用!$AI$4:$AL$4,0)+2,0), ""), "")</f>
        <v/>
      </c>
      <c r="V957" s="42"/>
      <c r="W957" s="862"/>
      <c r="X957" s="863"/>
      <c r="Y957" s="43"/>
      <c r="Z957" s="48"/>
      <c r="AA957" s="155"/>
      <c r="AB957" s="49"/>
      <c r="AC957" s="864" t="str">
        <f>IFERROR(IF(AG957&lt;&gt;"",Z957*VLOOKUP(N957,【参考】数式用!$AG$2:$AL$48,MATCH(Y957,【参考】数式用!$AI$4:$AL$4,0)+2,0), ""), "")</f>
        <v/>
      </c>
      <c r="AD957" s="864"/>
      <c r="AE957" s="409"/>
      <c r="AF957" s="53"/>
      <c r="AG957" s="421" t="str">
        <f>IFERROR(VLOOKUP(O957, 【参考】数式用!$AY$5:$AY$13, 1, FALSE), "")</f>
        <v/>
      </c>
      <c r="AH957" s="422" t="str">
        <f>IFERROR(VLOOKUP(N957, 【参考】数式用!$BA$2:$BB$48, 2, FALSE), "")</f>
        <v/>
      </c>
      <c r="AI957" s="423" t="str">
        <f t="shared" si="32"/>
        <v/>
      </c>
      <c r="AJ957" s="424" t="str">
        <f t="shared" si="33"/>
        <v/>
      </c>
    </row>
    <row r="958" spans="1:36" ht="30" customHeight="1">
      <c r="A958" s="153">
        <v>945</v>
      </c>
      <c r="B958" s="857" t="str">
        <f>IF(基本情報入力シート!C983="","",基本情報入力シート!C983)</f>
        <v/>
      </c>
      <c r="C958" s="858"/>
      <c r="D958" s="858"/>
      <c r="E958" s="858"/>
      <c r="F958" s="858"/>
      <c r="G958" s="858"/>
      <c r="H958" s="858"/>
      <c r="I958" s="859"/>
      <c r="J958" s="405" t="str">
        <f>IF(基本情報入力シート!M983="","",基本情報入力シート!M983)</f>
        <v/>
      </c>
      <c r="K958" s="406" t="str">
        <f>IF(基本情報入力シート!R983="","",基本情報入力シート!R983)</f>
        <v/>
      </c>
      <c r="L958" s="406" t="str">
        <f>IF(基本情報入力シート!W983="","",基本情報入力シート!W983)</f>
        <v/>
      </c>
      <c r="M958" s="405" t="str">
        <f>IF(基本情報入力シート!X983="","",基本情報入力シート!X983)</f>
        <v/>
      </c>
      <c r="N958" s="157" t="str">
        <f>IF(基本情報入力シート!Y983="","",基本情報入力シート!Y983)</f>
        <v/>
      </c>
      <c r="O958" s="164"/>
      <c r="P958" s="43"/>
      <c r="Q958" s="860"/>
      <c r="R958" s="861"/>
      <c r="S958" s="154" t="str">
        <f>IFERROR(ROUNDDOWN(Q958*VLOOKUP(N958,【参考】数式用!$AR$2:$AW$48,MATCH(P958,【参考】数式用!$AT$4:$AW$4)+2,FALSE)*0.5, 0), "")</f>
        <v/>
      </c>
      <c r="T958" s="47"/>
      <c r="U958" s="156" t="str">
        <f>IFERROR(IF(AG958&lt;&gt;"",Q958*VLOOKUP(N958,【参考】数式用!$AG$2:$AL$48,MATCH(P958,【参考】数式用!$AI$4:$AL$4,0)+2,0), ""), "")</f>
        <v/>
      </c>
      <c r="V958" s="42"/>
      <c r="W958" s="862"/>
      <c r="X958" s="863"/>
      <c r="Y958" s="43"/>
      <c r="Z958" s="48"/>
      <c r="AA958" s="155"/>
      <c r="AB958" s="49"/>
      <c r="AC958" s="864" t="str">
        <f>IFERROR(IF(AG958&lt;&gt;"",Z958*VLOOKUP(N958,【参考】数式用!$AG$2:$AL$48,MATCH(Y958,【参考】数式用!$AI$4:$AL$4,0)+2,0), ""), "")</f>
        <v/>
      </c>
      <c r="AD958" s="864"/>
      <c r="AE958" s="409"/>
      <c r="AF958" s="53"/>
      <c r="AG958" s="421" t="str">
        <f>IFERROR(VLOOKUP(O958, 【参考】数式用!$AY$5:$AY$13, 1, FALSE), "")</f>
        <v/>
      </c>
      <c r="AH958" s="422" t="str">
        <f>IFERROR(VLOOKUP(N958, 【参考】数式用!$BA$2:$BB$48, 2, FALSE), "")</f>
        <v/>
      </c>
      <c r="AI958" s="423" t="str">
        <f t="shared" si="32"/>
        <v/>
      </c>
      <c r="AJ958" s="424" t="str">
        <f t="shared" si="33"/>
        <v/>
      </c>
    </row>
    <row r="959" spans="1:36" ht="30" customHeight="1">
      <c r="A959" s="153">
        <v>946</v>
      </c>
      <c r="B959" s="857" t="str">
        <f>IF(基本情報入力シート!C984="","",基本情報入力シート!C984)</f>
        <v/>
      </c>
      <c r="C959" s="858"/>
      <c r="D959" s="858"/>
      <c r="E959" s="858"/>
      <c r="F959" s="858"/>
      <c r="G959" s="858"/>
      <c r="H959" s="858"/>
      <c r="I959" s="859"/>
      <c r="J959" s="405" t="str">
        <f>IF(基本情報入力シート!M984="","",基本情報入力シート!M984)</f>
        <v/>
      </c>
      <c r="K959" s="406" t="str">
        <f>IF(基本情報入力シート!R984="","",基本情報入力シート!R984)</f>
        <v/>
      </c>
      <c r="L959" s="406" t="str">
        <f>IF(基本情報入力シート!W984="","",基本情報入力シート!W984)</f>
        <v/>
      </c>
      <c r="M959" s="405" t="str">
        <f>IF(基本情報入力シート!X984="","",基本情報入力シート!X984)</f>
        <v/>
      </c>
      <c r="N959" s="157" t="str">
        <f>IF(基本情報入力シート!Y984="","",基本情報入力シート!Y984)</f>
        <v/>
      </c>
      <c r="O959" s="164"/>
      <c r="P959" s="43"/>
      <c r="Q959" s="860"/>
      <c r="R959" s="861"/>
      <c r="S959" s="154" t="str">
        <f>IFERROR(ROUNDDOWN(Q959*VLOOKUP(N959,【参考】数式用!$AR$2:$AW$48,MATCH(P959,【参考】数式用!$AT$4:$AW$4)+2,FALSE)*0.5, 0), "")</f>
        <v/>
      </c>
      <c r="T959" s="47"/>
      <c r="U959" s="156" t="str">
        <f>IFERROR(IF(AG959&lt;&gt;"",Q959*VLOOKUP(N959,【参考】数式用!$AG$2:$AL$48,MATCH(P959,【参考】数式用!$AI$4:$AL$4,0)+2,0), ""), "")</f>
        <v/>
      </c>
      <c r="V959" s="42"/>
      <c r="W959" s="862"/>
      <c r="X959" s="863"/>
      <c r="Y959" s="43"/>
      <c r="Z959" s="48"/>
      <c r="AA959" s="155"/>
      <c r="AB959" s="49"/>
      <c r="AC959" s="864" t="str">
        <f>IFERROR(IF(AG959&lt;&gt;"",Z959*VLOOKUP(N959,【参考】数式用!$AG$2:$AL$48,MATCH(Y959,【参考】数式用!$AI$4:$AL$4,0)+2,0), ""), "")</f>
        <v/>
      </c>
      <c r="AD959" s="864"/>
      <c r="AE959" s="409"/>
      <c r="AF959" s="53"/>
      <c r="AG959" s="421" t="str">
        <f>IFERROR(VLOOKUP(O959, 【参考】数式用!$AY$5:$AY$13, 1, FALSE), "")</f>
        <v/>
      </c>
      <c r="AH959" s="422" t="str">
        <f>IFERROR(VLOOKUP(N959, 【参考】数式用!$BA$2:$BB$48, 2, FALSE), "")</f>
        <v/>
      </c>
      <c r="AI959" s="423" t="str">
        <f t="shared" si="32"/>
        <v/>
      </c>
      <c r="AJ959" s="424" t="str">
        <f t="shared" si="33"/>
        <v/>
      </c>
    </row>
    <row r="960" spans="1:36" ht="30" customHeight="1">
      <c r="A960" s="153">
        <v>947</v>
      </c>
      <c r="B960" s="857" t="str">
        <f>IF(基本情報入力シート!C985="","",基本情報入力シート!C985)</f>
        <v/>
      </c>
      <c r="C960" s="858"/>
      <c r="D960" s="858"/>
      <c r="E960" s="858"/>
      <c r="F960" s="858"/>
      <c r="G960" s="858"/>
      <c r="H960" s="858"/>
      <c r="I960" s="859"/>
      <c r="J960" s="405" t="str">
        <f>IF(基本情報入力シート!M985="","",基本情報入力シート!M985)</f>
        <v/>
      </c>
      <c r="K960" s="406" t="str">
        <f>IF(基本情報入力シート!R985="","",基本情報入力シート!R985)</f>
        <v/>
      </c>
      <c r="L960" s="406" t="str">
        <f>IF(基本情報入力シート!W985="","",基本情報入力シート!W985)</f>
        <v/>
      </c>
      <c r="M960" s="405" t="str">
        <f>IF(基本情報入力シート!X985="","",基本情報入力シート!X985)</f>
        <v/>
      </c>
      <c r="N960" s="157" t="str">
        <f>IF(基本情報入力シート!Y985="","",基本情報入力シート!Y985)</f>
        <v/>
      </c>
      <c r="O960" s="164"/>
      <c r="P960" s="43"/>
      <c r="Q960" s="860"/>
      <c r="R960" s="861"/>
      <c r="S960" s="154" t="str">
        <f>IFERROR(ROUNDDOWN(Q960*VLOOKUP(N960,【参考】数式用!$AR$2:$AW$48,MATCH(P960,【参考】数式用!$AT$4:$AW$4)+2,FALSE)*0.5, 0), "")</f>
        <v/>
      </c>
      <c r="T960" s="47"/>
      <c r="U960" s="156" t="str">
        <f>IFERROR(IF(AG960&lt;&gt;"",Q960*VLOOKUP(N960,【参考】数式用!$AG$2:$AL$48,MATCH(P960,【参考】数式用!$AI$4:$AL$4,0)+2,0), ""), "")</f>
        <v/>
      </c>
      <c r="V960" s="42"/>
      <c r="W960" s="862"/>
      <c r="X960" s="863"/>
      <c r="Y960" s="43"/>
      <c r="Z960" s="48"/>
      <c r="AA960" s="155"/>
      <c r="AB960" s="49"/>
      <c r="AC960" s="864" t="str">
        <f>IFERROR(IF(AG960&lt;&gt;"",Z960*VLOOKUP(N960,【参考】数式用!$AG$2:$AL$48,MATCH(Y960,【参考】数式用!$AI$4:$AL$4,0)+2,0), ""), "")</f>
        <v/>
      </c>
      <c r="AD960" s="864"/>
      <c r="AE960" s="409"/>
      <c r="AF960" s="53"/>
      <c r="AG960" s="421" t="str">
        <f>IFERROR(VLOOKUP(O960, 【参考】数式用!$AY$5:$AY$13, 1, FALSE), "")</f>
        <v/>
      </c>
      <c r="AH960" s="422" t="str">
        <f>IFERROR(VLOOKUP(N960, 【参考】数式用!$BA$2:$BB$48, 2, FALSE), "")</f>
        <v/>
      </c>
      <c r="AI960" s="423" t="str">
        <f t="shared" si="32"/>
        <v/>
      </c>
      <c r="AJ960" s="424" t="str">
        <f t="shared" si="33"/>
        <v/>
      </c>
    </row>
    <row r="961" spans="1:36" ht="30" customHeight="1">
      <c r="A961" s="153">
        <v>948</v>
      </c>
      <c r="B961" s="857" t="str">
        <f>IF(基本情報入力シート!C986="","",基本情報入力シート!C986)</f>
        <v/>
      </c>
      <c r="C961" s="858"/>
      <c r="D961" s="858"/>
      <c r="E961" s="858"/>
      <c r="F961" s="858"/>
      <c r="G961" s="858"/>
      <c r="H961" s="858"/>
      <c r="I961" s="859"/>
      <c r="J961" s="405" t="str">
        <f>IF(基本情報入力シート!M986="","",基本情報入力シート!M986)</f>
        <v/>
      </c>
      <c r="K961" s="406" t="str">
        <f>IF(基本情報入力シート!R986="","",基本情報入力シート!R986)</f>
        <v/>
      </c>
      <c r="L961" s="406" t="str">
        <f>IF(基本情報入力シート!W986="","",基本情報入力シート!W986)</f>
        <v/>
      </c>
      <c r="M961" s="405" t="str">
        <f>IF(基本情報入力シート!X986="","",基本情報入力シート!X986)</f>
        <v/>
      </c>
      <c r="N961" s="157" t="str">
        <f>IF(基本情報入力シート!Y986="","",基本情報入力シート!Y986)</f>
        <v/>
      </c>
      <c r="O961" s="164"/>
      <c r="P961" s="43"/>
      <c r="Q961" s="860"/>
      <c r="R961" s="861"/>
      <c r="S961" s="154" t="str">
        <f>IFERROR(ROUNDDOWN(Q961*VLOOKUP(N961,【参考】数式用!$AR$2:$AW$48,MATCH(P961,【参考】数式用!$AT$4:$AW$4)+2,FALSE)*0.5, 0), "")</f>
        <v/>
      </c>
      <c r="T961" s="47"/>
      <c r="U961" s="156" t="str">
        <f>IFERROR(IF(AG961&lt;&gt;"",Q961*VLOOKUP(N961,【参考】数式用!$AG$2:$AL$48,MATCH(P961,【参考】数式用!$AI$4:$AL$4,0)+2,0), ""), "")</f>
        <v/>
      </c>
      <c r="V961" s="42"/>
      <c r="W961" s="862"/>
      <c r="X961" s="863"/>
      <c r="Y961" s="43"/>
      <c r="Z961" s="48"/>
      <c r="AA961" s="155"/>
      <c r="AB961" s="49"/>
      <c r="AC961" s="864" t="str">
        <f>IFERROR(IF(AG961&lt;&gt;"",Z961*VLOOKUP(N961,【参考】数式用!$AG$2:$AL$48,MATCH(Y961,【参考】数式用!$AI$4:$AL$4,0)+2,0), ""), "")</f>
        <v/>
      </c>
      <c r="AD961" s="864"/>
      <c r="AE961" s="409"/>
      <c r="AF961" s="53"/>
      <c r="AG961" s="421" t="str">
        <f>IFERROR(VLOOKUP(O961, 【参考】数式用!$AY$5:$AY$13, 1, FALSE), "")</f>
        <v/>
      </c>
      <c r="AH961" s="422" t="str">
        <f>IFERROR(VLOOKUP(N961, 【参考】数式用!$BA$2:$BB$48, 2, FALSE), "")</f>
        <v/>
      </c>
      <c r="AI961" s="423" t="str">
        <f t="shared" si="32"/>
        <v/>
      </c>
      <c r="AJ961" s="424" t="str">
        <f t="shared" si="33"/>
        <v/>
      </c>
    </row>
    <row r="962" spans="1:36" ht="30" customHeight="1">
      <c r="A962" s="153">
        <v>949</v>
      </c>
      <c r="B962" s="857" t="str">
        <f>IF(基本情報入力シート!C987="","",基本情報入力シート!C987)</f>
        <v/>
      </c>
      <c r="C962" s="858"/>
      <c r="D962" s="858"/>
      <c r="E962" s="858"/>
      <c r="F962" s="858"/>
      <c r="G962" s="858"/>
      <c r="H962" s="858"/>
      <c r="I962" s="859"/>
      <c r="J962" s="405" t="str">
        <f>IF(基本情報入力シート!M987="","",基本情報入力シート!M987)</f>
        <v/>
      </c>
      <c r="K962" s="406" t="str">
        <f>IF(基本情報入力シート!R987="","",基本情報入力シート!R987)</f>
        <v/>
      </c>
      <c r="L962" s="406" t="str">
        <f>IF(基本情報入力シート!W987="","",基本情報入力シート!W987)</f>
        <v/>
      </c>
      <c r="M962" s="405" t="str">
        <f>IF(基本情報入力シート!X987="","",基本情報入力シート!X987)</f>
        <v/>
      </c>
      <c r="N962" s="157" t="str">
        <f>IF(基本情報入力シート!Y987="","",基本情報入力シート!Y987)</f>
        <v/>
      </c>
      <c r="O962" s="164"/>
      <c r="P962" s="43"/>
      <c r="Q962" s="860"/>
      <c r="R962" s="861"/>
      <c r="S962" s="154" t="str">
        <f>IFERROR(ROUNDDOWN(Q962*VLOOKUP(N962,【参考】数式用!$AR$2:$AW$48,MATCH(P962,【参考】数式用!$AT$4:$AW$4)+2,FALSE)*0.5, 0), "")</f>
        <v/>
      </c>
      <c r="T962" s="47"/>
      <c r="U962" s="156" t="str">
        <f>IFERROR(IF(AG962&lt;&gt;"",Q962*VLOOKUP(N962,【参考】数式用!$AG$2:$AL$48,MATCH(P962,【参考】数式用!$AI$4:$AL$4,0)+2,0), ""), "")</f>
        <v/>
      </c>
      <c r="V962" s="42"/>
      <c r="W962" s="862"/>
      <c r="X962" s="863"/>
      <c r="Y962" s="43"/>
      <c r="Z962" s="48"/>
      <c r="AA962" s="155"/>
      <c r="AB962" s="49"/>
      <c r="AC962" s="864" t="str">
        <f>IFERROR(IF(AG962&lt;&gt;"",Z962*VLOOKUP(N962,【参考】数式用!$AG$2:$AL$48,MATCH(Y962,【参考】数式用!$AI$4:$AL$4,0)+2,0), ""), "")</f>
        <v/>
      </c>
      <c r="AD962" s="864"/>
      <c r="AE962" s="409"/>
      <c r="AF962" s="53"/>
      <c r="AG962" s="421" t="str">
        <f>IFERROR(VLOOKUP(O962, 【参考】数式用!$AY$5:$AY$13, 1, FALSE), "")</f>
        <v/>
      </c>
      <c r="AH962" s="422" t="str">
        <f>IFERROR(VLOOKUP(N962, 【参考】数式用!$BA$2:$BB$48, 2, FALSE), "")</f>
        <v/>
      </c>
      <c r="AI962" s="423" t="str">
        <f t="shared" si="32"/>
        <v/>
      </c>
      <c r="AJ962" s="424" t="str">
        <f t="shared" si="33"/>
        <v/>
      </c>
    </row>
    <row r="963" spans="1:36" ht="30" customHeight="1">
      <c r="A963" s="153">
        <v>950</v>
      </c>
      <c r="B963" s="857" t="str">
        <f>IF(基本情報入力シート!C988="","",基本情報入力シート!C988)</f>
        <v/>
      </c>
      <c r="C963" s="858"/>
      <c r="D963" s="858"/>
      <c r="E963" s="858"/>
      <c r="F963" s="858"/>
      <c r="G963" s="858"/>
      <c r="H963" s="858"/>
      <c r="I963" s="859"/>
      <c r="J963" s="405" t="str">
        <f>IF(基本情報入力シート!M988="","",基本情報入力シート!M988)</f>
        <v/>
      </c>
      <c r="K963" s="406" t="str">
        <f>IF(基本情報入力シート!R988="","",基本情報入力シート!R988)</f>
        <v/>
      </c>
      <c r="L963" s="406" t="str">
        <f>IF(基本情報入力シート!W988="","",基本情報入力シート!W988)</f>
        <v/>
      </c>
      <c r="M963" s="405" t="str">
        <f>IF(基本情報入力シート!X988="","",基本情報入力シート!X988)</f>
        <v/>
      </c>
      <c r="N963" s="157" t="str">
        <f>IF(基本情報入力シート!Y988="","",基本情報入力シート!Y988)</f>
        <v/>
      </c>
      <c r="O963" s="164"/>
      <c r="P963" s="43"/>
      <c r="Q963" s="860"/>
      <c r="R963" s="861"/>
      <c r="S963" s="154" t="str">
        <f>IFERROR(ROUNDDOWN(Q963*VLOOKUP(N963,【参考】数式用!$AR$2:$AW$48,MATCH(P963,【参考】数式用!$AT$4:$AW$4)+2,FALSE)*0.5, 0), "")</f>
        <v/>
      </c>
      <c r="T963" s="47"/>
      <c r="U963" s="156" t="str">
        <f>IFERROR(IF(AG963&lt;&gt;"",Q963*VLOOKUP(N963,【参考】数式用!$AG$2:$AL$48,MATCH(P963,【参考】数式用!$AI$4:$AL$4,0)+2,0), ""), "")</f>
        <v/>
      </c>
      <c r="V963" s="42"/>
      <c r="W963" s="862"/>
      <c r="X963" s="863"/>
      <c r="Y963" s="43"/>
      <c r="Z963" s="48"/>
      <c r="AA963" s="155"/>
      <c r="AB963" s="49"/>
      <c r="AC963" s="864" t="str">
        <f>IFERROR(IF(AG963&lt;&gt;"",Z963*VLOOKUP(N963,【参考】数式用!$AG$2:$AL$48,MATCH(Y963,【参考】数式用!$AI$4:$AL$4,0)+2,0), ""), "")</f>
        <v/>
      </c>
      <c r="AD963" s="864"/>
      <c r="AE963" s="409"/>
      <c r="AF963" s="53"/>
      <c r="AG963" s="421" t="str">
        <f>IFERROR(VLOOKUP(O963, 【参考】数式用!$AY$5:$AY$13, 1, FALSE), "")</f>
        <v/>
      </c>
      <c r="AH963" s="422" t="str">
        <f>IFERROR(VLOOKUP(N963, 【参考】数式用!$BA$2:$BB$48, 2, FALSE), "")</f>
        <v/>
      </c>
      <c r="AI963" s="423" t="str">
        <f t="shared" si="32"/>
        <v/>
      </c>
      <c r="AJ963" s="424" t="str">
        <f t="shared" si="33"/>
        <v/>
      </c>
    </row>
    <row r="964" spans="1:36" ht="30" customHeight="1">
      <c r="A964" s="153">
        <v>951</v>
      </c>
      <c r="B964" s="857" t="str">
        <f>IF(基本情報入力シート!C989="","",基本情報入力シート!C989)</f>
        <v/>
      </c>
      <c r="C964" s="858"/>
      <c r="D964" s="858"/>
      <c r="E964" s="858"/>
      <c r="F964" s="858"/>
      <c r="G964" s="858"/>
      <c r="H964" s="858"/>
      <c r="I964" s="859"/>
      <c r="J964" s="405" t="str">
        <f>IF(基本情報入力シート!M989="","",基本情報入力シート!M989)</f>
        <v/>
      </c>
      <c r="K964" s="406" t="str">
        <f>IF(基本情報入力シート!R989="","",基本情報入力シート!R989)</f>
        <v/>
      </c>
      <c r="L964" s="406" t="str">
        <f>IF(基本情報入力シート!W989="","",基本情報入力シート!W989)</f>
        <v/>
      </c>
      <c r="M964" s="405" t="str">
        <f>IF(基本情報入力シート!X989="","",基本情報入力シート!X989)</f>
        <v/>
      </c>
      <c r="N964" s="157" t="str">
        <f>IF(基本情報入力シート!Y989="","",基本情報入力シート!Y989)</f>
        <v/>
      </c>
      <c r="O964" s="164"/>
      <c r="P964" s="43"/>
      <c r="Q964" s="860"/>
      <c r="R964" s="861"/>
      <c r="S964" s="154" t="str">
        <f>IFERROR(ROUNDDOWN(Q964*VLOOKUP(N964,【参考】数式用!$AR$2:$AW$48,MATCH(P964,【参考】数式用!$AT$4:$AW$4)+2,FALSE)*0.5, 0), "")</f>
        <v/>
      </c>
      <c r="T964" s="47"/>
      <c r="U964" s="156" t="str">
        <f>IFERROR(IF(AG964&lt;&gt;"",Q964*VLOOKUP(N964,【参考】数式用!$AG$2:$AL$48,MATCH(P964,【参考】数式用!$AI$4:$AL$4,0)+2,0), ""), "")</f>
        <v/>
      </c>
      <c r="V964" s="42"/>
      <c r="W964" s="862"/>
      <c r="X964" s="863"/>
      <c r="Y964" s="43"/>
      <c r="Z964" s="48"/>
      <c r="AA964" s="155"/>
      <c r="AB964" s="49"/>
      <c r="AC964" s="864" t="str">
        <f>IFERROR(IF(AG964&lt;&gt;"",Z964*VLOOKUP(N964,【参考】数式用!$AG$2:$AL$48,MATCH(Y964,【参考】数式用!$AI$4:$AL$4,0)+2,0), ""), "")</f>
        <v/>
      </c>
      <c r="AD964" s="864"/>
      <c r="AE964" s="409"/>
      <c r="AF964" s="53"/>
      <c r="AG964" s="421" t="str">
        <f>IFERROR(VLOOKUP(O964, 【参考】数式用!$AY$5:$AY$13, 1, FALSE), "")</f>
        <v/>
      </c>
      <c r="AH964" s="422" t="str">
        <f>IFERROR(VLOOKUP(N964, 【参考】数式用!$BA$2:$BB$48, 2, FALSE), "")</f>
        <v/>
      </c>
      <c r="AI964" s="423" t="str">
        <f t="shared" si="32"/>
        <v/>
      </c>
      <c r="AJ964" s="424" t="str">
        <f t="shared" si="33"/>
        <v/>
      </c>
    </row>
    <row r="965" spans="1:36" ht="30" customHeight="1">
      <c r="A965" s="153">
        <v>952</v>
      </c>
      <c r="B965" s="857" t="str">
        <f>IF(基本情報入力シート!C990="","",基本情報入力シート!C990)</f>
        <v/>
      </c>
      <c r="C965" s="858"/>
      <c r="D965" s="858"/>
      <c r="E965" s="858"/>
      <c r="F965" s="858"/>
      <c r="G965" s="858"/>
      <c r="H965" s="858"/>
      <c r="I965" s="859"/>
      <c r="J965" s="405" t="str">
        <f>IF(基本情報入力シート!M990="","",基本情報入力シート!M990)</f>
        <v/>
      </c>
      <c r="K965" s="406" t="str">
        <f>IF(基本情報入力シート!R990="","",基本情報入力シート!R990)</f>
        <v/>
      </c>
      <c r="L965" s="406" t="str">
        <f>IF(基本情報入力シート!W990="","",基本情報入力シート!W990)</f>
        <v/>
      </c>
      <c r="M965" s="405" t="str">
        <f>IF(基本情報入力シート!X990="","",基本情報入力シート!X990)</f>
        <v/>
      </c>
      <c r="N965" s="157" t="str">
        <f>IF(基本情報入力シート!Y990="","",基本情報入力シート!Y990)</f>
        <v/>
      </c>
      <c r="O965" s="164"/>
      <c r="P965" s="43"/>
      <c r="Q965" s="860"/>
      <c r="R965" s="861"/>
      <c r="S965" s="154" t="str">
        <f>IFERROR(ROUNDDOWN(Q965*VLOOKUP(N965,【参考】数式用!$AR$2:$AW$48,MATCH(P965,【参考】数式用!$AT$4:$AW$4)+2,FALSE)*0.5, 0), "")</f>
        <v/>
      </c>
      <c r="T965" s="47"/>
      <c r="U965" s="156" t="str">
        <f>IFERROR(IF(AG965&lt;&gt;"",Q965*VLOOKUP(N965,【参考】数式用!$AG$2:$AL$48,MATCH(P965,【参考】数式用!$AI$4:$AL$4,0)+2,0), ""), "")</f>
        <v/>
      </c>
      <c r="V965" s="42"/>
      <c r="W965" s="862"/>
      <c r="X965" s="863"/>
      <c r="Y965" s="43"/>
      <c r="Z965" s="48"/>
      <c r="AA965" s="155"/>
      <c r="AB965" s="49"/>
      <c r="AC965" s="864" t="str">
        <f>IFERROR(IF(AG965&lt;&gt;"",Z965*VLOOKUP(N965,【参考】数式用!$AG$2:$AL$48,MATCH(Y965,【参考】数式用!$AI$4:$AL$4,0)+2,0), ""), "")</f>
        <v/>
      </c>
      <c r="AD965" s="864"/>
      <c r="AE965" s="409"/>
      <c r="AF965" s="53"/>
      <c r="AG965" s="421" t="str">
        <f>IFERROR(VLOOKUP(O965, 【参考】数式用!$AY$5:$AY$13, 1, FALSE), "")</f>
        <v/>
      </c>
      <c r="AH965" s="422" t="str">
        <f>IFERROR(VLOOKUP(N965, 【参考】数式用!$BA$2:$BB$48, 2, FALSE), "")</f>
        <v/>
      </c>
      <c r="AI965" s="423" t="str">
        <f t="shared" si="32"/>
        <v/>
      </c>
      <c r="AJ965" s="424" t="str">
        <f t="shared" si="33"/>
        <v/>
      </c>
    </row>
    <row r="966" spans="1:36" ht="30" customHeight="1">
      <c r="A966" s="153">
        <v>953</v>
      </c>
      <c r="B966" s="857" t="str">
        <f>IF(基本情報入力シート!C991="","",基本情報入力シート!C991)</f>
        <v/>
      </c>
      <c r="C966" s="858"/>
      <c r="D966" s="858"/>
      <c r="E966" s="858"/>
      <c r="F966" s="858"/>
      <c r="G966" s="858"/>
      <c r="H966" s="858"/>
      <c r="I966" s="859"/>
      <c r="J966" s="405" t="str">
        <f>IF(基本情報入力シート!M991="","",基本情報入力シート!M991)</f>
        <v/>
      </c>
      <c r="K966" s="406" t="str">
        <f>IF(基本情報入力シート!R991="","",基本情報入力シート!R991)</f>
        <v/>
      </c>
      <c r="L966" s="406" t="str">
        <f>IF(基本情報入力シート!W991="","",基本情報入力シート!W991)</f>
        <v/>
      </c>
      <c r="M966" s="405" t="str">
        <f>IF(基本情報入力シート!X991="","",基本情報入力シート!X991)</f>
        <v/>
      </c>
      <c r="N966" s="157" t="str">
        <f>IF(基本情報入力シート!Y991="","",基本情報入力シート!Y991)</f>
        <v/>
      </c>
      <c r="O966" s="164"/>
      <c r="P966" s="43"/>
      <c r="Q966" s="860"/>
      <c r="R966" s="861"/>
      <c r="S966" s="154" t="str">
        <f>IFERROR(ROUNDDOWN(Q966*VLOOKUP(N966,【参考】数式用!$AR$2:$AW$48,MATCH(P966,【参考】数式用!$AT$4:$AW$4)+2,FALSE)*0.5, 0), "")</f>
        <v/>
      </c>
      <c r="T966" s="47"/>
      <c r="U966" s="156" t="str">
        <f>IFERROR(IF(AG966&lt;&gt;"",Q966*VLOOKUP(N966,【参考】数式用!$AG$2:$AL$48,MATCH(P966,【参考】数式用!$AI$4:$AL$4,0)+2,0), ""), "")</f>
        <v/>
      </c>
      <c r="V966" s="42"/>
      <c r="W966" s="862"/>
      <c r="X966" s="863"/>
      <c r="Y966" s="43"/>
      <c r="Z966" s="48"/>
      <c r="AA966" s="155"/>
      <c r="AB966" s="49"/>
      <c r="AC966" s="864" t="str">
        <f>IFERROR(IF(AG966&lt;&gt;"",Z966*VLOOKUP(N966,【参考】数式用!$AG$2:$AL$48,MATCH(Y966,【参考】数式用!$AI$4:$AL$4,0)+2,0), ""), "")</f>
        <v/>
      </c>
      <c r="AD966" s="864"/>
      <c r="AE966" s="409"/>
      <c r="AF966" s="53"/>
      <c r="AG966" s="421" t="str">
        <f>IFERROR(VLOOKUP(O966, 【参考】数式用!$AY$5:$AY$13, 1, FALSE), "")</f>
        <v/>
      </c>
      <c r="AH966" s="422" t="str">
        <f>IFERROR(VLOOKUP(N966, 【参考】数式用!$BA$2:$BB$48, 2, FALSE), "")</f>
        <v/>
      </c>
      <c r="AI966" s="423" t="str">
        <f t="shared" si="32"/>
        <v/>
      </c>
      <c r="AJ966" s="424" t="str">
        <f t="shared" si="33"/>
        <v/>
      </c>
    </row>
    <row r="967" spans="1:36" ht="30" customHeight="1">
      <c r="A967" s="153">
        <v>954</v>
      </c>
      <c r="B967" s="857" t="str">
        <f>IF(基本情報入力シート!C992="","",基本情報入力シート!C992)</f>
        <v/>
      </c>
      <c r="C967" s="858"/>
      <c r="D967" s="858"/>
      <c r="E967" s="858"/>
      <c r="F967" s="858"/>
      <c r="G967" s="858"/>
      <c r="H967" s="858"/>
      <c r="I967" s="859"/>
      <c r="J967" s="405" t="str">
        <f>IF(基本情報入力シート!M992="","",基本情報入力シート!M992)</f>
        <v/>
      </c>
      <c r="K967" s="406" t="str">
        <f>IF(基本情報入力シート!R992="","",基本情報入力シート!R992)</f>
        <v/>
      </c>
      <c r="L967" s="406" t="str">
        <f>IF(基本情報入力シート!W992="","",基本情報入力シート!W992)</f>
        <v/>
      </c>
      <c r="M967" s="405" t="str">
        <f>IF(基本情報入力シート!X992="","",基本情報入力シート!X992)</f>
        <v/>
      </c>
      <c r="N967" s="157" t="str">
        <f>IF(基本情報入力シート!Y992="","",基本情報入力シート!Y992)</f>
        <v/>
      </c>
      <c r="O967" s="164"/>
      <c r="P967" s="43"/>
      <c r="Q967" s="860"/>
      <c r="R967" s="861"/>
      <c r="S967" s="154" t="str">
        <f>IFERROR(ROUNDDOWN(Q967*VLOOKUP(N967,【参考】数式用!$AR$2:$AW$48,MATCH(P967,【参考】数式用!$AT$4:$AW$4)+2,FALSE)*0.5, 0), "")</f>
        <v/>
      </c>
      <c r="T967" s="47"/>
      <c r="U967" s="156" t="str">
        <f>IFERROR(IF(AG967&lt;&gt;"",Q967*VLOOKUP(N967,【参考】数式用!$AG$2:$AL$48,MATCH(P967,【参考】数式用!$AI$4:$AL$4,0)+2,0), ""), "")</f>
        <v/>
      </c>
      <c r="V967" s="42"/>
      <c r="W967" s="862"/>
      <c r="X967" s="863"/>
      <c r="Y967" s="43"/>
      <c r="Z967" s="48"/>
      <c r="AA967" s="155"/>
      <c r="AB967" s="49"/>
      <c r="AC967" s="864" t="str">
        <f>IFERROR(IF(AG967&lt;&gt;"",Z967*VLOOKUP(N967,【参考】数式用!$AG$2:$AL$48,MATCH(Y967,【参考】数式用!$AI$4:$AL$4,0)+2,0), ""), "")</f>
        <v/>
      </c>
      <c r="AD967" s="864"/>
      <c r="AE967" s="409"/>
      <c r="AF967" s="53"/>
      <c r="AG967" s="421" t="str">
        <f>IFERROR(VLOOKUP(O967, 【参考】数式用!$AY$5:$AY$13, 1, FALSE), "")</f>
        <v/>
      </c>
      <c r="AH967" s="422" t="str">
        <f>IFERROR(VLOOKUP(N967, 【参考】数式用!$BA$2:$BB$48, 2, FALSE), "")</f>
        <v/>
      </c>
      <c r="AI967" s="423" t="str">
        <f t="shared" si="32"/>
        <v/>
      </c>
      <c r="AJ967" s="424" t="str">
        <f t="shared" si="33"/>
        <v/>
      </c>
    </row>
    <row r="968" spans="1:36" ht="30" customHeight="1">
      <c r="A968" s="153">
        <v>955</v>
      </c>
      <c r="B968" s="857" t="str">
        <f>IF(基本情報入力シート!C993="","",基本情報入力シート!C993)</f>
        <v/>
      </c>
      <c r="C968" s="858"/>
      <c r="D968" s="858"/>
      <c r="E968" s="858"/>
      <c r="F968" s="858"/>
      <c r="G968" s="858"/>
      <c r="H968" s="858"/>
      <c r="I968" s="859"/>
      <c r="J968" s="405" t="str">
        <f>IF(基本情報入力シート!M993="","",基本情報入力シート!M993)</f>
        <v/>
      </c>
      <c r="K968" s="406" t="str">
        <f>IF(基本情報入力シート!R993="","",基本情報入力シート!R993)</f>
        <v/>
      </c>
      <c r="L968" s="406" t="str">
        <f>IF(基本情報入力シート!W993="","",基本情報入力シート!W993)</f>
        <v/>
      </c>
      <c r="M968" s="405" t="str">
        <f>IF(基本情報入力シート!X993="","",基本情報入力シート!X993)</f>
        <v/>
      </c>
      <c r="N968" s="157" t="str">
        <f>IF(基本情報入力シート!Y993="","",基本情報入力シート!Y993)</f>
        <v/>
      </c>
      <c r="O968" s="164"/>
      <c r="P968" s="43"/>
      <c r="Q968" s="860"/>
      <c r="R968" s="861"/>
      <c r="S968" s="154" t="str">
        <f>IFERROR(ROUNDDOWN(Q968*VLOOKUP(N968,【参考】数式用!$AR$2:$AW$48,MATCH(P968,【参考】数式用!$AT$4:$AW$4)+2,FALSE)*0.5, 0), "")</f>
        <v/>
      </c>
      <c r="T968" s="47"/>
      <c r="U968" s="156" t="str">
        <f>IFERROR(IF(AG968&lt;&gt;"",Q968*VLOOKUP(N968,【参考】数式用!$AG$2:$AL$48,MATCH(P968,【参考】数式用!$AI$4:$AL$4,0)+2,0), ""), "")</f>
        <v/>
      </c>
      <c r="V968" s="42"/>
      <c r="W968" s="862"/>
      <c r="X968" s="863"/>
      <c r="Y968" s="43"/>
      <c r="Z968" s="48"/>
      <c r="AA968" s="155"/>
      <c r="AB968" s="49"/>
      <c r="AC968" s="864" t="str">
        <f>IFERROR(IF(AG968&lt;&gt;"",Z968*VLOOKUP(N968,【参考】数式用!$AG$2:$AL$48,MATCH(Y968,【参考】数式用!$AI$4:$AL$4,0)+2,0), ""), "")</f>
        <v/>
      </c>
      <c r="AD968" s="864"/>
      <c r="AE968" s="409"/>
      <c r="AF968" s="53"/>
      <c r="AG968" s="421" t="str">
        <f>IFERROR(VLOOKUP(O968, 【参考】数式用!$AY$5:$AY$13, 1, FALSE), "")</f>
        <v/>
      </c>
      <c r="AH968" s="422" t="str">
        <f>IFERROR(VLOOKUP(N968, 【参考】数式用!$BA$2:$BB$48, 2, FALSE), "")</f>
        <v/>
      </c>
      <c r="AI968" s="423" t="str">
        <f t="shared" si="32"/>
        <v/>
      </c>
      <c r="AJ968" s="424" t="str">
        <f t="shared" si="33"/>
        <v/>
      </c>
    </row>
    <row r="969" spans="1:36" ht="30" customHeight="1">
      <c r="A969" s="153">
        <v>956</v>
      </c>
      <c r="B969" s="857" t="str">
        <f>IF(基本情報入力シート!C994="","",基本情報入力シート!C994)</f>
        <v/>
      </c>
      <c r="C969" s="858"/>
      <c r="D969" s="858"/>
      <c r="E969" s="858"/>
      <c r="F969" s="858"/>
      <c r="G969" s="858"/>
      <c r="H969" s="858"/>
      <c r="I969" s="859"/>
      <c r="J969" s="405" t="str">
        <f>IF(基本情報入力シート!M994="","",基本情報入力シート!M994)</f>
        <v/>
      </c>
      <c r="K969" s="406" t="str">
        <f>IF(基本情報入力シート!R994="","",基本情報入力シート!R994)</f>
        <v/>
      </c>
      <c r="L969" s="406" t="str">
        <f>IF(基本情報入力シート!W994="","",基本情報入力シート!W994)</f>
        <v/>
      </c>
      <c r="M969" s="405" t="str">
        <f>IF(基本情報入力シート!X994="","",基本情報入力シート!X994)</f>
        <v/>
      </c>
      <c r="N969" s="157" t="str">
        <f>IF(基本情報入力シート!Y994="","",基本情報入力シート!Y994)</f>
        <v/>
      </c>
      <c r="O969" s="164"/>
      <c r="P969" s="43"/>
      <c r="Q969" s="860"/>
      <c r="R969" s="861"/>
      <c r="S969" s="154" t="str">
        <f>IFERROR(ROUNDDOWN(Q969*VLOOKUP(N969,【参考】数式用!$AR$2:$AW$48,MATCH(P969,【参考】数式用!$AT$4:$AW$4)+2,FALSE)*0.5, 0), "")</f>
        <v/>
      </c>
      <c r="T969" s="47"/>
      <c r="U969" s="156" t="str">
        <f>IFERROR(IF(AG969&lt;&gt;"",Q969*VLOOKUP(N969,【参考】数式用!$AG$2:$AL$48,MATCH(P969,【参考】数式用!$AI$4:$AL$4,0)+2,0), ""), "")</f>
        <v/>
      </c>
      <c r="V969" s="42"/>
      <c r="W969" s="862"/>
      <c r="X969" s="863"/>
      <c r="Y969" s="43"/>
      <c r="Z969" s="48"/>
      <c r="AA969" s="155"/>
      <c r="AB969" s="49"/>
      <c r="AC969" s="864" t="str">
        <f>IFERROR(IF(AG969&lt;&gt;"",Z969*VLOOKUP(N969,【参考】数式用!$AG$2:$AL$48,MATCH(Y969,【参考】数式用!$AI$4:$AL$4,0)+2,0), ""), "")</f>
        <v/>
      </c>
      <c r="AD969" s="864"/>
      <c r="AE969" s="409"/>
      <c r="AF969" s="53"/>
      <c r="AG969" s="421" t="str">
        <f>IFERROR(VLOOKUP(O969, 【参考】数式用!$AY$5:$AY$13, 1, FALSE), "")</f>
        <v/>
      </c>
      <c r="AH969" s="422" t="str">
        <f>IFERROR(VLOOKUP(N969, 【参考】数式用!$BA$2:$BB$48, 2, FALSE), "")</f>
        <v/>
      </c>
      <c r="AI969" s="423" t="str">
        <f t="shared" si="32"/>
        <v/>
      </c>
      <c r="AJ969" s="424" t="str">
        <f t="shared" si="33"/>
        <v/>
      </c>
    </row>
    <row r="970" spans="1:36" ht="30" customHeight="1">
      <c r="A970" s="153">
        <v>957</v>
      </c>
      <c r="B970" s="857" t="str">
        <f>IF(基本情報入力シート!C995="","",基本情報入力シート!C995)</f>
        <v/>
      </c>
      <c r="C970" s="858"/>
      <c r="D970" s="858"/>
      <c r="E970" s="858"/>
      <c r="F970" s="858"/>
      <c r="G970" s="858"/>
      <c r="H970" s="858"/>
      <c r="I970" s="859"/>
      <c r="J970" s="405" t="str">
        <f>IF(基本情報入力シート!M995="","",基本情報入力シート!M995)</f>
        <v/>
      </c>
      <c r="K970" s="406" t="str">
        <f>IF(基本情報入力シート!R995="","",基本情報入力シート!R995)</f>
        <v/>
      </c>
      <c r="L970" s="406" t="str">
        <f>IF(基本情報入力シート!W995="","",基本情報入力シート!W995)</f>
        <v/>
      </c>
      <c r="M970" s="405" t="str">
        <f>IF(基本情報入力シート!X995="","",基本情報入力シート!X995)</f>
        <v/>
      </c>
      <c r="N970" s="157" t="str">
        <f>IF(基本情報入力シート!Y995="","",基本情報入力シート!Y995)</f>
        <v/>
      </c>
      <c r="O970" s="164"/>
      <c r="P970" s="43"/>
      <c r="Q970" s="860"/>
      <c r="R970" s="861"/>
      <c r="S970" s="154" t="str">
        <f>IFERROR(ROUNDDOWN(Q970*VLOOKUP(N970,【参考】数式用!$AR$2:$AW$48,MATCH(P970,【参考】数式用!$AT$4:$AW$4)+2,FALSE)*0.5, 0), "")</f>
        <v/>
      </c>
      <c r="T970" s="47"/>
      <c r="U970" s="156" t="str">
        <f>IFERROR(IF(AG970&lt;&gt;"",Q970*VLOOKUP(N970,【参考】数式用!$AG$2:$AL$48,MATCH(P970,【参考】数式用!$AI$4:$AL$4,0)+2,0), ""), "")</f>
        <v/>
      </c>
      <c r="V970" s="42"/>
      <c r="W970" s="862"/>
      <c r="X970" s="863"/>
      <c r="Y970" s="43"/>
      <c r="Z970" s="48"/>
      <c r="AA970" s="155"/>
      <c r="AB970" s="49"/>
      <c r="AC970" s="864" t="str">
        <f>IFERROR(IF(AG970&lt;&gt;"",Z970*VLOOKUP(N970,【参考】数式用!$AG$2:$AL$48,MATCH(Y970,【参考】数式用!$AI$4:$AL$4,0)+2,0), ""), "")</f>
        <v/>
      </c>
      <c r="AD970" s="864"/>
      <c r="AE970" s="409"/>
      <c r="AF970" s="53"/>
      <c r="AG970" s="421" t="str">
        <f>IFERROR(VLOOKUP(O970, 【参考】数式用!$AY$5:$AY$13, 1, FALSE), "")</f>
        <v/>
      </c>
      <c r="AH970" s="422" t="str">
        <f>IFERROR(VLOOKUP(N970, 【参考】数式用!$BA$2:$BB$48, 2, FALSE), "")</f>
        <v/>
      </c>
      <c r="AI970" s="423" t="str">
        <f t="shared" si="32"/>
        <v/>
      </c>
      <c r="AJ970" s="424" t="str">
        <f t="shared" si="33"/>
        <v/>
      </c>
    </row>
    <row r="971" spans="1:36" ht="30" customHeight="1">
      <c r="A971" s="153">
        <v>958</v>
      </c>
      <c r="B971" s="857" t="str">
        <f>IF(基本情報入力シート!C996="","",基本情報入力シート!C996)</f>
        <v/>
      </c>
      <c r="C971" s="858"/>
      <c r="D971" s="858"/>
      <c r="E971" s="858"/>
      <c r="F971" s="858"/>
      <c r="G971" s="858"/>
      <c r="H971" s="858"/>
      <c r="I971" s="859"/>
      <c r="J971" s="405" t="str">
        <f>IF(基本情報入力シート!M996="","",基本情報入力シート!M996)</f>
        <v/>
      </c>
      <c r="K971" s="406" t="str">
        <f>IF(基本情報入力シート!R996="","",基本情報入力シート!R996)</f>
        <v/>
      </c>
      <c r="L971" s="406" t="str">
        <f>IF(基本情報入力シート!W996="","",基本情報入力シート!W996)</f>
        <v/>
      </c>
      <c r="M971" s="405" t="str">
        <f>IF(基本情報入力シート!X996="","",基本情報入力シート!X996)</f>
        <v/>
      </c>
      <c r="N971" s="157" t="str">
        <f>IF(基本情報入力シート!Y996="","",基本情報入力シート!Y996)</f>
        <v/>
      </c>
      <c r="O971" s="164"/>
      <c r="P971" s="43"/>
      <c r="Q971" s="860"/>
      <c r="R971" s="861"/>
      <c r="S971" s="154" t="str">
        <f>IFERROR(ROUNDDOWN(Q971*VLOOKUP(N971,【参考】数式用!$AR$2:$AW$48,MATCH(P971,【参考】数式用!$AT$4:$AW$4)+2,FALSE)*0.5, 0), "")</f>
        <v/>
      </c>
      <c r="T971" s="47"/>
      <c r="U971" s="156" t="str">
        <f>IFERROR(IF(AG971&lt;&gt;"",Q971*VLOOKUP(N971,【参考】数式用!$AG$2:$AL$48,MATCH(P971,【参考】数式用!$AI$4:$AL$4,0)+2,0), ""), "")</f>
        <v/>
      </c>
      <c r="V971" s="42"/>
      <c r="W971" s="862"/>
      <c r="X971" s="863"/>
      <c r="Y971" s="43"/>
      <c r="Z971" s="48"/>
      <c r="AA971" s="155"/>
      <c r="AB971" s="49"/>
      <c r="AC971" s="864" t="str">
        <f>IFERROR(IF(AG971&lt;&gt;"",Z971*VLOOKUP(N971,【参考】数式用!$AG$2:$AL$48,MATCH(Y971,【参考】数式用!$AI$4:$AL$4,0)+2,0), ""), "")</f>
        <v/>
      </c>
      <c r="AD971" s="864"/>
      <c r="AE971" s="409"/>
      <c r="AF971" s="53"/>
      <c r="AG971" s="421" t="str">
        <f>IFERROR(VLOOKUP(O971, 【参考】数式用!$AY$5:$AY$13, 1, FALSE), "")</f>
        <v/>
      </c>
      <c r="AH971" s="422" t="str">
        <f>IFERROR(VLOOKUP(N971, 【参考】数式用!$BA$2:$BB$48, 2, FALSE), "")</f>
        <v/>
      </c>
      <c r="AI971" s="423" t="str">
        <f t="shared" si="32"/>
        <v/>
      </c>
      <c r="AJ971" s="424" t="str">
        <f t="shared" si="33"/>
        <v/>
      </c>
    </row>
    <row r="972" spans="1:36" ht="30" customHeight="1">
      <c r="A972" s="153">
        <v>959</v>
      </c>
      <c r="B972" s="857" t="str">
        <f>IF(基本情報入力シート!C997="","",基本情報入力シート!C997)</f>
        <v/>
      </c>
      <c r="C972" s="858"/>
      <c r="D972" s="858"/>
      <c r="E972" s="858"/>
      <c r="F972" s="858"/>
      <c r="G972" s="858"/>
      <c r="H972" s="858"/>
      <c r="I972" s="859"/>
      <c r="J972" s="405" t="str">
        <f>IF(基本情報入力シート!M997="","",基本情報入力シート!M997)</f>
        <v/>
      </c>
      <c r="K972" s="406" t="str">
        <f>IF(基本情報入力シート!R997="","",基本情報入力シート!R997)</f>
        <v/>
      </c>
      <c r="L972" s="406" t="str">
        <f>IF(基本情報入力シート!W997="","",基本情報入力シート!W997)</f>
        <v/>
      </c>
      <c r="M972" s="405" t="str">
        <f>IF(基本情報入力シート!X997="","",基本情報入力シート!X997)</f>
        <v/>
      </c>
      <c r="N972" s="157" t="str">
        <f>IF(基本情報入力シート!Y997="","",基本情報入力シート!Y997)</f>
        <v/>
      </c>
      <c r="O972" s="164"/>
      <c r="P972" s="43"/>
      <c r="Q972" s="860"/>
      <c r="R972" s="861"/>
      <c r="S972" s="154" t="str">
        <f>IFERROR(ROUNDDOWN(Q972*VLOOKUP(N972,【参考】数式用!$AR$2:$AW$48,MATCH(P972,【参考】数式用!$AT$4:$AW$4)+2,FALSE)*0.5, 0), "")</f>
        <v/>
      </c>
      <c r="T972" s="47"/>
      <c r="U972" s="156" t="str">
        <f>IFERROR(IF(AG972&lt;&gt;"",Q972*VLOOKUP(N972,【参考】数式用!$AG$2:$AL$48,MATCH(P972,【参考】数式用!$AI$4:$AL$4,0)+2,0), ""), "")</f>
        <v/>
      </c>
      <c r="V972" s="42"/>
      <c r="W972" s="862"/>
      <c r="X972" s="863"/>
      <c r="Y972" s="43"/>
      <c r="Z972" s="48"/>
      <c r="AA972" s="155"/>
      <c r="AB972" s="49"/>
      <c r="AC972" s="864" t="str">
        <f>IFERROR(IF(AG972&lt;&gt;"",Z972*VLOOKUP(N972,【参考】数式用!$AG$2:$AL$48,MATCH(Y972,【参考】数式用!$AI$4:$AL$4,0)+2,0), ""), "")</f>
        <v/>
      </c>
      <c r="AD972" s="864"/>
      <c r="AE972" s="409"/>
      <c r="AF972" s="53"/>
      <c r="AG972" s="421" t="str">
        <f>IFERROR(VLOOKUP(O972, 【参考】数式用!$AY$5:$AY$13, 1, FALSE), "")</f>
        <v/>
      </c>
      <c r="AH972" s="422" t="str">
        <f>IFERROR(VLOOKUP(N972, 【参考】数式用!$BA$2:$BB$48, 2, FALSE), "")</f>
        <v/>
      </c>
      <c r="AI972" s="423" t="str">
        <f t="shared" si="32"/>
        <v/>
      </c>
      <c r="AJ972" s="424" t="str">
        <f t="shared" si="33"/>
        <v/>
      </c>
    </row>
    <row r="973" spans="1:36" ht="30" customHeight="1">
      <c r="A973" s="153">
        <v>960</v>
      </c>
      <c r="B973" s="857" t="str">
        <f>IF(基本情報入力シート!C998="","",基本情報入力シート!C998)</f>
        <v/>
      </c>
      <c r="C973" s="858"/>
      <c r="D973" s="858"/>
      <c r="E973" s="858"/>
      <c r="F973" s="858"/>
      <c r="G973" s="858"/>
      <c r="H973" s="858"/>
      <c r="I973" s="859"/>
      <c r="J973" s="405" t="str">
        <f>IF(基本情報入力シート!M998="","",基本情報入力シート!M998)</f>
        <v/>
      </c>
      <c r="K973" s="406" t="str">
        <f>IF(基本情報入力シート!R998="","",基本情報入力シート!R998)</f>
        <v/>
      </c>
      <c r="L973" s="406" t="str">
        <f>IF(基本情報入力シート!W998="","",基本情報入力シート!W998)</f>
        <v/>
      </c>
      <c r="M973" s="405" t="str">
        <f>IF(基本情報入力シート!X998="","",基本情報入力シート!X998)</f>
        <v/>
      </c>
      <c r="N973" s="157" t="str">
        <f>IF(基本情報入力シート!Y998="","",基本情報入力シート!Y998)</f>
        <v/>
      </c>
      <c r="O973" s="164"/>
      <c r="P973" s="43"/>
      <c r="Q973" s="860"/>
      <c r="R973" s="861"/>
      <c r="S973" s="154" t="str">
        <f>IFERROR(ROUNDDOWN(Q973*VLOOKUP(N973,【参考】数式用!$AR$2:$AW$48,MATCH(P973,【参考】数式用!$AT$4:$AW$4)+2,FALSE)*0.5, 0), "")</f>
        <v/>
      </c>
      <c r="T973" s="47"/>
      <c r="U973" s="156" t="str">
        <f>IFERROR(IF(AG973&lt;&gt;"",Q973*VLOOKUP(N973,【参考】数式用!$AG$2:$AL$48,MATCH(P973,【参考】数式用!$AI$4:$AL$4,0)+2,0), ""), "")</f>
        <v/>
      </c>
      <c r="V973" s="42"/>
      <c r="W973" s="862"/>
      <c r="X973" s="863"/>
      <c r="Y973" s="43"/>
      <c r="Z973" s="48"/>
      <c r="AA973" s="155"/>
      <c r="AB973" s="49"/>
      <c r="AC973" s="864" t="str">
        <f>IFERROR(IF(AG973&lt;&gt;"",Z973*VLOOKUP(N973,【参考】数式用!$AG$2:$AL$48,MATCH(Y973,【参考】数式用!$AI$4:$AL$4,0)+2,0), ""), "")</f>
        <v/>
      </c>
      <c r="AD973" s="864"/>
      <c r="AE973" s="409"/>
      <c r="AF973" s="53"/>
      <c r="AG973" s="421" t="str">
        <f>IFERROR(VLOOKUP(O973, 【参考】数式用!$AY$5:$AY$13, 1, FALSE), "")</f>
        <v/>
      </c>
      <c r="AH973" s="422" t="str">
        <f>IFERROR(VLOOKUP(N973, 【参考】数式用!$BA$2:$BB$48, 2, FALSE), "")</f>
        <v/>
      </c>
      <c r="AI973" s="423" t="str">
        <f t="shared" si="32"/>
        <v/>
      </c>
      <c r="AJ973" s="424" t="str">
        <f t="shared" si="33"/>
        <v/>
      </c>
    </row>
    <row r="974" spans="1:36" ht="30" customHeight="1">
      <c r="A974" s="153">
        <v>961</v>
      </c>
      <c r="B974" s="857" t="str">
        <f>IF(基本情報入力シート!C999="","",基本情報入力シート!C999)</f>
        <v/>
      </c>
      <c r="C974" s="858"/>
      <c r="D974" s="858"/>
      <c r="E974" s="858"/>
      <c r="F974" s="858"/>
      <c r="G974" s="858"/>
      <c r="H974" s="858"/>
      <c r="I974" s="859"/>
      <c r="J974" s="405" t="str">
        <f>IF(基本情報入力シート!M999="","",基本情報入力シート!M999)</f>
        <v/>
      </c>
      <c r="K974" s="406" t="str">
        <f>IF(基本情報入力シート!R999="","",基本情報入力シート!R999)</f>
        <v/>
      </c>
      <c r="L974" s="406" t="str">
        <f>IF(基本情報入力シート!W999="","",基本情報入力シート!W999)</f>
        <v/>
      </c>
      <c r="M974" s="405" t="str">
        <f>IF(基本情報入力シート!X999="","",基本情報入力シート!X999)</f>
        <v/>
      </c>
      <c r="N974" s="157" t="str">
        <f>IF(基本情報入力シート!Y999="","",基本情報入力シート!Y999)</f>
        <v/>
      </c>
      <c r="O974" s="164"/>
      <c r="P974" s="43"/>
      <c r="Q974" s="860"/>
      <c r="R974" s="861"/>
      <c r="S974" s="154" t="str">
        <f>IFERROR(ROUNDDOWN(Q974*VLOOKUP(N974,【参考】数式用!$AR$2:$AW$48,MATCH(P974,【参考】数式用!$AT$4:$AW$4)+2,FALSE)*0.5, 0), "")</f>
        <v/>
      </c>
      <c r="T974" s="47"/>
      <c r="U974" s="156" t="str">
        <f>IFERROR(IF(AG974&lt;&gt;"",Q974*VLOOKUP(N974,【参考】数式用!$AG$2:$AL$48,MATCH(P974,【参考】数式用!$AI$4:$AL$4,0)+2,0), ""), "")</f>
        <v/>
      </c>
      <c r="V974" s="42"/>
      <c r="W974" s="862"/>
      <c r="X974" s="863"/>
      <c r="Y974" s="43"/>
      <c r="Z974" s="48"/>
      <c r="AA974" s="155"/>
      <c r="AB974" s="49"/>
      <c r="AC974" s="864" t="str">
        <f>IFERROR(IF(AG974&lt;&gt;"",Z974*VLOOKUP(N974,【参考】数式用!$AG$2:$AL$48,MATCH(Y974,【参考】数式用!$AI$4:$AL$4,0)+2,0), ""), "")</f>
        <v/>
      </c>
      <c r="AD974" s="864"/>
      <c r="AE974" s="409"/>
      <c r="AF974" s="53"/>
      <c r="AG974" s="421" t="str">
        <f>IFERROR(VLOOKUP(O974, 【参考】数式用!$AY$5:$AY$13, 1, FALSE), "")</f>
        <v/>
      </c>
      <c r="AH974" s="422" t="str">
        <f>IFERROR(VLOOKUP(N974, 【参考】数式用!$BA$2:$BB$48, 2, FALSE), "")</f>
        <v/>
      </c>
      <c r="AI974" s="423" t="str">
        <f t="shared" si="32"/>
        <v/>
      </c>
      <c r="AJ974" s="424" t="str">
        <f t="shared" si="33"/>
        <v/>
      </c>
    </row>
    <row r="975" spans="1:36" ht="30" customHeight="1">
      <c r="A975" s="153">
        <v>962</v>
      </c>
      <c r="B975" s="857" t="str">
        <f>IF(基本情報入力シート!C1000="","",基本情報入力シート!C1000)</f>
        <v/>
      </c>
      <c r="C975" s="858"/>
      <c r="D975" s="858"/>
      <c r="E975" s="858"/>
      <c r="F975" s="858"/>
      <c r="G975" s="858"/>
      <c r="H975" s="858"/>
      <c r="I975" s="859"/>
      <c r="J975" s="405" t="str">
        <f>IF(基本情報入力シート!M1000="","",基本情報入力シート!M1000)</f>
        <v/>
      </c>
      <c r="K975" s="406" t="str">
        <f>IF(基本情報入力シート!R1000="","",基本情報入力シート!R1000)</f>
        <v/>
      </c>
      <c r="L975" s="406" t="str">
        <f>IF(基本情報入力シート!W1000="","",基本情報入力シート!W1000)</f>
        <v/>
      </c>
      <c r="M975" s="405" t="str">
        <f>IF(基本情報入力シート!X1000="","",基本情報入力シート!X1000)</f>
        <v/>
      </c>
      <c r="N975" s="157" t="str">
        <f>IF(基本情報入力シート!Y1000="","",基本情報入力シート!Y1000)</f>
        <v/>
      </c>
      <c r="O975" s="164"/>
      <c r="P975" s="43"/>
      <c r="Q975" s="860"/>
      <c r="R975" s="861"/>
      <c r="S975" s="154" t="str">
        <f>IFERROR(ROUNDDOWN(Q975*VLOOKUP(N975,【参考】数式用!$AR$2:$AW$48,MATCH(P975,【参考】数式用!$AT$4:$AW$4)+2,FALSE)*0.5, 0), "")</f>
        <v/>
      </c>
      <c r="T975" s="47"/>
      <c r="U975" s="156" t="str">
        <f>IFERROR(IF(AG975&lt;&gt;"",Q975*VLOOKUP(N975,【参考】数式用!$AG$2:$AL$48,MATCH(P975,【参考】数式用!$AI$4:$AL$4,0)+2,0), ""), "")</f>
        <v/>
      </c>
      <c r="V975" s="42"/>
      <c r="W975" s="862"/>
      <c r="X975" s="863"/>
      <c r="Y975" s="43"/>
      <c r="Z975" s="48"/>
      <c r="AA975" s="155"/>
      <c r="AB975" s="49"/>
      <c r="AC975" s="864" t="str">
        <f>IFERROR(IF(AG975&lt;&gt;"",Z975*VLOOKUP(N975,【参考】数式用!$AG$2:$AL$48,MATCH(Y975,【参考】数式用!$AI$4:$AL$4,0)+2,0), ""), "")</f>
        <v/>
      </c>
      <c r="AD975" s="864"/>
      <c r="AE975" s="409"/>
      <c r="AF975" s="53"/>
      <c r="AG975" s="421" t="str">
        <f>IFERROR(VLOOKUP(O975, 【参考】数式用!$AY$5:$AY$13, 1, FALSE), "")</f>
        <v/>
      </c>
      <c r="AH975" s="422" t="str">
        <f>IFERROR(VLOOKUP(N975, 【参考】数式用!$BA$2:$BB$48, 2, FALSE), "")</f>
        <v/>
      </c>
      <c r="AI975" s="423" t="str">
        <f t="shared" si="32"/>
        <v/>
      </c>
      <c r="AJ975" s="424" t="str">
        <f t="shared" si="33"/>
        <v/>
      </c>
    </row>
    <row r="976" spans="1:36" ht="30" customHeight="1">
      <c r="A976" s="153">
        <v>963</v>
      </c>
      <c r="B976" s="857" t="str">
        <f>IF(基本情報入力シート!C1001="","",基本情報入力シート!C1001)</f>
        <v/>
      </c>
      <c r="C976" s="858"/>
      <c r="D976" s="858"/>
      <c r="E976" s="858"/>
      <c r="F976" s="858"/>
      <c r="G976" s="858"/>
      <c r="H976" s="858"/>
      <c r="I976" s="859"/>
      <c r="J976" s="405" t="str">
        <f>IF(基本情報入力シート!M1001="","",基本情報入力シート!M1001)</f>
        <v/>
      </c>
      <c r="K976" s="406" t="str">
        <f>IF(基本情報入力シート!R1001="","",基本情報入力シート!R1001)</f>
        <v/>
      </c>
      <c r="L976" s="406" t="str">
        <f>IF(基本情報入力シート!W1001="","",基本情報入力シート!W1001)</f>
        <v/>
      </c>
      <c r="M976" s="405" t="str">
        <f>IF(基本情報入力シート!X1001="","",基本情報入力シート!X1001)</f>
        <v/>
      </c>
      <c r="N976" s="157" t="str">
        <f>IF(基本情報入力シート!Y1001="","",基本情報入力シート!Y1001)</f>
        <v/>
      </c>
      <c r="O976" s="164"/>
      <c r="P976" s="43"/>
      <c r="Q976" s="860"/>
      <c r="R976" s="861"/>
      <c r="S976" s="154" t="str">
        <f>IFERROR(ROUNDDOWN(Q976*VLOOKUP(N976,【参考】数式用!$AR$2:$AW$48,MATCH(P976,【参考】数式用!$AT$4:$AW$4)+2,FALSE)*0.5, 0), "")</f>
        <v/>
      </c>
      <c r="T976" s="47"/>
      <c r="U976" s="156" t="str">
        <f>IFERROR(IF(AG976&lt;&gt;"",Q976*VLOOKUP(N976,【参考】数式用!$AG$2:$AL$48,MATCH(P976,【参考】数式用!$AI$4:$AL$4,0)+2,0), ""), "")</f>
        <v/>
      </c>
      <c r="V976" s="42"/>
      <c r="W976" s="862"/>
      <c r="X976" s="863"/>
      <c r="Y976" s="43"/>
      <c r="Z976" s="48"/>
      <c r="AA976" s="155"/>
      <c r="AB976" s="49"/>
      <c r="AC976" s="864" t="str">
        <f>IFERROR(IF(AG976&lt;&gt;"",Z976*VLOOKUP(N976,【参考】数式用!$AG$2:$AL$48,MATCH(Y976,【参考】数式用!$AI$4:$AL$4,0)+2,0), ""), "")</f>
        <v/>
      </c>
      <c r="AD976" s="864"/>
      <c r="AE976" s="409"/>
      <c r="AF976" s="53"/>
      <c r="AG976" s="421" t="str">
        <f>IFERROR(VLOOKUP(O976, 【参考】数式用!$AY$5:$AY$13, 1, FALSE), "")</f>
        <v/>
      </c>
      <c r="AH976" s="422" t="str">
        <f>IFERROR(VLOOKUP(N976, 【参考】数式用!$BA$2:$BB$48, 2, FALSE), "")</f>
        <v/>
      </c>
      <c r="AI976" s="423" t="str">
        <f t="shared" si="32"/>
        <v/>
      </c>
      <c r="AJ976" s="424" t="str">
        <f t="shared" si="33"/>
        <v/>
      </c>
    </row>
    <row r="977" spans="1:36" ht="30" customHeight="1">
      <c r="A977" s="153">
        <v>964</v>
      </c>
      <c r="B977" s="857" t="str">
        <f>IF(基本情報入力シート!C1002="","",基本情報入力シート!C1002)</f>
        <v/>
      </c>
      <c r="C977" s="858"/>
      <c r="D977" s="858"/>
      <c r="E977" s="858"/>
      <c r="F977" s="858"/>
      <c r="G977" s="858"/>
      <c r="H977" s="858"/>
      <c r="I977" s="859"/>
      <c r="J977" s="405" t="str">
        <f>IF(基本情報入力シート!M1002="","",基本情報入力シート!M1002)</f>
        <v/>
      </c>
      <c r="K977" s="406" t="str">
        <f>IF(基本情報入力シート!R1002="","",基本情報入力シート!R1002)</f>
        <v/>
      </c>
      <c r="L977" s="406" t="str">
        <f>IF(基本情報入力シート!W1002="","",基本情報入力シート!W1002)</f>
        <v/>
      </c>
      <c r="M977" s="405" t="str">
        <f>IF(基本情報入力シート!X1002="","",基本情報入力シート!X1002)</f>
        <v/>
      </c>
      <c r="N977" s="157" t="str">
        <f>IF(基本情報入力シート!Y1002="","",基本情報入力シート!Y1002)</f>
        <v/>
      </c>
      <c r="O977" s="164"/>
      <c r="P977" s="43"/>
      <c r="Q977" s="860"/>
      <c r="R977" s="861"/>
      <c r="S977" s="154" t="str">
        <f>IFERROR(ROUNDDOWN(Q977*VLOOKUP(N977,【参考】数式用!$AR$2:$AW$48,MATCH(P977,【参考】数式用!$AT$4:$AW$4)+2,FALSE)*0.5, 0), "")</f>
        <v/>
      </c>
      <c r="T977" s="47"/>
      <c r="U977" s="156" t="str">
        <f>IFERROR(IF(AG977&lt;&gt;"",Q977*VLOOKUP(N977,【参考】数式用!$AG$2:$AL$48,MATCH(P977,【参考】数式用!$AI$4:$AL$4,0)+2,0), ""), "")</f>
        <v/>
      </c>
      <c r="V977" s="42"/>
      <c r="W977" s="862"/>
      <c r="X977" s="863"/>
      <c r="Y977" s="43"/>
      <c r="Z977" s="48"/>
      <c r="AA977" s="155"/>
      <c r="AB977" s="49"/>
      <c r="AC977" s="864" t="str">
        <f>IFERROR(IF(AG977&lt;&gt;"",Z977*VLOOKUP(N977,【参考】数式用!$AG$2:$AL$48,MATCH(Y977,【参考】数式用!$AI$4:$AL$4,0)+2,0), ""), "")</f>
        <v/>
      </c>
      <c r="AD977" s="864"/>
      <c r="AE977" s="409"/>
      <c r="AF977" s="53"/>
      <c r="AG977" s="421" t="str">
        <f>IFERROR(VLOOKUP(O977, 【参考】数式用!$AY$5:$AY$13, 1, FALSE), "")</f>
        <v/>
      </c>
      <c r="AH977" s="422" t="str">
        <f>IFERROR(VLOOKUP(N977, 【参考】数式用!$BA$2:$BB$48, 2, FALSE), "")</f>
        <v/>
      </c>
      <c r="AI977" s="423" t="str">
        <f t="shared" si="32"/>
        <v/>
      </c>
      <c r="AJ977" s="424" t="str">
        <f t="shared" si="33"/>
        <v/>
      </c>
    </row>
    <row r="978" spans="1:36" ht="30" customHeight="1">
      <c r="A978" s="153">
        <v>965</v>
      </c>
      <c r="B978" s="857" t="str">
        <f>IF(基本情報入力シート!C1003="","",基本情報入力シート!C1003)</f>
        <v/>
      </c>
      <c r="C978" s="858"/>
      <c r="D978" s="858"/>
      <c r="E978" s="858"/>
      <c r="F978" s="858"/>
      <c r="G978" s="858"/>
      <c r="H978" s="858"/>
      <c r="I978" s="859"/>
      <c r="J978" s="405" t="str">
        <f>IF(基本情報入力シート!M1003="","",基本情報入力シート!M1003)</f>
        <v/>
      </c>
      <c r="K978" s="406" t="str">
        <f>IF(基本情報入力シート!R1003="","",基本情報入力シート!R1003)</f>
        <v/>
      </c>
      <c r="L978" s="406" t="str">
        <f>IF(基本情報入力シート!W1003="","",基本情報入力シート!W1003)</f>
        <v/>
      </c>
      <c r="M978" s="405" t="str">
        <f>IF(基本情報入力シート!X1003="","",基本情報入力シート!X1003)</f>
        <v/>
      </c>
      <c r="N978" s="157" t="str">
        <f>IF(基本情報入力シート!Y1003="","",基本情報入力シート!Y1003)</f>
        <v/>
      </c>
      <c r="O978" s="164"/>
      <c r="P978" s="43"/>
      <c r="Q978" s="860"/>
      <c r="R978" s="861"/>
      <c r="S978" s="154" t="str">
        <f>IFERROR(ROUNDDOWN(Q978*VLOOKUP(N978,【参考】数式用!$AR$2:$AW$48,MATCH(P978,【参考】数式用!$AT$4:$AW$4)+2,FALSE)*0.5, 0), "")</f>
        <v/>
      </c>
      <c r="T978" s="47"/>
      <c r="U978" s="156" t="str">
        <f>IFERROR(IF(AG978&lt;&gt;"",Q978*VLOOKUP(N978,【参考】数式用!$AG$2:$AL$48,MATCH(P978,【参考】数式用!$AI$4:$AL$4,0)+2,0), ""), "")</f>
        <v/>
      </c>
      <c r="V978" s="42"/>
      <c r="W978" s="862"/>
      <c r="X978" s="863"/>
      <c r="Y978" s="43"/>
      <c r="Z978" s="48"/>
      <c r="AA978" s="155"/>
      <c r="AB978" s="49"/>
      <c r="AC978" s="864" t="str">
        <f>IFERROR(IF(AG978&lt;&gt;"",Z978*VLOOKUP(N978,【参考】数式用!$AG$2:$AL$48,MATCH(Y978,【参考】数式用!$AI$4:$AL$4,0)+2,0), ""), "")</f>
        <v/>
      </c>
      <c r="AD978" s="864"/>
      <c r="AE978" s="409"/>
      <c r="AF978" s="53"/>
      <c r="AG978" s="421" t="str">
        <f>IFERROR(VLOOKUP(O978, 【参考】数式用!$AY$5:$AY$13, 1, FALSE), "")</f>
        <v/>
      </c>
      <c r="AH978" s="422" t="str">
        <f>IFERROR(VLOOKUP(N978, 【参考】数式用!$BA$2:$BB$48, 2, FALSE), "")</f>
        <v/>
      </c>
      <c r="AI978" s="423" t="str">
        <f t="shared" si="32"/>
        <v/>
      </c>
      <c r="AJ978" s="424" t="str">
        <f t="shared" si="33"/>
        <v/>
      </c>
    </row>
    <row r="979" spans="1:36" ht="30" customHeight="1">
      <c r="A979" s="153">
        <v>966</v>
      </c>
      <c r="B979" s="857" t="str">
        <f>IF(基本情報入力シート!C1004="","",基本情報入力シート!C1004)</f>
        <v/>
      </c>
      <c r="C979" s="858"/>
      <c r="D979" s="858"/>
      <c r="E979" s="858"/>
      <c r="F979" s="858"/>
      <c r="G979" s="858"/>
      <c r="H979" s="858"/>
      <c r="I979" s="859"/>
      <c r="J979" s="405" t="str">
        <f>IF(基本情報入力シート!M1004="","",基本情報入力シート!M1004)</f>
        <v/>
      </c>
      <c r="K979" s="406" t="str">
        <f>IF(基本情報入力シート!R1004="","",基本情報入力シート!R1004)</f>
        <v/>
      </c>
      <c r="L979" s="406" t="str">
        <f>IF(基本情報入力シート!W1004="","",基本情報入力シート!W1004)</f>
        <v/>
      </c>
      <c r="M979" s="405" t="str">
        <f>IF(基本情報入力シート!X1004="","",基本情報入力シート!X1004)</f>
        <v/>
      </c>
      <c r="N979" s="157" t="str">
        <f>IF(基本情報入力シート!Y1004="","",基本情報入力シート!Y1004)</f>
        <v/>
      </c>
      <c r="O979" s="164"/>
      <c r="P979" s="43"/>
      <c r="Q979" s="860"/>
      <c r="R979" s="861"/>
      <c r="S979" s="154" t="str">
        <f>IFERROR(ROUNDDOWN(Q979*VLOOKUP(N979,【参考】数式用!$AR$2:$AW$48,MATCH(P979,【参考】数式用!$AT$4:$AW$4)+2,FALSE)*0.5, 0), "")</f>
        <v/>
      </c>
      <c r="T979" s="47"/>
      <c r="U979" s="156" t="str">
        <f>IFERROR(IF(AG979&lt;&gt;"",Q979*VLOOKUP(N979,【参考】数式用!$AG$2:$AL$48,MATCH(P979,【参考】数式用!$AI$4:$AL$4,0)+2,0), ""), "")</f>
        <v/>
      </c>
      <c r="V979" s="42"/>
      <c r="W979" s="862"/>
      <c r="X979" s="863"/>
      <c r="Y979" s="43"/>
      <c r="Z979" s="48"/>
      <c r="AA979" s="155"/>
      <c r="AB979" s="49"/>
      <c r="AC979" s="864" t="str">
        <f>IFERROR(IF(AG979&lt;&gt;"",Z979*VLOOKUP(N979,【参考】数式用!$AG$2:$AL$48,MATCH(Y979,【参考】数式用!$AI$4:$AL$4,0)+2,0), ""), "")</f>
        <v/>
      </c>
      <c r="AD979" s="864"/>
      <c r="AE979" s="409"/>
      <c r="AF979" s="53"/>
      <c r="AG979" s="421" t="str">
        <f>IFERROR(VLOOKUP(O979, 【参考】数式用!$AY$5:$AY$13, 1, FALSE), "")</f>
        <v/>
      </c>
      <c r="AH979" s="422" t="str">
        <f>IFERROR(VLOOKUP(N979, 【参考】数式用!$BA$2:$BB$48, 2, FALSE), "")</f>
        <v/>
      </c>
      <c r="AI979" s="423" t="str">
        <f t="shared" si="32"/>
        <v/>
      </c>
      <c r="AJ979" s="424" t="str">
        <f t="shared" si="33"/>
        <v/>
      </c>
    </row>
    <row r="980" spans="1:36" ht="30" customHeight="1">
      <c r="A980" s="153">
        <v>967</v>
      </c>
      <c r="B980" s="857" t="str">
        <f>IF(基本情報入力シート!C1005="","",基本情報入力シート!C1005)</f>
        <v/>
      </c>
      <c r="C980" s="858"/>
      <c r="D980" s="858"/>
      <c r="E980" s="858"/>
      <c r="F980" s="858"/>
      <c r="G980" s="858"/>
      <c r="H980" s="858"/>
      <c r="I980" s="859"/>
      <c r="J980" s="405" t="str">
        <f>IF(基本情報入力シート!M1005="","",基本情報入力シート!M1005)</f>
        <v/>
      </c>
      <c r="K980" s="406" t="str">
        <f>IF(基本情報入力シート!R1005="","",基本情報入力シート!R1005)</f>
        <v/>
      </c>
      <c r="L980" s="406" t="str">
        <f>IF(基本情報入力シート!W1005="","",基本情報入力シート!W1005)</f>
        <v/>
      </c>
      <c r="M980" s="405" t="str">
        <f>IF(基本情報入力シート!X1005="","",基本情報入力シート!X1005)</f>
        <v/>
      </c>
      <c r="N980" s="157" t="str">
        <f>IF(基本情報入力シート!Y1005="","",基本情報入力シート!Y1005)</f>
        <v/>
      </c>
      <c r="O980" s="164"/>
      <c r="P980" s="43"/>
      <c r="Q980" s="860"/>
      <c r="R980" s="861"/>
      <c r="S980" s="154" t="str">
        <f>IFERROR(ROUNDDOWN(Q980*VLOOKUP(N980,【参考】数式用!$AR$2:$AW$48,MATCH(P980,【参考】数式用!$AT$4:$AW$4)+2,FALSE)*0.5, 0), "")</f>
        <v/>
      </c>
      <c r="T980" s="47"/>
      <c r="U980" s="156" t="str">
        <f>IFERROR(IF(AG980&lt;&gt;"",Q980*VLOOKUP(N980,【参考】数式用!$AG$2:$AL$48,MATCH(P980,【参考】数式用!$AI$4:$AL$4,0)+2,0), ""), "")</f>
        <v/>
      </c>
      <c r="V980" s="42"/>
      <c r="W980" s="862"/>
      <c r="X980" s="863"/>
      <c r="Y980" s="43"/>
      <c r="Z980" s="48"/>
      <c r="AA980" s="155"/>
      <c r="AB980" s="49"/>
      <c r="AC980" s="864" t="str">
        <f>IFERROR(IF(AG980&lt;&gt;"",Z980*VLOOKUP(N980,【参考】数式用!$AG$2:$AL$48,MATCH(Y980,【参考】数式用!$AI$4:$AL$4,0)+2,0), ""), "")</f>
        <v/>
      </c>
      <c r="AD980" s="864"/>
      <c r="AE980" s="409"/>
      <c r="AF980" s="53"/>
      <c r="AG980" s="421" t="str">
        <f>IFERROR(VLOOKUP(O980, 【参考】数式用!$AY$5:$AY$13, 1, FALSE), "")</f>
        <v/>
      </c>
      <c r="AH980" s="422" t="str">
        <f>IFERROR(VLOOKUP(N980, 【参考】数式用!$BA$2:$BB$48, 2, FALSE), "")</f>
        <v/>
      </c>
      <c r="AI980" s="423" t="str">
        <f t="shared" si="32"/>
        <v/>
      </c>
      <c r="AJ980" s="424" t="str">
        <f t="shared" si="33"/>
        <v/>
      </c>
    </row>
    <row r="981" spans="1:36" ht="30" customHeight="1">
      <c r="A981" s="153">
        <v>968</v>
      </c>
      <c r="B981" s="857" t="str">
        <f>IF(基本情報入力シート!C1006="","",基本情報入力シート!C1006)</f>
        <v/>
      </c>
      <c r="C981" s="858"/>
      <c r="D981" s="858"/>
      <c r="E981" s="858"/>
      <c r="F981" s="858"/>
      <c r="G981" s="858"/>
      <c r="H981" s="858"/>
      <c r="I981" s="859"/>
      <c r="J981" s="405" t="str">
        <f>IF(基本情報入力シート!M1006="","",基本情報入力シート!M1006)</f>
        <v/>
      </c>
      <c r="K981" s="406" t="str">
        <f>IF(基本情報入力シート!R1006="","",基本情報入力シート!R1006)</f>
        <v/>
      </c>
      <c r="L981" s="406" t="str">
        <f>IF(基本情報入力シート!W1006="","",基本情報入力シート!W1006)</f>
        <v/>
      </c>
      <c r="M981" s="405" t="str">
        <f>IF(基本情報入力シート!X1006="","",基本情報入力シート!X1006)</f>
        <v/>
      </c>
      <c r="N981" s="157" t="str">
        <f>IF(基本情報入力シート!Y1006="","",基本情報入力シート!Y1006)</f>
        <v/>
      </c>
      <c r="O981" s="164"/>
      <c r="P981" s="43"/>
      <c r="Q981" s="860"/>
      <c r="R981" s="861"/>
      <c r="S981" s="154" t="str">
        <f>IFERROR(ROUNDDOWN(Q981*VLOOKUP(N981,【参考】数式用!$AR$2:$AW$48,MATCH(P981,【参考】数式用!$AT$4:$AW$4)+2,FALSE)*0.5, 0), "")</f>
        <v/>
      </c>
      <c r="T981" s="47"/>
      <c r="U981" s="156" t="str">
        <f>IFERROR(IF(AG981&lt;&gt;"",Q981*VLOOKUP(N981,【参考】数式用!$AG$2:$AL$48,MATCH(P981,【参考】数式用!$AI$4:$AL$4,0)+2,0), ""), "")</f>
        <v/>
      </c>
      <c r="V981" s="42"/>
      <c r="W981" s="862"/>
      <c r="X981" s="863"/>
      <c r="Y981" s="43"/>
      <c r="Z981" s="48"/>
      <c r="AA981" s="155"/>
      <c r="AB981" s="49"/>
      <c r="AC981" s="864" t="str">
        <f>IFERROR(IF(AG981&lt;&gt;"",Z981*VLOOKUP(N981,【参考】数式用!$AG$2:$AL$48,MATCH(Y981,【参考】数式用!$AI$4:$AL$4,0)+2,0), ""), "")</f>
        <v/>
      </c>
      <c r="AD981" s="864"/>
      <c r="AE981" s="409"/>
      <c r="AF981" s="53"/>
      <c r="AG981" s="421" t="str">
        <f>IFERROR(VLOOKUP(O981, 【参考】数式用!$AY$5:$AY$13, 1, FALSE), "")</f>
        <v/>
      </c>
      <c r="AH981" s="422" t="str">
        <f>IFERROR(VLOOKUP(N981, 【参考】数式用!$BA$2:$BB$48, 2, FALSE), "")</f>
        <v/>
      </c>
      <c r="AI981" s="423" t="str">
        <f t="shared" si="32"/>
        <v/>
      </c>
      <c r="AJ981" s="424" t="str">
        <f t="shared" si="33"/>
        <v/>
      </c>
    </row>
    <row r="982" spans="1:36" ht="30" customHeight="1">
      <c r="A982" s="153">
        <v>969</v>
      </c>
      <c r="B982" s="857" t="str">
        <f>IF(基本情報入力シート!C1007="","",基本情報入力シート!C1007)</f>
        <v/>
      </c>
      <c r="C982" s="858"/>
      <c r="D982" s="858"/>
      <c r="E982" s="858"/>
      <c r="F982" s="858"/>
      <c r="G982" s="858"/>
      <c r="H982" s="858"/>
      <c r="I982" s="859"/>
      <c r="J982" s="405" t="str">
        <f>IF(基本情報入力シート!M1007="","",基本情報入力シート!M1007)</f>
        <v/>
      </c>
      <c r="K982" s="406" t="str">
        <f>IF(基本情報入力シート!R1007="","",基本情報入力シート!R1007)</f>
        <v/>
      </c>
      <c r="L982" s="406" t="str">
        <f>IF(基本情報入力シート!W1007="","",基本情報入力シート!W1007)</f>
        <v/>
      </c>
      <c r="M982" s="405" t="str">
        <f>IF(基本情報入力シート!X1007="","",基本情報入力シート!X1007)</f>
        <v/>
      </c>
      <c r="N982" s="157" t="str">
        <f>IF(基本情報入力シート!Y1007="","",基本情報入力シート!Y1007)</f>
        <v/>
      </c>
      <c r="O982" s="164"/>
      <c r="P982" s="43"/>
      <c r="Q982" s="860"/>
      <c r="R982" s="861"/>
      <c r="S982" s="154" t="str">
        <f>IFERROR(ROUNDDOWN(Q982*VLOOKUP(N982,【参考】数式用!$AR$2:$AW$48,MATCH(P982,【参考】数式用!$AT$4:$AW$4)+2,FALSE)*0.5, 0), "")</f>
        <v/>
      </c>
      <c r="T982" s="47"/>
      <c r="U982" s="156" t="str">
        <f>IFERROR(IF(AG982&lt;&gt;"",Q982*VLOOKUP(N982,【参考】数式用!$AG$2:$AL$48,MATCH(P982,【参考】数式用!$AI$4:$AL$4,0)+2,0), ""), "")</f>
        <v/>
      </c>
      <c r="V982" s="42"/>
      <c r="W982" s="862"/>
      <c r="X982" s="863"/>
      <c r="Y982" s="43"/>
      <c r="Z982" s="48"/>
      <c r="AA982" s="155"/>
      <c r="AB982" s="49"/>
      <c r="AC982" s="864" t="str">
        <f>IFERROR(IF(AG982&lt;&gt;"",Z982*VLOOKUP(N982,【参考】数式用!$AG$2:$AL$48,MATCH(Y982,【参考】数式用!$AI$4:$AL$4,0)+2,0), ""), "")</f>
        <v/>
      </c>
      <c r="AD982" s="864"/>
      <c r="AE982" s="409"/>
      <c r="AF982" s="53"/>
      <c r="AG982" s="421" t="str">
        <f>IFERROR(VLOOKUP(O982, 【参考】数式用!$AY$5:$AY$13, 1, FALSE), "")</f>
        <v/>
      </c>
      <c r="AH982" s="422" t="str">
        <f>IFERROR(VLOOKUP(N982, 【参考】数式用!$BA$2:$BB$48, 2, FALSE), "")</f>
        <v/>
      </c>
      <c r="AI982" s="423" t="str">
        <f t="shared" si="32"/>
        <v/>
      </c>
      <c r="AJ982" s="424" t="str">
        <f t="shared" si="33"/>
        <v/>
      </c>
    </row>
    <row r="983" spans="1:36" ht="30" customHeight="1">
      <c r="A983" s="153">
        <v>970</v>
      </c>
      <c r="B983" s="857" t="str">
        <f>IF(基本情報入力シート!C1008="","",基本情報入力シート!C1008)</f>
        <v/>
      </c>
      <c r="C983" s="858"/>
      <c r="D983" s="858"/>
      <c r="E983" s="858"/>
      <c r="F983" s="858"/>
      <c r="G983" s="858"/>
      <c r="H983" s="858"/>
      <c r="I983" s="859"/>
      <c r="J983" s="405" t="str">
        <f>IF(基本情報入力シート!M1008="","",基本情報入力シート!M1008)</f>
        <v/>
      </c>
      <c r="K983" s="406" t="str">
        <f>IF(基本情報入力シート!R1008="","",基本情報入力シート!R1008)</f>
        <v/>
      </c>
      <c r="L983" s="406" t="str">
        <f>IF(基本情報入力シート!W1008="","",基本情報入力シート!W1008)</f>
        <v/>
      </c>
      <c r="M983" s="405" t="str">
        <f>IF(基本情報入力シート!X1008="","",基本情報入力シート!X1008)</f>
        <v/>
      </c>
      <c r="N983" s="157" t="str">
        <f>IF(基本情報入力シート!Y1008="","",基本情報入力シート!Y1008)</f>
        <v/>
      </c>
      <c r="O983" s="164"/>
      <c r="P983" s="43"/>
      <c r="Q983" s="860"/>
      <c r="R983" s="861"/>
      <c r="S983" s="154" t="str">
        <f>IFERROR(ROUNDDOWN(Q983*VLOOKUP(N983,【参考】数式用!$AR$2:$AW$48,MATCH(P983,【参考】数式用!$AT$4:$AW$4)+2,FALSE)*0.5, 0), "")</f>
        <v/>
      </c>
      <c r="T983" s="47"/>
      <c r="U983" s="156" t="str">
        <f>IFERROR(IF(AG983&lt;&gt;"",Q983*VLOOKUP(N983,【参考】数式用!$AG$2:$AL$48,MATCH(P983,【参考】数式用!$AI$4:$AL$4,0)+2,0), ""), "")</f>
        <v/>
      </c>
      <c r="V983" s="42"/>
      <c r="W983" s="862"/>
      <c r="X983" s="863"/>
      <c r="Y983" s="43"/>
      <c r="Z983" s="48"/>
      <c r="AA983" s="155"/>
      <c r="AB983" s="49"/>
      <c r="AC983" s="864" t="str">
        <f>IFERROR(IF(AG983&lt;&gt;"",Z983*VLOOKUP(N983,【参考】数式用!$AG$2:$AL$48,MATCH(Y983,【参考】数式用!$AI$4:$AL$4,0)+2,0), ""), "")</f>
        <v/>
      </c>
      <c r="AD983" s="864"/>
      <c r="AE983" s="409"/>
      <c r="AF983" s="53"/>
      <c r="AG983" s="421" t="str">
        <f>IFERROR(VLOOKUP(O983, 【参考】数式用!$AY$5:$AY$13, 1, FALSE), "")</f>
        <v/>
      </c>
      <c r="AH983" s="422" t="str">
        <f>IFERROR(VLOOKUP(N983, 【参考】数式用!$BA$2:$BB$48, 2, FALSE), "")</f>
        <v/>
      </c>
      <c r="AI983" s="423" t="str">
        <f t="shared" si="32"/>
        <v/>
      </c>
      <c r="AJ983" s="424" t="str">
        <f t="shared" si="33"/>
        <v/>
      </c>
    </row>
    <row r="984" spans="1:36" ht="30" customHeight="1">
      <c r="A984" s="153">
        <v>971</v>
      </c>
      <c r="B984" s="857" t="str">
        <f>IF(基本情報入力シート!C1009="","",基本情報入力シート!C1009)</f>
        <v/>
      </c>
      <c r="C984" s="858"/>
      <c r="D984" s="858"/>
      <c r="E984" s="858"/>
      <c r="F984" s="858"/>
      <c r="G984" s="858"/>
      <c r="H984" s="858"/>
      <c r="I984" s="859"/>
      <c r="J984" s="405" t="str">
        <f>IF(基本情報入力シート!M1009="","",基本情報入力シート!M1009)</f>
        <v/>
      </c>
      <c r="K984" s="406" t="str">
        <f>IF(基本情報入力シート!R1009="","",基本情報入力シート!R1009)</f>
        <v/>
      </c>
      <c r="L984" s="406" t="str">
        <f>IF(基本情報入力シート!W1009="","",基本情報入力シート!W1009)</f>
        <v/>
      </c>
      <c r="M984" s="405" t="str">
        <f>IF(基本情報入力シート!X1009="","",基本情報入力シート!X1009)</f>
        <v/>
      </c>
      <c r="N984" s="157" t="str">
        <f>IF(基本情報入力シート!Y1009="","",基本情報入力シート!Y1009)</f>
        <v/>
      </c>
      <c r="O984" s="164"/>
      <c r="P984" s="43"/>
      <c r="Q984" s="860"/>
      <c r="R984" s="861"/>
      <c r="S984" s="154" t="str">
        <f>IFERROR(ROUNDDOWN(Q984*VLOOKUP(N984,【参考】数式用!$AR$2:$AW$48,MATCH(P984,【参考】数式用!$AT$4:$AW$4)+2,FALSE)*0.5, 0), "")</f>
        <v/>
      </c>
      <c r="T984" s="47"/>
      <c r="U984" s="156" t="str">
        <f>IFERROR(IF(AG984&lt;&gt;"",Q984*VLOOKUP(N984,【参考】数式用!$AG$2:$AL$48,MATCH(P984,【参考】数式用!$AI$4:$AL$4,0)+2,0), ""), "")</f>
        <v/>
      </c>
      <c r="V984" s="42"/>
      <c r="W984" s="862"/>
      <c r="X984" s="863"/>
      <c r="Y984" s="43"/>
      <c r="Z984" s="48"/>
      <c r="AA984" s="155"/>
      <c r="AB984" s="49"/>
      <c r="AC984" s="864" t="str">
        <f>IFERROR(IF(AG984&lt;&gt;"",Z984*VLOOKUP(N984,【参考】数式用!$AG$2:$AL$48,MATCH(Y984,【参考】数式用!$AI$4:$AL$4,0)+2,0), ""), "")</f>
        <v/>
      </c>
      <c r="AD984" s="864"/>
      <c r="AE984" s="409"/>
      <c r="AF984" s="53"/>
      <c r="AG984" s="421" t="str">
        <f>IFERROR(VLOOKUP(O984, 【参考】数式用!$AY$5:$AY$13, 1, FALSE), "")</f>
        <v/>
      </c>
      <c r="AH984" s="422" t="str">
        <f>IFERROR(VLOOKUP(N984, 【参考】数式用!$BA$2:$BB$48, 2, FALSE), "")</f>
        <v/>
      </c>
      <c r="AI984" s="423" t="str">
        <f t="shared" si="32"/>
        <v/>
      </c>
      <c r="AJ984" s="424" t="str">
        <f t="shared" si="33"/>
        <v/>
      </c>
    </row>
    <row r="985" spans="1:36" ht="30" customHeight="1">
      <c r="A985" s="153">
        <v>972</v>
      </c>
      <c r="B985" s="857" t="str">
        <f>IF(基本情報入力シート!C1010="","",基本情報入力シート!C1010)</f>
        <v/>
      </c>
      <c r="C985" s="858"/>
      <c r="D985" s="858"/>
      <c r="E985" s="858"/>
      <c r="F985" s="858"/>
      <c r="G985" s="858"/>
      <c r="H985" s="858"/>
      <c r="I985" s="859"/>
      <c r="J985" s="405" t="str">
        <f>IF(基本情報入力シート!M1010="","",基本情報入力シート!M1010)</f>
        <v/>
      </c>
      <c r="K985" s="406" t="str">
        <f>IF(基本情報入力シート!R1010="","",基本情報入力シート!R1010)</f>
        <v/>
      </c>
      <c r="L985" s="406" t="str">
        <f>IF(基本情報入力シート!W1010="","",基本情報入力シート!W1010)</f>
        <v/>
      </c>
      <c r="M985" s="405" t="str">
        <f>IF(基本情報入力シート!X1010="","",基本情報入力シート!X1010)</f>
        <v/>
      </c>
      <c r="N985" s="157" t="str">
        <f>IF(基本情報入力シート!Y1010="","",基本情報入力シート!Y1010)</f>
        <v/>
      </c>
      <c r="O985" s="164"/>
      <c r="P985" s="43"/>
      <c r="Q985" s="860"/>
      <c r="R985" s="861"/>
      <c r="S985" s="154" t="str">
        <f>IFERROR(ROUNDDOWN(Q985*VLOOKUP(N985,【参考】数式用!$AR$2:$AW$48,MATCH(P985,【参考】数式用!$AT$4:$AW$4)+2,FALSE)*0.5, 0), "")</f>
        <v/>
      </c>
      <c r="T985" s="47"/>
      <c r="U985" s="156" t="str">
        <f>IFERROR(IF(AG985&lt;&gt;"",Q985*VLOOKUP(N985,【参考】数式用!$AG$2:$AL$48,MATCH(P985,【参考】数式用!$AI$4:$AL$4,0)+2,0), ""), "")</f>
        <v/>
      </c>
      <c r="V985" s="42"/>
      <c r="W985" s="862"/>
      <c r="X985" s="863"/>
      <c r="Y985" s="43"/>
      <c r="Z985" s="48"/>
      <c r="AA985" s="155"/>
      <c r="AB985" s="49"/>
      <c r="AC985" s="864" t="str">
        <f>IFERROR(IF(AG985&lt;&gt;"",Z985*VLOOKUP(N985,【参考】数式用!$AG$2:$AL$48,MATCH(Y985,【参考】数式用!$AI$4:$AL$4,0)+2,0), ""), "")</f>
        <v/>
      </c>
      <c r="AD985" s="864"/>
      <c r="AE985" s="409"/>
      <c r="AF985" s="53"/>
      <c r="AG985" s="421" t="str">
        <f>IFERROR(VLOOKUP(O985, 【参考】数式用!$AY$5:$AY$13, 1, FALSE), "")</f>
        <v/>
      </c>
      <c r="AH985" s="422" t="str">
        <f>IFERROR(VLOOKUP(N985, 【参考】数式用!$BA$2:$BB$48, 2, FALSE), "")</f>
        <v/>
      </c>
      <c r="AI985" s="423" t="str">
        <f t="shared" si="32"/>
        <v/>
      </c>
      <c r="AJ985" s="424" t="str">
        <f t="shared" si="33"/>
        <v/>
      </c>
    </row>
    <row r="986" spans="1:36" ht="30" customHeight="1">
      <c r="A986" s="153">
        <v>973</v>
      </c>
      <c r="B986" s="857" t="str">
        <f>IF(基本情報入力シート!C1011="","",基本情報入力シート!C1011)</f>
        <v/>
      </c>
      <c r="C986" s="858"/>
      <c r="D986" s="858"/>
      <c r="E986" s="858"/>
      <c r="F986" s="858"/>
      <c r="G986" s="858"/>
      <c r="H986" s="858"/>
      <c r="I986" s="859"/>
      <c r="J986" s="405" t="str">
        <f>IF(基本情報入力シート!M1011="","",基本情報入力シート!M1011)</f>
        <v/>
      </c>
      <c r="K986" s="406" t="str">
        <f>IF(基本情報入力シート!R1011="","",基本情報入力シート!R1011)</f>
        <v/>
      </c>
      <c r="L986" s="406" t="str">
        <f>IF(基本情報入力シート!W1011="","",基本情報入力シート!W1011)</f>
        <v/>
      </c>
      <c r="M986" s="405" t="str">
        <f>IF(基本情報入力シート!X1011="","",基本情報入力シート!X1011)</f>
        <v/>
      </c>
      <c r="N986" s="157" t="str">
        <f>IF(基本情報入力シート!Y1011="","",基本情報入力シート!Y1011)</f>
        <v/>
      </c>
      <c r="O986" s="164"/>
      <c r="P986" s="43"/>
      <c r="Q986" s="860"/>
      <c r="R986" s="861"/>
      <c r="S986" s="154" t="str">
        <f>IFERROR(ROUNDDOWN(Q986*VLOOKUP(N986,【参考】数式用!$AR$2:$AW$48,MATCH(P986,【参考】数式用!$AT$4:$AW$4)+2,FALSE)*0.5, 0), "")</f>
        <v/>
      </c>
      <c r="T986" s="47"/>
      <c r="U986" s="156" t="str">
        <f>IFERROR(IF(AG986&lt;&gt;"",Q986*VLOOKUP(N986,【参考】数式用!$AG$2:$AL$48,MATCH(P986,【参考】数式用!$AI$4:$AL$4,0)+2,0), ""), "")</f>
        <v/>
      </c>
      <c r="V986" s="42"/>
      <c r="W986" s="862"/>
      <c r="X986" s="863"/>
      <c r="Y986" s="43"/>
      <c r="Z986" s="48"/>
      <c r="AA986" s="155"/>
      <c r="AB986" s="49"/>
      <c r="AC986" s="864" t="str">
        <f>IFERROR(IF(AG986&lt;&gt;"",Z986*VLOOKUP(N986,【参考】数式用!$AG$2:$AL$48,MATCH(Y986,【参考】数式用!$AI$4:$AL$4,0)+2,0), ""), "")</f>
        <v/>
      </c>
      <c r="AD986" s="864"/>
      <c r="AE986" s="409"/>
      <c r="AF986" s="53"/>
      <c r="AG986" s="421" t="str">
        <f>IFERROR(VLOOKUP(O986, 【参考】数式用!$AY$5:$AY$13, 1, FALSE), "")</f>
        <v/>
      </c>
      <c r="AH986" s="422" t="str">
        <f>IFERROR(VLOOKUP(N986, 【参考】数式用!$BA$2:$BB$48, 2, FALSE), "")</f>
        <v/>
      </c>
      <c r="AI986" s="423" t="str">
        <f t="shared" si="32"/>
        <v/>
      </c>
      <c r="AJ986" s="424" t="str">
        <f t="shared" si="33"/>
        <v/>
      </c>
    </row>
    <row r="987" spans="1:36" ht="30" customHeight="1">
      <c r="A987" s="153">
        <v>974</v>
      </c>
      <c r="B987" s="857" t="str">
        <f>IF(基本情報入力シート!C1012="","",基本情報入力シート!C1012)</f>
        <v/>
      </c>
      <c r="C987" s="858"/>
      <c r="D987" s="858"/>
      <c r="E987" s="858"/>
      <c r="F987" s="858"/>
      <c r="G987" s="858"/>
      <c r="H987" s="858"/>
      <c r="I987" s="859"/>
      <c r="J987" s="405" t="str">
        <f>IF(基本情報入力シート!M1012="","",基本情報入力シート!M1012)</f>
        <v/>
      </c>
      <c r="K987" s="406" t="str">
        <f>IF(基本情報入力シート!R1012="","",基本情報入力シート!R1012)</f>
        <v/>
      </c>
      <c r="L987" s="406" t="str">
        <f>IF(基本情報入力シート!W1012="","",基本情報入力シート!W1012)</f>
        <v/>
      </c>
      <c r="M987" s="405" t="str">
        <f>IF(基本情報入力シート!X1012="","",基本情報入力シート!X1012)</f>
        <v/>
      </c>
      <c r="N987" s="157" t="str">
        <f>IF(基本情報入力シート!Y1012="","",基本情報入力シート!Y1012)</f>
        <v/>
      </c>
      <c r="O987" s="164"/>
      <c r="P987" s="43"/>
      <c r="Q987" s="860"/>
      <c r="R987" s="861"/>
      <c r="S987" s="154" t="str">
        <f>IFERROR(ROUNDDOWN(Q987*VLOOKUP(N987,【参考】数式用!$AR$2:$AW$48,MATCH(P987,【参考】数式用!$AT$4:$AW$4)+2,FALSE)*0.5, 0), "")</f>
        <v/>
      </c>
      <c r="T987" s="47"/>
      <c r="U987" s="156" t="str">
        <f>IFERROR(IF(AG987&lt;&gt;"",Q987*VLOOKUP(N987,【参考】数式用!$AG$2:$AL$48,MATCH(P987,【参考】数式用!$AI$4:$AL$4,0)+2,0), ""), "")</f>
        <v/>
      </c>
      <c r="V987" s="42"/>
      <c r="W987" s="862"/>
      <c r="X987" s="863"/>
      <c r="Y987" s="43"/>
      <c r="Z987" s="48"/>
      <c r="AA987" s="155"/>
      <c r="AB987" s="49"/>
      <c r="AC987" s="864" t="str">
        <f>IFERROR(IF(AG987&lt;&gt;"",Z987*VLOOKUP(N987,【参考】数式用!$AG$2:$AL$48,MATCH(Y987,【参考】数式用!$AI$4:$AL$4,0)+2,0), ""), "")</f>
        <v/>
      </c>
      <c r="AD987" s="864"/>
      <c r="AE987" s="409"/>
      <c r="AF987" s="53"/>
      <c r="AG987" s="421" t="str">
        <f>IFERROR(VLOOKUP(O987, 【参考】数式用!$AY$5:$AY$13, 1, FALSE), "")</f>
        <v/>
      </c>
      <c r="AH987" s="422" t="str">
        <f>IFERROR(VLOOKUP(N987, 【参考】数式用!$BA$2:$BB$48, 2, FALSE), "")</f>
        <v/>
      </c>
      <c r="AI987" s="423" t="str">
        <f t="shared" si="32"/>
        <v/>
      </c>
      <c r="AJ987" s="424" t="str">
        <f t="shared" si="33"/>
        <v/>
      </c>
    </row>
    <row r="988" spans="1:36" ht="30" customHeight="1">
      <c r="A988" s="153">
        <v>975</v>
      </c>
      <c r="B988" s="857" t="str">
        <f>IF(基本情報入力シート!C1013="","",基本情報入力シート!C1013)</f>
        <v/>
      </c>
      <c r="C988" s="858"/>
      <c r="D988" s="858"/>
      <c r="E988" s="858"/>
      <c r="F988" s="858"/>
      <c r="G988" s="858"/>
      <c r="H988" s="858"/>
      <c r="I988" s="859"/>
      <c r="J988" s="405" t="str">
        <f>IF(基本情報入力シート!M1013="","",基本情報入力シート!M1013)</f>
        <v/>
      </c>
      <c r="K988" s="406" t="str">
        <f>IF(基本情報入力シート!R1013="","",基本情報入力シート!R1013)</f>
        <v/>
      </c>
      <c r="L988" s="406" t="str">
        <f>IF(基本情報入力シート!W1013="","",基本情報入力シート!W1013)</f>
        <v/>
      </c>
      <c r="M988" s="405" t="str">
        <f>IF(基本情報入力シート!X1013="","",基本情報入力シート!X1013)</f>
        <v/>
      </c>
      <c r="N988" s="157" t="str">
        <f>IF(基本情報入力シート!Y1013="","",基本情報入力シート!Y1013)</f>
        <v/>
      </c>
      <c r="O988" s="164"/>
      <c r="P988" s="43"/>
      <c r="Q988" s="860"/>
      <c r="R988" s="861"/>
      <c r="S988" s="154" t="str">
        <f>IFERROR(ROUNDDOWN(Q988*VLOOKUP(N988,【参考】数式用!$AR$2:$AW$48,MATCH(P988,【参考】数式用!$AT$4:$AW$4)+2,FALSE)*0.5, 0), "")</f>
        <v/>
      </c>
      <c r="T988" s="47"/>
      <c r="U988" s="156" t="str">
        <f>IFERROR(IF(AG988&lt;&gt;"",Q988*VLOOKUP(N988,【参考】数式用!$AG$2:$AL$48,MATCH(P988,【参考】数式用!$AI$4:$AL$4,0)+2,0), ""), "")</f>
        <v/>
      </c>
      <c r="V988" s="42"/>
      <c r="W988" s="862"/>
      <c r="X988" s="863"/>
      <c r="Y988" s="43"/>
      <c r="Z988" s="48"/>
      <c r="AA988" s="155"/>
      <c r="AB988" s="49"/>
      <c r="AC988" s="864" t="str">
        <f>IFERROR(IF(AG988&lt;&gt;"",Z988*VLOOKUP(N988,【参考】数式用!$AG$2:$AL$48,MATCH(Y988,【参考】数式用!$AI$4:$AL$4,0)+2,0), ""), "")</f>
        <v/>
      </c>
      <c r="AD988" s="864"/>
      <c r="AE988" s="409"/>
      <c r="AF988" s="53"/>
      <c r="AG988" s="421" t="str">
        <f>IFERROR(VLOOKUP(O988, 【参考】数式用!$AY$5:$AY$13, 1, FALSE), "")</f>
        <v/>
      </c>
      <c r="AH988" s="422" t="str">
        <f>IFERROR(VLOOKUP(N988, 【参考】数式用!$BA$2:$BB$48, 2, FALSE), "")</f>
        <v/>
      </c>
      <c r="AI988" s="423" t="str">
        <f t="shared" si="32"/>
        <v/>
      </c>
      <c r="AJ988" s="424" t="str">
        <f t="shared" si="33"/>
        <v/>
      </c>
    </row>
    <row r="989" spans="1:36" ht="30" customHeight="1">
      <c r="A989" s="153">
        <v>976</v>
      </c>
      <c r="B989" s="857" t="str">
        <f>IF(基本情報入力シート!C1014="","",基本情報入力シート!C1014)</f>
        <v/>
      </c>
      <c r="C989" s="858"/>
      <c r="D989" s="858"/>
      <c r="E989" s="858"/>
      <c r="F989" s="858"/>
      <c r="G989" s="858"/>
      <c r="H989" s="858"/>
      <c r="I989" s="859"/>
      <c r="J989" s="405" t="str">
        <f>IF(基本情報入力シート!M1014="","",基本情報入力シート!M1014)</f>
        <v/>
      </c>
      <c r="K989" s="406" t="str">
        <f>IF(基本情報入力シート!R1014="","",基本情報入力シート!R1014)</f>
        <v/>
      </c>
      <c r="L989" s="406" t="str">
        <f>IF(基本情報入力シート!W1014="","",基本情報入力シート!W1014)</f>
        <v/>
      </c>
      <c r="M989" s="405" t="str">
        <f>IF(基本情報入力シート!X1014="","",基本情報入力シート!X1014)</f>
        <v/>
      </c>
      <c r="N989" s="157" t="str">
        <f>IF(基本情報入力シート!Y1014="","",基本情報入力シート!Y1014)</f>
        <v/>
      </c>
      <c r="O989" s="164"/>
      <c r="P989" s="43"/>
      <c r="Q989" s="860"/>
      <c r="R989" s="861"/>
      <c r="S989" s="154" t="str">
        <f>IFERROR(ROUNDDOWN(Q989*VLOOKUP(N989,【参考】数式用!$AR$2:$AW$48,MATCH(P989,【参考】数式用!$AT$4:$AW$4)+2,FALSE)*0.5, 0), "")</f>
        <v/>
      </c>
      <c r="T989" s="47"/>
      <c r="U989" s="156" t="str">
        <f>IFERROR(IF(AG989&lt;&gt;"",Q989*VLOOKUP(N989,【参考】数式用!$AG$2:$AL$48,MATCH(P989,【参考】数式用!$AI$4:$AL$4,0)+2,0), ""), "")</f>
        <v/>
      </c>
      <c r="V989" s="42"/>
      <c r="W989" s="862"/>
      <c r="X989" s="863"/>
      <c r="Y989" s="43"/>
      <c r="Z989" s="48"/>
      <c r="AA989" s="155"/>
      <c r="AB989" s="49"/>
      <c r="AC989" s="864" t="str">
        <f>IFERROR(IF(AG989&lt;&gt;"",Z989*VLOOKUP(N989,【参考】数式用!$AG$2:$AL$48,MATCH(Y989,【参考】数式用!$AI$4:$AL$4,0)+2,0), ""), "")</f>
        <v/>
      </c>
      <c r="AD989" s="864"/>
      <c r="AE989" s="409"/>
      <c r="AF989" s="53"/>
      <c r="AG989" s="421" t="str">
        <f>IFERROR(VLOOKUP(O989, 【参考】数式用!$AY$5:$AY$13, 1, FALSE), "")</f>
        <v/>
      </c>
      <c r="AH989" s="422" t="str">
        <f>IFERROR(VLOOKUP(N989, 【参考】数式用!$BA$2:$BB$48, 2, FALSE), "")</f>
        <v/>
      </c>
      <c r="AI989" s="423" t="str">
        <f t="shared" si="32"/>
        <v/>
      </c>
      <c r="AJ989" s="424" t="str">
        <f t="shared" si="33"/>
        <v/>
      </c>
    </row>
    <row r="990" spans="1:36" ht="30" customHeight="1">
      <c r="A990" s="153">
        <v>977</v>
      </c>
      <c r="B990" s="857" t="str">
        <f>IF(基本情報入力シート!C1015="","",基本情報入力シート!C1015)</f>
        <v/>
      </c>
      <c r="C990" s="858"/>
      <c r="D990" s="858"/>
      <c r="E990" s="858"/>
      <c r="F990" s="858"/>
      <c r="G990" s="858"/>
      <c r="H990" s="858"/>
      <c r="I990" s="859"/>
      <c r="J990" s="405" t="str">
        <f>IF(基本情報入力シート!M1015="","",基本情報入力シート!M1015)</f>
        <v/>
      </c>
      <c r="K990" s="406" t="str">
        <f>IF(基本情報入力シート!R1015="","",基本情報入力シート!R1015)</f>
        <v/>
      </c>
      <c r="L990" s="406" t="str">
        <f>IF(基本情報入力シート!W1015="","",基本情報入力シート!W1015)</f>
        <v/>
      </c>
      <c r="M990" s="405" t="str">
        <f>IF(基本情報入力シート!X1015="","",基本情報入力シート!X1015)</f>
        <v/>
      </c>
      <c r="N990" s="157" t="str">
        <f>IF(基本情報入力シート!Y1015="","",基本情報入力シート!Y1015)</f>
        <v/>
      </c>
      <c r="O990" s="164"/>
      <c r="P990" s="43"/>
      <c r="Q990" s="860"/>
      <c r="R990" s="861"/>
      <c r="S990" s="154" t="str">
        <f>IFERROR(ROUNDDOWN(Q990*VLOOKUP(N990,【参考】数式用!$AR$2:$AW$48,MATCH(P990,【参考】数式用!$AT$4:$AW$4)+2,FALSE)*0.5, 0), "")</f>
        <v/>
      </c>
      <c r="T990" s="47"/>
      <c r="U990" s="156" t="str">
        <f>IFERROR(IF(AG990&lt;&gt;"",Q990*VLOOKUP(N990,【参考】数式用!$AG$2:$AL$48,MATCH(P990,【参考】数式用!$AI$4:$AL$4,0)+2,0), ""), "")</f>
        <v/>
      </c>
      <c r="V990" s="42"/>
      <c r="W990" s="862"/>
      <c r="X990" s="863"/>
      <c r="Y990" s="43"/>
      <c r="Z990" s="48"/>
      <c r="AA990" s="155"/>
      <c r="AB990" s="49"/>
      <c r="AC990" s="864" t="str">
        <f>IFERROR(IF(AG990&lt;&gt;"",Z990*VLOOKUP(N990,【参考】数式用!$AG$2:$AL$48,MATCH(Y990,【参考】数式用!$AI$4:$AL$4,0)+2,0), ""), "")</f>
        <v/>
      </c>
      <c r="AD990" s="864"/>
      <c r="AE990" s="409"/>
      <c r="AF990" s="53"/>
      <c r="AG990" s="421" t="str">
        <f>IFERROR(VLOOKUP(O990, 【参考】数式用!$AY$5:$AY$13, 1, FALSE), "")</f>
        <v/>
      </c>
      <c r="AH990" s="422" t="str">
        <f>IFERROR(VLOOKUP(N990, 【参考】数式用!$BA$2:$BB$48, 2, FALSE), "")</f>
        <v/>
      </c>
      <c r="AI990" s="423" t="str">
        <f t="shared" si="32"/>
        <v/>
      </c>
      <c r="AJ990" s="424" t="str">
        <f t="shared" si="33"/>
        <v/>
      </c>
    </row>
    <row r="991" spans="1:36" ht="30" customHeight="1">
      <c r="A991" s="153">
        <v>978</v>
      </c>
      <c r="B991" s="857" t="str">
        <f>IF(基本情報入力シート!C1016="","",基本情報入力シート!C1016)</f>
        <v/>
      </c>
      <c r="C991" s="858"/>
      <c r="D991" s="858"/>
      <c r="E991" s="858"/>
      <c r="F991" s="858"/>
      <c r="G991" s="858"/>
      <c r="H991" s="858"/>
      <c r="I991" s="859"/>
      <c r="J991" s="405" t="str">
        <f>IF(基本情報入力シート!M1016="","",基本情報入力シート!M1016)</f>
        <v/>
      </c>
      <c r="K991" s="406" t="str">
        <f>IF(基本情報入力シート!R1016="","",基本情報入力シート!R1016)</f>
        <v/>
      </c>
      <c r="L991" s="406" t="str">
        <f>IF(基本情報入力シート!W1016="","",基本情報入力シート!W1016)</f>
        <v/>
      </c>
      <c r="M991" s="405" t="str">
        <f>IF(基本情報入力シート!X1016="","",基本情報入力シート!X1016)</f>
        <v/>
      </c>
      <c r="N991" s="157" t="str">
        <f>IF(基本情報入力シート!Y1016="","",基本情報入力シート!Y1016)</f>
        <v/>
      </c>
      <c r="O991" s="164"/>
      <c r="P991" s="43"/>
      <c r="Q991" s="860"/>
      <c r="R991" s="861"/>
      <c r="S991" s="154" t="str">
        <f>IFERROR(ROUNDDOWN(Q991*VLOOKUP(N991,【参考】数式用!$AR$2:$AW$48,MATCH(P991,【参考】数式用!$AT$4:$AW$4)+2,FALSE)*0.5, 0), "")</f>
        <v/>
      </c>
      <c r="T991" s="47"/>
      <c r="U991" s="156" t="str">
        <f>IFERROR(IF(AG991&lt;&gt;"",Q991*VLOOKUP(N991,【参考】数式用!$AG$2:$AL$48,MATCH(P991,【参考】数式用!$AI$4:$AL$4,0)+2,0), ""), "")</f>
        <v/>
      </c>
      <c r="V991" s="42"/>
      <c r="W991" s="862"/>
      <c r="X991" s="863"/>
      <c r="Y991" s="43"/>
      <c r="Z991" s="48"/>
      <c r="AA991" s="155"/>
      <c r="AB991" s="49"/>
      <c r="AC991" s="864" t="str">
        <f>IFERROR(IF(AG991&lt;&gt;"",Z991*VLOOKUP(N991,【参考】数式用!$AG$2:$AL$48,MATCH(Y991,【参考】数式用!$AI$4:$AL$4,0)+2,0), ""), "")</f>
        <v/>
      </c>
      <c r="AD991" s="864"/>
      <c r="AE991" s="409"/>
      <c r="AF991" s="53"/>
      <c r="AG991" s="421" t="str">
        <f>IFERROR(VLOOKUP(O991, 【参考】数式用!$AY$5:$AY$13, 1, FALSE), "")</f>
        <v/>
      </c>
      <c r="AH991" s="422" t="str">
        <f>IFERROR(VLOOKUP(N991, 【参考】数式用!$BA$2:$BB$48, 2, FALSE), "")</f>
        <v/>
      </c>
      <c r="AI991" s="423" t="str">
        <f t="shared" si="32"/>
        <v/>
      </c>
      <c r="AJ991" s="424" t="str">
        <f t="shared" si="33"/>
        <v/>
      </c>
    </row>
    <row r="992" spans="1:36" ht="30" customHeight="1">
      <c r="A992" s="153">
        <v>979</v>
      </c>
      <c r="B992" s="857" t="str">
        <f>IF(基本情報入力シート!C1017="","",基本情報入力シート!C1017)</f>
        <v/>
      </c>
      <c r="C992" s="858"/>
      <c r="D992" s="858"/>
      <c r="E992" s="858"/>
      <c r="F992" s="858"/>
      <c r="G992" s="858"/>
      <c r="H992" s="858"/>
      <c r="I992" s="859"/>
      <c r="J992" s="405" t="str">
        <f>IF(基本情報入力シート!M1017="","",基本情報入力シート!M1017)</f>
        <v/>
      </c>
      <c r="K992" s="406" t="str">
        <f>IF(基本情報入力シート!R1017="","",基本情報入力シート!R1017)</f>
        <v/>
      </c>
      <c r="L992" s="406" t="str">
        <f>IF(基本情報入力シート!W1017="","",基本情報入力シート!W1017)</f>
        <v/>
      </c>
      <c r="M992" s="405" t="str">
        <f>IF(基本情報入力シート!X1017="","",基本情報入力シート!X1017)</f>
        <v/>
      </c>
      <c r="N992" s="157" t="str">
        <f>IF(基本情報入力シート!Y1017="","",基本情報入力シート!Y1017)</f>
        <v/>
      </c>
      <c r="O992" s="164"/>
      <c r="P992" s="43"/>
      <c r="Q992" s="860"/>
      <c r="R992" s="861"/>
      <c r="S992" s="154" t="str">
        <f>IFERROR(ROUNDDOWN(Q992*VLOOKUP(N992,【参考】数式用!$AR$2:$AW$48,MATCH(P992,【参考】数式用!$AT$4:$AW$4)+2,FALSE)*0.5, 0), "")</f>
        <v/>
      </c>
      <c r="T992" s="47"/>
      <c r="U992" s="156" t="str">
        <f>IFERROR(IF(AG992&lt;&gt;"",Q992*VLOOKUP(N992,【参考】数式用!$AG$2:$AL$48,MATCH(P992,【参考】数式用!$AI$4:$AL$4,0)+2,0), ""), "")</f>
        <v/>
      </c>
      <c r="V992" s="42"/>
      <c r="W992" s="862"/>
      <c r="X992" s="863"/>
      <c r="Y992" s="43"/>
      <c r="Z992" s="48"/>
      <c r="AA992" s="155"/>
      <c r="AB992" s="49"/>
      <c r="AC992" s="864" t="str">
        <f>IFERROR(IF(AG992&lt;&gt;"",Z992*VLOOKUP(N992,【参考】数式用!$AG$2:$AL$48,MATCH(Y992,【参考】数式用!$AI$4:$AL$4,0)+2,0), ""), "")</f>
        <v/>
      </c>
      <c r="AD992" s="864"/>
      <c r="AE992" s="409"/>
      <c r="AF992" s="53"/>
      <c r="AG992" s="421" t="str">
        <f>IFERROR(VLOOKUP(O992, 【参考】数式用!$AY$5:$AY$13, 1, FALSE), "")</f>
        <v/>
      </c>
      <c r="AH992" s="422" t="str">
        <f>IFERROR(VLOOKUP(N992, 【参考】数式用!$BA$2:$BB$48, 2, FALSE), "")</f>
        <v/>
      </c>
      <c r="AI992" s="423" t="str">
        <f t="shared" si="32"/>
        <v/>
      </c>
      <c r="AJ992" s="424" t="str">
        <f t="shared" si="33"/>
        <v/>
      </c>
    </row>
    <row r="993" spans="1:36" ht="30" customHeight="1">
      <c r="A993" s="153">
        <v>980</v>
      </c>
      <c r="B993" s="857" t="str">
        <f>IF(基本情報入力シート!C1018="","",基本情報入力シート!C1018)</f>
        <v/>
      </c>
      <c r="C993" s="858"/>
      <c r="D993" s="858"/>
      <c r="E993" s="858"/>
      <c r="F993" s="858"/>
      <c r="G993" s="858"/>
      <c r="H993" s="858"/>
      <c r="I993" s="859"/>
      <c r="J993" s="405" t="str">
        <f>IF(基本情報入力シート!M1018="","",基本情報入力シート!M1018)</f>
        <v/>
      </c>
      <c r="K993" s="406" t="str">
        <f>IF(基本情報入力シート!R1018="","",基本情報入力シート!R1018)</f>
        <v/>
      </c>
      <c r="L993" s="406" t="str">
        <f>IF(基本情報入力シート!W1018="","",基本情報入力シート!W1018)</f>
        <v/>
      </c>
      <c r="M993" s="405" t="str">
        <f>IF(基本情報入力シート!X1018="","",基本情報入力シート!X1018)</f>
        <v/>
      </c>
      <c r="N993" s="157" t="str">
        <f>IF(基本情報入力シート!Y1018="","",基本情報入力シート!Y1018)</f>
        <v/>
      </c>
      <c r="O993" s="164"/>
      <c r="P993" s="43"/>
      <c r="Q993" s="860"/>
      <c r="R993" s="861"/>
      <c r="S993" s="154" t="str">
        <f>IFERROR(ROUNDDOWN(Q993*VLOOKUP(N993,【参考】数式用!$AR$2:$AW$48,MATCH(P993,【参考】数式用!$AT$4:$AW$4)+2,FALSE)*0.5, 0), "")</f>
        <v/>
      </c>
      <c r="T993" s="47"/>
      <c r="U993" s="156" t="str">
        <f>IFERROR(IF(AG993&lt;&gt;"",Q993*VLOOKUP(N993,【参考】数式用!$AG$2:$AL$48,MATCH(P993,【参考】数式用!$AI$4:$AL$4,0)+2,0), ""), "")</f>
        <v/>
      </c>
      <c r="V993" s="42"/>
      <c r="W993" s="862"/>
      <c r="X993" s="863"/>
      <c r="Y993" s="43"/>
      <c r="Z993" s="48"/>
      <c r="AA993" s="155"/>
      <c r="AB993" s="49"/>
      <c r="AC993" s="864" t="str">
        <f>IFERROR(IF(AG993&lt;&gt;"",Z993*VLOOKUP(N993,【参考】数式用!$AG$2:$AL$48,MATCH(Y993,【参考】数式用!$AI$4:$AL$4,0)+2,0), ""), "")</f>
        <v/>
      </c>
      <c r="AD993" s="864"/>
      <c r="AE993" s="409"/>
      <c r="AF993" s="53"/>
      <c r="AG993" s="421" t="str">
        <f>IFERROR(VLOOKUP(O993, 【参考】数式用!$AY$5:$AY$13, 1, FALSE), "")</f>
        <v/>
      </c>
      <c r="AH993" s="422" t="str">
        <f>IFERROR(VLOOKUP(N993, 【参考】数式用!$BA$2:$BB$48, 2, FALSE), "")</f>
        <v/>
      </c>
      <c r="AI993" s="423" t="str">
        <f t="shared" si="32"/>
        <v/>
      </c>
      <c r="AJ993" s="424" t="str">
        <f t="shared" si="33"/>
        <v/>
      </c>
    </row>
    <row r="994" spans="1:36" ht="30" customHeight="1">
      <c r="A994" s="153">
        <v>981</v>
      </c>
      <c r="B994" s="857" t="str">
        <f>IF(基本情報入力シート!C1019="","",基本情報入力シート!C1019)</f>
        <v/>
      </c>
      <c r="C994" s="858"/>
      <c r="D994" s="858"/>
      <c r="E994" s="858"/>
      <c r="F994" s="858"/>
      <c r="G994" s="858"/>
      <c r="H994" s="858"/>
      <c r="I994" s="859"/>
      <c r="J994" s="405" t="str">
        <f>IF(基本情報入力シート!M1019="","",基本情報入力シート!M1019)</f>
        <v/>
      </c>
      <c r="K994" s="406" t="str">
        <f>IF(基本情報入力シート!R1019="","",基本情報入力シート!R1019)</f>
        <v/>
      </c>
      <c r="L994" s="406" t="str">
        <f>IF(基本情報入力シート!W1019="","",基本情報入力シート!W1019)</f>
        <v/>
      </c>
      <c r="M994" s="405" t="str">
        <f>IF(基本情報入力シート!X1019="","",基本情報入力シート!X1019)</f>
        <v/>
      </c>
      <c r="N994" s="157" t="str">
        <f>IF(基本情報入力シート!Y1019="","",基本情報入力シート!Y1019)</f>
        <v/>
      </c>
      <c r="O994" s="164"/>
      <c r="P994" s="43"/>
      <c r="Q994" s="860"/>
      <c r="R994" s="861"/>
      <c r="S994" s="154" t="str">
        <f>IFERROR(ROUNDDOWN(Q994*VLOOKUP(N994,【参考】数式用!$AR$2:$AW$48,MATCH(P994,【参考】数式用!$AT$4:$AW$4)+2,FALSE)*0.5, 0), "")</f>
        <v/>
      </c>
      <c r="T994" s="47"/>
      <c r="U994" s="156" t="str">
        <f>IFERROR(IF(AG994&lt;&gt;"",Q994*VLOOKUP(N994,【参考】数式用!$AG$2:$AL$48,MATCH(P994,【参考】数式用!$AI$4:$AL$4,0)+2,0), ""), "")</f>
        <v/>
      </c>
      <c r="V994" s="42"/>
      <c r="W994" s="862"/>
      <c r="X994" s="863"/>
      <c r="Y994" s="43"/>
      <c r="Z994" s="48"/>
      <c r="AA994" s="155"/>
      <c r="AB994" s="49"/>
      <c r="AC994" s="864" t="str">
        <f>IFERROR(IF(AG994&lt;&gt;"",Z994*VLOOKUP(N994,【参考】数式用!$AG$2:$AL$48,MATCH(Y994,【参考】数式用!$AI$4:$AL$4,0)+2,0), ""), "")</f>
        <v/>
      </c>
      <c r="AD994" s="864"/>
      <c r="AE994" s="409"/>
      <c r="AF994" s="53"/>
      <c r="AG994" s="421" t="str">
        <f>IFERROR(VLOOKUP(O994, 【参考】数式用!$AY$5:$AY$13, 1, FALSE), "")</f>
        <v/>
      </c>
      <c r="AH994" s="422" t="str">
        <f>IFERROR(VLOOKUP(N994, 【参考】数式用!$BA$2:$BB$48, 2, FALSE), "")</f>
        <v/>
      </c>
      <c r="AI994" s="423" t="str">
        <f t="shared" si="32"/>
        <v/>
      </c>
      <c r="AJ994" s="424" t="str">
        <f t="shared" si="33"/>
        <v/>
      </c>
    </row>
    <row r="995" spans="1:36" ht="30" customHeight="1">
      <c r="A995" s="153">
        <v>982</v>
      </c>
      <c r="B995" s="857" t="str">
        <f>IF(基本情報入力シート!C1020="","",基本情報入力シート!C1020)</f>
        <v/>
      </c>
      <c r="C995" s="858"/>
      <c r="D995" s="858"/>
      <c r="E995" s="858"/>
      <c r="F995" s="858"/>
      <c r="G995" s="858"/>
      <c r="H995" s="858"/>
      <c r="I995" s="859"/>
      <c r="J995" s="405" t="str">
        <f>IF(基本情報入力シート!M1020="","",基本情報入力シート!M1020)</f>
        <v/>
      </c>
      <c r="K995" s="406" t="str">
        <f>IF(基本情報入力シート!R1020="","",基本情報入力シート!R1020)</f>
        <v/>
      </c>
      <c r="L995" s="406" t="str">
        <f>IF(基本情報入力シート!W1020="","",基本情報入力シート!W1020)</f>
        <v/>
      </c>
      <c r="M995" s="405" t="str">
        <f>IF(基本情報入力シート!X1020="","",基本情報入力シート!X1020)</f>
        <v/>
      </c>
      <c r="N995" s="157" t="str">
        <f>IF(基本情報入力シート!Y1020="","",基本情報入力シート!Y1020)</f>
        <v/>
      </c>
      <c r="O995" s="164"/>
      <c r="P995" s="43"/>
      <c r="Q995" s="860"/>
      <c r="R995" s="861"/>
      <c r="S995" s="154" t="str">
        <f>IFERROR(ROUNDDOWN(Q995*VLOOKUP(N995,【参考】数式用!$AR$2:$AW$48,MATCH(P995,【参考】数式用!$AT$4:$AW$4)+2,FALSE)*0.5, 0), "")</f>
        <v/>
      </c>
      <c r="T995" s="47"/>
      <c r="U995" s="156" t="str">
        <f>IFERROR(IF(AG995&lt;&gt;"",Q995*VLOOKUP(N995,【参考】数式用!$AG$2:$AL$48,MATCH(P995,【参考】数式用!$AI$4:$AL$4,0)+2,0), ""), "")</f>
        <v/>
      </c>
      <c r="V995" s="42"/>
      <c r="W995" s="862"/>
      <c r="X995" s="863"/>
      <c r="Y995" s="43"/>
      <c r="Z995" s="48"/>
      <c r="AA995" s="155"/>
      <c r="AB995" s="49"/>
      <c r="AC995" s="864" t="str">
        <f>IFERROR(IF(AG995&lt;&gt;"",Z995*VLOOKUP(N995,【参考】数式用!$AG$2:$AL$48,MATCH(Y995,【参考】数式用!$AI$4:$AL$4,0)+2,0), ""), "")</f>
        <v/>
      </c>
      <c r="AD995" s="864"/>
      <c r="AE995" s="409"/>
      <c r="AF995" s="53"/>
      <c r="AG995" s="421" t="str">
        <f>IFERROR(VLOOKUP(O995, 【参考】数式用!$AY$5:$AY$13, 1, FALSE), "")</f>
        <v/>
      </c>
      <c r="AH995" s="422" t="str">
        <f>IFERROR(VLOOKUP(N995, 【参考】数式用!$BA$2:$BB$48, 2, FALSE), "")</f>
        <v/>
      </c>
      <c r="AI995" s="423" t="str">
        <f t="shared" si="32"/>
        <v/>
      </c>
      <c r="AJ995" s="424" t="str">
        <f t="shared" si="33"/>
        <v/>
      </c>
    </row>
    <row r="996" spans="1:36" ht="30" customHeight="1">
      <c r="A996" s="153">
        <v>983</v>
      </c>
      <c r="B996" s="857" t="str">
        <f>IF(基本情報入力シート!C1021="","",基本情報入力シート!C1021)</f>
        <v/>
      </c>
      <c r="C996" s="858"/>
      <c r="D996" s="858"/>
      <c r="E996" s="858"/>
      <c r="F996" s="858"/>
      <c r="G996" s="858"/>
      <c r="H996" s="858"/>
      <c r="I996" s="859"/>
      <c r="J996" s="405" t="str">
        <f>IF(基本情報入力シート!M1021="","",基本情報入力シート!M1021)</f>
        <v/>
      </c>
      <c r="K996" s="406" t="str">
        <f>IF(基本情報入力シート!R1021="","",基本情報入力シート!R1021)</f>
        <v/>
      </c>
      <c r="L996" s="406" t="str">
        <f>IF(基本情報入力シート!W1021="","",基本情報入力シート!W1021)</f>
        <v/>
      </c>
      <c r="M996" s="405" t="str">
        <f>IF(基本情報入力シート!X1021="","",基本情報入力シート!X1021)</f>
        <v/>
      </c>
      <c r="N996" s="157" t="str">
        <f>IF(基本情報入力シート!Y1021="","",基本情報入力シート!Y1021)</f>
        <v/>
      </c>
      <c r="O996" s="164"/>
      <c r="P996" s="43"/>
      <c r="Q996" s="860"/>
      <c r="R996" s="861"/>
      <c r="S996" s="154" t="str">
        <f>IFERROR(ROUNDDOWN(Q996*VLOOKUP(N996,【参考】数式用!$AR$2:$AW$48,MATCH(P996,【参考】数式用!$AT$4:$AW$4)+2,FALSE)*0.5, 0), "")</f>
        <v/>
      </c>
      <c r="T996" s="47"/>
      <c r="U996" s="156" t="str">
        <f>IFERROR(IF(AG996&lt;&gt;"",Q996*VLOOKUP(N996,【参考】数式用!$AG$2:$AL$48,MATCH(P996,【参考】数式用!$AI$4:$AL$4,0)+2,0), ""), "")</f>
        <v/>
      </c>
      <c r="V996" s="42"/>
      <c r="W996" s="862"/>
      <c r="X996" s="863"/>
      <c r="Y996" s="43"/>
      <c r="Z996" s="48"/>
      <c r="AA996" s="155"/>
      <c r="AB996" s="49"/>
      <c r="AC996" s="864" t="str">
        <f>IFERROR(IF(AG996&lt;&gt;"",Z996*VLOOKUP(N996,【参考】数式用!$AG$2:$AL$48,MATCH(Y996,【参考】数式用!$AI$4:$AL$4,0)+2,0), ""), "")</f>
        <v/>
      </c>
      <c r="AD996" s="864"/>
      <c r="AE996" s="409"/>
      <c r="AF996" s="53"/>
      <c r="AG996" s="421" t="str">
        <f>IFERROR(VLOOKUP(O996, 【参考】数式用!$AY$5:$AY$13, 1, FALSE), "")</f>
        <v/>
      </c>
      <c r="AH996" s="422" t="str">
        <f>IFERROR(VLOOKUP(N996, 【参考】数式用!$BA$2:$BB$48, 2, FALSE), "")</f>
        <v/>
      </c>
      <c r="AI996" s="423" t="str">
        <f t="shared" si="32"/>
        <v/>
      </c>
      <c r="AJ996" s="424" t="str">
        <f t="shared" si="33"/>
        <v/>
      </c>
    </row>
    <row r="997" spans="1:36" ht="30" customHeight="1">
      <c r="A997" s="153">
        <v>984</v>
      </c>
      <c r="B997" s="857" t="str">
        <f>IF(基本情報入力シート!C1022="","",基本情報入力シート!C1022)</f>
        <v/>
      </c>
      <c r="C997" s="858"/>
      <c r="D997" s="858"/>
      <c r="E997" s="858"/>
      <c r="F997" s="858"/>
      <c r="G997" s="858"/>
      <c r="H997" s="858"/>
      <c r="I997" s="859"/>
      <c r="J997" s="405" t="str">
        <f>IF(基本情報入力シート!M1022="","",基本情報入力シート!M1022)</f>
        <v/>
      </c>
      <c r="K997" s="406" t="str">
        <f>IF(基本情報入力シート!R1022="","",基本情報入力シート!R1022)</f>
        <v/>
      </c>
      <c r="L997" s="406" t="str">
        <f>IF(基本情報入力シート!W1022="","",基本情報入力シート!W1022)</f>
        <v/>
      </c>
      <c r="M997" s="405" t="str">
        <f>IF(基本情報入力シート!X1022="","",基本情報入力シート!X1022)</f>
        <v/>
      </c>
      <c r="N997" s="157" t="str">
        <f>IF(基本情報入力シート!Y1022="","",基本情報入力シート!Y1022)</f>
        <v/>
      </c>
      <c r="O997" s="164"/>
      <c r="P997" s="43"/>
      <c r="Q997" s="860"/>
      <c r="R997" s="861"/>
      <c r="S997" s="154" t="str">
        <f>IFERROR(ROUNDDOWN(Q997*VLOOKUP(N997,【参考】数式用!$AR$2:$AW$48,MATCH(P997,【参考】数式用!$AT$4:$AW$4)+2,FALSE)*0.5, 0), "")</f>
        <v/>
      </c>
      <c r="T997" s="47"/>
      <c r="U997" s="156" t="str">
        <f>IFERROR(IF(AG997&lt;&gt;"",Q997*VLOOKUP(N997,【参考】数式用!$AG$2:$AL$48,MATCH(P997,【参考】数式用!$AI$4:$AL$4,0)+2,0), ""), "")</f>
        <v/>
      </c>
      <c r="V997" s="42"/>
      <c r="W997" s="862"/>
      <c r="X997" s="863"/>
      <c r="Y997" s="43"/>
      <c r="Z997" s="48"/>
      <c r="AA997" s="155"/>
      <c r="AB997" s="49"/>
      <c r="AC997" s="864" t="str">
        <f>IFERROR(IF(AG997&lt;&gt;"",Z997*VLOOKUP(N997,【参考】数式用!$AG$2:$AL$48,MATCH(Y997,【参考】数式用!$AI$4:$AL$4,0)+2,0), ""), "")</f>
        <v/>
      </c>
      <c r="AD997" s="864"/>
      <c r="AE997" s="409"/>
      <c r="AF997" s="53"/>
      <c r="AG997" s="421" t="str">
        <f>IFERROR(VLOOKUP(O997, 【参考】数式用!$AY$5:$AY$13, 1, FALSE), "")</f>
        <v/>
      </c>
      <c r="AH997" s="422" t="str">
        <f>IFERROR(VLOOKUP(N997, 【参考】数式用!$BA$2:$BB$48, 2, FALSE), "")</f>
        <v/>
      </c>
      <c r="AI997" s="423" t="str">
        <f t="shared" si="32"/>
        <v/>
      </c>
      <c r="AJ997" s="424" t="str">
        <f t="shared" si="33"/>
        <v/>
      </c>
    </row>
    <row r="998" spans="1:36" ht="30" customHeight="1">
      <c r="A998" s="153">
        <v>985</v>
      </c>
      <c r="B998" s="857" t="str">
        <f>IF(基本情報入力シート!C1023="","",基本情報入力シート!C1023)</f>
        <v/>
      </c>
      <c r="C998" s="858"/>
      <c r="D998" s="858"/>
      <c r="E998" s="858"/>
      <c r="F998" s="858"/>
      <c r="G998" s="858"/>
      <c r="H998" s="858"/>
      <c r="I998" s="859"/>
      <c r="J998" s="405" t="str">
        <f>IF(基本情報入力シート!M1023="","",基本情報入力シート!M1023)</f>
        <v/>
      </c>
      <c r="K998" s="406" t="str">
        <f>IF(基本情報入力シート!R1023="","",基本情報入力シート!R1023)</f>
        <v/>
      </c>
      <c r="L998" s="406" t="str">
        <f>IF(基本情報入力シート!W1023="","",基本情報入力シート!W1023)</f>
        <v/>
      </c>
      <c r="M998" s="405" t="str">
        <f>IF(基本情報入力シート!X1023="","",基本情報入力シート!X1023)</f>
        <v/>
      </c>
      <c r="N998" s="157" t="str">
        <f>IF(基本情報入力シート!Y1023="","",基本情報入力シート!Y1023)</f>
        <v/>
      </c>
      <c r="O998" s="164"/>
      <c r="P998" s="43"/>
      <c r="Q998" s="860"/>
      <c r="R998" s="861"/>
      <c r="S998" s="154" t="str">
        <f>IFERROR(ROUNDDOWN(Q998*VLOOKUP(N998,【参考】数式用!$AR$2:$AW$48,MATCH(P998,【参考】数式用!$AT$4:$AW$4)+2,FALSE)*0.5, 0), "")</f>
        <v/>
      </c>
      <c r="T998" s="47"/>
      <c r="U998" s="156" t="str">
        <f>IFERROR(IF(AG998&lt;&gt;"",Q998*VLOOKUP(N998,【参考】数式用!$AG$2:$AL$48,MATCH(P998,【参考】数式用!$AI$4:$AL$4,0)+2,0), ""), "")</f>
        <v/>
      </c>
      <c r="V998" s="42"/>
      <c r="W998" s="862"/>
      <c r="X998" s="863"/>
      <c r="Y998" s="43"/>
      <c r="Z998" s="48"/>
      <c r="AA998" s="155"/>
      <c r="AB998" s="49"/>
      <c r="AC998" s="864" t="str">
        <f>IFERROR(IF(AG998&lt;&gt;"",Z998*VLOOKUP(N998,【参考】数式用!$AG$2:$AL$48,MATCH(Y998,【参考】数式用!$AI$4:$AL$4,0)+2,0), ""), "")</f>
        <v/>
      </c>
      <c r="AD998" s="864"/>
      <c r="AE998" s="409"/>
      <c r="AF998" s="53"/>
      <c r="AG998" s="421" t="str">
        <f>IFERROR(VLOOKUP(O998, 【参考】数式用!$AY$5:$AY$13, 1, FALSE), "")</f>
        <v/>
      </c>
      <c r="AH998" s="422" t="str">
        <f>IFERROR(VLOOKUP(N998, 【参考】数式用!$BA$2:$BB$48, 2, FALSE), "")</f>
        <v/>
      </c>
      <c r="AI998" s="423" t="str">
        <f t="shared" si="32"/>
        <v/>
      </c>
      <c r="AJ998" s="424" t="str">
        <f t="shared" si="33"/>
        <v/>
      </c>
    </row>
    <row r="999" spans="1:36" ht="30" customHeight="1">
      <c r="A999" s="153">
        <v>986</v>
      </c>
      <c r="B999" s="857" t="str">
        <f>IF(基本情報入力シート!C1024="","",基本情報入力シート!C1024)</f>
        <v/>
      </c>
      <c r="C999" s="858"/>
      <c r="D999" s="858"/>
      <c r="E999" s="858"/>
      <c r="F999" s="858"/>
      <c r="G999" s="858"/>
      <c r="H999" s="858"/>
      <c r="I999" s="859"/>
      <c r="J999" s="405" t="str">
        <f>IF(基本情報入力シート!M1024="","",基本情報入力シート!M1024)</f>
        <v/>
      </c>
      <c r="K999" s="406" t="str">
        <f>IF(基本情報入力シート!R1024="","",基本情報入力シート!R1024)</f>
        <v/>
      </c>
      <c r="L999" s="406" t="str">
        <f>IF(基本情報入力シート!W1024="","",基本情報入力シート!W1024)</f>
        <v/>
      </c>
      <c r="M999" s="405" t="str">
        <f>IF(基本情報入力シート!X1024="","",基本情報入力シート!X1024)</f>
        <v/>
      </c>
      <c r="N999" s="157" t="str">
        <f>IF(基本情報入力シート!Y1024="","",基本情報入力シート!Y1024)</f>
        <v/>
      </c>
      <c r="O999" s="164"/>
      <c r="P999" s="43"/>
      <c r="Q999" s="860"/>
      <c r="R999" s="861"/>
      <c r="S999" s="154" t="str">
        <f>IFERROR(ROUNDDOWN(Q999*VLOOKUP(N999,【参考】数式用!$AR$2:$AW$48,MATCH(P999,【参考】数式用!$AT$4:$AW$4)+2,FALSE)*0.5, 0), "")</f>
        <v/>
      </c>
      <c r="T999" s="47"/>
      <c r="U999" s="156" t="str">
        <f>IFERROR(IF(AG999&lt;&gt;"",Q999*VLOOKUP(N999,【参考】数式用!$AG$2:$AL$48,MATCH(P999,【参考】数式用!$AI$4:$AL$4,0)+2,0), ""), "")</f>
        <v/>
      </c>
      <c r="V999" s="42"/>
      <c r="W999" s="862"/>
      <c r="X999" s="863"/>
      <c r="Y999" s="43"/>
      <c r="Z999" s="48"/>
      <c r="AA999" s="155"/>
      <c r="AB999" s="49"/>
      <c r="AC999" s="864" t="str">
        <f>IFERROR(IF(AG999&lt;&gt;"",Z999*VLOOKUP(N999,【参考】数式用!$AG$2:$AL$48,MATCH(Y999,【参考】数式用!$AI$4:$AL$4,0)+2,0), ""), "")</f>
        <v/>
      </c>
      <c r="AD999" s="864"/>
      <c r="AE999" s="409"/>
      <c r="AF999" s="53"/>
      <c r="AG999" s="421" t="str">
        <f>IFERROR(VLOOKUP(O999, 【参考】数式用!$AY$5:$AY$13, 1, FALSE), "")</f>
        <v/>
      </c>
      <c r="AH999" s="422" t="str">
        <f>IFERROR(VLOOKUP(N999, 【参考】数式用!$BA$2:$BB$48, 2, FALSE), "")</f>
        <v/>
      </c>
      <c r="AI999" s="423" t="str">
        <f t="shared" si="32"/>
        <v/>
      </c>
      <c r="AJ999" s="424" t="str">
        <f t="shared" si="33"/>
        <v/>
      </c>
    </row>
    <row r="1000" spans="1:36" ht="30" customHeight="1">
      <c r="A1000" s="153">
        <v>987</v>
      </c>
      <c r="B1000" s="857" t="str">
        <f>IF(基本情報入力シート!C1025="","",基本情報入力シート!C1025)</f>
        <v/>
      </c>
      <c r="C1000" s="858"/>
      <c r="D1000" s="858"/>
      <c r="E1000" s="858"/>
      <c r="F1000" s="858"/>
      <c r="G1000" s="858"/>
      <c r="H1000" s="858"/>
      <c r="I1000" s="859"/>
      <c r="J1000" s="405" t="str">
        <f>IF(基本情報入力シート!M1025="","",基本情報入力シート!M1025)</f>
        <v/>
      </c>
      <c r="K1000" s="406" t="str">
        <f>IF(基本情報入力シート!R1025="","",基本情報入力シート!R1025)</f>
        <v/>
      </c>
      <c r="L1000" s="406" t="str">
        <f>IF(基本情報入力シート!W1025="","",基本情報入力シート!W1025)</f>
        <v/>
      </c>
      <c r="M1000" s="405" t="str">
        <f>IF(基本情報入力シート!X1025="","",基本情報入力シート!X1025)</f>
        <v/>
      </c>
      <c r="N1000" s="157" t="str">
        <f>IF(基本情報入力シート!Y1025="","",基本情報入力シート!Y1025)</f>
        <v/>
      </c>
      <c r="O1000" s="164"/>
      <c r="P1000" s="43"/>
      <c r="Q1000" s="860"/>
      <c r="R1000" s="861"/>
      <c r="S1000" s="154" t="str">
        <f>IFERROR(ROUNDDOWN(Q1000*VLOOKUP(N1000,【参考】数式用!$AR$2:$AW$48,MATCH(P1000,【参考】数式用!$AT$4:$AW$4)+2,FALSE)*0.5, 0), "")</f>
        <v/>
      </c>
      <c r="T1000" s="47"/>
      <c r="U1000" s="156" t="str">
        <f>IFERROR(IF(AG1000&lt;&gt;"",Q1000*VLOOKUP(N1000,【参考】数式用!$AG$2:$AL$48,MATCH(P1000,【参考】数式用!$AI$4:$AL$4,0)+2,0), ""), "")</f>
        <v/>
      </c>
      <c r="V1000" s="42"/>
      <c r="W1000" s="862"/>
      <c r="X1000" s="863"/>
      <c r="Y1000" s="43"/>
      <c r="Z1000" s="48"/>
      <c r="AA1000" s="155"/>
      <c r="AB1000" s="49"/>
      <c r="AC1000" s="864" t="str">
        <f>IFERROR(IF(AG1000&lt;&gt;"",Z1000*VLOOKUP(N1000,【参考】数式用!$AG$2:$AL$48,MATCH(Y1000,【参考】数式用!$AI$4:$AL$4,0)+2,0), ""), "")</f>
        <v/>
      </c>
      <c r="AD1000" s="864"/>
      <c r="AE1000" s="409"/>
      <c r="AF1000" s="53"/>
      <c r="AG1000" s="421" t="str">
        <f>IFERROR(VLOOKUP(O1000, 【参考】数式用!$AY$5:$AY$13, 1, FALSE), "")</f>
        <v/>
      </c>
      <c r="AH1000" s="422" t="str">
        <f>IFERROR(VLOOKUP(N1000, 【参考】数式用!$BA$2:$BB$48, 2, FALSE), "")</f>
        <v/>
      </c>
      <c r="AI1000" s="423" t="str">
        <f t="shared" ref="AI1000:AI1063" si="34">IF(AND(OR(P1000="処遇改善加算Ⅰ",P1000="処遇改善加算Ⅱ"),AH1000="対象"), 1,"")</f>
        <v/>
      </c>
      <c r="AJ1000" s="424" t="str">
        <f t="shared" ref="AJ1000:AJ1063" si="35">IF(OR(Y1000="処遇改善加算Ⅰ",Y1000="処遇改善加算Ⅱ"),IF(AND(N1000&lt;&gt;"訪問型サービス（総合事業）",N1000&lt;&gt;"通所型サービス（総合事業）",N1000&lt;&gt;"（介護予防）短期入所生活介護",N1000&lt;&gt;"（介護予防）短期入所療養介護（老健）",N1000&lt;&gt;"（介護予防）短期入所療養介護 （病院等（老健以外）)",N1000&lt;&gt;"（介護予防）短期入所療養介護（医療院）"),1,""),"")</f>
        <v/>
      </c>
    </row>
    <row r="1001" spans="1:36" ht="30" customHeight="1">
      <c r="A1001" s="153">
        <v>988</v>
      </c>
      <c r="B1001" s="857" t="str">
        <f>IF(基本情報入力シート!C1026="","",基本情報入力シート!C1026)</f>
        <v/>
      </c>
      <c r="C1001" s="858"/>
      <c r="D1001" s="858"/>
      <c r="E1001" s="858"/>
      <c r="F1001" s="858"/>
      <c r="G1001" s="858"/>
      <c r="H1001" s="858"/>
      <c r="I1001" s="859"/>
      <c r="J1001" s="405" t="str">
        <f>IF(基本情報入力シート!M1026="","",基本情報入力シート!M1026)</f>
        <v/>
      </c>
      <c r="K1001" s="406" t="str">
        <f>IF(基本情報入力シート!R1026="","",基本情報入力シート!R1026)</f>
        <v/>
      </c>
      <c r="L1001" s="406" t="str">
        <f>IF(基本情報入力シート!W1026="","",基本情報入力シート!W1026)</f>
        <v/>
      </c>
      <c r="M1001" s="405" t="str">
        <f>IF(基本情報入力シート!X1026="","",基本情報入力シート!X1026)</f>
        <v/>
      </c>
      <c r="N1001" s="157" t="str">
        <f>IF(基本情報入力シート!Y1026="","",基本情報入力シート!Y1026)</f>
        <v/>
      </c>
      <c r="O1001" s="164"/>
      <c r="P1001" s="43"/>
      <c r="Q1001" s="860"/>
      <c r="R1001" s="861"/>
      <c r="S1001" s="154" t="str">
        <f>IFERROR(ROUNDDOWN(Q1001*VLOOKUP(N1001,【参考】数式用!$AR$2:$AW$48,MATCH(P1001,【参考】数式用!$AT$4:$AW$4)+2,FALSE)*0.5, 0), "")</f>
        <v/>
      </c>
      <c r="T1001" s="47"/>
      <c r="U1001" s="156" t="str">
        <f>IFERROR(IF(AG1001&lt;&gt;"",Q1001*VLOOKUP(N1001,【参考】数式用!$AG$2:$AL$48,MATCH(P1001,【参考】数式用!$AI$4:$AL$4,0)+2,0), ""), "")</f>
        <v/>
      </c>
      <c r="V1001" s="42"/>
      <c r="W1001" s="862"/>
      <c r="X1001" s="863"/>
      <c r="Y1001" s="43"/>
      <c r="Z1001" s="48"/>
      <c r="AA1001" s="155"/>
      <c r="AB1001" s="49"/>
      <c r="AC1001" s="864" t="str">
        <f>IFERROR(IF(AG1001&lt;&gt;"",Z1001*VLOOKUP(N1001,【参考】数式用!$AG$2:$AL$48,MATCH(Y1001,【参考】数式用!$AI$4:$AL$4,0)+2,0), ""), "")</f>
        <v/>
      </c>
      <c r="AD1001" s="864"/>
      <c r="AE1001" s="409"/>
      <c r="AF1001" s="53"/>
      <c r="AG1001" s="421" t="str">
        <f>IFERROR(VLOOKUP(O1001, 【参考】数式用!$AY$5:$AY$13, 1, FALSE), "")</f>
        <v/>
      </c>
      <c r="AH1001" s="422" t="str">
        <f>IFERROR(VLOOKUP(N1001, 【参考】数式用!$BA$2:$BB$48, 2, FALSE), "")</f>
        <v/>
      </c>
      <c r="AI1001" s="423" t="str">
        <f t="shared" si="34"/>
        <v/>
      </c>
      <c r="AJ1001" s="424" t="str">
        <f t="shared" si="35"/>
        <v/>
      </c>
    </row>
    <row r="1002" spans="1:36" ht="30" customHeight="1">
      <c r="A1002" s="153">
        <v>989</v>
      </c>
      <c r="B1002" s="857" t="str">
        <f>IF(基本情報入力シート!C1027="","",基本情報入力シート!C1027)</f>
        <v/>
      </c>
      <c r="C1002" s="858"/>
      <c r="D1002" s="858"/>
      <c r="E1002" s="858"/>
      <c r="F1002" s="858"/>
      <c r="G1002" s="858"/>
      <c r="H1002" s="858"/>
      <c r="I1002" s="859"/>
      <c r="J1002" s="405" t="str">
        <f>IF(基本情報入力シート!M1027="","",基本情報入力シート!M1027)</f>
        <v/>
      </c>
      <c r="K1002" s="406" t="str">
        <f>IF(基本情報入力シート!R1027="","",基本情報入力シート!R1027)</f>
        <v/>
      </c>
      <c r="L1002" s="406" t="str">
        <f>IF(基本情報入力シート!W1027="","",基本情報入力シート!W1027)</f>
        <v/>
      </c>
      <c r="M1002" s="405" t="str">
        <f>IF(基本情報入力シート!X1027="","",基本情報入力シート!X1027)</f>
        <v/>
      </c>
      <c r="N1002" s="157" t="str">
        <f>IF(基本情報入力シート!Y1027="","",基本情報入力シート!Y1027)</f>
        <v/>
      </c>
      <c r="O1002" s="164"/>
      <c r="P1002" s="43"/>
      <c r="Q1002" s="860"/>
      <c r="R1002" s="861"/>
      <c r="S1002" s="154" t="str">
        <f>IFERROR(ROUNDDOWN(Q1002*VLOOKUP(N1002,【参考】数式用!$AR$2:$AW$48,MATCH(P1002,【参考】数式用!$AT$4:$AW$4)+2,FALSE)*0.5, 0), "")</f>
        <v/>
      </c>
      <c r="T1002" s="47"/>
      <c r="U1002" s="156" t="str">
        <f>IFERROR(IF(AG1002&lt;&gt;"",Q1002*VLOOKUP(N1002,【参考】数式用!$AG$2:$AL$48,MATCH(P1002,【参考】数式用!$AI$4:$AL$4,0)+2,0), ""), "")</f>
        <v/>
      </c>
      <c r="V1002" s="42"/>
      <c r="W1002" s="862"/>
      <c r="X1002" s="863"/>
      <c r="Y1002" s="43"/>
      <c r="Z1002" s="48"/>
      <c r="AA1002" s="155"/>
      <c r="AB1002" s="49"/>
      <c r="AC1002" s="864" t="str">
        <f>IFERROR(IF(AG1002&lt;&gt;"",Z1002*VLOOKUP(N1002,【参考】数式用!$AG$2:$AL$48,MATCH(Y1002,【参考】数式用!$AI$4:$AL$4,0)+2,0), ""), "")</f>
        <v/>
      </c>
      <c r="AD1002" s="864"/>
      <c r="AE1002" s="409"/>
      <c r="AF1002" s="53"/>
      <c r="AG1002" s="421" t="str">
        <f>IFERROR(VLOOKUP(O1002, 【参考】数式用!$AY$5:$AY$13, 1, FALSE), "")</f>
        <v/>
      </c>
      <c r="AH1002" s="422" t="str">
        <f>IFERROR(VLOOKUP(N1002, 【参考】数式用!$BA$2:$BB$48, 2, FALSE), "")</f>
        <v/>
      </c>
      <c r="AI1002" s="423" t="str">
        <f t="shared" si="34"/>
        <v/>
      </c>
      <c r="AJ1002" s="424" t="str">
        <f t="shared" si="35"/>
        <v/>
      </c>
    </row>
    <row r="1003" spans="1:36" ht="30" customHeight="1">
      <c r="A1003" s="153">
        <v>990</v>
      </c>
      <c r="B1003" s="857" t="str">
        <f>IF(基本情報入力シート!C1028="","",基本情報入力シート!C1028)</f>
        <v/>
      </c>
      <c r="C1003" s="858"/>
      <c r="D1003" s="858"/>
      <c r="E1003" s="858"/>
      <c r="F1003" s="858"/>
      <c r="G1003" s="858"/>
      <c r="H1003" s="858"/>
      <c r="I1003" s="859"/>
      <c r="J1003" s="405" t="str">
        <f>IF(基本情報入力シート!M1028="","",基本情報入力シート!M1028)</f>
        <v/>
      </c>
      <c r="K1003" s="406" t="str">
        <f>IF(基本情報入力シート!R1028="","",基本情報入力シート!R1028)</f>
        <v/>
      </c>
      <c r="L1003" s="406" t="str">
        <f>IF(基本情報入力シート!W1028="","",基本情報入力シート!W1028)</f>
        <v/>
      </c>
      <c r="M1003" s="405" t="str">
        <f>IF(基本情報入力シート!X1028="","",基本情報入力シート!X1028)</f>
        <v/>
      </c>
      <c r="N1003" s="157" t="str">
        <f>IF(基本情報入力シート!Y1028="","",基本情報入力シート!Y1028)</f>
        <v/>
      </c>
      <c r="O1003" s="164"/>
      <c r="P1003" s="43"/>
      <c r="Q1003" s="860"/>
      <c r="R1003" s="861"/>
      <c r="S1003" s="154" t="str">
        <f>IFERROR(ROUNDDOWN(Q1003*VLOOKUP(N1003,【参考】数式用!$AR$2:$AW$48,MATCH(P1003,【参考】数式用!$AT$4:$AW$4)+2,FALSE)*0.5, 0), "")</f>
        <v/>
      </c>
      <c r="T1003" s="47"/>
      <c r="U1003" s="156" t="str">
        <f>IFERROR(IF(AG1003&lt;&gt;"",Q1003*VLOOKUP(N1003,【参考】数式用!$AG$2:$AL$48,MATCH(P1003,【参考】数式用!$AI$4:$AL$4,0)+2,0), ""), "")</f>
        <v/>
      </c>
      <c r="V1003" s="42"/>
      <c r="W1003" s="862"/>
      <c r="X1003" s="863"/>
      <c r="Y1003" s="43"/>
      <c r="Z1003" s="48"/>
      <c r="AA1003" s="155"/>
      <c r="AB1003" s="49"/>
      <c r="AC1003" s="864" t="str">
        <f>IFERROR(IF(AG1003&lt;&gt;"",Z1003*VLOOKUP(N1003,【参考】数式用!$AG$2:$AL$48,MATCH(Y1003,【参考】数式用!$AI$4:$AL$4,0)+2,0), ""), "")</f>
        <v/>
      </c>
      <c r="AD1003" s="864"/>
      <c r="AE1003" s="409"/>
      <c r="AF1003" s="53"/>
      <c r="AG1003" s="421" t="str">
        <f>IFERROR(VLOOKUP(O1003, 【参考】数式用!$AY$5:$AY$13, 1, FALSE), "")</f>
        <v/>
      </c>
      <c r="AH1003" s="422" t="str">
        <f>IFERROR(VLOOKUP(N1003, 【参考】数式用!$BA$2:$BB$48, 2, FALSE), "")</f>
        <v/>
      </c>
      <c r="AI1003" s="423" t="str">
        <f t="shared" si="34"/>
        <v/>
      </c>
      <c r="AJ1003" s="424" t="str">
        <f t="shared" si="35"/>
        <v/>
      </c>
    </row>
    <row r="1004" spans="1:36" ht="30" customHeight="1">
      <c r="A1004" s="153">
        <v>991</v>
      </c>
      <c r="B1004" s="857" t="str">
        <f>IF(基本情報入力シート!C1029="","",基本情報入力シート!C1029)</f>
        <v/>
      </c>
      <c r="C1004" s="858"/>
      <c r="D1004" s="858"/>
      <c r="E1004" s="858"/>
      <c r="F1004" s="858"/>
      <c r="G1004" s="858"/>
      <c r="H1004" s="858"/>
      <c r="I1004" s="859"/>
      <c r="J1004" s="405" t="str">
        <f>IF(基本情報入力シート!M1029="","",基本情報入力シート!M1029)</f>
        <v/>
      </c>
      <c r="K1004" s="406" t="str">
        <f>IF(基本情報入力シート!R1029="","",基本情報入力シート!R1029)</f>
        <v/>
      </c>
      <c r="L1004" s="406" t="str">
        <f>IF(基本情報入力シート!W1029="","",基本情報入力シート!W1029)</f>
        <v/>
      </c>
      <c r="M1004" s="405" t="str">
        <f>IF(基本情報入力シート!X1029="","",基本情報入力シート!X1029)</f>
        <v/>
      </c>
      <c r="N1004" s="157" t="str">
        <f>IF(基本情報入力シート!Y1029="","",基本情報入力シート!Y1029)</f>
        <v/>
      </c>
      <c r="O1004" s="164"/>
      <c r="P1004" s="43"/>
      <c r="Q1004" s="860"/>
      <c r="R1004" s="861"/>
      <c r="S1004" s="154" t="str">
        <f>IFERROR(ROUNDDOWN(Q1004*VLOOKUP(N1004,【参考】数式用!$AR$2:$AW$48,MATCH(P1004,【参考】数式用!$AT$4:$AW$4)+2,FALSE)*0.5, 0), "")</f>
        <v/>
      </c>
      <c r="T1004" s="47"/>
      <c r="U1004" s="156" t="str">
        <f>IFERROR(IF(AG1004&lt;&gt;"",Q1004*VLOOKUP(N1004,【参考】数式用!$AG$2:$AL$48,MATCH(P1004,【参考】数式用!$AI$4:$AL$4,0)+2,0), ""), "")</f>
        <v/>
      </c>
      <c r="V1004" s="42"/>
      <c r="W1004" s="862"/>
      <c r="X1004" s="863"/>
      <c r="Y1004" s="43"/>
      <c r="Z1004" s="48"/>
      <c r="AA1004" s="155"/>
      <c r="AB1004" s="49"/>
      <c r="AC1004" s="864" t="str">
        <f>IFERROR(IF(AG1004&lt;&gt;"",Z1004*VLOOKUP(N1004,【参考】数式用!$AG$2:$AL$48,MATCH(Y1004,【参考】数式用!$AI$4:$AL$4,0)+2,0), ""), "")</f>
        <v/>
      </c>
      <c r="AD1004" s="864"/>
      <c r="AE1004" s="409"/>
      <c r="AF1004" s="53"/>
      <c r="AG1004" s="421" t="str">
        <f>IFERROR(VLOOKUP(O1004, 【参考】数式用!$AY$5:$AY$13, 1, FALSE), "")</f>
        <v/>
      </c>
      <c r="AH1004" s="422" t="str">
        <f>IFERROR(VLOOKUP(N1004, 【参考】数式用!$BA$2:$BB$48, 2, FALSE), "")</f>
        <v/>
      </c>
      <c r="AI1004" s="423" t="str">
        <f t="shared" si="34"/>
        <v/>
      </c>
      <c r="AJ1004" s="424" t="str">
        <f t="shared" si="35"/>
        <v/>
      </c>
    </row>
    <row r="1005" spans="1:36" ht="30" customHeight="1">
      <c r="A1005" s="153">
        <v>992</v>
      </c>
      <c r="B1005" s="857" t="str">
        <f>IF(基本情報入力シート!C1030="","",基本情報入力シート!C1030)</f>
        <v/>
      </c>
      <c r="C1005" s="858"/>
      <c r="D1005" s="858"/>
      <c r="E1005" s="858"/>
      <c r="F1005" s="858"/>
      <c r="G1005" s="858"/>
      <c r="H1005" s="858"/>
      <c r="I1005" s="859"/>
      <c r="J1005" s="405" t="str">
        <f>IF(基本情報入力シート!M1030="","",基本情報入力シート!M1030)</f>
        <v/>
      </c>
      <c r="K1005" s="406" t="str">
        <f>IF(基本情報入力シート!R1030="","",基本情報入力シート!R1030)</f>
        <v/>
      </c>
      <c r="L1005" s="406" t="str">
        <f>IF(基本情報入力シート!W1030="","",基本情報入力シート!W1030)</f>
        <v/>
      </c>
      <c r="M1005" s="405" t="str">
        <f>IF(基本情報入力シート!X1030="","",基本情報入力シート!X1030)</f>
        <v/>
      </c>
      <c r="N1005" s="157" t="str">
        <f>IF(基本情報入力シート!Y1030="","",基本情報入力シート!Y1030)</f>
        <v/>
      </c>
      <c r="O1005" s="164"/>
      <c r="P1005" s="43"/>
      <c r="Q1005" s="860"/>
      <c r="R1005" s="861"/>
      <c r="S1005" s="154" t="str">
        <f>IFERROR(ROUNDDOWN(Q1005*VLOOKUP(N1005,【参考】数式用!$AR$2:$AW$48,MATCH(P1005,【参考】数式用!$AT$4:$AW$4)+2,FALSE)*0.5, 0), "")</f>
        <v/>
      </c>
      <c r="T1005" s="47"/>
      <c r="U1005" s="156" t="str">
        <f>IFERROR(IF(AG1005&lt;&gt;"",Q1005*VLOOKUP(N1005,【参考】数式用!$AG$2:$AL$48,MATCH(P1005,【参考】数式用!$AI$4:$AL$4,0)+2,0), ""), "")</f>
        <v/>
      </c>
      <c r="V1005" s="42"/>
      <c r="W1005" s="862"/>
      <c r="X1005" s="863"/>
      <c r="Y1005" s="43"/>
      <c r="Z1005" s="48"/>
      <c r="AA1005" s="155"/>
      <c r="AB1005" s="49"/>
      <c r="AC1005" s="864" t="str">
        <f>IFERROR(IF(AG1005&lt;&gt;"",Z1005*VLOOKUP(N1005,【参考】数式用!$AG$2:$AL$48,MATCH(Y1005,【参考】数式用!$AI$4:$AL$4,0)+2,0), ""), "")</f>
        <v/>
      </c>
      <c r="AD1005" s="864"/>
      <c r="AE1005" s="409"/>
      <c r="AF1005" s="53"/>
      <c r="AG1005" s="421" t="str">
        <f>IFERROR(VLOOKUP(O1005, 【参考】数式用!$AY$5:$AY$13, 1, FALSE), "")</f>
        <v/>
      </c>
      <c r="AH1005" s="422" t="str">
        <f>IFERROR(VLOOKUP(N1005, 【参考】数式用!$BA$2:$BB$48, 2, FALSE), "")</f>
        <v/>
      </c>
      <c r="AI1005" s="423" t="str">
        <f t="shared" si="34"/>
        <v/>
      </c>
      <c r="AJ1005" s="424" t="str">
        <f t="shared" si="35"/>
        <v/>
      </c>
    </row>
    <row r="1006" spans="1:36" ht="30" customHeight="1">
      <c r="A1006" s="153">
        <v>993</v>
      </c>
      <c r="B1006" s="857" t="str">
        <f>IF(基本情報入力シート!C1031="","",基本情報入力シート!C1031)</f>
        <v/>
      </c>
      <c r="C1006" s="858"/>
      <c r="D1006" s="858"/>
      <c r="E1006" s="858"/>
      <c r="F1006" s="858"/>
      <c r="G1006" s="858"/>
      <c r="H1006" s="858"/>
      <c r="I1006" s="859"/>
      <c r="J1006" s="405" t="str">
        <f>IF(基本情報入力シート!M1031="","",基本情報入力シート!M1031)</f>
        <v/>
      </c>
      <c r="K1006" s="406" t="str">
        <f>IF(基本情報入力シート!R1031="","",基本情報入力シート!R1031)</f>
        <v/>
      </c>
      <c r="L1006" s="406" t="str">
        <f>IF(基本情報入力シート!W1031="","",基本情報入力シート!W1031)</f>
        <v/>
      </c>
      <c r="M1006" s="405" t="str">
        <f>IF(基本情報入力シート!X1031="","",基本情報入力シート!X1031)</f>
        <v/>
      </c>
      <c r="N1006" s="157" t="str">
        <f>IF(基本情報入力シート!Y1031="","",基本情報入力シート!Y1031)</f>
        <v/>
      </c>
      <c r="O1006" s="164"/>
      <c r="P1006" s="43"/>
      <c r="Q1006" s="860"/>
      <c r="R1006" s="861"/>
      <c r="S1006" s="154" t="str">
        <f>IFERROR(ROUNDDOWN(Q1006*VLOOKUP(N1006,【参考】数式用!$AR$2:$AW$48,MATCH(P1006,【参考】数式用!$AT$4:$AW$4)+2,FALSE)*0.5, 0), "")</f>
        <v/>
      </c>
      <c r="T1006" s="47"/>
      <c r="U1006" s="156" t="str">
        <f>IFERROR(IF(AG1006&lt;&gt;"",Q1006*VLOOKUP(N1006,【参考】数式用!$AG$2:$AL$48,MATCH(P1006,【参考】数式用!$AI$4:$AL$4,0)+2,0), ""), "")</f>
        <v/>
      </c>
      <c r="V1006" s="42"/>
      <c r="W1006" s="862"/>
      <c r="X1006" s="863"/>
      <c r="Y1006" s="43"/>
      <c r="Z1006" s="48"/>
      <c r="AA1006" s="155"/>
      <c r="AB1006" s="49"/>
      <c r="AC1006" s="864" t="str">
        <f>IFERROR(IF(AG1006&lt;&gt;"",Z1006*VLOOKUP(N1006,【参考】数式用!$AG$2:$AL$48,MATCH(Y1006,【参考】数式用!$AI$4:$AL$4,0)+2,0), ""), "")</f>
        <v/>
      </c>
      <c r="AD1006" s="864"/>
      <c r="AE1006" s="409"/>
      <c r="AF1006" s="53"/>
      <c r="AG1006" s="421" t="str">
        <f>IFERROR(VLOOKUP(O1006, 【参考】数式用!$AY$5:$AY$13, 1, FALSE), "")</f>
        <v/>
      </c>
      <c r="AH1006" s="422" t="str">
        <f>IFERROR(VLOOKUP(N1006, 【参考】数式用!$BA$2:$BB$48, 2, FALSE), "")</f>
        <v/>
      </c>
      <c r="AI1006" s="423" t="str">
        <f t="shared" si="34"/>
        <v/>
      </c>
      <c r="AJ1006" s="424" t="str">
        <f t="shared" si="35"/>
        <v/>
      </c>
    </row>
    <row r="1007" spans="1:36" ht="30" customHeight="1">
      <c r="A1007" s="153">
        <v>994</v>
      </c>
      <c r="B1007" s="857" t="str">
        <f>IF(基本情報入力シート!C1032="","",基本情報入力シート!C1032)</f>
        <v/>
      </c>
      <c r="C1007" s="858"/>
      <c r="D1007" s="858"/>
      <c r="E1007" s="858"/>
      <c r="F1007" s="858"/>
      <c r="G1007" s="858"/>
      <c r="H1007" s="858"/>
      <c r="I1007" s="859"/>
      <c r="J1007" s="405" t="str">
        <f>IF(基本情報入力シート!M1032="","",基本情報入力シート!M1032)</f>
        <v/>
      </c>
      <c r="K1007" s="406" t="str">
        <f>IF(基本情報入力シート!R1032="","",基本情報入力シート!R1032)</f>
        <v/>
      </c>
      <c r="L1007" s="406" t="str">
        <f>IF(基本情報入力シート!W1032="","",基本情報入力シート!W1032)</f>
        <v/>
      </c>
      <c r="M1007" s="405" t="str">
        <f>IF(基本情報入力シート!X1032="","",基本情報入力シート!X1032)</f>
        <v/>
      </c>
      <c r="N1007" s="157" t="str">
        <f>IF(基本情報入力シート!Y1032="","",基本情報入力シート!Y1032)</f>
        <v/>
      </c>
      <c r="O1007" s="164"/>
      <c r="P1007" s="43"/>
      <c r="Q1007" s="860"/>
      <c r="R1007" s="861"/>
      <c r="S1007" s="154" t="str">
        <f>IFERROR(ROUNDDOWN(Q1007*VLOOKUP(N1007,【参考】数式用!$AR$2:$AW$48,MATCH(P1007,【参考】数式用!$AT$4:$AW$4)+2,FALSE)*0.5, 0), "")</f>
        <v/>
      </c>
      <c r="T1007" s="47"/>
      <c r="U1007" s="156" t="str">
        <f>IFERROR(IF(AG1007&lt;&gt;"",Q1007*VLOOKUP(N1007,【参考】数式用!$AG$2:$AL$48,MATCH(P1007,【参考】数式用!$AI$4:$AL$4,0)+2,0), ""), "")</f>
        <v/>
      </c>
      <c r="V1007" s="42"/>
      <c r="W1007" s="862"/>
      <c r="X1007" s="863"/>
      <c r="Y1007" s="43"/>
      <c r="Z1007" s="48"/>
      <c r="AA1007" s="155"/>
      <c r="AB1007" s="49"/>
      <c r="AC1007" s="864" t="str">
        <f>IFERROR(IF(AG1007&lt;&gt;"",Z1007*VLOOKUP(N1007,【参考】数式用!$AG$2:$AL$48,MATCH(Y1007,【参考】数式用!$AI$4:$AL$4,0)+2,0), ""), "")</f>
        <v/>
      </c>
      <c r="AD1007" s="864"/>
      <c r="AE1007" s="409"/>
      <c r="AF1007" s="53"/>
      <c r="AG1007" s="421" t="str">
        <f>IFERROR(VLOOKUP(O1007, 【参考】数式用!$AY$5:$AY$13, 1, FALSE), "")</f>
        <v/>
      </c>
      <c r="AH1007" s="422" t="str">
        <f>IFERROR(VLOOKUP(N1007, 【参考】数式用!$BA$2:$BB$48, 2, FALSE), "")</f>
        <v/>
      </c>
      <c r="AI1007" s="423" t="str">
        <f t="shared" si="34"/>
        <v/>
      </c>
      <c r="AJ1007" s="424" t="str">
        <f t="shared" si="35"/>
        <v/>
      </c>
    </row>
    <row r="1008" spans="1:36" ht="30" customHeight="1">
      <c r="A1008" s="153">
        <v>995</v>
      </c>
      <c r="B1008" s="857" t="str">
        <f>IF(基本情報入力シート!C1033="","",基本情報入力シート!C1033)</f>
        <v/>
      </c>
      <c r="C1008" s="858"/>
      <c r="D1008" s="858"/>
      <c r="E1008" s="858"/>
      <c r="F1008" s="858"/>
      <c r="G1008" s="858"/>
      <c r="H1008" s="858"/>
      <c r="I1008" s="859"/>
      <c r="J1008" s="405" t="str">
        <f>IF(基本情報入力シート!M1033="","",基本情報入力シート!M1033)</f>
        <v/>
      </c>
      <c r="K1008" s="406" t="str">
        <f>IF(基本情報入力シート!R1033="","",基本情報入力シート!R1033)</f>
        <v/>
      </c>
      <c r="L1008" s="406" t="str">
        <f>IF(基本情報入力シート!W1033="","",基本情報入力シート!W1033)</f>
        <v/>
      </c>
      <c r="M1008" s="405" t="str">
        <f>IF(基本情報入力シート!X1033="","",基本情報入力シート!X1033)</f>
        <v/>
      </c>
      <c r="N1008" s="157" t="str">
        <f>IF(基本情報入力シート!Y1033="","",基本情報入力シート!Y1033)</f>
        <v/>
      </c>
      <c r="O1008" s="164"/>
      <c r="P1008" s="43"/>
      <c r="Q1008" s="860"/>
      <c r="R1008" s="861"/>
      <c r="S1008" s="154" t="str">
        <f>IFERROR(ROUNDDOWN(Q1008*VLOOKUP(N1008,【参考】数式用!$AR$2:$AW$48,MATCH(P1008,【参考】数式用!$AT$4:$AW$4)+2,FALSE)*0.5, 0), "")</f>
        <v/>
      </c>
      <c r="T1008" s="47"/>
      <c r="U1008" s="156" t="str">
        <f>IFERROR(IF(AG1008&lt;&gt;"",Q1008*VLOOKUP(N1008,【参考】数式用!$AG$2:$AL$48,MATCH(P1008,【参考】数式用!$AI$4:$AL$4,0)+2,0), ""), "")</f>
        <v/>
      </c>
      <c r="V1008" s="42"/>
      <c r="W1008" s="862"/>
      <c r="X1008" s="863"/>
      <c r="Y1008" s="43"/>
      <c r="Z1008" s="48"/>
      <c r="AA1008" s="155"/>
      <c r="AB1008" s="49"/>
      <c r="AC1008" s="864" t="str">
        <f>IFERROR(IF(AG1008&lt;&gt;"",Z1008*VLOOKUP(N1008,【参考】数式用!$AG$2:$AL$48,MATCH(Y1008,【参考】数式用!$AI$4:$AL$4,0)+2,0), ""), "")</f>
        <v/>
      </c>
      <c r="AD1008" s="864"/>
      <c r="AE1008" s="409"/>
      <c r="AF1008" s="53"/>
      <c r="AG1008" s="421" t="str">
        <f>IFERROR(VLOOKUP(O1008, 【参考】数式用!$AY$5:$AY$13, 1, FALSE), "")</f>
        <v/>
      </c>
      <c r="AH1008" s="422" t="str">
        <f>IFERROR(VLOOKUP(N1008, 【参考】数式用!$BA$2:$BB$48, 2, FALSE), "")</f>
        <v/>
      </c>
      <c r="AI1008" s="423" t="str">
        <f t="shared" si="34"/>
        <v/>
      </c>
      <c r="AJ1008" s="424" t="str">
        <f t="shared" si="35"/>
        <v/>
      </c>
    </row>
    <row r="1009" spans="1:36" ht="30" customHeight="1">
      <c r="A1009" s="153">
        <v>996</v>
      </c>
      <c r="B1009" s="857" t="str">
        <f>IF(基本情報入力シート!C1034="","",基本情報入力シート!C1034)</f>
        <v/>
      </c>
      <c r="C1009" s="858"/>
      <c r="D1009" s="858"/>
      <c r="E1009" s="858"/>
      <c r="F1009" s="858"/>
      <c r="G1009" s="858"/>
      <c r="H1009" s="858"/>
      <c r="I1009" s="859"/>
      <c r="J1009" s="405" t="str">
        <f>IF(基本情報入力シート!M1034="","",基本情報入力シート!M1034)</f>
        <v/>
      </c>
      <c r="K1009" s="406" t="str">
        <f>IF(基本情報入力シート!R1034="","",基本情報入力シート!R1034)</f>
        <v/>
      </c>
      <c r="L1009" s="406" t="str">
        <f>IF(基本情報入力シート!W1034="","",基本情報入力シート!W1034)</f>
        <v/>
      </c>
      <c r="M1009" s="405" t="str">
        <f>IF(基本情報入力シート!X1034="","",基本情報入力シート!X1034)</f>
        <v/>
      </c>
      <c r="N1009" s="157" t="str">
        <f>IF(基本情報入力シート!Y1034="","",基本情報入力シート!Y1034)</f>
        <v/>
      </c>
      <c r="O1009" s="164"/>
      <c r="P1009" s="43"/>
      <c r="Q1009" s="860"/>
      <c r="R1009" s="861"/>
      <c r="S1009" s="154" t="str">
        <f>IFERROR(ROUNDDOWN(Q1009*VLOOKUP(N1009,【参考】数式用!$AR$2:$AW$48,MATCH(P1009,【参考】数式用!$AT$4:$AW$4)+2,FALSE)*0.5, 0), "")</f>
        <v/>
      </c>
      <c r="T1009" s="47"/>
      <c r="U1009" s="156" t="str">
        <f>IFERROR(IF(AG1009&lt;&gt;"",Q1009*VLOOKUP(N1009,【参考】数式用!$AG$2:$AL$48,MATCH(P1009,【参考】数式用!$AI$4:$AL$4,0)+2,0), ""), "")</f>
        <v/>
      </c>
      <c r="V1009" s="42"/>
      <c r="W1009" s="862"/>
      <c r="X1009" s="863"/>
      <c r="Y1009" s="43"/>
      <c r="Z1009" s="48"/>
      <c r="AA1009" s="155"/>
      <c r="AB1009" s="49"/>
      <c r="AC1009" s="864" t="str">
        <f>IFERROR(IF(AG1009&lt;&gt;"",Z1009*VLOOKUP(N1009,【参考】数式用!$AG$2:$AL$48,MATCH(Y1009,【参考】数式用!$AI$4:$AL$4,0)+2,0), ""), "")</f>
        <v/>
      </c>
      <c r="AD1009" s="864"/>
      <c r="AE1009" s="409"/>
      <c r="AF1009" s="53"/>
      <c r="AG1009" s="421" t="str">
        <f>IFERROR(VLOOKUP(O1009, 【参考】数式用!$AY$5:$AY$13, 1, FALSE), "")</f>
        <v/>
      </c>
      <c r="AH1009" s="422" t="str">
        <f>IFERROR(VLOOKUP(N1009, 【参考】数式用!$BA$2:$BB$48, 2, FALSE), "")</f>
        <v/>
      </c>
      <c r="AI1009" s="423" t="str">
        <f t="shared" si="34"/>
        <v/>
      </c>
      <c r="AJ1009" s="424" t="str">
        <f t="shared" si="35"/>
        <v/>
      </c>
    </row>
    <row r="1010" spans="1:36" ht="30" customHeight="1">
      <c r="A1010" s="153">
        <v>997</v>
      </c>
      <c r="B1010" s="857" t="str">
        <f>IF(基本情報入力シート!C1035="","",基本情報入力シート!C1035)</f>
        <v/>
      </c>
      <c r="C1010" s="858"/>
      <c r="D1010" s="858"/>
      <c r="E1010" s="858"/>
      <c r="F1010" s="858"/>
      <c r="G1010" s="858"/>
      <c r="H1010" s="858"/>
      <c r="I1010" s="859"/>
      <c r="J1010" s="405" t="str">
        <f>IF(基本情報入力シート!M1035="","",基本情報入力シート!M1035)</f>
        <v/>
      </c>
      <c r="K1010" s="406" t="str">
        <f>IF(基本情報入力シート!R1035="","",基本情報入力シート!R1035)</f>
        <v/>
      </c>
      <c r="L1010" s="406" t="str">
        <f>IF(基本情報入力シート!W1035="","",基本情報入力シート!W1035)</f>
        <v/>
      </c>
      <c r="M1010" s="405" t="str">
        <f>IF(基本情報入力シート!X1035="","",基本情報入力シート!X1035)</f>
        <v/>
      </c>
      <c r="N1010" s="157" t="str">
        <f>IF(基本情報入力シート!Y1035="","",基本情報入力シート!Y1035)</f>
        <v/>
      </c>
      <c r="O1010" s="164"/>
      <c r="P1010" s="43"/>
      <c r="Q1010" s="860"/>
      <c r="R1010" s="861"/>
      <c r="S1010" s="154" t="str">
        <f>IFERROR(ROUNDDOWN(Q1010*VLOOKUP(N1010,【参考】数式用!$AR$2:$AW$48,MATCH(P1010,【参考】数式用!$AT$4:$AW$4)+2,FALSE)*0.5, 0), "")</f>
        <v/>
      </c>
      <c r="T1010" s="47"/>
      <c r="U1010" s="156" t="str">
        <f>IFERROR(IF(AG1010&lt;&gt;"",Q1010*VLOOKUP(N1010,【参考】数式用!$AG$2:$AL$48,MATCH(P1010,【参考】数式用!$AI$4:$AL$4,0)+2,0), ""), "")</f>
        <v/>
      </c>
      <c r="V1010" s="42"/>
      <c r="W1010" s="862"/>
      <c r="X1010" s="863"/>
      <c r="Y1010" s="43"/>
      <c r="Z1010" s="48"/>
      <c r="AA1010" s="155"/>
      <c r="AB1010" s="49"/>
      <c r="AC1010" s="864" t="str">
        <f>IFERROR(IF(AG1010&lt;&gt;"",Z1010*VLOOKUP(N1010,【参考】数式用!$AG$2:$AL$48,MATCH(Y1010,【参考】数式用!$AI$4:$AL$4,0)+2,0), ""), "")</f>
        <v/>
      </c>
      <c r="AD1010" s="864"/>
      <c r="AE1010" s="409"/>
      <c r="AF1010" s="53"/>
      <c r="AG1010" s="421" t="str">
        <f>IFERROR(VLOOKUP(O1010, 【参考】数式用!$AY$5:$AY$13, 1, FALSE), "")</f>
        <v/>
      </c>
      <c r="AH1010" s="422" t="str">
        <f>IFERROR(VLOOKUP(N1010, 【参考】数式用!$BA$2:$BB$48, 2, FALSE), "")</f>
        <v/>
      </c>
      <c r="AI1010" s="423" t="str">
        <f t="shared" si="34"/>
        <v/>
      </c>
      <c r="AJ1010" s="424" t="str">
        <f t="shared" si="35"/>
        <v/>
      </c>
    </row>
    <row r="1011" spans="1:36" ht="30" customHeight="1">
      <c r="A1011" s="153">
        <v>998</v>
      </c>
      <c r="B1011" s="857" t="str">
        <f>IF(基本情報入力シート!C1036="","",基本情報入力シート!C1036)</f>
        <v/>
      </c>
      <c r="C1011" s="858"/>
      <c r="D1011" s="858"/>
      <c r="E1011" s="858"/>
      <c r="F1011" s="858"/>
      <c r="G1011" s="858"/>
      <c r="H1011" s="858"/>
      <c r="I1011" s="859"/>
      <c r="J1011" s="405" t="str">
        <f>IF(基本情報入力シート!M1036="","",基本情報入力シート!M1036)</f>
        <v/>
      </c>
      <c r="K1011" s="406" t="str">
        <f>IF(基本情報入力シート!R1036="","",基本情報入力シート!R1036)</f>
        <v/>
      </c>
      <c r="L1011" s="406" t="str">
        <f>IF(基本情報入力シート!W1036="","",基本情報入力シート!W1036)</f>
        <v/>
      </c>
      <c r="M1011" s="405" t="str">
        <f>IF(基本情報入力シート!X1036="","",基本情報入力シート!X1036)</f>
        <v/>
      </c>
      <c r="N1011" s="157" t="str">
        <f>IF(基本情報入力シート!Y1036="","",基本情報入力シート!Y1036)</f>
        <v/>
      </c>
      <c r="O1011" s="164"/>
      <c r="P1011" s="43"/>
      <c r="Q1011" s="860"/>
      <c r="R1011" s="861"/>
      <c r="S1011" s="154" t="str">
        <f>IFERROR(ROUNDDOWN(Q1011*VLOOKUP(N1011,【参考】数式用!$AR$2:$AW$48,MATCH(P1011,【参考】数式用!$AT$4:$AW$4)+2,FALSE)*0.5, 0), "")</f>
        <v/>
      </c>
      <c r="T1011" s="47"/>
      <c r="U1011" s="156" t="str">
        <f>IFERROR(IF(AG1011&lt;&gt;"",Q1011*VLOOKUP(N1011,【参考】数式用!$AG$2:$AL$48,MATCH(P1011,【参考】数式用!$AI$4:$AL$4,0)+2,0), ""), "")</f>
        <v/>
      </c>
      <c r="V1011" s="42"/>
      <c r="W1011" s="862"/>
      <c r="X1011" s="863"/>
      <c r="Y1011" s="43"/>
      <c r="Z1011" s="48"/>
      <c r="AA1011" s="155"/>
      <c r="AB1011" s="49"/>
      <c r="AC1011" s="864" t="str">
        <f>IFERROR(IF(AG1011&lt;&gt;"",Z1011*VLOOKUP(N1011,【参考】数式用!$AG$2:$AL$48,MATCH(Y1011,【参考】数式用!$AI$4:$AL$4,0)+2,0), ""), "")</f>
        <v/>
      </c>
      <c r="AD1011" s="864"/>
      <c r="AE1011" s="409"/>
      <c r="AF1011" s="53"/>
      <c r="AG1011" s="421" t="str">
        <f>IFERROR(VLOOKUP(O1011, 【参考】数式用!$AY$5:$AY$13, 1, FALSE), "")</f>
        <v/>
      </c>
      <c r="AH1011" s="422" t="str">
        <f>IFERROR(VLOOKUP(N1011, 【参考】数式用!$BA$2:$BB$48, 2, FALSE), "")</f>
        <v/>
      </c>
      <c r="AI1011" s="423" t="str">
        <f t="shared" si="34"/>
        <v/>
      </c>
      <c r="AJ1011" s="424" t="str">
        <f t="shared" si="35"/>
        <v/>
      </c>
    </row>
    <row r="1012" spans="1:36" ht="30" customHeight="1">
      <c r="A1012" s="153">
        <v>999</v>
      </c>
      <c r="B1012" s="857" t="str">
        <f>IF(基本情報入力シート!C1037="","",基本情報入力シート!C1037)</f>
        <v/>
      </c>
      <c r="C1012" s="858"/>
      <c r="D1012" s="858"/>
      <c r="E1012" s="858"/>
      <c r="F1012" s="858"/>
      <c r="G1012" s="858"/>
      <c r="H1012" s="858"/>
      <c r="I1012" s="859"/>
      <c r="J1012" s="405" t="str">
        <f>IF(基本情報入力シート!M1037="","",基本情報入力シート!M1037)</f>
        <v/>
      </c>
      <c r="K1012" s="406" t="str">
        <f>IF(基本情報入力シート!R1037="","",基本情報入力シート!R1037)</f>
        <v/>
      </c>
      <c r="L1012" s="406" t="str">
        <f>IF(基本情報入力シート!W1037="","",基本情報入力シート!W1037)</f>
        <v/>
      </c>
      <c r="M1012" s="405" t="str">
        <f>IF(基本情報入力シート!X1037="","",基本情報入力シート!X1037)</f>
        <v/>
      </c>
      <c r="N1012" s="157" t="str">
        <f>IF(基本情報入力シート!Y1037="","",基本情報入力シート!Y1037)</f>
        <v/>
      </c>
      <c r="O1012" s="164"/>
      <c r="P1012" s="43"/>
      <c r="Q1012" s="860"/>
      <c r="R1012" s="861"/>
      <c r="S1012" s="154" t="str">
        <f>IFERROR(ROUNDDOWN(Q1012*VLOOKUP(N1012,【参考】数式用!$AR$2:$AW$48,MATCH(P1012,【参考】数式用!$AT$4:$AW$4)+2,FALSE)*0.5, 0), "")</f>
        <v/>
      </c>
      <c r="T1012" s="47"/>
      <c r="U1012" s="156" t="str">
        <f>IFERROR(IF(AG1012&lt;&gt;"",Q1012*VLOOKUP(N1012,【参考】数式用!$AG$2:$AL$48,MATCH(P1012,【参考】数式用!$AI$4:$AL$4,0)+2,0), ""), "")</f>
        <v/>
      </c>
      <c r="V1012" s="42"/>
      <c r="W1012" s="862"/>
      <c r="X1012" s="863"/>
      <c r="Y1012" s="43"/>
      <c r="Z1012" s="48"/>
      <c r="AA1012" s="155"/>
      <c r="AB1012" s="49"/>
      <c r="AC1012" s="864" t="str">
        <f>IFERROR(IF(AG1012&lt;&gt;"",Z1012*VLOOKUP(N1012,【参考】数式用!$AG$2:$AL$48,MATCH(Y1012,【参考】数式用!$AI$4:$AL$4,0)+2,0), ""), "")</f>
        <v/>
      </c>
      <c r="AD1012" s="864"/>
      <c r="AE1012" s="409"/>
      <c r="AF1012" s="53"/>
      <c r="AG1012" s="421" t="str">
        <f>IFERROR(VLOOKUP(O1012, 【参考】数式用!$AY$5:$AY$13, 1, FALSE), "")</f>
        <v/>
      </c>
      <c r="AH1012" s="422" t="str">
        <f>IFERROR(VLOOKUP(N1012, 【参考】数式用!$BA$2:$BB$48, 2, FALSE), "")</f>
        <v/>
      </c>
      <c r="AI1012" s="423" t="str">
        <f t="shared" si="34"/>
        <v/>
      </c>
      <c r="AJ1012" s="424" t="str">
        <f t="shared" si="35"/>
        <v/>
      </c>
    </row>
    <row r="1013" spans="1:36" ht="30" customHeight="1">
      <c r="A1013" s="153">
        <v>1000</v>
      </c>
      <c r="B1013" s="857" t="str">
        <f>IF(基本情報入力シート!C1038="","",基本情報入力シート!C1038)</f>
        <v/>
      </c>
      <c r="C1013" s="858"/>
      <c r="D1013" s="858"/>
      <c r="E1013" s="858"/>
      <c r="F1013" s="858"/>
      <c r="G1013" s="858"/>
      <c r="H1013" s="858"/>
      <c r="I1013" s="859"/>
      <c r="J1013" s="405" t="str">
        <f>IF(基本情報入力シート!M1038="","",基本情報入力シート!M1038)</f>
        <v/>
      </c>
      <c r="K1013" s="406" t="str">
        <f>IF(基本情報入力シート!R1038="","",基本情報入力シート!R1038)</f>
        <v/>
      </c>
      <c r="L1013" s="406" t="str">
        <f>IF(基本情報入力シート!W1038="","",基本情報入力シート!W1038)</f>
        <v/>
      </c>
      <c r="M1013" s="405" t="str">
        <f>IF(基本情報入力シート!X1038="","",基本情報入力シート!X1038)</f>
        <v/>
      </c>
      <c r="N1013" s="157" t="str">
        <f>IF(基本情報入力シート!Y1038="","",基本情報入力シート!Y1038)</f>
        <v/>
      </c>
      <c r="O1013" s="164"/>
      <c r="P1013" s="43"/>
      <c r="Q1013" s="860"/>
      <c r="R1013" s="861"/>
      <c r="S1013" s="154" t="str">
        <f>IFERROR(ROUNDDOWN(Q1013*VLOOKUP(N1013,【参考】数式用!$AR$2:$AW$48,MATCH(P1013,【参考】数式用!$AT$4:$AW$4)+2,FALSE)*0.5, 0), "")</f>
        <v/>
      </c>
      <c r="T1013" s="47"/>
      <c r="U1013" s="156" t="str">
        <f>IFERROR(IF(AG1013&lt;&gt;"",Q1013*VLOOKUP(N1013,【参考】数式用!$AG$2:$AL$48,MATCH(P1013,【参考】数式用!$AI$4:$AL$4,0)+2,0), ""), "")</f>
        <v/>
      </c>
      <c r="V1013" s="42"/>
      <c r="W1013" s="862"/>
      <c r="X1013" s="863"/>
      <c r="Y1013" s="43"/>
      <c r="Z1013" s="48"/>
      <c r="AA1013" s="155"/>
      <c r="AB1013" s="49"/>
      <c r="AC1013" s="864" t="str">
        <f>IFERROR(IF(AG1013&lt;&gt;"",Z1013*VLOOKUP(N1013,【参考】数式用!$AG$2:$AL$48,MATCH(Y1013,【参考】数式用!$AI$4:$AL$4,0)+2,0), ""), "")</f>
        <v/>
      </c>
      <c r="AD1013" s="864"/>
      <c r="AE1013" s="409"/>
      <c r="AF1013" s="53"/>
      <c r="AG1013" s="421" t="str">
        <f>IFERROR(VLOOKUP(O1013, 【参考】数式用!$AY$5:$AY$13, 1, FALSE), "")</f>
        <v/>
      </c>
      <c r="AH1013" s="422" t="str">
        <f>IFERROR(VLOOKUP(N1013, 【参考】数式用!$BA$2:$BB$48, 2, FALSE), "")</f>
        <v/>
      </c>
      <c r="AI1013" s="423" t="str">
        <f t="shared" si="34"/>
        <v/>
      </c>
      <c r="AJ1013" s="424" t="str">
        <f t="shared" si="35"/>
        <v/>
      </c>
    </row>
    <row r="1014" spans="1:36" ht="30" customHeight="1">
      <c r="A1014" s="153">
        <v>1001</v>
      </c>
      <c r="B1014" s="857" t="str">
        <f>IF(基本情報入力シート!C1039="","",基本情報入力シート!C1039)</f>
        <v/>
      </c>
      <c r="C1014" s="858"/>
      <c r="D1014" s="858"/>
      <c r="E1014" s="858"/>
      <c r="F1014" s="858"/>
      <c r="G1014" s="858"/>
      <c r="H1014" s="858"/>
      <c r="I1014" s="859"/>
      <c r="J1014" s="405" t="str">
        <f>IF(基本情報入力シート!M1039="","",基本情報入力シート!M1039)</f>
        <v/>
      </c>
      <c r="K1014" s="406" t="str">
        <f>IF(基本情報入力シート!R1039="","",基本情報入力シート!R1039)</f>
        <v/>
      </c>
      <c r="L1014" s="406" t="str">
        <f>IF(基本情報入力シート!W1039="","",基本情報入力シート!W1039)</f>
        <v/>
      </c>
      <c r="M1014" s="405" t="str">
        <f>IF(基本情報入力シート!X1039="","",基本情報入力シート!X1039)</f>
        <v/>
      </c>
      <c r="N1014" s="157" t="str">
        <f>IF(基本情報入力シート!Y1039="","",基本情報入力シート!Y1039)</f>
        <v/>
      </c>
      <c r="O1014" s="164"/>
      <c r="P1014" s="43"/>
      <c r="Q1014" s="860"/>
      <c r="R1014" s="861"/>
      <c r="S1014" s="154" t="str">
        <f>IFERROR(ROUNDDOWN(Q1014*VLOOKUP(N1014,【参考】数式用!$AR$2:$AW$48,MATCH(P1014,【参考】数式用!$AT$4:$AW$4)+2,FALSE)*0.5, 0), "")</f>
        <v/>
      </c>
      <c r="T1014" s="47"/>
      <c r="U1014" s="156" t="str">
        <f>IFERROR(IF(AG1014&lt;&gt;"",Q1014*VLOOKUP(N1014,【参考】数式用!$AG$2:$AL$48,MATCH(P1014,【参考】数式用!$AI$4:$AL$4,0)+2,0), ""), "")</f>
        <v/>
      </c>
      <c r="V1014" s="42"/>
      <c r="W1014" s="862"/>
      <c r="X1014" s="863"/>
      <c r="Y1014" s="43"/>
      <c r="Z1014" s="48"/>
      <c r="AA1014" s="155"/>
      <c r="AB1014" s="49"/>
      <c r="AC1014" s="864" t="str">
        <f>IFERROR(IF(AG1014&lt;&gt;"",Z1014*VLOOKUP(N1014,【参考】数式用!$AG$2:$AL$48,MATCH(Y1014,【参考】数式用!$AI$4:$AL$4,0)+2,0), ""), "")</f>
        <v/>
      </c>
      <c r="AD1014" s="864"/>
      <c r="AE1014" s="409"/>
      <c r="AF1014" s="53"/>
      <c r="AG1014" s="421" t="str">
        <f>IFERROR(VLOOKUP(O1014, 【参考】数式用!$AY$5:$AY$13, 1, FALSE), "")</f>
        <v/>
      </c>
      <c r="AH1014" s="422" t="str">
        <f>IFERROR(VLOOKUP(N1014, 【参考】数式用!$BA$2:$BB$48, 2, FALSE), "")</f>
        <v/>
      </c>
      <c r="AI1014" s="423" t="str">
        <f t="shared" si="34"/>
        <v/>
      </c>
      <c r="AJ1014" s="424" t="str">
        <f t="shared" si="35"/>
        <v/>
      </c>
    </row>
    <row r="1015" spans="1:36" ht="30" customHeight="1">
      <c r="A1015" s="153">
        <v>1002</v>
      </c>
      <c r="B1015" s="857" t="str">
        <f>IF(基本情報入力シート!C1040="","",基本情報入力シート!C1040)</f>
        <v/>
      </c>
      <c r="C1015" s="858"/>
      <c r="D1015" s="858"/>
      <c r="E1015" s="858"/>
      <c r="F1015" s="858"/>
      <c r="G1015" s="858"/>
      <c r="H1015" s="858"/>
      <c r="I1015" s="859"/>
      <c r="J1015" s="405" t="str">
        <f>IF(基本情報入力シート!M1040="","",基本情報入力シート!M1040)</f>
        <v/>
      </c>
      <c r="K1015" s="406" t="str">
        <f>IF(基本情報入力シート!R1040="","",基本情報入力シート!R1040)</f>
        <v/>
      </c>
      <c r="L1015" s="406" t="str">
        <f>IF(基本情報入力シート!W1040="","",基本情報入力シート!W1040)</f>
        <v/>
      </c>
      <c r="M1015" s="405" t="str">
        <f>IF(基本情報入力シート!X1040="","",基本情報入力シート!X1040)</f>
        <v/>
      </c>
      <c r="N1015" s="157" t="str">
        <f>IF(基本情報入力シート!Y1040="","",基本情報入力シート!Y1040)</f>
        <v/>
      </c>
      <c r="O1015" s="164"/>
      <c r="P1015" s="43"/>
      <c r="Q1015" s="860"/>
      <c r="R1015" s="861"/>
      <c r="S1015" s="154" t="str">
        <f>IFERROR(ROUNDDOWN(Q1015*VLOOKUP(N1015,【参考】数式用!$AR$2:$AW$48,MATCH(P1015,【参考】数式用!$AT$4:$AW$4)+2,FALSE)*0.5, 0), "")</f>
        <v/>
      </c>
      <c r="T1015" s="47"/>
      <c r="U1015" s="156" t="str">
        <f>IFERROR(IF(AG1015&lt;&gt;"",Q1015*VLOOKUP(N1015,【参考】数式用!$AG$2:$AL$48,MATCH(P1015,【参考】数式用!$AI$4:$AL$4,0)+2,0), ""), "")</f>
        <v/>
      </c>
      <c r="V1015" s="42"/>
      <c r="W1015" s="862"/>
      <c r="X1015" s="863"/>
      <c r="Y1015" s="43"/>
      <c r="Z1015" s="48"/>
      <c r="AA1015" s="155"/>
      <c r="AB1015" s="49"/>
      <c r="AC1015" s="864" t="str">
        <f>IFERROR(IF(AG1015&lt;&gt;"",Z1015*VLOOKUP(N1015,【参考】数式用!$AG$2:$AL$48,MATCH(Y1015,【参考】数式用!$AI$4:$AL$4,0)+2,0), ""), "")</f>
        <v/>
      </c>
      <c r="AD1015" s="864"/>
      <c r="AE1015" s="409"/>
      <c r="AF1015" s="53"/>
      <c r="AG1015" s="421" t="str">
        <f>IFERROR(VLOOKUP(O1015, 【参考】数式用!$AY$5:$AY$13, 1, FALSE), "")</f>
        <v/>
      </c>
      <c r="AH1015" s="422" t="str">
        <f>IFERROR(VLOOKUP(N1015, 【参考】数式用!$BA$2:$BB$48, 2, FALSE), "")</f>
        <v/>
      </c>
      <c r="AI1015" s="423" t="str">
        <f t="shared" si="34"/>
        <v/>
      </c>
      <c r="AJ1015" s="424" t="str">
        <f t="shared" si="35"/>
        <v/>
      </c>
    </row>
    <row r="1016" spans="1:36" ht="30" customHeight="1">
      <c r="A1016" s="153">
        <v>1003</v>
      </c>
      <c r="B1016" s="857" t="str">
        <f>IF(基本情報入力シート!C1041="","",基本情報入力シート!C1041)</f>
        <v/>
      </c>
      <c r="C1016" s="858"/>
      <c r="D1016" s="858"/>
      <c r="E1016" s="858"/>
      <c r="F1016" s="858"/>
      <c r="G1016" s="858"/>
      <c r="H1016" s="858"/>
      <c r="I1016" s="859"/>
      <c r="J1016" s="405" t="str">
        <f>IF(基本情報入力シート!M1041="","",基本情報入力シート!M1041)</f>
        <v/>
      </c>
      <c r="K1016" s="406" t="str">
        <f>IF(基本情報入力シート!R1041="","",基本情報入力シート!R1041)</f>
        <v/>
      </c>
      <c r="L1016" s="406" t="str">
        <f>IF(基本情報入力シート!W1041="","",基本情報入力シート!W1041)</f>
        <v/>
      </c>
      <c r="M1016" s="405" t="str">
        <f>IF(基本情報入力シート!X1041="","",基本情報入力シート!X1041)</f>
        <v/>
      </c>
      <c r="N1016" s="157" t="str">
        <f>IF(基本情報入力シート!Y1041="","",基本情報入力シート!Y1041)</f>
        <v/>
      </c>
      <c r="O1016" s="164"/>
      <c r="P1016" s="43"/>
      <c r="Q1016" s="860"/>
      <c r="R1016" s="861"/>
      <c r="S1016" s="154" t="str">
        <f>IFERROR(ROUNDDOWN(Q1016*VLOOKUP(N1016,【参考】数式用!$AR$2:$AW$48,MATCH(P1016,【参考】数式用!$AT$4:$AW$4)+2,FALSE)*0.5, 0), "")</f>
        <v/>
      </c>
      <c r="T1016" s="47"/>
      <c r="U1016" s="156" t="str">
        <f>IFERROR(IF(AG1016&lt;&gt;"",Q1016*VLOOKUP(N1016,【参考】数式用!$AG$2:$AL$48,MATCH(P1016,【参考】数式用!$AI$4:$AL$4,0)+2,0), ""), "")</f>
        <v/>
      </c>
      <c r="V1016" s="42"/>
      <c r="W1016" s="862"/>
      <c r="X1016" s="863"/>
      <c r="Y1016" s="43"/>
      <c r="Z1016" s="48"/>
      <c r="AA1016" s="155"/>
      <c r="AB1016" s="49"/>
      <c r="AC1016" s="864" t="str">
        <f>IFERROR(IF(AG1016&lt;&gt;"",Z1016*VLOOKUP(N1016,【参考】数式用!$AG$2:$AL$48,MATCH(Y1016,【参考】数式用!$AI$4:$AL$4,0)+2,0), ""), "")</f>
        <v/>
      </c>
      <c r="AD1016" s="864"/>
      <c r="AE1016" s="409"/>
      <c r="AF1016" s="53"/>
      <c r="AG1016" s="421" t="str">
        <f>IFERROR(VLOOKUP(O1016, 【参考】数式用!$AY$5:$AY$13, 1, FALSE), "")</f>
        <v/>
      </c>
      <c r="AH1016" s="422" t="str">
        <f>IFERROR(VLOOKUP(N1016, 【参考】数式用!$BA$2:$BB$48, 2, FALSE), "")</f>
        <v/>
      </c>
      <c r="AI1016" s="423" t="str">
        <f t="shared" si="34"/>
        <v/>
      </c>
      <c r="AJ1016" s="424" t="str">
        <f t="shared" si="35"/>
        <v/>
      </c>
    </row>
    <row r="1017" spans="1:36" ht="30" customHeight="1">
      <c r="A1017" s="153">
        <v>1004</v>
      </c>
      <c r="B1017" s="857" t="str">
        <f>IF(基本情報入力シート!C1042="","",基本情報入力シート!C1042)</f>
        <v/>
      </c>
      <c r="C1017" s="858"/>
      <c r="D1017" s="858"/>
      <c r="E1017" s="858"/>
      <c r="F1017" s="858"/>
      <c r="G1017" s="858"/>
      <c r="H1017" s="858"/>
      <c r="I1017" s="859"/>
      <c r="J1017" s="405" t="str">
        <f>IF(基本情報入力シート!M1042="","",基本情報入力シート!M1042)</f>
        <v/>
      </c>
      <c r="K1017" s="406" t="str">
        <f>IF(基本情報入力シート!R1042="","",基本情報入力シート!R1042)</f>
        <v/>
      </c>
      <c r="L1017" s="406" t="str">
        <f>IF(基本情報入力シート!W1042="","",基本情報入力シート!W1042)</f>
        <v/>
      </c>
      <c r="M1017" s="405" t="str">
        <f>IF(基本情報入力シート!X1042="","",基本情報入力シート!X1042)</f>
        <v/>
      </c>
      <c r="N1017" s="157" t="str">
        <f>IF(基本情報入力シート!Y1042="","",基本情報入力シート!Y1042)</f>
        <v/>
      </c>
      <c r="O1017" s="164"/>
      <c r="P1017" s="43"/>
      <c r="Q1017" s="860"/>
      <c r="R1017" s="861"/>
      <c r="S1017" s="154" t="str">
        <f>IFERROR(ROUNDDOWN(Q1017*VLOOKUP(N1017,【参考】数式用!$AR$2:$AW$48,MATCH(P1017,【参考】数式用!$AT$4:$AW$4)+2,FALSE)*0.5, 0), "")</f>
        <v/>
      </c>
      <c r="T1017" s="47"/>
      <c r="U1017" s="156" t="str">
        <f>IFERROR(IF(AG1017&lt;&gt;"",Q1017*VLOOKUP(N1017,【参考】数式用!$AG$2:$AL$48,MATCH(P1017,【参考】数式用!$AI$4:$AL$4,0)+2,0), ""), "")</f>
        <v/>
      </c>
      <c r="V1017" s="42"/>
      <c r="W1017" s="862"/>
      <c r="X1017" s="863"/>
      <c r="Y1017" s="43"/>
      <c r="Z1017" s="48"/>
      <c r="AA1017" s="155"/>
      <c r="AB1017" s="49"/>
      <c r="AC1017" s="864" t="str">
        <f>IFERROR(IF(AG1017&lt;&gt;"",Z1017*VLOOKUP(N1017,【参考】数式用!$AG$2:$AL$48,MATCH(Y1017,【参考】数式用!$AI$4:$AL$4,0)+2,0), ""), "")</f>
        <v/>
      </c>
      <c r="AD1017" s="864"/>
      <c r="AE1017" s="409"/>
      <c r="AF1017" s="53"/>
      <c r="AG1017" s="421" t="str">
        <f>IFERROR(VLOOKUP(O1017, 【参考】数式用!$AY$5:$AY$13, 1, FALSE), "")</f>
        <v/>
      </c>
      <c r="AH1017" s="422" t="str">
        <f>IFERROR(VLOOKUP(N1017, 【参考】数式用!$BA$2:$BB$48, 2, FALSE), "")</f>
        <v/>
      </c>
      <c r="AI1017" s="423" t="str">
        <f t="shared" si="34"/>
        <v/>
      </c>
      <c r="AJ1017" s="424" t="str">
        <f t="shared" si="35"/>
        <v/>
      </c>
    </row>
    <row r="1018" spans="1:36" ht="30" customHeight="1">
      <c r="A1018" s="153">
        <v>1005</v>
      </c>
      <c r="B1018" s="857" t="str">
        <f>IF(基本情報入力シート!C1043="","",基本情報入力シート!C1043)</f>
        <v/>
      </c>
      <c r="C1018" s="858"/>
      <c r="D1018" s="858"/>
      <c r="E1018" s="858"/>
      <c r="F1018" s="858"/>
      <c r="G1018" s="858"/>
      <c r="H1018" s="858"/>
      <c r="I1018" s="859"/>
      <c r="J1018" s="405" t="str">
        <f>IF(基本情報入力シート!M1043="","",基本情報入力シート!M1043)</f>
        <v/>
      </c>
      <c r="K1018" s="406" t="str">
        <f>IF(基本情報入力シート!R1043="","",基本情報入力シート!R1043)</f>
        <v/>
      </c>
      <c r="L1018" s="406" t="str">
        <f>IF(基本情報入力シート!W1043="","",基本情報入力シート!W1043)</f>
        <v/>
      </c>
      <c r="M1018" s="405" t="str">
        <f>IF(基本情報入力シート!X1043="","",基本情報入力シート!X1043)</f>
        <v/>
      </c>
      <c r="N1018" s="157" t="str">
        <f>IF(基本情報入力シート!Y1043="","",基本情報入力シート!Y1043)</f>
        <v/>
      </c>
      <c r="O1018" s="164"/>
      <c r="P1018" s="43"/>
      <c r="Q1018" s="860"/>
      <c r="R1018" s="861"/>
      <c r="S1018" s="154" t="str">
        <f>IFERROR(ROUNDDOWN(Q1018*VLOOKUP(N1018,【参考】数式用!$AR$2:$AW$48,MATCH(P1018,【参考】数式用!$AT$4:$AW$4)+2,FALSE)*0.5, 0), "")</f>
        <v/>
      </c>
      <c r="T1018" s="47"/>
      <c r="U1018" s="156" t="str">
        <f>IFERROR(IF(AG1018&lt;&gt;"",Q1018*VLOOKUP(N1018,【参考】数式用!$AG$2:$AL$48,MATCH(P1018,【参考】数式用!$AI$4:$AL$4,0)+2,0), ""), "")</f>
        <v/>
      </c>
      <c r="V1018" s="42"/>
      <c r="W1018" s="862"/>
      <c r="X1018" s="863"/>
      <c r="Y1018" s="43"/>
      <c r="Z1018" s="48"/>
      <c r="AA1018" s="155"/>
      <c r="AB1018" s="49"/>
      <c r="AC1018" s="864" t="str">
        <f>IFERROR(IF(AG1018&lt;&gt;"",Z1018*VLOOKUP(N1018,【参考】数式用!$AG$2:$AL$48,MATCH(Y1018,【参考】数式用!$AI$4:$AL$4,0)+2,0), ""), "")</f>
        <v/>
      </c>
      <c r="AD1018" s="864"/>
      <c r="AE1018" s="409"/>
      <c r="AF1018" s="53"/>
      <c r="AG1018" s="421" t="str">
        <f>IFERROR(VLOOKUP(O1018, 【参考】数式用!$AY$5:$AY$13, 1, FALSE), "")</f>
        <v/>
      </c>
      <c r="AH1018" s="422" t="str">
        <f>IFERROR(VLOOKUP(N1018, 【参考】数式用!$BA$2:$BB$48, 2, FALSE), "")</f>
        <v/>
      </c>
      <c r="AI1018" s="423" t="str">
        <f t="shared" si="34"/>
        <v/>
      </c>
      <c r="AJ1018" s="424" t="str">
        <f t="shared" si="35"/>
        <v/>
      </c>
    </row>
    <row r="1019" spans="1:36" ht="30" customHeight="1">
      <c r="A1019" s="153">
        <v>1006</v>
      </c>
      <c r="B1019" s="857" t="str">
        <f>IF(基本情報入力シート!C1044="","",基本情報入力シート!C1044)</f>
        <v/>
      </c>
      <c r="C1019" s="858"/>
      <c r="D1019" s="858"/>
      <c r="E1019" s="858"/>
      <c r="F1019" s="858"/>
      <c r="G1019" s="858"/>
      <c r="H1019" s="858"/>
      <c r="I1019" s="859"/>
      <c r="J1019" s="405" t="str">
        <f>IF(基本情報入力シート!M1044="","",基本情報入力シート!M1044)</f>
        <v/>
      </c>
      <c r="K1019" s="406" t="str">
        <f>IF(基本情報入力シート!R1044="","",基本情報入力シート!R1044)</f>
        <v/>
      </c>
      <c r="L1019" s="406" t="str">
        <f>IF(基本情報入力シート!W1044="","",基本情報入力シート!W1044)</f>
        <v/>
      </c>
      <c r="M1019" s="405" t="str">
        <f>IF(基本情報入力シート!X1044="","",基本情報入力シート!X1044)</f>
        <v/>
      </c>
      <c r="N1019" s="157" t="str">
        <f>IF(基本情報入力シート!Y1044="","",基本情報入力シート!Y1044)</f>
        <v/>
      </c>
      <c r="O1019" s="164"/>
      <c r="P1019" s="43"/>
      <c r="Q1019" s="860"/>
      <c r="R1019" s="861"/>
      <c r="S1019" s="154" t="str">
        <f>IFERROR(ROUNDDOWN(Q1019*VLOOKUP(N1019,【参考】数式用!$AR$2:$AW$48,MATCH(P1019,【参考】数式用!$AT$4:$AW$4)+2,FALSE)*0.5, 0), "")</f>
        <v/>
      </c>
      <c r="T1019" s="47"/>
      <c r="U1019" s="156" t="str">
        <f>IFERROR(IF(AG1019&lt;&gt;"",Q1019*VLOOKUP(N1019,【参考】数式用!$AG$2:$AL$48,MATCH(P1019,【参考】数式用!$AI$4:$AL$4,0)+2,0), ""), "")</f>
        <v/>
      </c>
      <c r="V1019" s="42"/>
      <c r="W1019" s="862"/>
      <c r="X1019" s="863"/>
      <c r="Y1019" s="43"/>
      <c r="Z1019" s="48"/>
      <c r="AA1019" s="155"/>
      <c r="AB1019" s="49"/>
      <c r="AC1019" s="864" t="str">
        <f>IFERROR(IF(AG1019&lt;&gt;"",Z1019*VLOOKUP(N1019,【参考】数式用!$AG$2:$AL$48,MATCH(Y1019,【参考】数式用!$AI$4:$AL$4,0)+2,0), ""), "")</f>
        <v/>
      </c>
      <c r="AD1019" s="864"/>
      <c r="AE1019" s="409"/>
      <c r="AF1019" s="53"/>
      <c r="AG1019" s="421" t="str">
        <f>IFERROR(VLOOKUP(O1019, 【参考】数式用!$AY$5:$AY$13, 1, FALSE), "")</f>
        <v/>
      </c>
      <c r="AH1019" s="422" t="str">
        <f>IFERROR(VLOOKUP(N1019, 【参考】数式用!$BA$2:$BB$48, 2, FALSE), "")</f>
        <v/>
      </c>
      <c r="AI1019" s="423" t="str">
        <f t="shared" si="34"/>
        <v/>
      </c>
      <c r="AJ1019" s="424" t="str">
        <f t="shared" si="35"/>
        <v/>
      </c>
    </row>
    <row r="1020" spans="1:36" ht="30" customHeight="1">
      <c r="A1020" s="153">
        <v>1007</v>
      </c>
      <c r="B1020" s="857" t="str">
        <f>IF(基本情報入力シート!C1045="","",基本情報入力シート!C1045)</f>
        <v/>
      </c>
      <c r="C1020" s="858"/>
      <c r="D1020" s="858"/>
      <c r="E1020" s="858"/>
      <c r="F1020" s="858"/>
      <c r="G1020" s="858"/>
      <c r="H1020" s="858"/>
      <c r="I1020" s="859"/>
      <c r="J1020" s="405" t="str">
        <f>IF(基本情報入力シート!M1045="","",基本情報入力シート!M1045)</f>
        <v/>
      </c>
      <c r="K1020" s="406" t="str">
        <f>IF(基本情報入力シート!R1045="","",基本情報入力シート!R1045)</f>
        <v/>
      </c>
      <c r="L1020" s="406" t="str">
        <f>IF(基本情報入力シート!W1045="","",基本情報入力シート!W1045)</f>
        <v/>
      </c>
      <c r="M1020" s="405" t="str">
        <f>IF(基本情報入力シート!X1045="","",基本情報入力シート!X1045)</f>
        <v/>
      </c>
      <c r="N1020" s="157" t="str">
        <f>IF(基本情報入力シート!Y1045="","",基本情報入力シート!Y1045)</f>
        <v/>
      </c>
      <c r="O1020" s="164"/>
      <c r="P1020" s="43"/>
      <c r="Q1020" s="860"/>
      <c r="R1020" s="861"/>
      <c r="S1020" s="154" t="str">
        <f>IFERROR(ROUNDDOWN(Q1020*VLOOKUP(N1020,【参考】数式用!$AR$2:$AW$48,MATCH(P1020,【参考】数式用!$AT$4:$AW$4)+2,FALSE)*0.5, 0), "")</f>
        <v/>
      </c>
      <c r="T1020" s="47"/>
      <c r="U1020" s="156" t="str">
        <f>IFERROR(IF(AG1020&lt;&gt;"",Q1020*VLOOKUP(N1020,【参考】数式用!$AG$2:$AL$48,MATCH(P1020,【参考】数式用!$AI$4:$AL$4,0)+2,0), ""), "")</f>
        <v/>
      </c>
      <c r="V1020" s="42"/>
      <c r="W1020" s="862"/>
      <c r="X1020" s="863"/>
      <c r="Y1020" s="43"/>
      <c r="Z1020" s="48"/>
      <c r="AA1020" s="155"/>
      <c r="AB1020" s="49"/>
      <c r="AC1020" s="864" t="str">
        <f>IFERROR(IF(AG1020&lt;&gt;"",Z1020*VLOOKUP(N1020,【参考】数式用!$AG$2:$AL$48,MATCH(Y1020,【参考】数式用!$AI$4:$AL$4,0)+2,0), ""), "")</f>
        <v/>
      </c>
      <c r="AD1020" s="864"/>
      <c r="AE1020" s="409"/>
      <c r="AF1020" s="53"/>
      <c r="AG1020" s="421" t="str">
        <f>IFERROR(VLOOKUP(O1020, 【参考】数式用!$AY$5:$AY$13, 1, FALSE), "")</f>
        <v/>
      </c>
      <c r="AH1020" s="422" t="str">
        <f>IFERROR(VLOOKUP(N1020, 【参考】数式用!$BA$2:$BB$48, 2, FALSE), "")</f>
        <v/>
      </c>
      <c r="AI1020" s="423" t="str">
        <f t="shared" si="34"/>
        <v/>
      </c>
      <c r="AJ1020" s="424" t="str">
        <f t="shared" si="35"/>
        <v/>
      </c>
    </row>
    <row r="1021" spans="1:36" ht="30" customHeight="1">
      <c r="A1021" s="153">
        <v>1008</v>
      </c>
      <c r="B1021" s="857" t="str">
        <f>IF(基本情報入力シート!C1046="","",基本情報入力シート!C1046)</f>
        <v/>
      </c>
      <c r="C1021" s="858"/>
      <c r="D1021" s="858"/>
      <c r="E1021" s="858"/>
      <c r="F1021" s="858"/>
      <c r="G1021" s="858"/>
      <c r="H1021" s="858"/>
      <c r="I1021" s="859"/>
      <c r="J1021" s="405" t="str">
        <f>IF(基本情報入力シート!M1046="","",基本情報入力シート!M1046)</f>
        <v/>
      </c>
      <c r="K1021" s="406" t="str">
        <f>IF(基本情報入力シート!R1046="","",基本情報入力シート!R1046)</f>
        <v/>
      </c>
      <c r="L1021" s="406" t="str">
        <f>IF(基本情報入力シート!W1046="","",基本情報入力シート!W1046)</f>
        <v/>
      </c>
      <c r="M1021" s="405" t="str">
        <f>IF(基本情報入力シート!X1046="","",基本情報入力シート!X1046)</f>
        <v/>
      </c>
      <c r="N1021" s="157" t="str">
        <f>IF(基本情報入力シート!Y1046="","",基本情報入力シート!Y1046)</f>
        <v/>
      </c>
      <c r="O1021" s="164"/>
      <c r="P1021" s="43"/>
      <c r="Q1021" s="860"/>
      <c r="R1021" s="861"/>
      <c r="S1021" s="154" t="str">
        <f>IFERROR(ROUNDDOWN(Q1021*VLOOKUP(N1021,【参考】数式用!$AR$2:$AW$48,MATCH(P1021,【参考】数式用!$AT$4:$AW$4)+2,FALSE)*0.5, 0), "")</f>
        <v/>
      </c>
      <c r="T1021" s="47"/>
      <c r="U1021" s="156" t="str">
        <f>IFERROR(IF(AG1021&lt;&gt;"",Q1021*VLOOKUP(N1021,【参考】数式用!$AG$2:$AL$48,MATCH(P1021,【参考】数式用!$AI$4:$AL$4,0)+2,0), ""), "")</f>
        <v/>
      </c>
      <c r="V1021" s="42"/>
      <c r="W1021" s="862"/>
      <c r="X1021" s="863"/>
      <c r="Y1021" s="43"/>
      <c r="Z1021" s="48"/>
      <c r="AA1021" s="155"/>
      <c r="AB1021" s="49"/>
      <c r="AC1021" s="864" t="str">
        <f>IFERROR(IF(AG1021&lt;&gt;"",Z1021*VLOOKUP(N1021,【参考】数式用!$AG$2:$AL$48,MATCH(Y1021,【参考】数式用!$AI$4:$AL$4,0)+2,0), ""), "")</f>
        <v/>
      </c>
      <c r="AD1021" s="864"/>
      <c r="AE1021" s="409"/>
      <c r="AF1021" s="53"/>
      <c r="AG1021" s="421" t="str">
        <f>IFERROR(VLOOKUP(O1021, 【参考】数式用!$AY$5:$AY$13, 1, FALSE), "")</f>
        <v/>
      </c>
      <c r="AH1021" s="422" t="str">
        <f>IFERROR(VLOOKUP(N1021, 【参考】数式用!$BA$2:$BB$48, 2, FALSE), "")</f>
        <v/>
      </c>
      <c r="AI1021" s="423" t="str">
        <f t="shared" si="34"/>
        <v/>
      </c>
      <c r="AJ1021" s="424" t="str">
        <f t="shared" si="35"/>
        <v/>
      </c>
    </row>
    <row r="1022" spans="1:36" ht="30" customHeight="1">
      <c r="A1022" s="153">
        <v>1009</v>
      </c>
      <c r="B1022" s="857" t="str">
        <f>IF(基本情報入力シート!C1047="","",基本情報入力シート!C1047)</f>
        <v/>
      </c>
      <c r="C1022" s="858"/>
      <c r="D1022" s="858"/>
      <c r="E1022" s="858"/>
      <c r="F1022" s="858"/>
      <c r="G1022" s="858"/>
      <c r="H1022" s="858"/>
      <c r="I1022" s="859"/>
      <c r="J1022" s="405" t="str">
        <f>IF(基本情報入力シート!M1047="","",基本情報入力シート!M1047)</f>
        <v/>
      </c>
      <c r="K1022" s="406" t="str">
        <f>IF(基本情報入力シート!R1047="","",基本情報入力シート!R1047)</f>
        <v/>
      </c>
      <c r="L1022" s="406" t="str">
        <f>IF(基本情報入力シート!W1047="","",基本情報入力シート!W1047)</f>
        <v/>
      </c>
      <c r="M1022" s="405" t="str">
        <f>IF(基本情報入力シート!X1047="","",基本情報入力シート!X1047)</f>
        <v/>
      </c>
      <c r="N1022" s="157" t="str">
        <f>IF(基本情報入力シート!Y1047="","",基本情報入力シート!Y1047)</f>
        <v/>
      </c>
      <c r="O1022" s="164"/>
      <c r="P1022" s="43"/>
      <c r="Q1022" s="860"/>
      <c r="R1022" s="861"/>
      <c r="S1022" s="154" t="str">
        <f>IFERROR(ROUNDDOWN(Q1022*VLOOKUP(N1022,【参考】数式用!$AR$2:$AW$48,MATCH(P1022,【参考】数式用!$AT$4:$AW$4)+2,FALSE)*0.5, 0), "")</f>
        <v/>
      </c>
      <c r="T1022" s="47"/>
      <c r="U1022" s="156" t="str">
        <f>IFERROR(IF(AG1022&lt;&gt;"",Q1022*VLOOKUP(N1022,【参考】数式用!$AG$2:$AL$48,MATCH(P1022,【参考】数式用!$AI$4:$AL$4,0)+2,0), ""), "")</f>
        <v/>
      </c>
      <c r="V1022" s="42"/>
      <c r="W1022" s="862"/>
      <c r="X1022" s="863"/>
      <c r="Y1022" s="43"/>
      <c r="Z1022" s="48"/>
      <c r="AA1022" s="155"/>
      <c r="AB1022" s="49"/>
      <c r="AC1022" s="864" t="str">
        <f>IFERROR(IF(AG1022&lt;&gt;"",Z1022*VLOOKUP(N1022,【参考】数式用!$AG$2:$AL$48,MATCH(Y1022,【参考】数式用!$AI$4:$AL$4,0)+2,0), ""), "")</f>
        <v/>
      </c>
      <c r="AD1022" s="864"/>
      <c r="AE1022" s="409"/>
      <c r="AF1022" s="53"/>
      <c r="AG1022" s="421" t="str">
        <f>IFERROR(VLOOKUP(O1022, 【参考】数式用!$AY$5:$AY$13, 1, FALSE), "")</f>
        <v/>
      </c>
      <c r="AH1022" s="422" t="str">
        <f>IFERROR(VLOOKUP(N1022, 【参考】数式用!$BA$2:$BB$48, 2, FALSE), "")</f>
        <v/>
      </c>
      <c r="AI1022" s="423" t="str">
        <f t="shared" si="34"/>
        <v/>
      </c>
      <c r="AJ1022" s="424" t="str">
        <f t="shared" si="35"/>
        <v/>
      </c>
    </row>
    <row r="1023" spans="1:36" ht="30" customHeight="1">
      <c r="A1023" s="153">
        <v>1010</v>
      </c>
      <c r="B1023" s="857" t="str">
        <f>IF(基本情報入力シート!C1048="","",基本情報入力シート!C1048)</f>
        <v/>
      </c>
      <c r="C1023" s="858"/>
      <c r="D1023" s="858"/>
      <c r="E1023" s="858"/>
      <c r="F1023" s="858"/>
      <c r="G1023" s="858"/>
      <c r="H1023" s="858"/>
      <c r="I1023" s="859"/>
      <c r="J1023" s="405" t="str">
        <f>IF(基本情報入力シート!M1048="","",基本情報入力シート!M1048)</f>
        <v/>
      </c>
      <c r="K1023" s="406" t="str">
        <f>IF(基本情報入力シート!R1048="","",基本情報入力シート!R1048)</f>
        <v/>
      </c>
      <c r="L1023" s="406" t="str">
        <f>IF(基本情報入力シート!W1048="","",基本情報入力シート!W1048)</f>
        <v/>
      </c>
      <c r="M1023" s="405" t="str">
        <f>IF(基本情報入力シート!X1048="","",基本情報入力シート!X1048)</f>
        <v/>
      </c>
      <c r="N1023" s="157" t="str">
        <f>IF(基本情報入力シート!Y1048="","",基本情報入力シート!Y1048)</f>
        <v/>
      </c>
      <c r="O1023" s="164"/>
      <c r="P1023" s="43"/>
      <c r="Q1023" s="860"/>
      <c r="R1023" s="861"/>
      <c r="S1023" s="154" t="str">
        <f>IFERROR(ROUNDDOWN(Q1023*VLOOKUP(N1023,【参考】数式用!$AR$2:$AW$48,MATCH(P1023,【参考】数式用!$AT$4:$AW$4)+2,FALSE)*0.5, 0), "")</f>
        <v/>
      </c>
      <c r="T1023" s="47"/>
      <c r="U1023" s="156" t="str">
        <f>IFERROR(IF(AG1023&lt;&gt;"",Q1023*VLOOKUP(N1023,【参考】数式用!$AG$2:$AL$48,MATCH(P1023,【参考】数式用!$AI$4:$AL$4,0)+2,0), ""), "")</f>
        <v/>
      </c>
      <c r="V1023" s="42"/>
      <c r="W1023" s="862"/>
      <c r="X1023" s="863"/>
      <c r="Y1023" s="43"/>
      <c r="Z1023" s="48"/>
      <c r="AA1023" s="155"/>
      <c r="AB1023" s="49"/>
      <c r="AC1023" s="864" t="str">
        <f>IFERROR(IF(AG1023&lt;&gt;"",Z1023*VLOOKUP(N1023,【参考】数式用!$AG$2:$AL$48,MATCH(Y1023,【参考】数式用!$AI$4:$AL$4,0)+2,0), ""), "")</f>
        <v/>
      </c>
      <c r="AD1023" s="864"/>
      <c r="AE1023" s="409"/>
      <c r="AF1023" s="53"/>
      <c r="AG1023" s="421" t="str">
        <f>IFERROR(VLOOKUP(O1023, 【参考】数式用!$AY$5:$AY$13, 1, FALSE), "")</f>
        <v/>
      </c>
      <c r="AH1023" s="422" t="str">
        <f>IFERROR(VLOOKUP(N1023, 【参考】数式用!$BA$2:$BB$48, 2, FALSE), "")</f>
        <v/>
      </c>
      <c r="AI1023" s="423" t="str">
        <f t="shared" si="34"/>
        <v/>
      </c>
      <c r="AJ1023" s="424" t="str">
        <f t="shared" si="35"/>
        <v/>
      </c>
    </row>
    <row r="1024" spans="1:36" ht="30" customHeight="1">
      <c r="A1024" s="153">
        <v>1011</v>
      </c>
      <c r="B1024" s="857" t="str">
        <f>IF(基本情報入力シート!C1049="","",基本情報入力シート!C1049)</f>
        <v/>
      </c>
      <c r="C1024" s="858"/>
      <c r="D1024" s="858"/>
      <c r="E1024" s="858"/>
      <c r="F1024" s="858"/>
      <c r="G1024" s="858"/>
      <c r="H1024" s="858"/>
      <c r="I1024" s="859"/>
      <c r="J1024" s="405" t="str">
        <f>IF(基本情報入力シート!M1049="","",基本情報入力シート!M1049)</f>
        <v/>
      </c>
      <c r="K1024" s="406" t="str">
        <f>IF(基本情報入力シート!R1049="","",基本情報入力シート!R1049)</f>
        <v/>
      </c>
      <c r="L1024" s="406" t="str">
        <f>IF(基本情報入力シート!W1049="","",基本情報入力シート!W1049)</f>
        <v/>
      </c>
      <c r="M1024" s="405" t="str">
        <f>IF(基本情報入力シート!X1049="","",基本情報入力シート!X1049)</f>
        <v/>
      </c>
      <c r="N1024" s="157" t="str">
        <f>IF(基本情報入力シート!Y1049="","",基本情報入力シート!Y1049)</f>
        <v/>
      </c>
      <c r="O1024" s="164"/>
      <c r="P1024" s="43"/>
      <c r="Q1024" s="860"/>
      <c r="R1024" s="861"/>
      <c r="S1024" s="154" t="str">
        <f>IFERROR(ROUNDDOWN(Q1024*VLOOKUP(N1024,【参考】数式用!$AR$2:$AW$48,MATCH(P1024,【参考】数式用!$AT$4:$AW$4)+2,FALSE)*0.5, 0), "")</f>
        <v/>
      </c>
      <c r="T1024" s="47"/>
      <c r="U1024" s="156" t="str">
        <f>IFERROR(IF(AG1024&lt;&gt;"",Q1024*VLOOKUP(N1024,【参考】数式用!$AG$2:$AL$48,MATCH(P1024,【参考】数式用!$AI$4:$AL$4,0)+2,0), ""), "")</f>
        <v/>
      </c>
      <c r="V1024" s="42"/>
      <c r="W1024" s="862"/>
      <c r="X1024" s="863"/>
      <c r="Y1024" s="43"/>
      <c r="Z1024" s="48"/>
      <c r="AA1024" s="155"/>
      <c r="AB1024" s="49"/>
      <c r="AC1024" s="864" t="str">
        <f>IFERROR(IF(AG1024&lt;&gt;"",Z1024*VLOOKUP(N1024,【参考】数式用!$AG$2:$AL$48,MATCH(Y1024,【参考】数式用!$AI$4:$AL$4,0)+2,0), ""), "")</f>
        <v/>
      </c>
      <c r="AD1024" s="864"/>
      <c r="AE1024" s="409"/>
      <c r="AF1024" s="53"/>
      <c r="AG1024" s="421" t="str">
        <f>IFERROR(VLOOKUP(O1024, 【参考】数式用!$AY$5:$AY$13, 1, FALSE), "")</f>
        <v/>
      </c>
      <c r="AH1024" s="422" t="str">
        <f>IFERROR(VLOOKUP(N1024, 【参考】数式用!$BA$2:$BB$48, 2, FALSE), "")</f>
        <v/>
      </c>
      <c r="AI1024" s="423" t="str">
        <f t="shared" si="34"/>
        <v/>
      </c>
      <c r="AJ1024" s="424" t="str">
        <f t="shared" si="35"/>
        <v/>
      </c>
    </row>
    <row r="1025" spans="1:36" ht="30" customHeight="1">
      <c r="A1025" s="153">
        <v>1012</v>
      </c>
      <c r="B1025" s="857" t="str">
        <f>IF(基本情報入力シート!C1050="","",基本情報入力シート!C1050)</f>
        <v/>
      </c>
      <c r="C1025" s="858"/>
      <c r="D1025" s="858"/>
      <c r="E1025" s="858"/>
      <c r="F1025" s="858"/>
      <c r="G1025" s="858"/>
      <c r="H1025" s="858"/>
      <c r="I1025" s="859"/>
      <c r="J1025" s="405" t="str">
        <f>IF(基本情報入力シート!M1050="","",基本情報入力シート!M1050)</f>
        <v/>
      </c>
      <c r="K1025" s="406" t="str">
        <f>IF(基本情報入力シート!R1050="","",基本情報入力シート!R1050)</f>
        <v/>
      </c>
      <c r="L1025" s="406" t="str">
        <f>IF(基本情報入力シート!W1050="","",基本情報入力シート!W1050)</f>
        <v/>
      </c>
      <c r="M1025" s="405" t="str">
        <f>IF(基本情報入力シート!X1050="","",基本情報入力シート!X1050)</f>
        <v/>
      </c>
      <c r="N1025" s="157" t="str">
        <f>IF(基本情報入力シート!Y1050="","",基本情報入力シート!Y1050)</f>
        <v/>
      </c>
      <c r="O1025" s="164"/>
      <c r="P1025" s="43"/>
      <c r="Q1025" s="860"/>
      <c r="R1025" s="861"/>
      <c r="S1025" s="154" t="str">
        <f>IFERROR(ROUNDDOWN(Q1025*VLOOKUP(N1025,【参考】数式用!$AR$2:$AW$48,MATCH(P1025,【参考】数式用!$AT$4:$AW$4)+2,FALSE)*0.5, 0), "")</f>
        <v/>
      </c>
      <c r="T1025" s="47"/>
      <c r="U1025" s="156" t="str">
        <f>IFERROR(IF(AG1025&lt;&gt;"",Q1025*VLOOKUP(N1025,【参考】数式用!$AG$2:$AL$48,MATCH(P1025,【参考】数式用!$AI$4:$AL$4,0)+2,0), ""), "")</f>
        <v/>
      </c>
      <c r="V1025" s="42"/>
      <c r="W1025" s="862"/>
      <c r="X1025" s="863"/>
      <c r="Y1025" s="43"/>
      <c r="Z1025" s="48"/>
      <c r="AA1025" s="155"/>
      <c r="AB1025" s="49"/>
      <c r="AC1025" s="864" t="str">
        <f>IFERROR(IF(AG1025&lt;&gt;"",Z1025*VLOOKUP(N1025,【参考】数式用!$AG$2:$AL$48,MATCH(Y1025,【参考】数式用!$AI$4:$AL$4,0)+2,0), ""), "")</f>
        <v/>
      </c>
      <c r="AD1025" s="864"/>
      <c r="AE1025" s="409"/>
      <c r="AF1025" s="53"/>
      <c r="AG1025" s="421" t="str">
        <f>IFERROR(VLOOKUP(O1025, 【参考】数式用!$AY$5:$AY$13, 1, FALSE), "")</f>
        <v/>
      </c>
      <c r="AH1025" s="422" t="str">
        <f>IFERROR(VLOOKUP(N1025, 【参考】数式用!$BA$2:$BB$48, 2, FALSE), "")</f>
        <v/>
      </c>
      <c r="AI1025" s="423" t="str">
        <f t="shared" si="34"/>
        <v/>
      </c>
      <c r="AJ1025" s="424" t="str">
        <f t="shared" si="35"/>
        <v/>
      </c>
    </row>
    <row r="1026" spans="1:36" ht="30" customHeight="1">
      <c r="A1026" s="153">
        <v>1013</v>
      </c>
      <c r="B1026" s="857" t="str">
        <f>IF(基本情報入力シート!C1051="","",基本情報入力シート!C1051)</f>
        <v/>
      </c>
      <c r="C1026" s="858"/>
      <c r="D1026" s="858"/>
      <c r="E1026" s="858"/>
      <c r="F1026" s="858"/>
      <c r="G1026" s="858"/>
      <c r="H1026" s="858"/>
      <c r="I1026" s="859"/>
      <c r="J1026" s="405" t="str">
        <f>IF(基本情報入力シート!M1051="","",基本情報入力シート!M1051)</f>
        <v/>
      </c>
      <c r="K1026" s="406" t="str">
        <f>IF(基本情報入力シート!R1051="","",基本情報入力シート!R1051)</f>
        <v/>
      </c>
      <c r="L1026" s="406" t="str">
        <f>IF(基本情報入力シート!W1051="","",基本情報入力シート!W1051)</f>
        <v/>
      </c>
      <c r="M1026" s="405" t="str">
        <f>IF(基本情報入力シート!X1051="","",基本情報入力シート!X1051)</f>
        <v/>
      </c>
      <c r="N1026" s="157" t="str">
        <f>IF(基本情報入力シート!Y1051="","",基本情報入力シート!Y1051)</f>
        <v/>
      </c>
      <c r="O1026" s="164"/>
      <c r="P1026" s="43"/>
      <c r="Q1026" s="860"/>
      <c r="R1026" s="861"/>
      <c r="S1026" s="154" t="str">
        <f>IFERROR(ROUNDDOWN(Q1026*VLOOKUP(N1026,【参考】数式用!$AR$2:$AW$48,MATCH(P1026,【参考】数式用!$AT$4:$AW$4)+2,FALSE)*0.5, 0), "")</f>
        <v/>
      </c>
      <c r="T1026" s="47"/>
      <c r="U1026" s="156" t="str">
        <f>IFERROR(IF(AG1026&lt;&gt;"",Q1026*VLOOKUP(N1026,【参考】数式用!$AG$2:$AL$48,MATCH(P1026,【参考】数式用!$AI$4:$AL$4,0)+2,0), ""), "")</f>
        <v/>
      </c>
      <c r="V1026" s="42"/>
      <c r="W1026" s="862"/>
      <c r="X1026" s="863"/>
      <c r="Y1026" s="43"/>
      <c r="Z1026" s="48"/>
      <c r="AA1026" s="155"/>
      <c r="AB1026" s="49"/>
      <c r="AC1026" s="864" t="str">
        <f>IFERROR(IF(AG1026&lt;&gt;"",Z1026*VLOOKUP(N1026,【参考】数式用!$AG$2:$AL$48,MATCH(Y1026,【参考】数式用!$AI$4:$AL$4,0)+2,0), ""), "")</f>
        <v/>
      </c>
      <c r="AD1026" s="864"/>
      <c r="AE1026" s="409"/>
      <c r="AF1026" s="53"/>
      <c r="AG1026" s="421" t="str">
        <f>IFERROR(VLOOKUP(O1026, 【参考】数式用!$AY$5:$AY$13, 1, FALSE), "")</f>
        <v/>
      </c>
      <c r="AH1026" s="422" t="str">
        <f>IFERROR(VLOOKUP(N1026, 【参考】数式用!$BA$2:$BB$48, 2, FALSE), "")</f>
        <v/>
      </c>
      <c r="AI1026" s="423" t="str">
        <f t="shared" si="34"/>
        <v/>
      </c>
      <c r="AJ1026" s="424" t="str">
        <f t="shared" si="35"/>
        <v/>
      </c>
    </row>
    <row r="1027" spans="1:36" ht="30" customHeight="1">
      <c r="A1027" s="153">
        <v>1014</v>
      </c>
      <c r="B1027" s="857" t="str">
        <f>IF(基本情報入力シート!C1052="","",基本情報入力シート!C1052)</f>
        <v/>
      </c>
      <c r="C1027" s="858"/>
      <c r="D1027" s="858"/>
      <c r="E1027" s="858"/>
      <c r="F1027" s="858"/>
      <c r="G1027" s="858"/>
      <c r="H1027" s="858"/>
      <c r="I1027" s="859"/>
      <c r="J1027" s="405" t="str">
        <f>IF(基本情報入力シート!M1052="","",基本情報入力シート!M1052)</f>
        <v/>
      </c>
      <c r="K1027" s="406" t="str">
        <f>IF(基本情報入力シート!R1052="","",基本情報入力シート!R1052)</f>
        <v/>
      </c>
      <c r="L1027" s="406" t="str">
        <f>IF(基本情報入力シート!W1052="","",基本情報入力シート!W1052)</f>
        <v/>
      </c>
      <c r="M1027" s="405" t="str">
        <f>IF(基本情報入力シート!X1052="","",基本情報入力シート!X1052)</f>
        <v/>
      </c>
      <c r="N1027" s="157" t="str">
        <f>IF(基本情報入力シート!Y1052="","",基本情報入力シート!Y1052)</f>
        <v/>
      </c>
      <c r="O1027" s="164"/>
      <c r="P1027" s="43"/>
      <c r="Q1027" s="860"/>
      <c r="R1027" s="861"/>
      <c r="S1027" s="154" t="str">
        <f>IFERROR(ROUNDDOWN(Q1027*VLOOKUP(N1027,【参考】数式用!$AR$2:$AW$48,MATCH(P1027,【参考】数式用!$AT$4:$AW$4)+2,FALSE)*0.5, 0), "")</f>
        <v/>
      </c>
      <c r="T1027" s="47"/>
      <c r="U1027" s="156" t="str">
        <f>IFERROR(IF(AG1027&lt;&gt;"",Q1027*VLOOKUP(N1027,【参考】数式用!$AG$2:$AL$48,MATCH(P1027,【参考】数式用!$AI$4:$AL$4,0)+2,0), ""), "")</f>
        <v/>
      </c>
      <c r="V1027" s="42"/>
      <c r="W1027" s="862"/>
      <c r="X1027" s="863"/>
      <c r="Y1027" s="43"/>
      <c r="Z1027" s="48"/>
      <c r="AA1027" s="155"/>
      <c r="AB1027" s="49"/>
      <c r="AC1027" s="864" t="str">
        <f>IFERROR(IF(AG1027&lt;&gt;"",Z1027*VLOOKUP(N1027,【参考】数式用!$AG$2:$AL$48,MATCH(Y1027,【参考】数式用!$AI$4:$AL$4,0)+2,0), ""), "")</f>
        <v/>
      </c>
      <c r="AD1027" s="864"/>
      <c r="AE1027" s="409"/>
      <c r="AF1027" s="53"/>
      <c r="AG1027" s="421" t="str">
        <f>IFERROR(VLOOKUP(O1027, 【参考】数式用!$AY$5:$AY$13, 1, FALSE), "")</f>
        <v/>
      </c>
      <c r="AH1027" s="422" t="str">
        <f>IFERROR(VLOOKUP(N1027, 【参考】数式用!$BA$2:$BB$48, 2, FALSE), "")</f>
        <v/>
      </c>
      <c r="AI1027" s="423" t="str">
        <f t="shared" si="34"/>
        <v/>
      </c>
      <c r="AJ1027" s="424" t="str">
        <f t="shared" si="35"/>
        <v/>
      </c>
    </row>
    <row r="1028" spans="1:36" ht="30" customHeight="1">
      <c r="A1028" s="153">
        <v>1015</v>
      </c>
      <c r="B1028" s="857" t="str">
        <f>IF(基本情報入力シート!C1053="","",基本情報入力シート!C1053)</f>
        <v/>
      </c>
      <c r="C1028" s="858"/>
      <c r="D1028" s="858"/>
      <c r="E1028" s="858"/>
      <c r="F1028" s="858"/>
      <c r="G1028" s="858"/>
      <c r="H1028" s="858"/>
      <c r="I1028" s="859"/>
      <c r="J1028" s="405" t="str">
        <f>IF(基本情報入力シート!M1053="","",基本情報入力シート!M1053)</f>
        <v/>
      </c>
      <c r="K1028" s="406" t="str">
        <f>IF(基本情報入力シート!R1053="","",基本情報入力シート!R1053)</f>
        <v/>
      </c>
      <c r="L1028" s="406" t="str">
        <f>IF(基本情報入力シート!W1053="","",基本情報入力シート!W1053)</f>
        <v/>
      </c>
      <c r="M1028" s="405" t="str">
        <f>IF(基本情報入力シート!X1053="","",基本情報入力シート!X1053)</f>
        <v/>
      </c>
      <c r="N1028" s="157" t="str">
        <f>IF(基本情報入力シート!Y1053="","",基本情報入力シート!Y1053)</f>
        <v/>
      </c>
      <c r="O1028" s="164"/>
      <c r="P1028" s="43"/>
      <c r="Q1028" s="860"/>
      <c r="R1028" s="861"/>
      <c r="S1028" s="154" t="str">
        <f>IFERROR(ROUNDDOWN(Q1028*VLOOKUP(N1028,【参考】数式用!$AR$2:$AW$48,MATCH(P1028,【参考】数式用!$AT$4:$AW$4)+2,FALSE)*0.5, 0), "")</f>
        <v/>
      </c>
      <c r="T1028" s="47"/>
      <c r="U1028" s="156" t="str">
        <f>IFERROR(IF(AG1028&lt;&gt;"",Q1028*VLOOKUP(N1028,【参考】数式用!$AG$2:$AL$48,MATCH(P1028,【参考】数式用!$AI$4:$AL$4,0)+2,0), ""), "")</f>
        <v/>
      </c>
      <c r="V1028" s="42"/>
      <c r="W1028" s="862"/>
      <c r="X1028" s="863"/>
      <c r="Y1028" s="43"/>
      <c r="Z1028" s="48"/>
      <c r="AA1028" s="155"/>
      <c r="AB1028" s="49"/>
      <c r="AC1028" s="864" t="str">
        <f>IFERROR(IF(AG1028&lt;&gt;"",Z1028*VLOOKUP(N1028,【参考】数式用!$AG$2:$AL$48,MATCH(Y1028,【参考】数式用!$AI$4:$AL$4,0)+2,0), ""), "")</f>
        <v/>
      </c>
      <c r="AD1028" s="864"/>
      <c r="AE1028" s="409"/>
      <c r="AF1028" s="53"/>
      <c r="AG1028" s="421" t="str">
        <f>IFERROR(VLOOKUP(O1028, 【参考】数式用!$AY$5:$AY$13, 1, FALSE), "")</f>
        <v/>
      </c>
      <c r="AH1028" s="422" t="str">
        <f>IFERROR(VLOOKUP(N1028, 【参考】数式用!$BA$2:$BB$48, 2, FALSE), "")</f>
        <v/>
      </c>
      <c r="AI1028" s="423" t="str">
        <f t="shared" si="34"/>
        <v/>
      </c>
      <c r="AJ1028" s="424" t="str">
        <f t="shared" si="35"/>
        <v/>
      </c>
    </row>
    <row r="1029" spans="1:36" ht="30" customHeight="1">
      <c r="A1029" s="153">
        <v>1016</v>
      </c>
      <c r="B1029" s="857" t="str">
        <f>IF(基本情報入力シート!C1054="","",基本情報入力シート!C1054)</f>
        <v/>
      </c>
      <c r="C1029" s="858"/>
      <c r="D1029" s="858"/>
      <c r="E1029" s="858"/>
      <c r="F1029" s="858"/>
      <c r="G1029" s="858"/>
      <c r="H1029" s="858"/>
      <c r="I1029" s="859"/>
      <c r="J1029" s="405" t="str">
        <f>IF(基本情報入力シート!M1054="","",基本情報入力シート!M1054)</f>
        <v/>
      </c>
      <c r="K1029" s="406" t="str">
        <f>IF(基本情報入力シート!R1054="","",基本情報入力シート!R1054)</f>
        <v/>
      </c>
      <c r="L1029" s="406" t="str">
        <f>IF(基本情報入力シート!W1054="","",基本情報入力シート!W1054)</f>
        <v/>
      </c>
      <c r="M1029" s="405" t="str">
        <f>IF(基本情報入力シート!X1054="","",基本情報入力シート!X1054)</f>
        <v/>
      </c>
      <c r="N1029" s="157" t="str">
        <f>IF(基本情報入力シート!Y1054="","",基本情報入力シート!Y1054)</f>
        <v/>
      </c>
      <c r="O1029" s="164"/>
      <c r="P1029" s="43"/>
      <c r="Q1029" s="860"/>
      <c r="R1029" s="861"/>
      <c r="S1029" s="154" t="str">
        <f>IFERROR(ROUNDDOWN(Q1029*VLOOKUP(N1029,【参考】数式用!$AR$2:$AW$48,MATCH(P1029,【参考】数式用!$AT$4:$AW$4)+2,FALSE)*0.5, 0), "")</f>
        <v/>
      </c>
      <c r="T1029" s="47"/>
      <c r="U1029" s="156" t="str">
        <f>IFERROR(IF(AG1029&lt;&gt;"",Q1029*VLOOKUP(N1029,【参考】数式用!$AG$2:$AL$48,MATCH(P1029,【参考】数式用!$AI$4:$AL$4,0)+2,0), ""), "")</f>
        <v/>
      </c>
      <c r="V1029" s="42"/>
      <c r="W1029" s="862"/>
      <c r="X1029" s="863"/>
      <c r="Y1029" s="43"/>
      <c r="Z1029" s="48"/>
      <c r="AA1029" s="155"/>
      <c r="AB1029" s="49"/>
      <c r="AC1029" s="864" t="str">
        <f>IFERROR(IF(AG1029&lt;&gt;"",Z1029*VLOOKUP(N1029,【参考】数式用!$AG$2:$AL$48,MATCH(Y1029,【参考】数式用!$AI$4:$AL$4,0)+2,0), ""), "")</f>
        <v/>
      </c>
      <c r="AD1029" s="864"/>
      <c r="AE1029" s="409"/>
      <c r="AF1029" s="53"/>
      <c r="AG1029" s="421" t="str">
        <f>IFERROR(VLOOKUP(O1029, 【参考】数式用!$AY$5:$AY$13, 1, FALSE), "")</f>
        <v/>
      </c>
      <c r="AH1029" s="422" t="str">
        <f>IFERROR(VLOOKUP(N1029, 【参考】数式用!$BA$2:$BB$48, 2, FALSE), "")</f>
        <v/>
      </c>
      <c r="AI1029" s="423" t="str">
        <f t="shared" si="34"/>
        <v/>
      </c>
      <c r="AJ1029" s="424" t="str">
        <f t="shared" si="35"/>
        <v/>
      </c>
    </row>
    <row r="1030" spans="1:36" ht="30" customHeight="1">
      <c r="A1030" s="153">
        <v>1017</v>
      </c>
      <c r="B1030" s="857" t="str">
        <f>IF(基本情報入力シート!C1055="","",基本情報入力シート!C1055)</f>
        <v/>
      </c>
      <c r="C1030" s="858"/>
      <c r="D1030" s="858"/>
      <c r="E1030" s="858"/>
      <c r="F1030" s="858"/>
      <c r="G1030" s="858"/>
      <c r="H1030" s="858"/>
      <c r="I1030" s="859"/>
      <c r="J1030" s="405" t="str">
        <f>IF(基本情報入力シート!M1055="","",基本情報入力シート!M1055)</f>
        <v/>
      </c>
      <c r="K1030" s="406" t="str">
        <f>IF(基本情報入力シート!R1055="","",基本情報入力シート!R1055)</f>
        <v/>
      </c>
      <c r="L1030" s="406" t="str">
        <f>IF(基本情報入力シート!W1055="","",基本情報入力シート!W1055)</f>
        <v/>
      </c>
      <c r="M1030" s="405" t="str">
        <f>IF(基本情報入力シート!X1055="","",基本情報入力シート!X1055)</f>
        <v/>
      </c>
      <c r="N1030" s="157" t="str">
        <f>IF(基本情報入力シート!Y1055="","",基本情報入力シート!Y1055)</f>
        <v/>
      </c>
      <c r="O1030" s="164"/>
      <c r="P1030" s="43"/>
      <c r="Q1030" s="860"/>
      <c r="R1030" s="861"/>
      <c r="S1030" s="154" t="str">
        <f>IFERROR(ROUNDDOWN(Q1030*VLOOKUP(N1030,【参考】数式用!$AR$2:$AW$48,MATCH(P1030,【参考】数式用!$AT$4:$AW$4)+2,FALSE)*0.5, 0), "")</f>
        <v/>
      </c>
      <c r="T1030" s="47"/>
      <c r="U1030" s="156" t="str">
        <f>IFERROR(IF(AG1030&lt;&gt;"",Q1030*VLOOKUP(N1030,【参考】数式用!$AG$2:$AL$48,MATCH(P1030,【参考】数式用!$AI$4:$AL$4,0)+2,0), ""), "")</f>
        <v/>
      </c>
      <c r="V1030" s="42"/>
      <c r="W1030" s="862"/>
      <c r="X1030" s="863"/>
      <c r="Y1030" s="43"/>
      <c r="Z1030" s="48"/>
      <c r="AA1030" s="155"/>
      <c r="AB1030" s="49"/>
      <c r="AC1030" s="864" t="str">
        <f>IFERROR(IF(AG1030&lt;&gt;"",Z1030*VLOOKUP(N1030,【参考】数式用!$AG$2:$AL$48,MATCH(Y1030,【参考】数式用!$AI$4:$AL$4,0)+2,0), ""), "")</f>
        <v/>
      </c>
      <c r="AD1030" s="864"/>
      <c r="AE1030" s="409"/>
      <c r="AF1030" s="53"/>
      <c r="AG1030" s="421" t="str">
        <f>IFERROR(VLOOKUP(O1030, 【参考】数式用!$AY$5:$AY$13, 1, FALSE), "")</f>
        <v/>
      </c>
      <c r="AH1030" s="422" t="str">
        <f>IFERROR(VLOOKUP(N1030, 【参考】数式用!$BA$2:$BB$48, 2, FALSE), "")</f>
        <v/>
      </c>
      <c r="AI1030" s="423" t="str">
        <f t="shared" si="34"/>
        <v/>
      </c>
      <c r="AJ1030" s="424" t="str">
        <f t="shared" si="35"/>
        <v/>
      </c>
    </row>
    <row r="1031" spans="1:36" ht="30" customHeight="1">
      <c r="A1031" s="153">
        <v>1018</v>
      </c>
      <c r="B1031" s="857" t="str">
        <f>IF(基本情報入力シート!C1056="","",基本情報入力シート!C1056)</f>
        <v/>
      </c>
      <c r="C1031" s="858"/>
      <c r="D1031" s="858"/>
      <c r="E1031" s="858"/>
      <c r="F1031" s="858"/>
      <c r="G1031" s="858"/>
      <c r="H1031" s="858"/>
      <c r="I1031" s="859"/>
      <c r="J1031" s="405" t="str">
        <f>IF(基本情報入力シート!M1056="","",基本情報入力シート!M1056)</f>
        <v/>
      </c>
      <c r="K1031" s="406" t="str">
        <f>IF(基本情報入力シート!R1056="","",基本情報入力シート!R1056)</f>
        <v/>
      </c>
      <c r="L1031" s="406" t="str">
        <f>IF(基本情報入力シート!W1056="","",基本情報入力シート!W1056)</f>
        <v/>
      </c>
      <c r="M1031" s="405" t="str">
        <f>IF(基本情報入力シート!X1056="","",基本情報入力シート!X1056)</f>
        <v/>
      </c>
      <c r="N1031" s="157" t="str">
        <f>IF(基本情報入力シート!Y1056="","",基本情報入力シート!Y1056)</f>
        <v/>
      </c>
      <c r="O1031" s="164"/>
      <c r="P1031" s="43"/>
      <c r="Q1031" s="860"/>
      <c r="R1031" s="861"/>
      <c r="S1031" s="154" t="str">
        <f>IFERROR(ROUNDDOWN(Q1031*VLOOKUP(N1031,【参考】数式用!$AR$2:$AW$48,MATCH(P1031,【参考】数式用!$AT$4:$AW$4)+2,FALSE)*0.5, 0), "")</f>
        <v/>
      </c>
      <c r="T1031" s="47"/>
      <c r="U1031" s="156" t="str">
        <f>IFERROR(IF(AG1031&lt;&gt;"",Q1031*VLOOKUP(N1031,【参考】数式用!$AG$2:$AL$48,MATCH(P1031,【参考】数式用!$AI$4:$AL$4,0)+2,0), ""), "")</f>
        <v/>
      </c>
      <c r="V1031" s="42"/>
      <c r="W1031" s="862"/>
      <c r="X1031" s="863"/>
      <c r="Y1031" s="43"/>
      <c r="Z1031" s="48"/>
      <c r="AA1031" s="155"/>
      <c r="AB1031" s="49"/>
      <c r="AC1031" s="864" t="str">
        <f>IFERROR(IF(AG1031&lt;&gt;"",Z1031*VLOOKUP(N1031,【参考】数式用!$AG$2:$AL$48,MATCH(Y1031,【参考】数式用!$AI$4:$AL$4,0)+2,0), ""), "")</f>
        <v/>
      </c>
      <c r="AD1031" s="864"/>
      <c r="AE1031" s="409"/>
      <c r="AF1031" s="53"/>
      <c r="AG1031" s="421" t="str">
        <f>IFERROR(VLOOKUP(O1031, 【参考】数式用!$AY$5:$AY$13, 1, FALSE), "")</f>
        <v/>
      </c>
      <c r="AH1031" s="422" t="str">
        <f>IFERROR(VLOOKUP(N1031, 【参考】数式用!$BA$2:$BB$48, 2, FALSE), "")</f>
        <v/>
      </c>
      <c r="AI1031" s="423" t="str">
        <f t="shared" si="34"/>
        <v/>
      </c>
      <c r="AJ1031" s="424" t="str">
        <f t="shared" si="35"/>
        <v/>
      </c>
    </row>
    <row r="1032" spans="1:36" ht="30" customHeight="1">
      <c r="A1032" s="153">
        <v>1019</v>
      </c>
      <c r="B1032" s="857" t="str">
        <f>IF(基本情報入力シート!C1057="","",基本情報入力シート!C1057)</f>
        <v/>
      </c>
      <c r="C1032" s="858"/>
      <c r="D1032" s="858"/>
      <c r="E1032" s="858"/>
      <c r="F1032" s="858"/>
      <c r="G1032" s="858"/>
      <c r="H1032" s="858"/>
      <c r="I1032" s="859"/>
      <c r="J1032" s="405" t="str">
        <f>IF(基本情報入力シート!M1057="","",基本情報入力シート!M1057)</f>
        <v/>
      </c>
      <c r="K1032" s="406" t="str">
        <f>IF(基本情報入力シート!R1057="","",基本情報入力シート!R1057)</f>
        <v/>
      </c>
      <c r="L1032" s="406" t="str">
        <f>IF(基本情報入力シート!W1057="","",基本情報入力シート!W1057)</f>
        <v/>
      </c>
      <c r="M1032" s="405" t="str">
        <f>IF(基本情報入力シート!X1057="","",基本情報入力シート!X1057)</f>
        <v/>
      </c>
      <c r="N1032" s="157" t="str">
        <f>IF(基本情報入力シート!Y1057="","",基本情報入力シート!Y1057)</f>
        <v/>
      </c>
      <c r="O1032" s="164"/>
      <c r="P1032" s="43"/>
      <c r="Q1032" s="860"/>
      <c r="R1032" s="861"/>
      <c r="S1032" s="154" t="str">
        <f>IFERROR(ROUNDDOWN(Q1032*VLOOKUP(N1032,【参考】数式用!$AR$2:$AW$48,MATCH(P1032,【参考】数式用!$AT$4:$AW$4)+2,FALSE)*0.5, 0), "")</f>
        <v/>
      </c>
      <c r="T1032" s="47"/>
      <c r="U1032" s="156" t="str">
        <f>IFERROR(IF(AG1032&lt;&gt;"",Q1032*VLOOKUP(N1032,【参考】数式用!$AG$2:$AL$48,MATCH(P1032,【参考】数式用!$AI$4:$AL$4,0)+2,0), ""), "")</f>
        <v/>
      </c>
      <c r="V1032" s="42"/>
      <c r="W1032" s="862"/>
      <c r="X1032" s="863"/>
      <c r="Y1032" s="43"/>
      <c r="Z1032" s="48"/>
      <c r="AA1032" s="155"/>
      <c r="AB1032" s="49"/>
      <c r="AC1032" s="864" t="str">
        <f>IFERROR(IF(AG1032&lt;&gt;"",Z1032*VLOOKUP(N1032,【参考】数式用!$AG$2:$AL$48,MATCH(Y1032,【参考】数式用!$AI$4:$AL$4,0)+2,0), ""), "")</f>
        <v/>
      </c>
      <c r="AD1032" s="864"/>
      <c r="AE1032" s="409"/>
      <c r="AF1032" s="53"/>
      <c r="AG1032" s="421" t="str">
        <f>IFERROR(VLOOKUP(O1032, 【参考】数式用!$AY$5:$AY$13, 1, FALSE), "")</f>
        <v/>
      </c>
      <c r="AH1032" s="422" t="str">
        <f>IFERROR(VLOOKUP(N1032, 【参考】数式用!$BA$2:$BB$48, 2, FALSE), "")</f>
        <v/>
      </c>
      <c r="AI1032" s="423" t="str">
        <f t="shared" si="34"/>
        <v/>
      </c>
      <c r="AJ1032" s="424" t="str">
        <f t="shared" si="35"/>
        <v/>
      </c>
    </row>
    <row r="1033" spans="1:36" ht="30" customHeight="1">
      <c r="A1033" s="153">
        <v>1020</v>
      </c>
      <c r="B1033" s="857" t="str">
        <f>IF(基本情報入力シート!C1058="","",基本情報入力シート!C1058)</f>
        <v/>
      </c>
      <c r="C1033" s="858"/>
      <c r="D1033" s="858"/>
      <c r="E1033" s="858"/>
      <c r="F1033" s="858"/>
      <c r="G1033" s="858"/>
      <c r="H1033" s="858"/>
      <c r="I1033" s="859"/>
      <c r="J1033" s="405" t="str">
        <f>IF(基本情報入力シート!M1058="","",基本情報入力シート!M1058)</f>
        <v/>
      </c>
      <c r="K1033" s="406" t="str">
        <f>IF(基本情報入力シート!R1058="","",基本情報入力シート!R1058)</f>
        <v/>
      </c>
      <c r="L1033" s="406" t="str">
        <f>IF(基本情報入力シート!W1058="","",基本情報入力シート!W1058)</f>
        <v/>
      </c>
      <c r="M1033" s="405" t="str">
        <f>IF(基本情報入力シート!X1058="","",基本情報入力シート!X1058)</f>
        <v/>
      </c>
      <c r="N1033" s="157" t="str">
        <f>IF(基本情報入力シート!Y1058="","",基本情報入力シート!Y1058)</f>
        <v/>
      </c>
      <c r="O1033" s="164"/>
      <c r="P1033" s="43"/>
      <c r="Q1033" s="860"/>
      <c r="R1033" s="861"/>
      <c r="S1033" s="154" t="str">
        <f>IFERROR(ROUNDDOWN(Q1033*VLOOKUP(N1033,【参考】数式用!$AR$2:$AW$48,MATCH(P1033,【参考】数式用!$AT$4:$AW$4)+2,FALSE)*0.5, 0), "")</f>
        <v/>
      </c>
      <c r="T1033" s="47"/>
      <c r="U1033" s="156" t="str">
        <f>IFERROR(IF(AG1033&lt;&gt;"",Q1033*VLOOKUP(N1033,【参考】数式用!$AG$2:$AL$48,MATCH(P1033,【参考】数式用!$AI$4:$AL$4,0)+2,0), ""), "")</f>
        <v/>
      </c>
      <c r="V1033" s="42"/>
      <c r="W1033" s="862"/>
      <c r="X1033" s="863"/>
      <c r="Y1033" s="43"/>
      <c r="Z1033" s="48"/>
      <c r="AA1033" s="155"/>
      <c r="AB1033" s="49"/>
      <c r="AC1033" s="864" t="str">
        <f>IFERROR(IF(AG1033&lt;&gt;"",Z1033*VLOOKUP(N1033,【参考】数式用!$AG$2:$AL$48,MATCH(Y1033,【参考】数式用!$AI$4:$AL$4,0)+2,0), ""), "")</f>
        <v/>
      </c>
      <c r="AD1033" s="864"/>
      <c r="AE1033" s="409"/>
      <c r="AF1033" s="53"/>
      <c r="AG1033" s="421" t="str">
        <f>IFERROR(VLOOKUP(O1033, 【参考】数式用!$AY$5:$AY$13, 1, FALSE), "")</f>
        <v/>
      </c>
      <c r="AH1033" s="422" t="str">
        <f>IFERROR(VLOOKUP(N1033, 【参考】数式用!$BA$2:$BB$48, 2, FALSE), "")</f>
        <v/>
      </c>
      <c r="AI1033" s="423" t="str">
        <f t="shared" si="34"/>
        <v/>
      </c>
      <c r="AJ1033" s="424" t="str">
        <f t="shared" si="35"/>
        <v/>
      </c>
    </row>
    <row r="1034" spans="1:36" ht="30" customHeight="1">
      <c r="A1034" s="153">
        <v>1021</v>
      </c>
      <c r="B1034" s="857" t="str">
        <f>IF(基本情報入力シート!C1059="","",基本情報入力シート!C1059)</f>
        <v/>
      </c>
      <c r="C1034" s="858"/>
      <c r="D1034" s="858"/>
      <c r="E1034" s="858"/>
      <c r="F1034" s="858"/>
      <c r="G1034" s="858"/>
      <c r="H1034" s="858"/>
      <c r="I1034" s="859"/>
      <c r="J1034" s="405" t="str">
        <f>IF(基本情報入力シート!M1059="","",基本情報入力シート!M1059)</f>
        <v/>
      </c>
      <c r="K1034" s="406" t="str">
        <f>IF(基本情報入力シート!R1059="","",基本情報入力シート!R1059)</f>
        <v/>
      </c>
      <c r="L1034" s="406" t="str">
        <f>IF(基本情報入力シート!W1059="","",基本情報入力シート!W1059)</f>
        <v/>
      </c>
      <c r="M1034" s="405" t="str">
        <f>IF(基本情報入力シート!X1059="","",基本情報入力シート!X1059)</f>
        <v/>
      </c>
      <c r="N1034" s="157" t="str">
        <f>IF(基本情報入力シート!Y1059="","",基本情報入力シート!Y1059)</f>
        <v/>
      </c>
      <c r="O1034" s="164"/>
      <c r="P1034" s="43"/>
      <c r="Q1034" s="860"/>
      <c r="R1034" s="861"/>
      <c r="S1034" s="154" t="str">
        <f>IFERROR(ROUNDDOWN(Q1034*VLOOKUP(N1034,【参考】数式用!$AR$2:$AW$48,MATCH(P1034,【参考】数式用!$AT$4:$AW$4)+2,FALSE)*0.5, 0), "")</f>
        <v/>
      </c>
      <c r="T1034" s="47"/>
      <c r="U1034" s="156" t="str">
        <f>IFERROR(IF(AG1034&lt;&gt;"",Q1034*VLOOKUP(N1034,【参考】数式用!$AG$2:$AL$48,MATCH(P1034,【参考】数式用!$AI$4:$AL$4,0)+2,0), ""), "")</f>
        <v/>
      </c>
      <c r="V1034" s="42"/>
      <c r="W1034" s="862"/>
      <c r="X1034" s="863"/>
      <c r="Y1034" s="43"/>
      <c r="Z1034" s="48"/>
      <c r="AA1034" s="155"/>
      <c r="AB1034" s="49"/>
      <c r="AC1034" s="864" t="str">
        <f>IFERROR(IF(AG1034&lt;&gt;"",Z1034*VLOOKUP(N1034,【参考】数式用!$AG$2:$AL$48,MATCH(Y1034,【参考】数式用!$AI$4:$AL$4,0)+2,0), ""), "")</f>
        <v/>
      </c>
      <c r="AD1034" s="864"/>
      <c r="AE1034" s="409"/>
      <c r="AF1034" s="53"/>
      <c r="AG1034" s="421" t="str">
        <f>IFERROR(VLOOKUP(O1034, 【参考】数式用!$AY$5:$AY$13, 1, FALSE), "")</f>
        <v/>
      </c>
      <c r="AH1034" s="422" t="str">
        <f>IFERROR(VLOOKUP(N1034, 【参考】数式用!$BA$2:$BB$48, 2, FALSE), "")</f>
        <v/>
      </c>
      <c r="AI1034" s="423" t="str">
        <f t="shared" si="34"/>
        <v/>
      </c>
      <c r="AJ1034" s="424" t="str">
        <f t="shared" si="35"/>
        <v/>
      </c>
    </row>
    <row r="1035" spans="1:36" ht="30" customHeight="1">
      <c r="A1035" s="153">
        <v>1022</v>
      </c>
      <c r="B1035" s="857" t="str">
        <f>IF(基本情報入力シート!C1060="","",基本情報入力シート!C1060)</f>
        <v/>
      </c>
      <c r="C1035" s="858"/>
      <c r="D1035" s="858"/>
      <c r="E1035" s="858"/>
      <c r="F1035" s="858"/>
      <c r="G1035" s="858"/>
      <c r="H1035" s="858"/>
      <c r="I1035" s="859"/>
      <c r="J1035" s="405" t="str">
        <f>IF(基本情報入力シート!M1060="","",基本情報入力シート!M1060)</f>
        <v/>
      </c>
      <c r="K1035" s="406" t="str">
        <f>IF(基本情報入力シート!R1060="","",基本情報入力シート!R1060)</f>
        <v/>
      </c>
      <c r="L1035" s="406" t="str">
        <f>IF(基本情報入力シート!W1060="","",基本情報入力シート!W1060)</f>
        <v/>
      </c>
      <c r="M1035" s="405" t="str">
        <f>IF(基本情報入力シート!X1060="","",基本情報入力シート!X1060)</f>
        <v/>
      </c>
      <c r="N1035" s="157" t="str">
        <f>IF(基本情報入力シート!Y1060="","",基本情報入力シート!Y1060)</f>
        <v/>
      </c>
      <c r="O1035" s="164"/>
      <c r="P1035" s="43"/>
      <c r="Q1035" s="860"/>
      <c r="R1035" s="861"/>
      <c r="S1035" s="154" t="str">
        <f>IFERROR(ROUNDDOWN(Q1035*VLOOKUP(N1035,【参考】数式用!$AR$2:$AW$48,MATCH(P1035,【参考】数式用!$AT$4:$AW$4)+2,FALSE)*0.5, 0), "")</f>
        <v/>
      </c>
      <c r="T1035" s="47"/>
      <c r="U1035" s="156" t="str">
        <f>IFERROR(IF(AG1035&lt;&gt;"",Q1035*VLOOKUP(N1035,【参考】数式用!$AG$2:$AL$48,MATCH(P1035,【参考】数式用!$AI$4:$AL$4,0)+2,0), ""), "")</f>
        <v/>
      </c>
      <c r="V1035" s="42"/>
      <c r="W1035" s="862"/>
      <c r="X1035" s="863"/>
      <c r="Y1035" s="43"/>
      <c r="Z1035" s="48"/>
      <c r="AA1035" s="155"/>
      <c r="AB1035" s="49"/>
      <c r="AC1035" s="864" t="str">
        <f>IFERROR(IF(AG1035&lt;&gt;"",Z1035*VLOOKUP(N1035,【参考】数式用!$AG$2:$AL$48,MATCH(Y1035,【参考】数式用!$AI$4:$AL$4,0)+2,0), ""), "")</f>
        <v/>
      </c>
      <c r="AD1035" s="864"/>
      <c r="AE1035" s="409"/>
      <c r="AF1035" s="53"/>
      <c r="AG1035" s="421" t="str">
        <f>IFERROR(VLOOKUP(O1035, 【参考】数式用!$AY$5:$AY$13, 1, FALSE), "")</f>
        <v/>
      </c>
      <c r="AH1035" s="422" t="str">
        <f>IFERROR(VLOOKUP(N1035, 【参考】数式用!$BA$2:$BB$48, 2, FALSE), "")</f>
        <v/>
      </c>
      <c r="AI1035" s="423" t="str">
        <f t="shared" si="34"/>
        <v/>
      </c>
      <c r="AJ1035" s="424" t="str">
        <f t="shared" si="35"/>
        <v/>
      </c>
    </row>
    <row r="1036" spans="1:36" ht="30" customHeight="1">
      <c r="A1036" s="153">
        <v>1023</v>
      </c>
      <c r="B1036" s="857" t="str">
        <f>IF(基本情報入力シート!C1061="","",基本情報入力シート!C1061)</f>
        <v/>
      </c>
      <c r="C1036" s="858"/>
      <c r="D1036" s="858"/>
      <c r="E1036" s="858"/>
      <c r="F1036" s="858"/>
      <c r="G1036" s="858"/>
      <c r="H1036" s="858"/>
      <c r="I1036" s="859"/>
      <c r="J1036" s="405" t="str">
        <f>IF(基本情報入力シート!M1061="","",基本情報入力シート!M1061)</f>
        <v/>
      </c>
      <c r="K1036" s="406" t="str">
        <f>IF(基本情報入力シート!R1061="","",基本情報入力シート!R1061)</f>
        <v/>
      </c>
      <c r="L1036" s="406" t="str">
        <f>IF(基本情報入力シート!W1061="","",基本情報入力シート!W1061)</f>
        <v/>
      </c>
      <c r="M1036" s="405" t="str">
        <f>IF(基本情報入力シート!X1061="","",基本情報入力シート!X1061)</f>
        <v/>
      </c>
      <c r="N1036" s="157" t="str">
        <f>IF(基本情報入力シート!Y1061="","",基本情報入力シート!Y1061)</f>
        <v/>
      </c>
      <c r="O1036" s="164"/>
      <c r="P1036" s="43"/>
      <c r="Q1036" s="860"/>
      <c r="R1036" s="861"/>
      <c r="S1036" s="154" t="str">
        <f>IFERROR(ROUNDDOWN(Q1036*VLOOKUP(N1036,【参考】数式用!$AR$2:$AW$48,MATCH(P1036,【参考】数式用!$AT$4:$AW$4)+2,FALSE)*0.5, 0), "")</f>
        <v/>
      </c>
      <c r="T1036" s="47"/>
      <c r="U1036" s="156" t="str">
        <f>IFERROR(IF(AG1036&lt;&gt;"",Q1036*VLOOKUP(N1036,【参考】数式用!$AG$2:$AL$48,MATCH(P1036,【参考】数式用!$AI$4:$AL$4,0)+2,0), ""), "")</f>
        <v/>
      </c>
      <c r="V1036" s="42"/>
      <c r="W1036" s="862"/>
      <c r="X1036" s="863"/>
      <c r="Y1036" s="43"/>
      <c r="Z1036" s="48"/>
      <c r="AA1036" s="155"/>
      <c r="AB1036" s="49"/>
      <c r="AC1036" s="864" t="str">
        <f>IFERROR(IF(AG1036&lt;&gt;"",Z1036*VLOOKUP(N1036,【参考】数式用!$AG$2:$AL$48,MATCH(Y1036,【参考】数式用!$AI$4:$AL$4,0)+2,0), ""), "")</f>
        <v/>
      </c>
      <c r="AD1036" s="864"/>
      <c r="AE1036" s="409"/>
      <c r="AF1036" s="53"/>
      <c r="AG1036" s="421" t="str">
        <f>IFERROR(VLOOKUP(O1036, 【参考】数式用!$AY$5:$AY$13, 1, FALSE), "")</f>
        <v/>
      </c>
      <c r="AH1036" s="422" t="str">
        <f>IFERROR(VLOOKUP(N1036, 【参考】数式用!$BA$2:$BB$48, 2, FALSE), "")</f>
        <v/>
      </c>
      <c r="AI1036" s="423" t="str">
        <f t="shared" si="34"/>
        <v/>
      </c>
      <c r="AJ1036" s="424" t="str">
        <f t="shared" si="35"/>
        <v/>
      </c>
    </row>
    <row r="1037" spans="1:36" ht="30" customHeight="1">
      <c r="A1037" s="153">
        <v>1024</v>
      </c>
      <c r="B1037" s="857" t="str">
        <f>IF(基本情報入力シート!C1062="","",基本情報入力シート!C1062)</f>
        <v/>
      </c>
      <c r="C1037" s="858"/>
      <c r="D1037" s="858"/>
      <c r="E1037" s="858"/>
      <c r="F1037" s="858"/>
      <c r="G1037" s="858"/>
      <c r="H1037" s="858"/>
      <c r="I1037" s="859"/>
      <c r="J1037" s="405" t="str">
        <f>IF(基本情報入力シート!M1062="","",基本情報入力シート!M1062)</f>
        <v/>
      </c>
      <c r="K1037" s="406" t="str">
        <f>IF(基本情報入力シート!R1062="","",基本情報入力シート!R1062)</f>
        <v/>
      </c>
      <c r="L1037" s="406" t="str">
        <f>IF(基本情報入力シート!W1062="","",基本情報入力シート!W1062)</f>
        <v/>
      </c>
      <c r="M1037" s="405" t="str">
        <f>IF(基本情報入力シート!X1062="","",基本情報入力シート!X1062)</f>
        <v/>
      </c>
      <c r="N1037" s="157" t="str">
        <f>IF(基本情報入力シート!Y1062="","",基本情報入力シート!Y1062)</f>
        <v/>
      </c>
      <c r="O1037" s="164"/>
      <c r="P1037" s="43"/>
      <c r="Q1037" s="860"/>
      <c r="R1037" s="861"/>
      <c r="S1037" s="154" t="str">
        <f>IFERROR(ROUNDDOWN(Q1037*VLOOKUP(N1037,【参考】数式用!$AR$2:$AW$48,MATCH(P1037,【参考】数式用!$AT$4:$AW$4)+2,FALSE)*0.5, 0), "")</f>
        <v/>
      </c>
      <c r="T1037" s="47"/>
      <c r="U1037" s="156" t="str">
        <f>IFERROR(IF(AG1037&lt;&gt;"",Q1037*VLOOKUP(N1037,【参考】数式用!$AG$2:$AL$48,MATCH(P1037,【参考】数式用!$AI$4:$AL$4,0)+2,0), ""), "")</f>
        <v/>
      </c>
      <c r="V1037" s="42"/>
      <c r="W1037" s="862"/>
      <c r="X1037" s="863"/>
      <c r="Y1037" s="43"/>
      <c r="Z1037" s="48"/>
      <c r="AA1037" s="155"/>
      <c r="AB1037" s="49"/>
      <c r="AC1037" s="864" t="str">
        <f>IFERROR(IF(AG1037&lt;&gt;"",Z1037*VLOOKUP(N1037,【参考】数式用!$AG$2:$AL$48,MATCH(Y1037,【参考】数式用!$AI$4:$AL$4,0)+2,0), ""), "")</f>
        <v/>
      </c>
      <c r="AD1037" s="864"/>
      <c r="AE1037" s="409"/>
      <c r="AF1037" s="53"/>
      <c r="AG1037" s="421" t="str">
        <f>IFERROR(VLOOKUP(O1037, 【参考】数式用!$AY$5:$AY$13, 1, FALSE), "")</f>
        <v/>
      </c>
      <c r="AH1037" s="422" t="str">
        <f>IFERROR(VLOOKUP(N1037, 【参考】数式用!$BA$2:$BB$48, 2, FALSE), "")</f>
        <v/>
      </c>
      <c r="AI1037" s="423" t="str">
        <f t="shared" si="34"/>
        <v/>
      </c>
      <c r="AJ1037" s="424" t="str">
        <f t="shared" si="35"/>
        <v/>
      </c>
    </row>
    <row r="1038" spans="1:36" ht="30" customHeight="1">
      <c r="A1038" s="153">
        <v>1025</v>
      </c>
      <c r="B1038" s="857" t="str">
        <f>IF(基本情報入力シート!C1063="","",基本情報入力シート!C1063)</f>
        <v/>
      </c>
      <c r="C1038" s="858"/>
      <c r="D1038" s="858"/>
      <c r="E1038" s="858"/>
      <c r="F1038" s="858"/>
      <c r="G1038" s="858"/>
      <c r="H1038" s="858"/>
      <c r="I1038" s="859"/>
      <c r="J1038" s="405" t="str">
        <f>IF(基本情報入力シート!M1063="","",基本情報入力シート!M1063)</f>
        <v/>
      </c>
      <c r="K1038" s="406" t="str">
        <f>IF(基本情報入力シート!R1063="","",基本情報入力シート!R1063)</f>
        <v/>
      </c>
      <c r="L1038" s="406" t="str">
        <f>IF(基本情報入力シート!W1063="","",基本情報入力シート!W1063)</f>
        <v/>
      </c>
      <c r="M1038" s="405" t="str">
        <f>IF(基本情報入力シート!X1063="","",基本情報入力シート!X1063)</f>
        <v/>
      </c>
      <c r="N1038" s="157" t="str">
        <f>IF(基本情報入力シート!Y1063="","",基本情報入力シート!Y1063)</f>
        <v/>
      </c>
      <c r="O1038" s="164"/>
      <c r="P1038" s="43"/>
      <c r="Q1038" s="860"/>
      <c r="R1038" s="861"/>
      <c r="S1038" s="154" t="str">
        <f>IFERROR(ROUNDDOWN(Q1038*VLOOKUP(N1038,【参考】数式用!$AR$2:$AW$48,MATCH(P1038,【参考】数式用!$AT$4:$AW$4)+2,FALSE)*0.5, 0), "")</f>
        <v/>
      </c>
      <c r="T1038" s="47"/>
      <c r="U1038" s="156" t="str">
        <f>IFERROR(IF(AG1038&lt;&gt;"",Q1038*VLOOKUP(N1038,【参考】数式用!$AG$2:$AL$48,MATCH(P1038,【参考】数式用!$AI$4:$AL$4,0)+2,0), ""), "")</f>
        <v/>
      </c>
      <c r="V1038" s="42"/>
      <c r="W1038" s="862"/>
      <c r="X1038" s="863"/>
      <c r="Y1038" s="43"/>
      <c r="Z1038" s="48"/>
      <c r="AA1038" s="155"/>
      <c r="AB1038" s="49"/>
      <c r="AC1038" s="864" t="str">
        <f>IFERROR(IF(AG1038&lt;&gt;"",Z1038*VLOOKUP(N1038,【参考】数式用!$AG$2:$AL$48,MATCH(Y1038,【参考】数式用!$AI$4:$AL$4,0)+2,0), ""), "")</f>
        <v/>
      </c>
      <c r="AD1038" s="864"/>
      <c r="AE1038" s="409"/>
      <c r="AF1038" s="53"/>
      <c r="AG1038" s="421" t="str">
        <f>IFERROR(VLOOKUP(O1038, 【参考】数式用!$AY$5:$AY$13, 1, FALSE), "")</f>
        <v/>
      </c>
      <c r="AH1038" s="422" t="str">
        <f>IFERROR(VLOOKUP(N1038, 【参考】数式用!$BA$2:$BB$48, 2, FALSE), "")</f>
        <v/>
      </c>
      <c r="AI1038" s="423" t="str">
        <f t="shared" si="34"/>
        <v/>
      </c>
      <c r="AJ1038" s="424" t="str">
        <f t="shared" si="35"/>
        <v/>
      </c>
    </row>
    <row r="1039" spans="1:36" ht="30" customHeight="1">
      <c r="A1039" s="153">
        <v>1026</v>
      </c>
      <c r="B1039" s="857" t="str">
        <f>IF(基本情報入力シート!C1064="","",基本情報入力シート!C1064)</f>
        <v/>
      </c>
      <c r="C1039" s="858"/>
      <c r="D1039" s="858"/>
      <c r="E1039" s="858"/>
      <c r="F1039" s="858"/>
      <c r="G1039" s="858"/>
      <c r="H1039" s="858"/>
      <c r="I1039" s="859"/>
      <c r="J1039" s="405" t="str">
        <f>IF(基本情報入力シート!M1064="","",基本情報入力シート!M1064)</f>
        <v/>
      </c>
      <c r="K1039" s="406" t="str">
        <f>IF(基本情報入力シート!R1064="","",基本情報入力シート!R1064)</f>
        <v/>
      </c>
      <c r="L1039" s="406" t="str">
        <f>IF(基本情報入力シート!W1064="","",基本情報入力シート!W1064)</f>
        <v/>
      </c>
      <c r="M1039" s="405" t="str">
        <f>IF(基本情報入力シート!X1064="","",基本情報入力シート!X1064)</f>
        <v/>
      </c>
      <c r="N1039" s="157" t="str">
        <f>IF(基本情報入力シート!Y1064="","",基本情報入力シート!Y1064)</f>
        <v/>
      </c>
      <c r="O1039" s="164"/>
      <c r="P1039" s="43"/>
      <c r="Q1039" s="860"/>
      <c r="R1039" s="861"/>
      <c r="S1039" s="154" t="str">
        <f>IFERROR(ROUNDDOWN(Q1039*VLOOKUP(N1039,【参考】数式用!$AR$2:$AW$48,MATCH(P1039,【参考】数式用!$AT$4:$AW$4)+2,FALSE)*0.5, 0), "")</f>
        <v/>
      </c>
      <c r="T1039" s="47"/>
      <c r="U1039" s="156" t="str">
        <f>IFERROR(IF(AG1039&lt;&gt;"",Q1039*VLOOKUP(N1039,【参考】数式用!$AG$2:$AL$48,MATCH(P1039,【参考】数式用!$AI$4:$AL$4,0)+2,0), ""), "")</f>
        <v/>
      </c>
      <c r="V1039" s="42"/>
      <c r="W1039" s="862"/>
      <c r="X1039" s="863"/>
      <c r="Y1039" s="43"/>
      <c r="Z1039" s="48"/>
      <c r="AA1039" s="155"/>
      <c r="AB1039" s="49"/>
      <c r="AC1039" s="864" t="str">
        <f>IFERROR(IF(AG1039&lt;&gt;"",Z1039*VLOOKUP(N1039,【参考】数式用!$AG$2:$AL$48,MATCH(Y1039,【参考】数式用!$AI$4:$AL$4,0)+2,0), ""), "")</f>
        <v/>
      </c>
      <c r="AD1039" s="864"/>
      <c r="AE1039" s="409"/>
      <c r="AF1039" s="53"/>
      <c r="AG1039" s="421" t="str">
        <f>IFERROR(VLOOKUP(O1039, 【参考】数式用!$AY$5:$AY$13, 1, FALSE), "")</f>
        <v/>
      </c>
      <c r="AH1039" s="422" t="str">
        <f>IFERROR(VLOOKUP(N1039, 【参考】数式用!$BA$2:$BB$48, 2, FALSE), "")</f>
        <v/>
      </c>
      <c r="AI1039" s="423" t="str">
        <f t="shared" si="34"/>
        <v/>
      </c>
      <c r="AJ1039" s="424" t="str">
        <f t="shared" si="35"/>
        <v/>
      </c>
    </row>
    <row r="1040" spans="1:36" ht="30" customHeight="1">
      <c r="A1040" s="153">
        <v>1027</v>
      </c>
      <c r="B1040" s="857" t="str">
        <f>IF(基本情報入力シート!C1065="","",基本情報入力シート!C1065)</f>
        <v/>
      </c>
      <c r="C1040" s="858"/>
      <c r="D1040" s="858"/>
      <c r="E1040" s="858"/>
      <c r="F1040" s="858"/>
      <c r="G1040" s="858"/>
      <c r="H1040" s="858"/>
      <c r="I1040" s="859"/>
      <c r="J1040" s="405" t="str">
        <f>IF(基本情報入力シート!M1065="","",基本情報入力シート!M1065)</f>
        <v/>
      </c>
      <c r="K1040" s="406" t="str">
        <f>IF(基本情報入力シート!R1065="","",基本情報入力シート!R1065)</f>
        <v/>
      </c>
      <c r="L1040" s="406" t="str">
        <f>IF(基本情報入力シート!W1065="","",基本情報入力シート!W1065)</f>
        <v/>
      </c>
      <c r="M1040" s="405" t="str">
        <f>IF(基本情報入力シート!X1065="","",基本情報入力シート!X1065)</f>
        <v/>
      </c>
      <c r="N1040" s="157" t="str">
        <f>IF(基本情報入力シート!Y1065="","",基本情報入力シート!Y1065)</f>
        <v/>
      </c>
      <c r="O1040" s="164"/>
      <c r="P1040" s="43"/>
      <c r="Q1040" s="860"/>
      <c r="R1040" s="861"/>
      <c r="S1040" s="154" t="str">
        <f>IFERROR(ROUNDDOWN(Q1040*VLOOKUP(N1040,【参考】数式用!$AR$2:$AW$48,MATCH(P1040,【参考】数式用!$AT$4:$AW$4)+2,FALSE)*0.5, 0), "")</f>
        <v/>
      </c>
      <c r="T1040" s="47"/>
      <c r="U1040" s="156" t="str">
        <f>IFERROR(IF(AG1040&lt;&gt;"",Q1040*VLOOKUP(N1040,【参考】数式用!$AG$2:$AL$48,MATCH(P1040,【参考】数式用!$AI$4:$AL$4,0)+2,0), ""), "")</f>
        <v/>
      </c>
      <c r="V1040" s="42"/>
      <c r="W1040" s="862"/>
      <c r="X1040" s="863"/>
      <c r="Y1040" s="43"/>
      <c r="Z1040" s="48"/>
      <c r="AA1040" s="155"/>
      <c r="AB1040" s="49"/>
      <c r="AC1040" s="864" t="str">
        <f>IFERROR(IF(AG1040&lt;&gt;"",Z1040*VLOOKUP(N1040,【参考】数式用!$AG$2:$AL$48,MATCH(Y1040,【参考】数式用!$AI$4:$AL$4,0)+2,0), ""), "")</f>
        <v/>
      </c>
      <c r="AD1040" s="864"/>
      <c r="AE1040" s="409"/>
      <c r="AF1040" s="53"/>
      <c r="AG1040" s="421" t="str">
        <f>IFERROR(VLOOKUP(O1040, 【参考】数式用!$AY$5:$AY$13, 1, FALSE), "")</f>
        <v/>
      </c>
      <c r="AH1040" s="422" t="str">
        <f>IFERROR(VLOOKUP(N1040, 【参考】数式用!$BA$2:$BB$48, 2, FALSE), "")</f>
        <v/>
      </c>
      <c r="AI1040" s="423" t="str">
        <f t="shared" si="34"/>
        <v/>
      </c>
      <c r="AJ1040" s="424" t="str">
        <f t="shared" si="35"/>
        <v/>
      </c>
    </row>
    <row r="1041" spans="1:36" ht="30" customHeight="1">
      <c r="A1041" s="153">
        <v>1028</v>
      </c>
      <c r="B1041" s="857" t="str">
        <f>IF(基本情報入力シート!C1066="","",基本情報入力シート!C1066)</f>
        <v/>
      </c>
      <c r="C1041" s="858"/>
      <c r="D1041" s="858"/>
      <c r="E1041" s="858"/>
      <c r="F1041" s="858"/>
      <c r="G1041" s="858"/>
      <c r="H1041" s="858"/>
      <c r="I1041" s="859"/>
      <c r="J1041" s="405" t="str">
        <f>IF(基本情報入力シート!M1066="","",基本情報入力シート!M1066)</f>
        <v/>
      </c>
      <c r="K1041" s="406" t="str">
        <f>IF(基本情報入力シート!R1066="","",基本情報入力シート!R1066)</f>
        <v/>
      </c>
      <c r="L1041" s="406" t="str">
        <f>IF(基本情報入力シート!W1066="","",基本情報入力シート!W1066)</f>
        <v/>
      </c>
      <c r="M1041" s="405" t="str">
        <f>IF(基本情報入力シート!X1066="","",基本情報入力シート!X1066)</f>
        <v/>
      </c>
      <c r="N1041" s="157" t="str">
        <f>IF(基本情報入力シート!Y1066="","",基本情報入力シート!Y1066)</f>
        <v/>
      </c>
      <c r="O1041" s="164"/>
      <c r="P1041" s="43"/>
      <c r="Q1041" s="860"/>
      <c r="R1041" s="861"/>
      <c r="S1041" s="154" t="str">
        <f>IFERROR(ROUNDDOWN(Q1041*VLOOKUP(N1041,【参考】数式用!$AR$2:$AW$48,MATCH(P1041,【参考】数式用!$AT$4:$AW$4)+2,FALSE)*0.5, 0), "")</f>
        <v/>
      </c>
      <c r="T1041" s="47"/>
      <c r="U1041" s="156" t="str">
        <f>IFERROR(IF(AG1041&lt;&gt;"",Q1041*VLOOKUP(N1041,【参考】数式用!$AG$2:$AL$48,MATCH(P1041,【参考】数式用!$AI$4:$AL$4,0)+2,0), ""), "")</f>
        <v/>
      </c>
      <c r="V1041" s="42"/>
      <c r="W1041" s="862"/>
      <c r="X1041" s="863"/>
      <c r="Y1041" s="43"/>
      <c r="Z1041" s="48"/>
      <c r="AA1041" s="155"/>
      <c r="AB1041" s="49"/>
      <c r="AC1041" s="864" t="str">
        <f>IFERROR(IF(AG1041&lt;&gt;"",Z1041*VLOOKUP(N1041,【参考】数式用!$AG$2:$AL$48,MATCH(Y1041,【参考】数式用!$AI$4:$AL$4,0)+2,0), ""), "")</f>
        <v/>
      </c>
      <c r="AD1041" s="864"/>
      <c r="AE1041" s="409"/>
      <c r="AF1041" s="53"/>
      <c r="AG1041" s="421" t="str">
        <f>IFERROR(VLOOKUP(O1041, 【参考】数式用!$AY$5:$AY$13, 1, FALSE), "")</f>
        <v/>
      </c>
      <c r="AH1041" s="422" t="str">
        <f>IFERROR(VLOOKUP(N1041, 【参考】数式用!$BA$2:$BB$48, 2, FALSE), "")</f>
        <v/>
      </c>
      <c r="AI1041" s="423" t="str">
        <f t="shared" si="34"/>
        <v/>
      </c>
      <c r="AJ1041" s="424" t="str">
        <f t="shared" si="35"/>
        <v/>
      </c>
    </row>
    <row r="1042" spans="1:36" ht="30" customHeight="1">
      <c r="A1042" s="153">
        <v>1029</v>
      </c>
      <c r="B1042" s="857" t="str">
        <f>IF(基本情報入力シート!C1067="","",基本情報入力シート!C1067)</f>
        <v/>
      </c>
      <c r="C1042" s="858"/>
      <c r="D1042" s="858"/>
      <c r="E1042" s="858"/>
      <c r="F1042" s="858"/>
      <c r="G1042" s="858"/>
      <c r="H1042" s="858"/>
      <c r="I1042" s="859"/>
      <c r="J1042" s="405" t="str">
        <f>IF(基本情報入力シート!M1067="","",基本情報入力シート!M1067)</f>
        <v/>
      </c>
      <c r="K1042" s="406" t="str">
        <f>IF(基本情報入力シート!R1067="","",基本情報入力シート!R1067)</f>
        <v/>
      </c>
      <c r="L1042" s="406" t="str">
        <f>IF(基本情報入力シート!W1067="","",基本情報入力シート!W1067)</f>
        <v/>
      </c>
      <c r="M1042" s="405" t="str">
        <f>IF(基本情報入力シート!X1067="","",基本情報入力シート!X1067)</f>
        <v/>
      </c>
      <c r="N1042" s="157" t="str">
        <f>IF(基本情報入力シート!Y1067="","",基本情報入力シート!Y1067)</f>
        <v/>
      </c>
      <c r="O1042" s="164"/>
      <c r="P1042" s="43"/>
      <c r="Q1042" s="860"/>
      <c r="R1042" s="861"/>
      <c r="S1042" s="154" t="str">
        <f>IFERROR(ROUNDDOWN(Q1042*VLOOKUP(N1042,【参考】数式用!$AR$2:$AW$48,MATCH(P1042,【参考】数式用!$AT$4:$AW$4)+2,FALSE)*0.5, 0), "")</f>
        <v/>
      </c>
      <c r="T1042" s="47"/>
      <c r="U1042" s="156" t="str">
        <f>IFERROR(IF(AG1042&lt;&gt;"",Q1042*VLOOKUP(N1042,【参考】数式用!$AG$2:$AL$48,MATCH(P1042,【参考】数式用!$AI$4:$AL$4,0)+2,0), ""), "")</f>
        <v/>
      </c>
      <c r="V1042" s="42"/>
      <c r="W1042" s="862"/>
      <c r="X1042" s="863"/>
      <c r="Y1042" s="43"/>
      <c r="Z1042" s="48"/>
      <c r="AA1042" s="155"/>
      <c r="AB1042" s="49"/>
      <c r="AC1042" s="864" t="str">
        <f>IFERROR(IF(AG1042&lt;&gt;"",Z1042*VLOOKUP(N1042,【参考】数式用!$AG$2:$AL$48,MATCH(Y1042,【参考】数式用!$AI$4:$AL$4,0)+2,0), ""), "")</f>
        <v/>
      </c>
      <c r="AD1042" s="864"/>
      <c r="AE1042" s="409"/>
      <c r="AF1042" s="53"/>
      <c r="AG1042" s="421" t="str">
        <f>IFERROR(VLOOKUP(O1042, 【参考】数式用!$AY$5:$AY$13, 1, FALSE), "")</f>
        <v/>
      </c>
      <c r="AH1042" s="422" t="str">
        <f>IFERROR(VLOOKUP(N1042, 【参考】数式用!$BA$2:$BB$48, 2, FALSE), "")</f>
        <v/>
      </c>
      <c r="AI1042" s="423" t="str">
        <f t="shared" si="34"/>
        <v/>
      </c>
      <c r="AJ1042" s="424" t="str">
        <f t="shared" si="35"/>
        <v/>
      </c>
    </row>
    <row r="1043" spans="1:36" ht="30" customHeight="1">
      <c r="A1043" s="153">
        <v>1030</v>
      </c>
      <c r="B1043" s="857" t="str">
        <f>IF(基本情報入力シート!C1068="","",基本情報入力シート!C1068)</f>
        <v/>
      </c>
      <c r="C1043" s="858"/>
      <c r="D1043" s="858"/>
      <c r="E1043" s="858"/>
      <c r="F1043" s="858"/>
      <c r="G1043" s="858"/>
      <c r="H1043" s="858"/>
      <c r="I1043" s="859"/>
      <c r="J1043" s="405" t="str">
        <f>IF(基本情報入力シート!M1068="","",基本情報入力シート!M1068)</f>
        <v/>
      </c>
      <c r="K1043" s="406" t="str">
        <f>IF(基本情報入力シート!R1068="","",基本情報入力シート!R1068)</f>
        <v/>
      </c>
      <c r="L1043" s="406" t="str">
        <f>IF(基本情報入力シート!W1068="","",基本情報入力シート!W1068)</f>
        <v/>
      </c>
      <c r="M1043" s="405" t="str">
        <f>IF(基本情報入力シート!X1068="","",基本情報入力シート!X1068)</f>
        <v/>
      </c>
      <c r="N1043" s="157" t="str">
        <f>IF(基本情報入力シート!Y1068="","",基本情報入力シート!Y1068)</f>
        <v/>
      </c>
      <c r="O1043" s="164"/>
      <c r="P1043" s="43"/>
      <c r="Q1043" s="860"/>
      <c r="R1043" s="861"/>
      <c r="S1043" s="154" t="str">
        <f>IFERROR(ROUNDDOWN(Q1043*VLOOKUP(N1043,【参考】数式用!$AR$2:$AW$48,MATCH(P1043,【参考】数式用!$AT$4:$AW$4)+2,FALSE)*0.5, 0), "")</f>
        <v/>
      </c>
      <c r="T1043" s="47"/>
      <c r="U1043" s="156" t="str">
        <f>IFERROR(IF(AG1043&lt;&gt;"",Q1043*VLOOKUP(N1043,【参考】数式用!$AG$2:$AL$48,MATCH(P1043,【参考】数式用!$AI$4:$AL$4,0)+2,0), ""), "")</f>
        <v/>
      </c>
      <c r="V1043" s="42"/>
      <c r="W1043" s="862"/>
      <c r="X1043" s="863"/>
      <c r="Y1043" s="43"/>
      <c r="Z1043" s="48"/>
      <c r="AA1043" s="155"/>
      <c r="AB1043" s="49"/>
      <c r="AC1043" s="864" t="str">
        <f>IFERROR(IF(AG1043&lt;&gt;"",Z1043*VLOOKUP(N1043,【参考】数式用!$AG$2:$AL$48,MATCH(Y1043,【参考】数式用!$AI$4:$AL$4,0)+2,0), ""), "")</f>
        <v/>
      </c>
      <c r="AD1043" s="864"/>
      <c r="AE1043" s="409"/>
      <c r="AF1043" s="53"/>
      <c r="AG1043" s="421" t="str">
        <f>IFERROR(VLOOKUP(O1043, 【参考】数式用!$AY$5:$AY$13, 1, FALSE), "")</f>
        <v/>
      </c>
      <c r="AH1043" s="422" t="str">
        <f>IFERROR(VLOOKUP(N1043, 【参考】数式用!$BA$2:$BB$48, 2, FALSE), "")</f>
        <v/>
      </c>
      <c r="AI1043" s="423" t="str">
        <f t="shared" si="34"/>
        <v/>
      </c>
      <c r="AJ1043" s="424" t="str">
        <f t="shared" si="35"/>
        <v/>
      </c>
    </row>
    <row r="1044" spans="1:36" ht="30" customHeight="1">
      <c r="A1044" s="153">
        <v>1031</v>
      </c>
      <c r="B1044" s="857" t="str">
        <f>IF(基本情報入力シート!C1069="","",基本情報入力シート!C1069)</f>
        <v/>
      </c>
      <c r="C1044" s="858"/>
      <c r="D1044" s="858"/>
      <c r="E1044" s="858"/>
      <c r="F1044" s="858"/>
      <c r="G1044" s="858"/>
      <c r="H1044" s="858"/>
      <c r="I1044" s="859"/>
      <c r="J1044" s="405" t="str">
        <f>IF(基本情報入力シート!M1069="","",基本情報入力シート!M1069)</f>
        <v/>
      </c>
      <c r="K1044" s="406" t="str">
        <f>IF(基本情報入力シート!R1069="","",基本情報入力シート!R1069)</f>
        <v/>
      </c>
      <c r="L1044" s="406" t="str">
        <f>IF(基本情報入力シート!W1069="","",基本情報入力シート!W1069)</f>
        <v/>
      </c>
      <c r="M1044" s="405" t="str">
        <f>IF(基本情報入力シート!X1069="","",基本情報入力シート!X1069)</f>
        <v/>
      </c>
      <c r="N1044" s="157" t="str">
        <f>IF(基本情報入力シート!Y1069="","",基本情報入力シート!Y1069)</f>
        <v/>
      </c>
      <c r="O1044" s="164"/>
      <c r="P1044" s="43"/>
      <c r="Q1044" s="860"/>
      <c r="R1044" s="861"/>
      <c r="S1044" s="154" t="str">
        <f>IFERROR(ROUNDDOWN(Q1044*VLOOKUP(N1044,【参考】数式用!$AR$2:$AW$48,MATCH(P1044,【参考】数式用!$AT$4:$AW$4)+2,FALSE)*0.5, 0), "")</f>
        <v/>
      </c>
      <c r="T1044" s="47"/>
      <c r="U1044" s="156" t="str">
        <f>IFERROR(IF(AG1044&lt;&gt;"",Q1044*VLOOKUP(N1044,【参考】数式用!$AG$2:$AL$48,MATCH(P1044,【参考】数式用!$AI$4:$AL$4,0)+2,0), ""), "")</f>
        <v/>
      </c>
      <c r="V1044" s="42"/>
      <c r="W1044" s="862"/>
      <c r="X1044" s="863"/>
      <c r="Y1044" s="43"/>
      <c r="Z1044" s="48"/>
      <c r="AA1044" s="155"/>
      <c r="AB1044" s="49"/>
      <c r="AC1044" s="864" t="str">
        <f>IFERROR(IF(AG1044&lt;&gt;"",Z1044*VLOOKUP(N1044,【参考】数式用!$AG$2:$AL$48,MATCH(Y1044,【参考】数式用!$AI$4:$AL$4,0)+2,0), ""), "")</f>
        <v/>
      </c>
      <c r="AD1044" s="864"/>
      <c r="AE1044" s="409"/>
      <c r="AF1044" s="53"/>
      <c r="AG1044" s="421" t="str">
        <f>IFERROR(VLOOKUP(O1044, 【参考】数式用!$AY$5:$AY$13, 1, FALSE), "")</f>
        <v/>
      </c>
      <c r="AH1044" s="422" t="str">
        <f>IFERROR(VLOOKUP(N1044, 【参考】数式用!$BA$2:$BB$48, 2, FALSE), "")</f>
        <v/>
      </c>
      <c r="AI1044" s="423" t="str">
        <f t="shared" si="34"/>
        <v/>
      </c>
      <c r="AJ1044" s="424" t="str">
        <f t="shared" si="35"/>
        <v/>
      </c>
    </row>
    <row r="1045" spans="1:36" ht="30" customHeight="1">
      <c r="A1045" s="153">
        <v>1032</v>
      </c>
      <c r="B1045" s="857" t="str">
        <f>IF(基本情報入力シート!C1070="","",基本情報入力シート!C1070)</f>
        <v/>
      </c>
      <c r="C1045" s="858"/>
      <c r="D1045" s="858"/>
      <c r="E1045" s="858"/>
      <c r="F1045" s="858"/>
      <c r="G1045" s="858"/>
      <c r="H1045" s="858"/>
      <c r="I1045" s="859"/>
      <c r="J1045" s="405" t="str">
        <f>IF(基本情報入力シート!M1070="","",基本情報入力シート!M1070)</f>
        <v/>
      </c>
      <c r="K1045" s="406" t="str">
        <f>IF(基本情報入力シート!R1070="","",基本情報入力シート!R1070)</f>
        <v/>
      </c>
      <c r="L1045" s="406" t="str">
        <f>IF(基本情報入力シート!W1070="","",基本情報入力シート!W1070)</f>
        <v/>
      </c>
      <c r="M1045" s="405" t="str">
        <f>IF(基本情報入力シート!X1070="","",基本情報入力シート!X1070)</f>
        <v/>
      </c>
      <c r="N1045" s="157" t="str">
        <f>IF(基本情報入力シート!Y1070="","",基本情報入力シート!Y1070)</f>
        <v/>
      </c>
      <c r="O1045" s="164"/>
      <c r="P1045" s="43"/>
      <c r="Q1045" s="860"/>
      <c r="R1045" s="861"/>
      <c r="S1045" s="154" t="str">
        <f>IFERROR(ROUNDDOWN(Q1045*VLOOKUP(N1045,【参考】数式用!$AR$2:$AW$48,MATCH(P1045,【参考】数式用!$AT$4:$AW$4)+2,FALSE)*0.5, 0), "")</f>
        <v/>
      </c>
      <c r="T1045" s="47"/>
      <c r="U1045" s="156" t="str">
        <f>IFERROR(IF(AG1045&lt;&gt;"",Q1045*VLOOKUP(N1045,【参考】数式用!$AG$2:$AL$48,MATCH(P1045,【参考】数式用!$AI$4:$AL$4,0)+2,0), ""), "")</f>
        <v/>
      </c>
      <c r="V1045" s="42"/>
      <c r="W1045" s="862"/>
      <c r="X1045" s="863"/>
      <c r="Y1045" s="43"/>
      <c r="Z1045" s="48"/>
      <c r="AA1045" s="155"/>
      <c r="AB1045" s="49"/>
      <c r="AC1045" s="864" t="str">
        <f>IFERROR(IF(AG1045&lt;&gt;"",Z1045*VLOOKUP(N1045,【参考】数式用!$AG$2:$AL$48,MATCH(Y1045,【参考】数式用!$AI$4:$AL$4,0)+2,0), ""), "")</f>
        <v/>
      </c>
      <c r="AD1045" s="864"/>
      <c r="AE1045" s="409"/>
      <c r="AF1045" s="53"/>
      <c r="AG1045" s="421" t="str">
        <f>IFERROR(VLOOKUP(O1045, 【参考】数式用!$AY$5:$AY$13, 1, FALSE), "")</f>
        <v/>
      </c>
      <c r="AH1045" s="422" t="str">
        <f>IFERROR(VLOOKUP(N1045, 【参考】数式用!$BA$2:$BB$48, 2, FALSE), "")</f>
        <v/>
      </c>
      <c r="AI1045" s="423" t="str">
        <f t="shared" si="34"/>
        <v/>
      </c>
      <c r="AJ1045" s="424" t="str">
        <f t="shared" si="35"/>
        <v/>
      </c>
    </row>
    <row r="1046" spans="1:36" ht="30" customHeight="1">
      <c r="A1046" s="153">
        <v>1033</v>
      </c>
      <c r="B1046" s="857" t="str">
        <f>IF(基本情報入力シート!C1071="","",基本情報入力シート!C1071)</f>
        <v/>
      </c>
      <c r="C1046" s="858"/>
      <c r="D1046" s="858"/>
      <c r="E1046" s="858"/>
      <c r="F1046" s="858"/>
      <c r="G1046" s="858"/>
      <c r="H1046" s="858"/>
      <c r="I1046" s="859"/>
      <c r="J1046" s="405" t="str">
        <f>IF(基本情報入力シート!M1071="","",基本情報入力シート!M1071)</f>
        <v/>
      </c>
      <c r="K1046" s="406" t="str">
        <f>IF(基本情報入力シート!R1071="","",基本情報入力シート!R1071)</f>
        <v/>
      </c>
      <c r="L1046" s="406" t="str">
        <f>IF(基本情報入力シート!W1071="","",基本情報入力シート!W1071)</f>
        <v/>
      </c>
      <c r="M1046" s="405" t="str">
        <f>IF(基本情報入力シート!X1071="","",基本情報入力シート!X1071)</f>
        <v/>
      </c>
      <c r="N1046" s="157" t="str">
        <f>IF(基本情報入力シート!Y1071="","",基本情報入力シート!Y1071)</f>
        <v/>
      </c>
      <c r="O1046" s="164"/>
      <c r="P1046" s="43"/>
      <c r="Q1046" s="860"/>
      <c r="R1046" s="861"/>
      <c r="S1046" s="154" t="str">
        <f>IFERROR(ROUNDDOWN(Q1046*VLOOKUP(N1046,【参考】数式用!$AR$2:$AW$48,MATCH(P1046,【参考】数式用!$AT$4:$AW$4)+2,FALSE)*0.5, 0), "")</f>
        <v/>
      </c>
      <c r="T1046" s="47"/>
      <c r="U1046" s="156" t="str">
        <f>IFERROR(IF(AG1046&lt;&gt;"",Q1046*VLOOKUP(N1046,【参考】数式用!$AG$2:$AL$48,MATCH(P1046,【参考】数式用!$AI$4:$AL$4,0)+2,0), ""), "")</f>
        <v/>
      </c>
      <c r="V1046" s="42"/>
      <c r="W1046" s="862"/>
      <c r="X1046" s="863"/>
      <c r="Y1046" s="43"/>
      <c r="Z1046" s="48"/>
      <c r="AA1046" s="155"/>
      <c r="AB1046" s="49"/>
      <c r="AC1046" s="864" t="str">
        <f>IFERROR(IF(AG1046&lt;&gt;"",Z1046*VLOOKUP(N1046,【参考】数式用!$AG$2:$AL$48,MATCH(Y1046,【参考】数式用!$AI$4:$AL$4,0)+2,0), ""), "")</f>
        <v/>
      </c>
      <c r="AD1046" s="864"/>
      <c r="AE1046" s="409"/>
      <c r="AF1046" s="53"/>
      <c r="AG1046" s="421" t="str">
        <f>IFERROR(VLOOKUP(O1046, 【参考】数式用!$AY$5:$AY$13, 1, FALSE), "")</f>
        <v/>
      </c>
      <c r="AH1046" s="422" t="str">
        <f>IFERROR(VLOOKUP(N1046, 【参考】数式用!$BA$2:$BB$48, 2, FALSE), "")</f>
        <v/>
      </c>
      <c r="AI1046" s="423" t="str">
        <f t="shared" si="34"/>
        <v/>
      </c>
      <c r="AJ1046" s="424" t="str">
        <f t="shared" si="35"/>
        <v/>
      </c>
    </row>
    <row r="1047" spans="1:36" ht="30" customHeight="1">
      <c r="A1047" s="153">
        <v>1034</v>
      </c>
      <c r="B1047" s="857" t="str">
        <f>IF(基本情報入力シート!C1072="","",基本情報入力シート!C1072)</f>
        <v/>
      </c>
      <c r="C1047" s="858"/>
      <c r="D1047" s="858"/>
      <c r="E1047" s="858"/>
      <c r="F1047" s="858"/>
      <c r="G1047" s="858"/>
      <c r="H1047" s="858"/>
      <c r="I1047" s="859"/>
      <c r="J1047" s="405" t="str">
        <f>IF(基本情報入力シート!M1072="","",基本情報入力シート!M1072)</f>
        <v/>
      </c>
      <c r="K1047" s="406" t="str">
        <f>IF(基本情報入力シート!R1072="","",基本情報入力シート!R1072)</f>
        <v/>
      </c>
      <c r="L1047" s="406" t="str">
        <f>IF(基本情報入力シート!W1072="","",基本情報入力シート!W1072)</f>
        <v/>
      </c>
      <c r="M1047" s="405" t="str">
        <f>IF(基本情報入力シート!X1072="","",基本情報入力シート!X1072)</f>
        <v/>
      </c>
      <c r="N1047" s="157" t="str">
        <f>IF(基本情報入力シート!Y1072="","",基本情報入力シート!Y1072)</f>
        <v/>
      </c>
      <c r="O1047" s="164"/>
      <c r="P1047" s="43"/>
      <c r="Q1047" s="860"/>
      <c r="R1047" s="861"/>
      <c r="S1047" s="154" t="str">
        <f>IFERROR(ROUNDDOWN(Q1047*VLOOKUP(N1047,【参考】数式用!$AR$2:$AW$48,MATCH(P1047,【参考】数式用!$AT$4:$AW$4)+2,FALSE)*0.5, 0), "")</f>
        <v/>
      </c>
      <c r="T1047" s="47"/>
      <c r="U1047" s="156" t="str">
        <f>IFERROR(IF(AG1047&lt;&gt;"",Q1047*VLOOKUP(N1047,【参考】数式用!$AG$2:$AL$48,MATCH(P1047,【参考】数式用!$AI$4:$AL$4,0)+2,0), ""), "")</f>
        <v/>
      </c>
      <c r="V1047" s="42"/>
      <c r="W1047" s="862"/>
      <c r="X1047" s="863"/>
      <c r="Y1047" s="43"/>
      <c r="Z1047" s="48"/>
      <c r="AA1047" s="155"/>
      <c r="AB1047" s="49"/>
      <c r="AC1047" s="864" t="str">
        <f>IFERROR(IF(AG1047&lt;&gt;"",Z1047*VLOOKUP(N1047,【参考】数式用!$AG$2:$AL$48,MATCH(Y1047,【参考】数式用!$AI$4:$AL$4,0)+2,0), ""), "")</f>
        <v/>
      </c>
      <c r="AD1047" s="864"/>
      <c r="AE1047" s="409"/>
      <c r="AF1047" s="53"/>
      <c r="AG1047" s="421" t="str">
        <f>IFERROR(VLOOKUP(O1047, 【参考】数式用!$AY$5:$AY$13, 1, FALSE), "")</f>
        <v/>
      </c>
      <c r="AH1047" s="422" t="str">
        <f>IFERROR(VLOOKUP(N1047, 【参考】数式用!$BA$2:$BB$48, 2, FALSE), "")</f>
        <v/>
      </c>
      <c r="AI1047" s="423" t="str">
        <f t="shared" si="34"/>
        <v/>
      </c>
      <c r="AJ1047" s="424" t="str">
        <f t="shared" si="35"/>
        <v/>
      </c>
    </row>
    <row r="1048" spans="1:36" ht="30" customHeight="1">
      <c r="A1048" s="153">
        <v>1035</v>
      </c>
      <c r="B1048" s="857" t="str">
        <f>IF(基本情報入力シート!C1073="","",基本情報入力シート!C1073)</f>
        <v/>
      </c>
      <c r="C1048" s="858"/>
      <c r="D1048" s="858"/>
      <c r="E1048" s="858"/>
      <c r="F1048" s="858"/>
      <c r="G1048" s="858"/>
      <c r="H1048" s="858"/>
      <c r="I1048" s="859"/>
      <c r="J1048" s="405" t="str">
        <f>IF(基本情報入力シート!M1073="","",基本情報入力シート!M1073)</f>
        <v/>
      </c>
      <c r="K1048" s="406" t="str">
        <f>IF(基本情報入力シート!R1073="","",基本情報入力シート!R1073)</f>
        <v/>
      </c>
      <c r="L1048" s="406" t="str">
        <f>IF(基本情報入力シート!W1073="","",基本情報入力シート!W1073)</f>
        <v/>
      </c>
      <c r="M1048" s="405" t="str">
        <f>IF(基本情報入力シート!X1073="","",基本情報入力シート!X1073)</f>
        <v/>
      </c>
      <c r="N1048" s="157" t="str">
        <f>IF(基本情報入力シート!Y1073="","",基本情報入力シート!Y1073)</f>
        <v/>
      </c>
      <c r="O1048" s="164"/>
      <c r="P1048" s="43"/>
      <c r="Q1048" s="860"/>
      <c r="R1048" s="861"/>
      <c r="S1048" s="154" t="str">
        <f>IFERROR(ROUNDDOWN(Q1048*VLOOKUP(N1048,【参考】数式用!$AR$2:$AW$48,MATCH(P1048,【参考】数式用!$AT$4:$AW$4)+2,FALSE)*0.5, 0), "")</f>
        <v/>
      </c>
      <c r="T1048" s="47"/>
      <c r="U1048" s="156" t="str">
        <f>IFERROR(IF(AG1048&lt;&gt;"",Q1048*VLOOKUP(N1048,【参考】数式用!$AG$2:$AL$48,MATCH(P1048,【参考】数式用!$AI$4:$AL$4,0)+2,0), ""), "")</f>
        <v/>
      </c>
      <c r="V1048" s="42"/>
      <c r="W1048" s="862"/>
      <c r="X1048" s="863"/>
      <c r="Y1048" s="43"/>
      <c r="Z1048" s="48"/>
      <c r="AA1048" s="155"/>
      <c r="AB1048" s="49"/>
      <c r="AC1048" s="864" t="str">
        <f>IFERROR(IF(AG1048&lt;&gt;"",Z1048*VLOOKUP(N1048,【参考】数式用!$AG$2:$AL$48,MATCH(Y1048,【参考】数式用!$AI$4:$AL$4,0)+2,0), ""), "")</f>
        <v/>
      </c>
      <c r="AD1048" s="864"/>
      <c r="AE1048" s="409"/>
      <c r="AF1048" s="53"/>
      <c r="AG1048" s="421" t="str">
        <f>IFERROR(VLOOKUP(O1048, 【参考】数式用!$AY$5:$AY$13, 1, FALSE), "")</f>
        <v/>
      </c>
      <c r="AH1048" s="422" t="str">
        <f>IFERROR(VLOOKUP(N1048, 【参考】数式用!$BA$2:$BB$48, 2, FALSE), "")</f>
        <v/>
      </c>
      <c r="AI1048" s="423" t="str">
        <f t="shared" si="34"/>
        <v/>
      </c>
      <c r="AJ1048" s="424" t="str">
        <f t="shared" si="35"/>
        <v/>
      </c>
    </row>
    <row r="1049" spans="1:36" ht="30" customHeight="1">
      <c r="A1049" s="153">
        <v>1036</v>
      </c>
      <c r="B1049" s="857" t="str">
        <f>IF(基本情報入力シート!C1074="","",基本情報入力シート!C1074)</f>
        <v/>
      </c>
      <c r="C1049" s="858"/>
      <c r="D1049" s="858"/>
      <c r="E1049" s="858"/>
      <c r="F1049" s="858"/>
      <c r="G1049" s="858"/>
      <c r="H1049" s="858"/>
      <c r="I1049" s="859"/>
      <c r="J1049" s="405" t="str">
        <f>IF(基本情報入力シート!M1074="","",基本情報入力シート!M1074)</f>
        <v/>
      </c>
      <c r="K1049" s="406" t="str">
        <f>IF(基本情報入力シート!R1074="","",基本情報入力シート!R1074)</f>
        <v/>
      </c>
      <c r="L1049" s="406" t="str">
        <f>IF(基本情報入力シート!W1074="","",基本情報入力シート!W1074)</f>
        <v/>
      </c>
      <c r="M1049" s="405" t="str">
        <f>IF(基本情報入力シート!X1074="","",基本情報入力シート!X1074)</f>
        <v/>
      </c>
      <c r="N1049" s="157" t="str">
        <f>IF(基本情報入力シート!Y1074="","",基本情報入力シート!Y1074)</f>
        <v/>
      </c>
      <c r="O1049" s="164"/>
      <c r="P1049" s="43"/>
      <c r="Q1049" s="860"/>
      <c r="R1049" s="861"/>
      <c r="S1049" s="154" t="str">
        <f>IFERROR(ROUNDDOWN(Q1049*VLOOKUP(N1049,【参考】数式用!$AR$2:$AW$48,MATCH(P1049,【参考】数式用!$AT$4:$AW$4)+2,FALSE)*0.5, 0), "")</f>
        <v/>
      </c>
      <c r="T1049" s="47"/>
      <c r="U1049" s="156" t="str">
        <f>IFERROR(IF(AG1049&lt;&gt;"",Q1049*VLOOKUP(N1049,【参考】数式用!$AG$2:$AL$48,MATCH(P1049,【参考】数式用!$AI$4:$AL$4,0)+2,0), ""), "")</f>
        <v/>
      </c>
      <c r="V1049" s="42"/>
      <c r="W1049" s="862"/>
      <c r="X1049" s="863"/>
      <c r="Y1049" s="43"/>
      <c r="Z1049" s="48"/>
      <c r="AA1049" s="155"/>
      <c r="AB1049" s="49"/>
      <c r="AC1049" s="864" t="str">
        <f>IFERROR(IF(AG1049&lt;&gt;"",Z1049*VLOOKUP(N1049,【参考】数式用!$AG$2:$AL$48,MATCH(Y1049,【参考】数式用!$AI$4:$AL$4,0)+2,0), ""), "")</f>
        <v/>
      </c>
      <c r="AD1049" s="864"/>
      <c r="AE1049" s="409"/>
      <c r="AF1049" s="53"/>
      <c r="AG1049" s="421" t="str">
        <f>IFERROR(VLOOKUP(O1049, 【参考】数式用!$AY$5:$AY$13, 1, FALSE), "")</f>
        <v/>
      </c>
      <c r="AH1049" s="422" t="str">
        <f>IFERROR(VLOOKUP(N1049, 【参考】数式用!$BA$2:$BB$48, 2, FALSE), "")</f>
        <v/>
      </c>
      <c r="AI1049" s="423" t="str">
        <f t="shared" si="34"/>
        <v/>
      </c>
      <c r="AJ1049" s="424" t="str">
        <f t="shared" si="35"/>
        <v/>
      </c>
    </row>
    <row r="1050" spans="1:36" ht="30" customHeight="1">
      <c r="A1050" s="153">
        <v>1037</v>
      </c>
      <c r="B1050" s="857" t="str">
        <f>IF(基本情報入力シート!C1075="","",基本情報入力シート!C1075)</f>
        <v/>
      </c>
      <c r="C1050" s="858"/>
      <c r="D1050" s="858"/>
      <c r="E1050" s="858"/>
      <c r="F1050" s="858"/>
      <c r="G1050" s="858"/>
      <c r="H1050" s="858"/>
      <c r="I1050" s="859"/>
      <c r="J1050" s="405" t="str">
        <f>IF(基本情報入力シート!M1075="","",基本情報入力シート!M1075)</f>
        <v/>
      </c>
      <c r="K1050" s="406" t="str">
        <f>IF(基本情報入力シート!R1075="","",基本情報入力シート!R1075)</f>
        <v/>
      </c>
      <c r="L1050" s="406" t="str">
        <f>IF(基本情報入力シート!W1075="","",基本情報入力シート!W1075)</f>
        <v/>
      </c>
      <c r="M1050" s="405" t="str">
        <f>IF(基本情報入力シート!X1075="","",基本情報入力シート!X1075)</f>
        <v/>
      </c>
      <c r="N1050" s="157" t="str">
        <f>IF(基本情報入力シート!Y1075="","",基本情報入力シート!Y1075)</f>
        <v/>
      </c>
      <c r="O1050" s="164"/>
      <c r="P1050" s="43"/>
      <c r="Q1050" s="860"/>
      <c r="R1050" s="861"/>
      <c r="S1050" s="154" t="str">
        <f>IFERROR(ROUNDDOWN(Q1050*VLOOKUP(N1050,【参考】数式用!$AR$2:$AW$48,MATCH(P1050,【参考】数式用!$AT$4:$AW$4)+2,FALSE)*0.5, 0), "")</f>
        <v/>
      </c>
      <c r="T1050" s="47"/>
      <c r="U1050" s="156" t="str">
        <f>IFERROR(IF(AG1050&lt;&gt;"",Q1050*VLOOKUP(N1050,【参考】数式用!$AG$2:$AL$48,MATCH(P1050,【参考】数式用!$AI$4:$AL$4,0)+2,0), ""), "")</f>
        <v/>
      </c>
      <c r="V1050" s="42"/>
      <c r="W1050" s="862"/>
      <c r="X1050" s="863"/>
      <c r="Y1050" s="43"/>
      <c r="Z1050" s="48"/>
      <c r="AA1050" s="155"/>
      <c r="AB1050" s="49"/>
      <c r="AC1050" s="864" t="str">
        <f>IFERROR(IF(AG1050&lt;&gt;"",Z1050*VLOOKUP(N1050,【参考】数式用!$AG$2:$AL$48,MATCH(Y1050,【参考】数式用!$AI$4:$AL$4,0)+2,0), ""), "")</f>
        <v/>
      </c>
      <c r="AD1050" s="864"/>
      <c r="AE1050" s="409"/>
      <c r="AF1050" s="53"/>
      <c r="AG1050" s="421" t="str">
        <f>IFERROR(VLOOKUP(O1050, 【参考】数式用!$AY$5:$AY$13, 1, FALSE), "")</f>
        <v/>
      </c>
      <c r="AH1050" s="422" t="str">
        <f>IFERROR(VLOOKUP(N1050, 【参考】数式用!$BA$2:$BB$48, 2, FALSE), "")</f>
        <v/>
      </c>
      <c r="AI1050" s="423" t="str">
        <f t="shared" si="34"/>
        <v/>
      </c>
      <c r="AJ1050" s="424" t="str">
        <f t="shared" si="35"/>
        <v/>
      </c>
    </row>
    <row r="1051" spans="1:36" ht="30" customHeight="1">
      <c r="A1051" s="153">
        <v>1038</v>
      </c>
      <c r="B1051" s="857" t="str">
        <f>IF(基本情報入力シート!C1076="","",基本情報入力シート!C1076)</f>
        <v/>
      </c>
      <c r="C1051" s="858"/>
      <c r="D1051" s="858"/>
      <c r="E1051" s="858"/>
      <c r="F1051" s="858"/>
      <c r="G1051" s="858"/>
      <c r="H1051" s="858"/>
      <c r="I1051" s="859"/>
      <c r="J1051" s="405" t="str">
        <f>IF(基本情報入力シート!M1076="","",基本情報入力シート!M1076)</f>
        <v/>
      </c>
      <c r="K1051" s="406" t="str">
        <f>IF(基本情報入力シート!R1076="","",基本情報入力シート!R1076)</f>
        <v/>
      </c>
      <c r="L1051" s="406" t="str">
        <f>IF(基本情報入力シート!W1076="","",基本情報入力シート!W1076)</f>
        <v/>
      </c>
      <c r="M1051" s="405" t="str">
        <f>IF(基本情報入力シート!X1076="","",基本情報入力シート!X1076)</f>
        <v/>
      </c>
      <c r="N1051" s="157" t="str">
        <f>IF(基本情報入力シート!Y1076="","",基本情報入力シート!Y1076)</f>
        <v/>
      </c>
      <c r="O1051" s="164"/>
      <c r="P1051" s="43"/>
      <c r="Q1051" s="860"/>
      <c r="R1051" s="861"/>
      <c r="S1051" s="154" t="str">
        <f>IFERROR(ROUNDDOWN(Q1051*VLOOKUP(N1051,【参考】数式用!$AR$2:$AW$48,MATCH(P1051,【参考】数式用!$AT$4:$AW$4)+2,FALSE)*0.5, 0), "")</f>
        <v/>
      </c>
      <c r="T1051" s="47"/>
      <c r="U1051" s="156" t="str">
        <f>IFERROR(IF(AG1051&lt;&gt;"",Q1051*VLOOKUP(N1051,【参考】数式用!$AG$2:$AL$48,MATCH(P1051,【参考】数式用!$AI$4:$AL$4,0)+2,0), ""), "")</f>
        <v/>
      </c>
      <c r="V1051" s="42"/>
      <c r="W1051" s="862"/>
      <c r="X1051" s="863"/>
      <c r="Y1051" s="43"/>
      <c r="Z1051" s="48"/>
      <c r="AA1051" s="155"/>
      <c r="AB1051" s="49"/>
      <c r="AC1051" s="864" t="str">
        <f>IFERROR(IF(AG1051&lt;&gt;"",Z1051*VLOOKUP(N1051,【参考】数式用!$AG$2:$AL$48,MATCH(Y1051,【参考】数式用!$AI$4:$AL$4,0)+2,0), ""), "")</f>
        <v/>
      </c>
      <c r="AD1051" s="864"/>
      <c r="AE1051" s="409"/>
      <c r="AF1051" s="53"/>
      <c r="AG1051" s="421" t="str">
        <f>IFERROR(VLOOKUP(O1051, 【参考】数式用!$AY$5:$AY$13, 1, FALSE), "")</f>
        <v/>
      </c>
      <c r="AH1051" s="422" t="str">
        <f>IFERROR(VLOOKUP(N1051, 【参考】数式用!$BA$2:$BB$48, 2, FALSE), "")</f>
        <v/>
      </c>
      <c r="AI1051" s="423" t="str">
        <f t="shared" si="34"/>
        <v/>
      </c>
      <c r="AJ1051" s="424" t="str">
        <f t="shared" si="35"/>
        <v/>
      </c>
    </row>
    <row r="1052" spans="1:36" ht="30" customHeight="1">
      <c r="A1052" s="153">
        <v>1039</v>
      </c>
      <c r="B1052" s="857" t="str">
        <f>IF(基本情報入力シート!C1077="","",基本情報入力シート!C1077)</f>
        <v/>
      </c>
      <c r="C1052" s="858"/>
      <c r="D1052" s="858"/>
      <c r="E1052" s="858"/>
      <c r="F1052" s="858"/>
      <c r="G1052" s="858"/>
      <c r="H1052" s="858"/>
      <c r="I1052" s="859"/>
      <c r="J1052" s="405" t="str">
        <f>IF(基本情報入力シート!M1077="","",基本情報入力シート!M1077)</f>
        <v/>
      </c>
      <c r="K1052" s="406" t="str">
        <f>IF(基本情報入力シート!R1077="","",基本情報入力シート!R1077)</f>
        <v/>
      </c>
      <c r="L1052" s="406" t="str">
        <f>IF(基本情報入力シート!W1077="","",基本情報入力シート!W1077)</f>
        <v/>
      </c>
      <c r="M1052" s="405" t="str">
        <f>IF(基本情報入力シート!X1077="","",基本情報入力シート!X1077)</f>
        <v/>
      </c>
      <c r="N1052" s="157" t="str">
        <f>IF(基本情報入力シート!Y1077="","",基本情報入力シート!Y1077)</f>
        <v/>
      </c>
      <c r="O1052" s="164"/>
      <c r="P1052" s="43"/>
      <c r="Q1052" s="860"/>
      <c r="R1052" s="861"/>
      <c r="S1052" s="154" t="str">
        <f>IFERROR(ROUNDDOWN(Q1052*VLOOKUP(N1052,【参考】数式用!$AR$2:$AW$48,MATCH(P1052,【参考】数式用!$AT$4:$AW$4)+2,FALSE)*0.5, 0), "")</f>
        <v/>
      </c>
      <c r="T1052" s="47"/>
      <c r="U1052" s="156" t="str">
        <f>IFERROR(IF(AG1052&lt;&gt;"",Q1052*VLOOKUP(N1052,【参考】数式用!$AG$2:$AL$48,MATCH(P1052,【参考】数式用!$AI$4:$AL$4,0)+2,0), ""), "")</f>
        <v/>
      </c>
      <c r="V1052" s="42"/>
      <c r="W1052" s="862"/>
      <c r="X1052" s="863"/>
      <c r="Y1052" s="43"/>
      <c r="Z1052" s="48"/>
      <c r="AA1052" s="155"/>
      <c r="AB1052" s="49"/>
      <c r="AC1052" s="864" t="str">
        <f>IFERROR(IF(AG1052&lt;&gt;"",Z1052*VLOOKUP(N1052,【参考】数式用!$AG$2:$AL$48,MATCH(Y1052,【参考】数式用!$AI$4:$AL$4,0)+2,0), ""), "")</f>
        <v/>
      </c>
      <c r="AD1052" s="864"/>
      <c r="AE1052" s="409"/>
      <c r="AF1052" s="53"/>
      <c r="AG1052" s="421" t="str">
        <f>IFERROR(VLOOKUP(O1052, 【参考】数式用!$AY$5:$AY$13, 1, FALSE), "")</f>
        <v/>
      </c>
      <c r="AH1052" s="422" t="str">
        <f>IFERROR(VLOOKUP(N1052, 【参考】数式用!$BA$2:$BB$48, 2, FALSE), "")</f>
        <v/>
      </c>
      <c r="AI1052" s="423" t="str">
        <f t="shared" si="34"/>
        <v/>
      </c>
      <c r="AJ1052" s="424" t="str">
        <f t="shared" si="35"/>
        <v/>
      </c>
    </row>
    <row r="1053" spans="1:36" ht="30" customHeight="1">
      <c r="A1053" s="153">
        <v>1040</v>
      </c>
      <c r="B1053" s="857" t="str">
        <f>IF(基本情報入力シート!C1078="","",基本情報入力シート!C1078)</f>
        <v/>
      </c>
      <c r="C1053" s="858"/>
      <c r="D1053" s="858"/>
      <c r="E1053" s="858"/>
      <c r="F1053" s="858"/>
      <c r="G1053" s="858"/>
      <c r="H1053" s="858"/>
      <c r="I1053" s="859"/>
      <c r="J1053" s="405" t="str">
        <f>IF(基本情報入力シート!M1078="","",基本情報入力シート!M1078)</f>
        <v/>
      </c>
      <c r="K1053" s="406" t="str">
        <f>IF(基本情報入力シート!R1078="","",基本情報入力シート!R1078)</f>
        <v/>
      </c>
      <c r="L1053" s="406" t="str">
        <f>IF(基本情報入力シート!W1078="","",基本情報入力シート!W1078)</f>
        <v/>
      </c>
      <c r="M1053" s="405" t="str">
        <f>IF(基本情報入力シート!X1078="","",基本情報入力シート!X1078)</f>
        <v/>
      </c>
      <c r="N1053" s="157" t="str">
        <f>IF(基本情報入力シート!Y1078="","",基本情報入力シート!Y1078)</f>
        <v/>
      </c>
      <c r="O1053" s="164"/>
      <c r="P1053" s="43"/>
      <c r="Q1053" s="860"/>
      <c r="R1053" s="861"/>
      <c r="S1053" s="154" t="str">
        <f>IFERROR(ROUNDDOWN(Q1053*VLOOKUP(N1053,【参考】数式用!$AR$2:$AW$48,MATCH(P1053,【参考】数式用!$AT$4:$AW$4)+2,FALSE)*0.5, 0), "")</f>
        <v/>
      </c>
      <c r="T1053" s="47"/>
      <c r="U1053" s="156" t="str">
        <f>IFERROR(IF(AG1053&lt;&gt;"",Q1053*VLOOKUP(N1053,【参考】数式用!$AG$2:$AL$48,MATCH(P1053,【参考】数式用!$AI$4:$AL$4,0)+2,0), ""), "")</f>
        <v/>
      </c>
      <c r="V1053" s="42"/>
      <c r="W1053" s="862"/>
      <c r="X1053" s="863"/>
      <c r="Y1053" s="43"/>
      <c r="Z1053" s="48"/>
      <c r="AA1053" s="155"/>
      <c r="AB1053" s="49"/>
      <c r="AC1053" s="864" t="str">
        <f>IFERROR(IF(AG1053&lt;&gt;"",Z1053*VLOOKUP(N1053,【参考】数式用!$AG$2:$AL$48,MATCH(Y1053,【参考】数式用!$AI$4:$AL$4,0)+2,0), ""), "")</f>
        <v/>
      </c>
      <c r="AD1053" s="864"/>
      <c r="AE1053" s="409"/>
      <c r="AF1053" s="53"/>
      <c r="AG1053" s="421" t="str">
        <f>IFERROR(VLOOKUP(O1053, 【参考】数式用!$AY$5:$AY$13, 1, FALSE), "")</f>
        <v/>
      </c>
      <c r="AH1053" s="422" t="str">
        <f>IFERROR(VLOOKUP(N1053, 【参考】数式用!$BA$2:$BB$48, 2, FALSE), "")</f>
        <v/>
      </c>
      <c r="AI1053" s="423" t="str">
        <f t="shared" si="34"/>
        <v/>
      </c>
      <c r="AJ1053" s="424" t="str">
        <f t="shared" si="35"/>
        <v/>
      </c>
    </row>
    <row r="1054" spans="1:36" ht="30" customHeight="1">
      <c r="A1054" s="153">
        <v>1041</v>
      </c>
      <c r="B1054" s="857" t="str">
        <f>IF(基本情報入力シート!C1079="","",基本情報入力シート!C1079)</f>
        <v/>
      </c>
      <c r="C1054" s="858"/>
      <c r="D1054" s="858"/>
      <c r="E1054" s="858"/>
      <c r="F1054" s="858"/>
      <c r="G1054" s="858"/>
      <c r="H1054" s="858"/>
      <c r="I1054" s="859"/>
      <c r="J1054" s="405" t="str">
        <f>IF(基本情報入力シート!M1079="","",基本情報入力シート!M1079)</f>
        <v/>
      </c>
      <c r="K1054" s="406" t="str">
        <f>IF(基本情報入力シート!R1079="","",基本情報入力シート!R1079)</f>
        <v/>
      </c>
      <c r="L1054" s="406" t="str">
        <f>IF(基本情報入力シート!W1079="","",基本情報入力シート!W1079)</f>
        <v/>
      </c>
      <c r="M1054" s="405" t="str">
        <f>IF(基本情報入力シート!X1079="","",基本情報入力シート!X1079)</f>
        <v/>
      </c>
      <c r="N1054" s="157" t="str">
        <f>IF(基本情報入力シート!Y1079="","",基本情報入力シート!Y1079)</f>
        <v/>
      </c>
      <c r="O1054" s="164"/>
      <c r="P1054" s="43"/>
      <c r="Q1054" s="860"/>
      <c r="R1054" s="861"/>
      <c r="S1054" s="154" t="str">
        <f>IFERROR(ROUNDDOWN(Q1054*VLOOKUP(N1054,【参考】数式用!$AR$2:$AW$48,MATCH(P1054,【参考】数式用!$AT$4:$AW$4)+2,FALSE)*0.5, 0), "")</f>
        <v/>
      </c>
      <c r="T1054" s="47"/>
      <c r="U1054" s="156" t="str">
        <f>IFERROR(IF(AG1054&lt;&gt;"",Q1054*VLOOKUP(N1054,【参考】数式用!$AG$2:$AL$48,MATCH(P1054,【参考】数式用!$AI$4:$AL$4,0)+2,0), ""), "")</f>
        <v/>
      </c>
      <c r="V1054" s="42"/>
      <c r="W1054" s="862"/>
      <c r="X1054" s="863"/>
      <c r="Y1054" s="43"/>
      <c r="Z1054" s="48"/>
      <c r="AA1054" s="155"/>
      <c r="AB1054" s="49"/>
      <c r="AC1054" s="864" t="str">
        <f>IFERROR(IF(AG1054&lt;&gt;"",Z1054*VLOOKUP(N1054,【参考】数式用!$AG$2:$AL$48,MATCH(Y1054,【参考】数式用!$AI$4:$AL$4,0)+2,0), ""), "")</f>
        <v/>
      </c>
      <c r="AD1054" s="864"/>
      <c r="AE1054" s="409"/>
      <c r="AF1054" s="53"/>
      <c r="AG1054" s="421" t="str">
        <f>IFERROR(VLOOKUP(O1054, 【参考】数式用!$AY$5:$AY$13, 1, FALSE), "")</f>
        <v/>
      </c>
      <c r="AH1054" s="422" t="str">
        <f>IFERROR(VLOOKUP(N1054, 【参考】数式用!$BA$2:$BB$48, 2, FALSE), "")</f>
        <v/>
      </c>
      <c r="AI1054" s="423" t="str">
        <f t="shared" si="34"/>
        <v/>
      </c>
      <c r="AJ1054" s="424" t="str">
        <f t="shared" si="35"/>
        <v/>
      </c>
    </row>
    <row r="1055" spans="1:36" ht="30" customHeight="1">
      <c r="A1055" s="153">
        <v>1042</v>
      </c>
      <c r="B1055" s="857" t="str">
        <f>IF(基本情報入力シート!C1080="","",基本情報入力シート!C1080)</f>
        <v/>
      </c>
      <c r="C1055" s="858"/>
      <c r="D1055" s="858"/>
      <c r="E1055" s="858"/>
      <c r="F1055" s="858"/>
      <c r="G1055" s="858"/>
      <c r="H1055" s="858"/>
      <c r="I1055" s="859"/>
      <c r="J1055" s="405" t="str">
        <f>IF(基本情報入力シート!M1080="","",基本情報入力シート!M1080)</f>
        <v/>
      </c>
      <c r="K1055" s="406" t="str">
        <f>IF(基本情報入力シート!R1080="","",基本情報入力シート!R1080)</f>
        <v/>
      </c>
      <c r="L1055" s="406" t="str">
        <f>IF(基本情報入力シート!W1080="","",基本情報入力シート!W1080)</f>
        <v/>
      </c>
      <c r="M1055" s="405" t="str">
        <f>IF(基本情報入力シート!X1080="","",基本情報入力シート!X1080)</f>
        <v/>
      </c>
      <c r="N1055" s="157" t="str">
        <f>IF(基本情報入力シート!Y1080="","",基本情報入力シート!Y1080)</f>
        <v/>
      </c>
      <c r="O1055" s="164"/>
      <c r="P1055" s="43"/>
      <c r="Q1055" s="860"/>
      <c r="R1055" s="861"/>
      <c r="S1055" s="154" t="str">
        <f>IFERROR(ROUNDDOWN(Q1055*VLOOKUP(N1055,【参考】数式用!$AR$2:$AW$48,MATCH(P1055,【参考】数式用!$AT$4:$AW$4)+2,FALSE)*0.5, 0), "")</f>
        <v/>
      </c>
      <c r="T1055" s="47"/>
      <c r="U1055" s="156" t="str">
        <f>IFERROR(IF(AG1055&lt;&gt;"",Q1055*VLOOKUP(N1055,【参考】数式用!$AG$2:$AL$48,MATCH(P1055,【参考】数式用!$AI$4:$AL$4,0)+2,0), ""), "")</f>
        <v/>
      </c>
      <c r="V1055" s="42"/>
      <c r="W1055" s="862"/>
      <c r="X1055" s="863"/>
      <c r="Y1055" s="43"/>
      <c r="Z1055" s="48"/>
      <c r="AA1055" s="155"/>
      <c r="AB1055" s="49"/>
      <c r="AC1055" s="864" t="str">
        <f>IFERROR(IF(AG1055&lt;&gt;"",Z1055*VLOOKUP(N1055,【参考】数式用!$AG$2:$AL$48,MATCH(Y1055,【参考】数式用!$AI$4:$AL$4,0)+2,0), ""), "")</f>
        <v/>
      </c>
      <c r="AD1055" s="864"/>
      <c r="AE1055" s="409"/>
      <c r="AF1055" s="53"/>
      <c r="AG1055" s="421" t="str">
        <f>IFERROR(VLOOKUP(O1055, 【参考】数式用!$AY$5:$AY$13, 1, FALSE), "")</f>
        <v/>
      </c>
      <c r="AH1055" s="422" t="str">
        <f>IFERROR(VLOOKUP(N1055, 【参考】数式用!$BA$2:$BB$48, 2, FALSE), "")</f>
        <v/>
      </c>
      <c r="AI1055" s="423" t="str">
        <f t="shared" si="34"/>
        <v/>
      </c>
      <c r="AJ1055" s="424" t="str">
        <f t="shared" si="35"/>
        <v/>
      </c>
    </row>
    <row r="1056" spans="1:36" ht="30" customHeight="1">
      <c r="A1056" s="153">
        <v>1043</v>
      </c>
      <c r="B1056" s="857" t="str">
        <f>IF(基本情報入力シート!C1081="","",基本情報入力シート!C1081)</f>
        <v/>
      </c>
      <c r="C1056" s="858"/>
      <c r="D1056" s="858"/>
      <c r="E1056" s="858"/>
      <c r="F1056" s="858"/>
      <c r="G1056" s="858"/>
      <c r="H1056" s="858"/>
      <c r="I1056" s="859"/>
      <c r="J1056" s="405" t="str">
        <f>IF(基本情報入力シート!M1081="","",基本情報入力シート!M1081)</f>
        <v/>
      </c>
      <c r="K1056" s="406" t="str">
        <f>IF(基本情報入力シート!R1081="","",基本情報入力シート!R1081)</f>
        <v/>
      </c>
      <c r="L1056" s="406" t="str">
        <f>IF(基本情報入力シート!W1081="","",基本情報入力シート!W1081)</f>
        <v/>
      </c>
      <c r="M1056" s="405" t="str">
        <f>IF(基本情報入力シート!X1081="","",基本情報入力シート!X1081)</f>
        <v/>
      </c>
      <c r="N1056" s="157" t="str">
        <f>IF(基本情報入力シート!Y1081="","",基本情報入力シート!Y1081)</f>
        <v/>
      </c>
      <c r="O1056" s="164"/>
      <c r="P1056" s="43"/>
      <c r="Q1056" s="860"/>
      <c r="R1056" s="861"/>
      <c r="S1056" s="154" t="str">
        <f>IFERROR(ROUNDDOWN(Q1056*VLOOKUP(N1056,【参考】数式用!$AR$2:$AW$48,MATCH(P1056,【参考】数式用!$AT$4:$AW$4)+2,FALSE)*0.5, 0), "")</f>
        <v/>
      </c>
      <c r="T1056" s="47"/>
      <c r="U1056" s="156" t="str">
        <f>IFERROR(IF(AG1056&lt;&gt;"",Q1056*VLOOKUP(N1056,【参考】数式用!$AG$2:$AL$48,MATCH(P1056,【参考】数式用!$AI$4:$AL$4,0)+2,0), ""), "")</f>
        <v/>
      </c>
      <c r="V1056" s="42"/>
      <c r="W1056" s="862"/>
      <c r="X1056" s="863"/>
      <c r="Y1056" s="43"/>
      <c r="Z1056" s="48"/>
      <c r="AA1056" s="155"/>
      <c r="AB1056" s="49"/>
      <c r="AC1056" s="864" t="str">
        <f>IFERROR(IF(AG1056&lt;&gt;"",Z1056*VLOOKUP(N1056,【参考】数式用!$AG$2:$AL$48,MATCH(Y1056,【参考】数式用!$AI$4:$AL$4,0)+2,0), ""), "")</f>
        <v/>
      </c>
      <c r="AD1056" s="864"/>
      <c r="AE1056" s="409"/>
      <c r="AF1056" s="53"/>
      <c r="AG1056" s="421" t="str">
        <f>IFERROR(VLOOKUP(O1056, 【参考】数式用!$AY$5:$AY$13, 1, FALSE), "")</f>
        <v/>
      </c>
      <c r="AH1056" s="422" t="str">
        <f>IFERROR(VLOOKUP(N1056, 【参考】数式用!$BA$2:$BB$48, 2, FALSE), "")</f>
        <v/>
      </c>
      <c r="AI1056" s="423" t="str">
        <f t="shared" si="34"/>
        <v/>
      </c>
      <c r="AJ1056" s="424" t="str">
        <f t="shared" si="35"/>
        <v/>
      </c>
    </row>
    <row r="1057" spans="1:36" ht="30" customHeight="1">
      <c r="A1057" s="153">
        <v>1044</v>
      </c>
      <c r="B1057" s="857" t="str">
        <f>IF(基本情報入力シート!C1082="","",基本情報入力シート!C1082)</f>
        <v/>
      </c>
      <c r="C1057" s="858"/>
      <c r="D1057" s="858"/>
      <c r="E1057" s="858"/>
      <c r="F1057" s="858"/>
      <c r="G1057" s="858"/>
      <c r="H1057" s="858"/>
      <c r="I1057" s="859"/>
      <c r="J1057" s="405" t="str">
        <f>IF(基本情報入力シート!M1082="","",基本情報入力シート!M1082)</f>
        <v/>
      </c>
      <c r="K1057" s="406" t="str">
        <f>IF(基本情報入力シート!R1082="","",基本情報入力シート!R1082)</f>
        <v/>
      </c>
      <c r="L1057" s="406" t="str">
        <f>IF(基本情報入力シート!W1082="","",基本情報入力シート!W1082)</f>
        <v/>
      </c>
      <c r="M1057" s="405" t="str">
        <f>IF(基本情報入力シート!X1082="","",基本情報入力シート!X1082)</f>
        <v/>
      </c>
      <c r="N1057" s="157" t="str">
        <f>IF(基本情報入力シート!Y1082="","",基本情報入力シート!Y1082)</f>
        <v/>
      </c>
      <c r="O1057" s="164"/>
      <c r="P1057" s="43"/>
      <c r="Q1057" s="860"/>
      <c r="R1057" s="861"/>
      <c r="S1057" s="154" t="str">
        <f>IFERROR(ROUNDDOWN(Q1057*VLOOKUP(N1057,【参考】数式用!$AR$2:$AW$48,MATCH(P1057,【参考】数式用!$AT$4:$AW$4)+2,FALSE)*0.5, 0), "")</f>
        <v/>
      </c>
      <c r="T1057" s="47"/>
      <c r="U1057" s="156" t="str">
        <f>IFERROR(IF(AG1057&lt;&gt;"",Q1057*VLOOKUP(N1057,【参考】数式用!$AG$2:$AL$48,MATCH(P1057,【参考】数式用!$AI$4:$AL$4,0)+2,0), ""), "")</f>
        <v/>
      </c>
      <c r="V1057" s="42"/>
      <c r="W1057" s="862"/>
      <c r="X1057" s="863"/>
      <c r="Y1057" s="43"/>
      <c r="Z1057" s="48"/>
      <c r="AA1057" s="155"/>
      <c r="AB1057" s="49"/>
      <c r="AC1057" s="864" t="str">
        <f>IFERROR(IF(AG1057&lt;&gt;"",Z1057*VLOOKUP(N1057,【参考】数式用!$AG$2:$AL$48,MATCH(Y1057,【参考】数式用!$AI$4:$AL$4,0)+2,0), ""), "")</f>
        <v/>
      </c>
      <c r="AD1057" s="864"/>
      <c r="AE1057" s="409"/>
      <c r="AF1057" s="53"/>
      <c r="AG1057" s="421" t="str">
        <f>IFERROR(VLOOKUP(O1057, 【参考】数式用!$AY$5:$AY$13, 1, FALSE), "")</f>
        <v/>
      </c>
      <c r="AH1057" s="422" t="str">
        <f>IFERROR(VLOOKUP(N1057, 【参考】数式用!$BA$2:$BB$48, 2, FALSE), "")</f>
        <v/>
      </c>
      <c r="AI1057" s="423" t="str">
        <f t="shared" si="34"/>
        <v/>
      </c>
      <c r="AJ1057" s="424" t="str">
        <f t="shared" si="35"/>
        <v/>
      </c>
    </row>
    <row r="1058" spans="1:36" ht="30" customHeight="1">
      <c r="A1058" s="153">
        <v>1045</v>
      </c>
      <c r="B1058" s="857" t="str">
        <f>IF(基本情報入力シート!C1083="","",基本情報入力シート!C1083)</f>
        <v/>
      </c>
      <c r="C1058" s="858"/>
      <c r="D1058" s="858"/>
      <c r="E1058" s="858"/>
      <c r="F1058" s="858"/>
      <c r="G1058" s="858"/>
      <c r="H1058" s="858"/>
      <c r="I1058" s="859"/>
      <c r="J1058" s="405" t="str">
        <f>IF(基本情報入力シート!M1083="","",基本情報入力シート!M1083)</f>
        <v/>
      </c>
      <c r="K1058" s="406" t="str">
        <f>IF(基本情報入力シート!R1083="","",基本情報入力シート!R1083)</f>
        <v/>
      </c>
      <c r="L1058" s="406" t="str">
        <f>IF(基本情報入力シート!W1083="","",基本情報入力シート!W1083)</f>
        <v/>
      </c>
      <c r="M1058" s="405" t="str">
        <f>IF(基本情報入力シート!X1083="","",基本情報入力シート!X1083)</f>
        <v/>
      </c>
      <c r="N1058" s="157" t="str">
        <f>IF(基本情報入力シート!Y1083="","",基本情報入力シート!Y1083)</f>
        <v/>
      </c>
      <c r="O1058" s="164"/>
      <c r="P1058" s="43"/>
      <c r="Q1058" s="860"/>
      <c r="R1058" s="861"/>
      <c r="S1058" s="154" t="str">
        <f>IFERROR(ROUNDDOWN(Q1058*VLOOKUP(N1058,【参考】数式用!$AR$2:$AW$48,MATCH(P1058,【参考】数式用!$AT$4:$AW$4)+2,FALSE)*0.5, 0), "")</f>
        <v/>
      </c>
      <c r="T1058" s="47"/>
      <c r="U1058" s="156" t="str">
        <f>IFERROR(IF(AG1058&lt;&gt;"",Q1058*VLOOKUP(N1058,【参考】数式用!$AG$2:$AL$48,MATCH(P1058,【参考】数式用!$AI$4:$AL$4,0)+2,0), ""), "")</f>
        <v/>
      </c>
      <c r="V1058" s="42"/>
      <c r="W1058" s="862"/>
      <c r="X1058" s="863"/>
      <c r="Y1058" s="43"/>
      <c r="Z1058" s="48"/>
      <c r="AA1058" s="155"/>
      <c r="AB1058" s="49"/>
      <c r="AC1058" s="864" t="str">
        <f>IFERROR(IF(AG1058&lt;&gt;"",Z1058*VLOOKUP(N1058,【参考】数式用!$AG$2:$AL$48,MATCH(Y1058,【参考】数式用!$AI$4:$AL$4,0)+2,0), ""), "")</f>
        <v/>
      </c>
      <c r="AD1058" s="864"/>
      <c r="AE1058" s="409"/>
      <c r="AF1058" s="53"/>
      <c r="AG1058" s="421" t="str">
        <f>IFERROR(VLOOKUP(O1058, 【参考】数式用!$AY$5:$AY$13, 1, FALSE), "")</f>
        <v/>
      </c>
      <c r="AH1058" s="422" t="str">
        <f>IFERROR(VLOOKUP(N1058, 【参考】数式用!$BA$2:$BB$48, 2, FALSE), "")</f>
        <v/>
      </c>
      <c r="AI1058" s="423" t="str">
        <f t="shared" si="34"/>
        <v/>
      </c>
      <c r="AJ1058" s="424" t="str">
        <f t="shared" si="35"/>
        <v/>
      </c>
    </row>
    <row r="1059" spans="1:36" ht="30" customHeight="1">
      <c r="A1059" s="153">
        <v>1046</v>
      </c>
      <c r="B1059" s="857" t="str">
        <f>IF(基本情報入力シート!C1084="","",基本情報入力シート!C1084)</f>
        <v/>
      </c>
      <c r="C1059" s="858"/>
      <c r="D1059" s="858"/>
      <c r="E1059" s="858"/>
      <c r="F1059" s="858"/>
      <c r="G1059" s="858"/>
      <c r="H1059" s="858"/>
      <c r="I1059" s="859"/>
      <c r="J1059" s="405" t="str">
        <f>IF(基本情報入力シート!M1084="","",基本情報入力シート!M1084)</f>
        <v/>
      </c>
      <c r="K1059" s="406" t="str">
        <f>IF(基本情報入力シート!R1084="","",基本情報入力シート!R1084)</f>
        <v/>
      </c>
      <c r="L1059" s="406" t="str">
        <f>IF(基本情報入力シート!W1084="","",基本情報入力シート!W1084)</f>
        <v/>
      </c>
      <c r="M1059" s="405" t="str">
        <f>IF(基本情報入力シート!X1084="","",基本情報入力シート!X1084)</f>
        <v/>
      </c>
      <c r="N1059" s="157" t="str">
        <f>IF(基本情報入力シート!Y1084="","",基本情報入力シート!Y1084)</f>
        <v/>
      </c>
      <c r="O1059" s="164"/>
      <c r="P1059" s="43"/>
      <c r="Q1059" s="860"/>
      <c r="R1059" s="861"/>
      <c r="S1059" s="154" t="str">
        <f>IFERROR(ROUNDDOWN(Q1059*VLOOKUP(N1059,【参考】数式用!$AR$2:$AW$48,MATCH(P1059,【参考】数式用!$AT$4:$AW$4)+2,FALSE)*0.5, 0), "")</f>
        <v/>
      </c>
      <c r="T1059" s="47"/>
      <c r="U1059" s="156" t="str">
        <f>IFERROR(IF(AG1059&lt;&gt;"",Q1059*VLOOKUP(N1059,【参考】数式用!$AG$2:$AL$48,MATCH(P1059,【参考】数式用!$AI$4:$AL$4,0)+2,0), ""), "")</f>
        <v/>
      </c>
      <c r="V1059" s="42"/>
      <c r="W1059" s="862"/>
      <c r="X1059" s="863"/>
      <c r="Y1059" s="43"/>
      <c r="Z1059" s="48"/>
      <c r="AA1059" s="155"/>
      <c r="AB1059" s="49"/>
      <c r="AC1059" s="864" t="str">
        <f>IFERROR(IF(AG1059&lt;&gt;"",Z1059*VLOOKUP(N1059,【参考】数式用!$AG$2:$AL$48,MATCH(Y1059,【参考】数式用!$AI$4:$AL$4,0)+2,0), ""), "")</f>
        <v/>
      </c>
      <c r="AD1059" s="864"/>
      <c r="AE1059" s="409"/>
      <c r="AF1059" s="53"/>
      <c r="AG1059" s="421" t="str">
        <f>IFERROR(VLOOKUP(O1059, 【参考】数式用!$AY$5:$AY$13, 1, FALSE), "")</f>
        <v/>
      </c>
      <c r="AH1059" s="422" t="str">
        <f>IFERROR(VLOOKUP(N1059, 【参考】数式用!$BA$2:$BB$48, 2, FALSE), "")</f>
        <v/>
      </c>
      <c r="AI1059" s="423" t="str">
        <f t="shared" si="34"/>
        <v/>
      </c>
      <c r="AJ1059" s="424" t="str">
        <f t="shared" si="35"/>
        <v/>
      </c>
    </row>
    <row r="1060" spans="1:36" ht="30" customHeight="1">
      <c r="A1060" s="153">
        <v>1047</v>
      </c>
      <c r="B1060" s="857" t="str">
        <f>IF(基本情報入力シート!C1085="","",基本情報入力シート!C1085)</f>
        <v/>
      </c>
      <c r="C1060" s="858"/>
      <c r="D1060" s="858"/>
      <c r="E1060" s="858"/>
      <c r="F1060" s="858"/>
      <c r="G1060" s="858"/>
      <c r="H1060" s="858"/>
      <c r="I1060" s="859"/>
      <c r="J1060" s="405" t="str">
        <f>IF(基本情報入力シート!M1085="","",基本情報入力シート!M1085)</f>
        <v/>
      </c>
      <c r="K1060" s="406" t="str">
        <f>IF(基本情報入力シート!R1085="","",基本情報入力シート!R1085)</f>
        <v/>
      </c>
      <c r="L1060" s="406" t="str">
        <f>IF(基本情報入力シート!W1085="","",基本情報入力シート!W1085)</f>
        <v/>
      </c>
      <c r="M1060" s="405" t="str">
        <f>IF(基本情報入力シート!X1085="","",基本情報入力シート!X1085)</f>
        <v/>
      </c>
      <c r="N1060" s="157" t="str">
        <f>IF(基本情報入力シート!Y1085="","",基本情報入力シート!Y1085)</f>
        <v/>
      </c>
      <c r="O1060" s="164"/>
      <c r="P1060" s="43"/>
      <c r="Q1060" s="860"/>
      <c r="R1060" s="861"/>
      <c r="S1060" s="154" t="str">
        <f>IFERROR(ROUNDDOWN(Q1060*VLOOKUP(N1060,【参考】数式用!$AR$2:$AW$48,MATCH(P1060,【参考】数式用!$AT$4:$AW$4)+2,FALSE)*0.5, 0), "")</f>
        <v/>
      </c>
      <c r="T1060" s="47"/>
      <c r="U1060" s="156" t="str">
        <f>IFERROR(IF(AG1060&lt;&gt;"",Q1060*VLOOKUP(N1060,【参考】数式用!$AG$2:$AL$48,MATCH(P1060,【参考】数式用!$AI$4:$AL$4,0)+2,0), ""), "")</f>
        <v/>
      </c>
      <c r="V1060" s="42"/>
      <c r="W1060" s="862"/>
      <c r="X1060" s="863"/>
      <c r="Y1060" s="43"/>
      <c r="Z1060" s="48"/>
      <c r="AA1060" s="155"/>
      <c r="AB1060" s="49"/>
      <c r="AC1060" s="864" t="str">
        <f>IFERROR(IF(AG1060&lt;&gt;"",Z1060*VLOOKUP(N1060,【参考】数式用!$AG$2:$AL$48,MATCH(Y1060,【参考】数式用!$AI$4:$AL$4,0)+2,0), ""), "")</f>
        <v/>
      </c>
      <c r="AD1060" s="864"/>
      <c r="AE1060" s="409"/>
      <c r="AF1060" s="53"/>
      <c r="AG1060" s="421" t="str">
        <f>IFERROR(VLOOKUP(O1060, 【参考】数式用!$AY$5:$AY$13, 1, FALSE), "")</f>
        <v/>
      </c>
      <c r="AH1060" s="422" t="str">
        <f>IFERROR(VLOOKUP(N1060, 【参考】数式用!$BA$2:$BB$48, 2, FALSE), "")</f>
        <v/>
      </c>
      <c r="AI1060" s="423" t="str">
        <f t="shared" si="34"/>
        <v/>
      </c>
      <c r="AJ1060" s="424" t="str">
        <f t="shared" si="35"/>
        <v/>
      </c>
    </row>
    <row r="1061" spans="1:36" ht="30" customHeight="1">
      <c r="A1061" s="153">
        <v>1048</v>
      </c>
      <c r="B1061" s="857" t="str">
        <f>IF(基本情報入力シート!C1086="","",基本情報入力シート!C1086)</f>
        <v/>
      </c>
      <c r="C1061" s="858"/>
      <c r="D1061" s="858"/>
      <c r="E1061" s="858"/>
      <c r="F1061" s="858"/>
      <c r="G1061" s="858"/>
      <c r="H1061" s="858"/>
      <c r="I1061" s="859"/>
      <c r="J1061" s="405" t="str">
        <f>IF(基本情報入力シート!M1086="","",基本情報入力シート!M1086)</f>
        <v/>
      </c>
      <c r="K1061" s="406" t="str">
        <f>IF(基本情報入力シート!R1086="","",基本情報入力シート!R1086)</f>
        <v/>
      </c>
      <c r="L1061" s="406" t="str">
        <f>IF(基本情報入力シート!W1086="","",基本情報入力シート!W1086)</f>
        <v/>
      </c>
      <c r="M1061" s="405" t="str">
        <f>IF(基本情報入力シート!X1086="","",基本情報入力シート!X1086)</f>
        <v/>
      </c>
      <c r="N1061" s="157" t="str">
        <f>IF(基本情報入力シート!Y1086="","",基本情報入力シート!Y1086)</f>
        <v/>
      </c>
      <c r="O1061" s="164"/>
      <c r="P1061" s="43"/>
      <c r="Q1061" s="860"/>
      <c r="R1061" s="861"/>
      <c r="S1061" s="154" t="str">
        <f>IFERROR(ROUNDDOWN(Q1061*VLOOKUP(N1061,【参考】数式用!$AR$2:$AW$48,MATCH(P1061,【参考】数式用!$AT$4:$AW$4)+2,FALSE)*0.5, 0), "")</f>
        <v/>
      </c>
      <c r="T1061" s="47"/>
      <c r="U1061" s="156" t="str">
        <f>IFERROR(IF(AG1061&lt;&gt;"",Q1061*VLOOKUP(N1061,【参考】数式用!$AG$2:$AL$48,MATCH(P1061,【参考】数式用!$AI$4:$AL$4,0)+2,0), ""), "")</f>
        <v/>
      </c>
      <c r="V1061" s="42"/>
      <c r="W1061" s="862"/>
      <c r="X1061" s="863"/>
      <c r="Y1061" s="43"/>
      <c r="Z1061" s="48"/>
      <c r="AA1061" s="155"/>
      <c r="AB1061" s="49"/>
      <c r="AC1061" s="864" t="str">
        <f>IFERROR(IF(AG1061&lt;&gt;"",Z1061*VLOOKUP(N1061,【参考】数式用!$AG$2:$AL$48,MATCH(Y1061,【参考】数式用!$AI$4:$AL$4,0)+2,0), ""), "")</f>
        <v/>
      </c>
      <c r="AD1061" s="864"/>
      <c r="AE1061" s="409"/>
      <c r="AF1061" s="53"/>
      <c r="AG1061" s="421" t="str">
        <f>IFERROR(VLOOKUP(O1061, 【参考】数式用!$AY$5:$AY$13, 1, FALSE), "")</f>
        <v/>
      </c>
      <c r="AH1061" s="422" t="str">
        <f>IFERROR(VLOOKUP(N1061, 【参考】数式用!$BA$2:$BB$48, 2, FALSE), "")</f>
        <v/>
      </c>
      <c r="AI1061" s="423" t="str">
        <f t="shared" si="34"/>
        <v/>
      </c>
      <c r="AJ1061" s="424" t="str">
        <f t="shared" si="35"/>
        <v/>
      </c>
    </row>
    <row r="1062" spans="1:36" ht="30" customHeight="1">
      <c r="A1062" s="153">
        <v>1049</v>
      </c>
      <c r="B1062" s="857" t="str">
        <f>IF(基本情報入力シート!C1087="","",基本情報入力シート!C1087)</f>
        <v/>
      </c>
      <c r="C1062" s="858"/>
      <c r="D1062" s="858"/>
      <c r="E1062" s="858"/>
      <c r="F1062" s="858"/>
      <c r="G1062" s="858"/>
      <c r="H1062" s="858"/>
      <c r="I1062" s="859"/>
      <c r="J1062" s="405" t="str">
        <f>IF(基本情報入力シート!M1087="","",基本情報入力シート!M1087)</f>
        <v/>
      </c>
      <c r="K1062" s="406" t="str">
        <f>IF(基本情報入力シート!R1087="","",基本情報入力シート!R1087)</f>
        <v/>
      </c>
      <c r="L1062" s="406" t="str">
        <f>IF(基本情報入力シート!W1087="","",基本情報入力シート!W1087)</f>
        <v/>
      </c>
      <c r="M1062" s="405" t="str">
        <f>IF(基本情報入力シート!X1087="","",基本情報入力シート!X1087)</f>
        <v/>
      </c>
      <c r="N1062" s="157" t="str">
        <f>IF(基本情報入力シート!Y1087="","",基本情報入力シート!Y1087)</f>
        <v/>
      </c>
      <c r="O1062" s="164"/>
      <c r="P1062" s="43"/>
      <c r="Q1062" s="860"/>
      <c r="R1062" s="861"/>
      <c r="S1062" s="154" t="str">
        <f>IFERROR(ROUNDDOWN(Q1062*VLOOKUP(N1062,【参考】数式用!$AR$2:$AW$48,MATCH(P1062,【参考】数式用!$AT$4:$AW$4)+2,FALSE)*0.5, 0), "")</f>
        <v/>
      </c>
      <c r="T1062" s="47"/>
      <c r="U1062" s="156" t="str">
        <f>IFERROR(IF(AG1062&lt;&gt;"",Q1062*VLOOKUP(N1062,【参考】数式用!$AG$2:$AL$48,MATCH(P1062,【参考】数式用!$AI$4:$AL$4,0)+2,0), ""), "")</f>
        <v/>
      </c>
      <c r="V1062" s="42"/>
      <c r="W1062" s="862"/>
      <c r="X1062" s="863"/>
      <c r="Y1062" s="43"/>
      <c r="Z1062" s="48"/>
      <c r="AA1062" s="155"/>
      <c r="AB1062" s="49"/>
      <c r="AC1062" s="864" t="str">
        <f>IFERROR(IF(AG1062&lt;&gt;"",Z1062*VLOOKUP(N1062,【参考】数式用!$AG$2:$AL$48,MATCH(Y1062,【参考】数式用!$AI$4:$AL$4,0)+2,0), ""), "")</f>
        <v/>
      </c>
      <c r="AD1062" s="864"/>
      <c r="AE1062" s="409"/>
      <c r="AF1062" s="53"/>
      <c r="AG1062" s="421" t="str">
        <f>IFERROR(VLOOKUP(O1062, 【参考】数式用!$AY$5:$AY$13, 1, FALSE), "")</f>
        <v/>
      </c>
      <c r="AH1062" s="422" t="str">
        <f>IFERROR(VLOOKUP(N1062, 【参考】数式用!$BA$2:$BB$48, 2, FALSE), "")</f>
        <v/>
      </c>
      <c r="AI1062" s="423" t="str">
        <f t="shared" si="34"/>
        <v/>
      </c>
      <c r="AJ1062" s="424" t="str">
        <f t="shared" si="35"/>
        <v/>
      </c>
    </row>
    <row r="1063" spans="1:36" ht="30" customHeight="1">
      <c r="A1063" s="153">
        <v>1050</v>
      </c>
      <c r="B1063" s="857" t="str">
        <f>IF(基本情報入力シート!C1088="","",基本情報入力シート!C1088)</f>
        <v/>
      </c>
      <c r="C1063" s="858"/>
      <c r="D1063" s="858"/>
      <c r="E1063" s="858"/>
      <c r="F1063" s="858"/>
      <c r="G1063" s="858"/>
      <c r="H1063" s="858"/>
      <c r="I1063" s="859"/>
      <c r="J1063" s="405" t="str">
        <f>IF(基本情報入力シート!M1088="","",基本情報入力シート!M1088)</f>
        <v/>
      </c>
      <c r="K1063" s="406" t="str">
        <f>IF(基本情報入力シート!R1088="","",基本情報入力シート!R1088)</f>
        <v/>
      </c>
      <c r="L1063" s="406" t="str">
        <f>IF(基本情報入力シート!W1088="","",基本情報入力シート!W1088)</f>
        <v/>
      </c>
      <c r="M1063" s="405" t="str">
        <f>IF(基本情報入力シート!X1088="","",基本情報入力シート!X1088)</f>
        <v/>
      </c>
      <c r="N1063" s="157" t="str">
        <f>IF(基本情報入力シート!Y1088="","",基本情報入力シート!Y1088)</f>
        <v/>
      </c>
      <c r="O1063" s="164"/>
      <c r="P1063" s="43"/>
      <c r="Q1063" s="860"/>
      <c r="R1063" s="861"/>
      <c r="S1063" s="154" t="str">
        <f>IFERROR(ROUNDDOWN(Q1063*VLOOKUP(N1063,【参考】数式用!$AR$2:$AW$48,MATCH(P1063,【参考】数式用!$AT$4:$AW$4)+2,FALSE)*0.5, 0), "")</f>
        <v/>
      </c>
      <c r="T1063" s="47"/>
      <c r="U1063" s="156" t="str">
        <f>IFERROR(IF(AG1063&lt;&gt;"",Q1063*VLOOKUP(N1063,【参考】数式用!$AG$2:$AL$48,MATCH(P1063,【参考】数式用!$AI$4:$AL$4,0)+2,0), ""), "")</f>
        <v/>
      </c>
      <c r="V1063" s="42"/>
      <c r="W1063" s="862"/>
      <c r="X1063" s="863"/>
      <c r="Y1063" s="43"/>
      <c r="Z1063" s="48"/>
      <c r="AA1063" s="155"/>
      <c r="AB1063" s="49"/>
      <c r="AC1063" s="864" t="str">
        <f>IFERROR(IF(AG1063&lt;&gt;"",Z1063*VLOOKUP(N1063,【参考】数式用!$AG$2:$AL$48,MATCH(Y1063,【参考】数式用!$AI$4:$AL$4,0)+2,0), ""), "")</f>
        <v/>
      </c>
      <c r="AD1063" s="864"/>
      <c r="AE1063" s="409"/>
      <c r="AF1063" s="53"/>
      <c r="AG1063" s="421" t="str">
        <f>IFERROR(VLOOKUP(O1063, 【参考】数式用!$AY$5:$AY$13, 1, FALSE), "")</f>
        <v/>
      </c>
      <c r="AH1063" s="422" t="str">
        <f>IFERROR(VLOOKUP(N1063, 【参考】数式用!$BA$2:$BB$48, 2, FALSE), "")</f>
        <v/>
      </c>
      <c r="AI1063" s="423" t="str">
        <f t="shared" si="34"/>
        <v/>
      </c>
      <c r="AJ1063" s="424" t="str">
        <f t="shared" si="35"/>
        <v/>
      </c>
    </row>
    <row r="1064" spans="1:36" ht="30" customHeight="1">
      <c r="A1064" s="153">
        <v>1051</v>
      </c>
      <c r="B1064" s="857" t="str">
        <f>IF(基本情報入力シート!C1089="","",基本情報入力シート!C1089)</f>
        <v/>
      </c>
      <c r="C1064" s="858"/>
      <c r="D1064" s="858"/>
      <c r="E1064" s="858"/>
      <c r="F1064" s="858"/>
      <c r="G1064" s="858"/>
      <c r="H1064" s="858"/>
      <c r="I1064" s="859"/>
      <c r="J1064" s="405" t="str">
        <f>IF(基本情報入力シート!M1089="","",基本情報入力シート!M1089)</f>
        <v/>
      </c>
      <c r="K1064" s="406" t="str">
        <f>IF(基本情報入力シート!R1089="","",基本情報入力シート!R1089)</f>
        <v/>
      </c>
      <c r="L1064" s="406" t="str">
        <f>IF(基本情報入力シート!W1089="","",基本情報入力シート!W1089)</f>
        <v/>
      </c>
      <c r="M1064" s="405" t="str">
        <f>IF(基本情報入力シート!X1089="","",基本情報入力シート!X1089)</f>
        <v/>
      </c>
      <c r="N1064" s="157" t="str">
        <f>IF(基本情報入力シート!Y1089="","",基本情報入力シート!Y1089)</f>
        <v/>
      </c>
      <c r="O1064" s="164"/>
      <c r="P1064" s="43"/>
      <c r="Q1064" s="860"/>
      <c r="R1064" s="861"/>
      <c r="S1064" s="154" t="str">
        <f>IFERROR(ROUNDDOWN(Q1064*VLOOKUP(N1064,【参考】数式用!$AR$2:$AW$48,MATCH(P1064,【参考】数式用!$AT$4:$AW$4)+2,FALSE)*0.5, 0), "")</f>
        <v/>
      </c>
      <c r="T1064" s="47"/>
      <c r="U1064" s="156" t="str">
        <f>IFERROR(IF(AG1064&lt;&gt;"",Q1064*VLOOKUP(N1064,【参考】数式用!$AG$2:$AL$48,MATCH(P1064,【参考】数式用!$AI$4:$AL$4,0)+2,0), ""), "")</f>
        <v/>
      </c>
      <c r="V1064" s="42"/>
      <c r="W1064" s="862"/>
      <c r="X1064" s="863"/>
      <c r="Y1064" s="43"/>
      <c r="Z1064" s="48"/>
      <c r="AA1064" s="155"/>
      <c r="AB1064" s="49"/>
      <c r="AC1064" s="864" t="str">
        <f>IFERROR(IF(AG1064&lt;&gt;"",Z1064*VLOOKUP(N1064,【参考】数式用!$AG$2:$AL$48,MATCH(Y1064,【参考】数式用!$AI$4:$AL$4,0)+2,0), ""), "")</f>
        <v/>
      </c>
      <c r="AD1064" s="864"/>
      <c r="AE1064" s="409"/>
      <c r="AF1064" s="53"/>
      <c r="AG1064" s="421" t="str">
        <f>IFERROR(VLOOKUP(O1064, 【参考】数式用!$AY$5:$AY$13, 1, FALSE), "")</f>
        <v/>
      </c>
      <c r="AH1064" s="422" t="str">
        <f>IFERROR(VLOOKUP(N1064, 【参考】数式用!$BA$2:$BB$48, 2, FALSE), "")</f>
        <v/>
      </c>
      <c r="AI1064" s="423" t="str">
        <f t="shared" ref="AI1064:AI1127" si="36">IF(AND(OR(P1064="処遇改善加算Ⅰ",P1064="処遇改善加算Ⅱ"),AH1064="対象"), 1,"")</f>
        <v/>
      </c>
      <c r="AJ1064" s="424" t="str">
        <f t="shared" ref="AJ1064:AJ1127" si="37">IF(OR(Y1064="処遇改善加算Ⅰ",Y1064="処遇改善加算Ⅱ"),IF(AND(N1064&lt;&gt;"訪問型サービス（総合事業）",N1064&lt;&gt;"通所型サービス（総合事業）",N1064&lt;&gt;"（介護予防）短期入所生活介護",N1064&lt;&gt;"（介護予防）短期入所療養介護（老健）",N1064&lt;&gt;"（介護予防）短期入所療養介護 （病院等（老健以外）)",N1064&lt;&gt;"（介護予防）短期入所療養介護（医療院）"),1,""),"")</f>
        <v/>
      </c>
    </row>
    <row r="1065" spans="1:36" ht="30" customHeight="1">
      <c r="A1065" s="153">
        <v>1052</v>
      </c>
      <c r="B1065" s="857" t="str">
        <f>IF(基本情報入力シート!C1090="","",基本情報入力シート!C1090)</f>
        <v/>
      </c>
      <c r="C1065" s="858"/>
      <c r="D1065" s="858"/>
      <c r="E1065" s="858"/>
      <c r="F1065" s="858"/>
      <c r="G1065" s="858"/>
      <c r="H1065" s="858"/>
      <c r="I1065" s="859"/>
      <c r="J1065" s="405" t="str">
        <f>IF(基本情報入力シート!M1090="","",基本情報入力シート!M1090)</f>
        <v/>
      </c>
      <c r="K1065" s="406" t="str">
        <f>IF(基本情報入力シート!R1090="","",基本情報入力シート!R1090)</f>
        <v/>
      </c>
      <c r="L1065" s="406" t="str">
        <f>IF(基本情報入力シート!W1090="","",基本情報入力シート!W1090)</f>
        <v/>
      </c>
      <c r="M1065" s="405" t="str">
        <f>IF(基本情報入力シート!X1090="","",基本情報入力シート!X1090)</f>
        <v/>
      </c>
      <c r="N1065" s="157" t="str">
        <f>IF(基本情報入力シート!Y1090="","",基本情報入力シート!Y1090)</f>
        <v/>
      </c>
      <c r="O1065" s="164"/>
      <c r="P1065" s="43"/>
      <c r="Q1065" s="860"/>
      <c r="R1065" s="861"/>
      <c r="S1065" s="154" t="str">
        <f>IFERROR(ROUNDDOWN(Q1065*VLOOKUP(N1065,【参考】数式用!$AR$2:$AW$48,MATCH(P1065,【参考】数式用!$AT$4:$AW$4)+2,FALSE)*0.5, 0), "")</f>
        <v/>
      </c>
      <c r="T1065" s="47"/>
      <c r="U1065" s="156" t="str">
        <f>IFERROR(IF(AG1065&lt;&gt;"",Q1065*VLOOKUP(N1065,【参考】数式用!$AG$2:$AL$48,MATCH(P1065,【参考】数式用!$AI$4:$AL$4,0)+2,0), ""), "")</f>
        <v/>
      </c>
      <c r="V1065" s="42"/>
      <c r="W1065" s="862"/>
      <c r="X1065" s="863"/>
      <c r="Y1065" s="43"/>
      <c r="Z1065" s="48"/>
      <c r="AA1065" s="155"/>
      <c r="AB1065" s="49"/>
      <c r="AC1065" s="864" t="str">
        <f>IFERROR(IF(AG1065&lt;&gt;"",Z1065*VLOOKUP(N1065,【参考】数式用!$AG$2:$AL$48,MATCH(Y1065,【参考】数式用!$AI$4:$AL$4,0)+2,0), ""), "")</f>
        <v/>
      </c>
      <c r="AD1065" s="864"/>
      <c r="AE1065" s="409"/>
      <c r="AF1065" s="53"/>
      <c r="AG1065" s="421" t="str">
        <f>IFERROR(VLOOKUP(O1065, 【参考】数式用!$AY$5:$AY$13, 1, FALSE), "")</f>
        <v/>
      </c>
      <c r="AH1065" s="422" t="str">
        <f>IFERROR(VLOOKUP(N1065, 【参考】数式用!$BA$2:$BB$48, 2, FALSE), "")</f>
        <v/>
      </c>
      <c r="AI1065" s="423" t="str">
        <f t="shared" si="36"/>
        <v/>
      </c>
      <c r="AJ1065" s="424" t="str">
        <f t="shared" si="37"/>
        <v/>
      </c>
    </row>
    <row r="1066" spans="1:36" ht="30" customHeight="1">
      <c r="A1066" s="153">
        <v>1053</v>
      </c>
      <c r="B1066" s="857" t="str">
        <f>IF(基本情報入力シート!C1091="","",基本情報入力シート!C1091)</f>
        <v/>
      </c>
      <c r="C1066" s="858"/>
      <c r="D1066" s="858"/>
      <c r="E1066" s="858"/>
      <c r="F1066" s="858"/>
      <c r="G1066" s="858"/>
      <c r="H1066" s="858"/>
      <c r="I1066" s="859"/>
      <c r="J1066" s="405" t="str">
        <f>IF(基本情報入力シート!M1091="","",基本情報入力シート!M1091)</f>
        <v/>
      </c>
      <c r="K1066" s="406" t="str">
        <f>IF(基本情報入力シート!R1091="","",基本情報入力シート!R1091)</f>
        <v/>
      </c>
      <c r="L1066" s="406" t="str">
        <f>IF(基本情報入力シート!W1091="","",基本情報入力シート!W1091)</f>
        <v/>
      </c>
      <c r="M1066" s="405" t="str">
        <f>IF(基本情報入力シート!X1091="","",基本情報入力シート!X1091)</f>
        <v/>
      </c>
      <c r="N1066" s="157" t="str">
        <f>IF(基本情報入力シート!Y1091="","",基本情報入力シート!Y1091)</f>
        <v/>
      </c>
      <c r="O1066" s="164"/>
      <c r="P1066" s="43"/>
      <c r="Q1066" s="860"/>
      <c r="R1066" s="861"/>
      <c r="S1066" s="154" t="str">
        <f>IFERROR(ROUNDDOWN(Q1066*VLOOKUP(N1066,【参考】数式用!$AR$2:$AW$48,MATCH(P1066,【参考】数式用!$AT$4:$AW$4)+2,FALSE)*0.5, 0), "")</f>
        <v/>
      </c>
      <c r="T1066" s="47"/>
      <c r="U1066" s="156" t="str">
        <f>IFERROR(IF(AG1066&lt;&gt;"",Q1066*VLOOKUP(N1066,【参考】数式用!$AG$2:$AL$48,MATCH(P1066,【参考】数式用!$AI$4:$AL$4,0)+2,0), ""), "")</f>
        <v/>
      </c>
      <c r="V1066" s="42"/>
      <c r="W1066" s="862"/>
      <c r="X1066" s="863"/>
      <c r="Y1066" s="43"/>
      <c r="Z1066" s="48"/>
      <c r="AA1066" s="155"/>
      <c r="AB1066" s="49"/>
      <c r="AC1066" s="864" t="str">
        <f>IFERROR(IF(AG1066&lt;&gt;"",Z1066*VLOOKUP(N1066,【参考】数式用!$AG$2:$AL$48,MATCH(Y1066,【参考】数式用!$AI$4:$AL$4,0)+2,0), ""), "")</f>
        <v/>
      </c>
      <c r="AD1066" s="864"/>
      <c r="AE1066" s="409"/>
      <c r="AF1066" s="53"/>
      <c r="AG1066" s="421" t="str">
        <f>IFERROR(VLOOKUP(O1066, 【参考】数式用!$AY$5:$AY$13, 1, FALSE), "")</f>
        <v/>
      </c>
      <c r="AH1066" s="422" t="str">
        <f>IFERROR(VLOOKUP(N1066, 【参考】数式用!$BA$2:$BB$48, 2, FALSE), "")</f>
        <v/>
      </c>
      <c r="AI1066" s="423" t="str">
        <f t="shared" si="36"/>
        <v/>
      </c>
      <c r="AJ1066" s="424" t="str">
        <f t="shared" si="37"/>
        <v/>
      </c>
    </row>
    <row r="1067" spans="1:36" ht="30" customHeight="1">
      <c r="A1067" s="153">
        <v>1054</v>
      </c>
      <c r="B1067" s="857" t="str">
        <f>IF(基本情報入力シート!C1092="","",基本情報入力シート!C1092)</f>
        <v/>
      </c>
      <c r="C1067" s="858"/>
      <c r="D1067" s="858"/>
      <c r="E1067" s="858"/>
      <c r="F1067" s="858"/>
      <c r="G1067" s="858"/>
      <c r="H1067" s="858"/>
      <c r="I1067" s="859"/>
      <c r="J1067" s="405" t="str">
        <f>IF(基本情報入力シート!M1092="","",基本情報入力シート!M1092)</f>
        <v/>
      </c>
      <c r="K1067" s="406" t="str">
        <f>IF(基本情報入力シート!R1092="","",基本情報入力シート!R1092)</f>
        <v/>
      </c>
      <c r="L1067" s="406" t="str">
        <f>IF(基本情報入力シート!W1092="","",基本情報入力シート!W1092)</f>
        <v/>
      </c>
      <c r="M1067" s="405" t="str">
        <f>IF(基本情報入力シート!X1092="","",基本情報入力シート!X1092)</f>
        <v/>
      </c>
      <c r="N1067" s="157" t="str">
        <f>IF(基本情報入力シート!Y1092="","",基本情報入力シート!Y1092)</f>
        <v/>
      </c>
      <c r="O1067" s="164"/>
      <c r="P1067" s="43"/>
      <c r="Q1067" s="860"/>
      <c r="R1067" s="861"/>
      <c r="S1067" s="154" t="str">
        <f>IFERROR(ROUNDDOWN(Q1067*VLOOKUP(N1067,【参考】数式用!$AR$2:$AW$48,MATCH(P1067,【参考】数式用!$AT$4:$AW$4)+2,FALSE)*0.5, 0), "")</f>
        <v/>
      </c>
      <c r="T1067" s="47"/>
      <c r="U1067" s="156" t="str">
        <f>IFERROR(IF(AG1067&lt;&gt;"",Q1067*VLOOKUP(N1067,【参考】数式用!$AG$2:$AL$48,MATCH(P1067,【参考】数式用!$AI$4:$AL$4,0)+2,0), ""), "")</f>
        <v/>
      </c>
      <c r="V1067" s="42"/>
      <c r="W1067" s="862"/>
      <c r="X1067" s="863"/>
      <c r="Y1067" s="43"/>
      <c r="Z1067" s="48"/>
      <c r="AA1067" s="155"/>
      <c r="AB1067" s="49"/>
      <c r="AC1067" s="864" t="str">
        <f>IFERROR(IF(AG1067&lt;&gt;"",Z1067*VLOOKUP(N1067,【参考】数式用!$AG$2:$AL$48,MATCH(Y1067,【参考】数式用!$AI$4:$AL$4,0)+2,0), ""), "")</f>
        <v/>
      </c>
      <c r="AD1067" s="864"/>
      <c r="AE1067" s="409"/>
      <c r="AF1067" s="53"/>
      <c r="AG1067" s="421" t="str">
        <f>IFERROR(VLOOKUP(O1067, 【参考】数式用!$AY$5:$AY$13, 1, FALSE), "")</f>
        <v/>
      </c>
      <c r="AH1067" s="422" t="str">
        <f>IFERROR(VLOOKUP(N1067, 【参考】数式用!$BA$2:$BB$48, 2, FALSE), "")</f>
        <v/>
      </c>
      <c r="AI1067" s="423" t="str">
        <f t="shared" si="36"/>
        <v/>
      </c>
      <c r="AJ1067" s="424" t="str">
        <f t="shared" si="37"/>
        <v/>
      </c>
    </row>
    <row r="1068" spans="1:36" ht="30" customHeight="1">
      <c r="A1068" s="153">
        <v>1055</v>
      </c>
      <c r="B1068" s="857" t="str">
        <f>IF(基本情報入力シート!C1093="","",基本情報入力シート!C1093)</f>
        <v/>
      </c>
      <c r="C1068" s="858"/>
      <c r="D1068" s="858"/>
      <c r="E1068" s="858"/>
      <c r="F1068" s="858"/>
      <c r="G1068" s="858"/>
      <c r="H1068" s="858"/>
      <c r="I1068" s="859"/>
      <c r="J1068" s="405" t="str">
        <f>IF(基本情報入力シート!M1093="","",基本情報入力シート!M1093)</f>
        <v/>
      </c>
      <c r="K1068" s="406" t="str">
        <f>IF(基本情報入力シート!R1093="","",基本情報入力シート!R1093)</f>
        <v/>
      </c>
      <c r="L1068" s="406" t="str">
        <f>IF(基本情報入力シート!W1093="","",基本情報入力シート!W1093)</f>
        <v/>
      </c>
      <c r="M1068" s="405" t="str">
        <f>IF(基本情報入力シート!X1093="","",基本情報入力シート!X1093)</f>
        <v/>
      </c>
      <c r="N1068" s="157" t="str">
        <f>IF(基本情報入力シート!Y1093="","",基本情報入力シート!Y1093)</f>
        <v/>
      </c>
      <c r="O1068" s="164"/>
      <c r="P1068" s="43"/>
      <c r="Q1068" s="860"/>
      <c r="R1068" s="861"/>
      <c r="S1068" s="154" t="str">
        <f>IFERROR(ROUNDDOWN(Q1068*VLOOKUP(N1068,【参考】数式用!$AR$2:$AW$48,MATCH(P1068,【参考】数式用!$AT$4:$AW$4)+2,FALSE)*0.5, 0), "")</f>
        <v/>
      </c>
      <c r="T1068" s="47"/>
      <c r="U1068" s="156" t="str">
        <f>IFERROR(IF(AG1068&lt;&gt;"",Q1068*VLOOKUP(N1068,【参考】数式用!$AG$2:$AL$48,MATCH(P1068,【参考】数式用!$AI$4:$AL$4,0)+2,0), ""), "")</f>
        <v/>
      </c>
      <c r="V1068" s="42"/>
      <c r="W1068" s="862"/>
      <c r="X1068" s="863"/>
      <c r="Y1068" s="43"/>
      <c r="Z1068" s="48"/>
      <c r="AA1068" s="155"/>
      <c r="AB1068" s="49"/>
      <c r="AC1068" s="864" t="str">
        <f>IFERROR(IF(AG1068&lt;&gt;"",Z1068*VLOOKUP(N1068,【参考】数式用!$AG$2:$AL$48,MATCH(Y1068,【参考】数式用!$AI$4:$AL$4,0)+2,0), ""), "")</f>
        <v/>
      </c>
      <c r="AD1068" s="864"/>
      <c r="AE1068" s="409"/>
      <c r="AF1068" s="53"/>
      <c r="AG1068" s="421" t="str">
        <f>IFERROR(VLOOKUP(O1068, 【参考】数式用!$AY$5:$AY$13, 1, FALSE), "")</f>
        <v/>
      </c>
      <c r="AH1068" s="422" t="str">
        <f>IFERROR(VLOOKUP(N1068, 【参考】数式用!$BA$2:$BB$48, 2, FALSE), "")</f>
        <v/>
      </c>
      <c r="AI1068" s="423" t="str">
        <f t="shared" si="36"/>
        <v/>
      </c>
      <c r="AJ1068" s="424" t="str">
        <f t="shared" si="37"/>
        <v/>
      </c>
    </row>
    <row r="1069" spans="1:36" ht="30" customHeight="1">
      <c r="A1069" s="153">
        <v>1056</v>
      </c>
      <c r="B1069" s="857" t="str">
        <f>IF(基本情報入力シート!C1094="","",基本情報入力シート!C1094)</f>
        <v/>
      </c>
      <c r="C1069" s="858"/>
      <c r="D1069" s="858"/>
      <c r="E1069" s="858"/>
      <c r="F1069" s="858"/>
      <c r="G1069" s="858"/>
      <c r="H1069" s="858"/>
      <c r="I1069" s="859"/>
      <c r="J1069" s="405" t="str">
        <f>IF(基本情報入力シート!M1094="","",基本情報入力シート!M1094)</f>
        <v/>
      </c>
      <c r="K1069" s="406" t="str">
        <f>IF(基本情報入力シート!R1094="","",基本情報入力シート!R1094)</f>
        <v/>
      </c>
      <c r="L1069" s="406" t="str">
        <f>IF(基本情報入力シート!W1094="","",基本情報入力シート!W1094)</f>
        <v/>
      </c>
      <c r="M1069" s="405" t="str">
        <f>IF(基本情報入力シート!X1094="","",基本情報入力シート!X1094)</f>
        <v/>
      </c>
      <c r="N1069" s="157" t="str">
        <f>IF(基本情報入力シート!Y1094="","",基本情報入力シート!Y1094)</f>
        <v/>
      </c>
      <c r="O1069" s="164"/>
      <c r="P1069" s="43"/>
      <c r="Q1069" s="860"/>
      <c r="R1069" s="861"/>
      <c r="S1069" s="154" t="str">
        <f>IFERROR(ROUNDDOWN(Q1069*VLOOKUP(N1069,【参考】数式用!$AR$2:$AW$48,MATCH(P1069,【参考】数式用!$AT$4:$AW$4)+2,FALSE)*0.5, 0), "")</f>
        <v/>
      </c>
      <c r="T1069" s="47"/>
      <c r="U1069" s="156" t="str">
        <f>IFERROR(IF(AG1069&lt;&gt;"",Q1069*VLOOKUP(N1069,【参考】数式用!$AG$2:$AL$48,MATCH(P1069,【参考】数式用!$AI$4:$AL$4,0)+2,0), ""), "")</f>
        <v/>
      </c>
      <c r="V1069" s="42"/>
      <c r="W1069" s="862"/>
      <c r="X1069" s="863"/>
      <c r="Y1069" s="43"/>
      <c r="Z1069" s="48"/>
      <c r="AA1069" s="155"/>
      <c r="AB1069" s="49"/>
      <c r="AC1069" s="864" t="str">
        <f>IFERROR(IF(AG1069&lt;&gt;"",Z1069*VLOOKUP(N1069,【参考】数式用!$AG$2:$AL$48,MATCH(Y1069,【参考】数式用!$AI$4:$AL$4,0)+2,0), ""), "")</f>
        <v/>
      </c>
      <c r="AD1069" s="864"/>
      <c r="AE1069" s="409"/>
      <c r="AF1069" s="53"/>
      <c r="AG1069" s="421" t="str">
        <f>IFERROR(VLOOKUP(O1069, 【参考】数式用!$AY$5:$AY$13, 1, FALSE), "")</f>
        <v/>
      </c>
      <c r="AH1069" s="422" t="str">
        <f>IFERROR(VLOOKUP(N1069, 【参考】数式用!$BA$2:$BB$48, 2, FALSE), "")</f>
        <v/>
      </c>
      <c r="AI1069" s="423" t="str">
        <f t="shared" si="36"/>
        <v/>
      </c>
      <c r="AJ1069" s="424" t="str">
        <f t="shared" si="37"/>
        <v/>
      </c>
    </row>
    <row r="1070" spans="1:36" ht="30" customHeight="1">
      <c r="A1070" s="153">
        <v>1057</v>
      </c>
      <c r="B1070" s="857" t="str">
        <f>IF(基本情報入力シート!C1095="","",基本情報入力シート!C1095)</f>
        <v/>
      </c>
      <c r="C1070" s="858"/>
      <c r="D1070" s="858"/>
      <c r="E1070" s="858"/>
      <c r="F1070" s="858"/>
      <c r="G1070" s="858"/>
      <c r="H1070" s="858"/>
      <c r="I1070" s="859"/>
      <c r="J1070" s="405" t="str">
        <f>IF(基本情報入力シート!M1095="","",基本情報入力シート!M1095)</f>
        <v/>
      </c>
      <c r="K1070" s="406" t="str">
        <f>IF(基本情報入力シート!R1095="","",基本情報入力シート!R1095)</f>
        <v/>
      </c>
      <c r="L1070" s="406" t="str">
        <f>IF(基本情報入力シート!W1095="","",基本情報入力シート!W1095)</f>
        <v/>
      </c>
      <c r="M1070" s="405" t="str">
        <f>IF(基本情報入力シート!X1095="","",基本情報入力シート!X1095)</f>
        <v/>
      </c>
      <c r="N1070" s="157" t="str">
        <f>IF(基本情報入力シート!Y1095="","",基本情報入力シート!Y1095)</f>
        <v/>
      </c>
      <c r="O1070" s="164"/>
      <c r="P1070" s="43"/>
      <c r="Q1070" s="860"/>
      <c r="R1070" s="861"/>
      <c r="S1070" s="154" t="str">
        <f>IFERROR(ROUNDDOWN(Q1070*VLOOKUP(N1070,【参考】数式用!$AR$2:$AW$48,MATCH(P1070,【参考】数式用!$AT$4:$AW$4)+2,FALSE)*0.5, 0), "")</f>
        <v/>
      </c>
      <c r="T1070" s="47"/>
      <c r="U1070" s="156" t="str">
        <f>IFERROR(IF(AG1070&lt;&gt;"",Q1070*VLOOKUP(N1070,【参考】数式用!$AG$2:$AL$48,MATCH(P1070,【参考】数式用!$AI$4:$AL$4,0)+2,0), ""), "")</f>
        <v/>
      </c>
      <c r="V1070" s="42"/>
      <c r="W1070" s="862"/>
      <c r="X1070" s="863"/>
      <c r="Y1070" s="43"/>
      <c r="Z1070" s="48"/>
      <c r="AA1070" s="155"/>
      <c r="AB1070" s="49"/>
      <c r="AC1070" s="864" t="str">
        <f>IFERROR(IF(AG1070&lt;&gt;"",Z1070*VLOOKUP(N1070,【参考】数式用!$AG$2:$AL$48,MATCH(Y1070,【参考】数式用!$AI$4:$AL$4,0)+2,0), ""), "")</f>
        <v/>
      </c>
      <c r="AD1070" s="864"/>
      <c r="AE1070" s="409"/>
      <c r="AF1070" s="53"/>
      <c r="AG1070" s="421" t="str">
        <f>IFERROR(VLOOKUP(O1070, 【参考】数式用!$AY$5:$AY$13, 1, FALSE), "")</f>
        <v/>
      </c>
      <c r="AH1070" s="422" t="str">
        <f>IFERROR(VLOOKUP(N1070, 【参考】数式用!$BA$2:$BB$48, 2, FALSE), "")</f>
        <v/>
      </c>
      <c r="AI1070" s="423" t="str">
        <f t="shared" si="36"/>
        <v/>
      </c>
      <c r="AJ1070" s="424" t="str">
        <f t="shared" si="37"/>
        <v/>
      </c>
    </row>
    <row r="1071" spans="1:36" ht="30" customHeight="1">
      <c r="A1071" s="153">
        <v>1058</v>
      </c>
      <c r="B1071" s="857" t="str">
        <f>IF(基本情報入力シート!C1096="","",基本情報入力シート!C1096)</f>
        <v/>
      </c>
      <c r="C1071" s="858"/>
      <c r="D1071" s="858"/>
      <c r="E1071" s="858"/>
      <c r="F1071" s="858"/>
      <c r="G1071" s="858"/>
      <c r="H1071" s="858"/>
      <c r="I1071" s="859"/>
      <c r="J1071" s="405" t="str">
        <f>IF(基本情報入力シート!M1096="","",基本情報入力シート!M1096)</f>
        <v/>
      </c>
      <c r="K1071" s="406" t="str">
        <f>IF(基本情報入力シート!R1096="","",基本情報入力シート!R1096)</f>
        <v/>
      </c>
      <c r="L1071" s="406" t="str">
        <f>IF(基本情報入力シート!W1096="","",基本情報入力シート!W1096)</f>
        <v/>
      </c>
      <c r="M1071" s="405" t="str">
        <f>IF(基本情報入力シート!X1096="","",基本情報入力シート!X1096)</f>
        <v/>
      </c>
      <c r="N1071" s="157" t="str">
        <f>IF(基本情報入力シート!Y1096="","",基本情報入力シート!Y1096)</f>
        <v/>
      </c>
      <c r="O1071" s="164"/>
      <c r="P1071" s="43"/>
      <c r="Q1071" s="860"/>
      <c r="R1071" s="861"/>
      <c r="S1071" s="154" t="str">
        <f>IFERROR(ROUNDDOWN(Q1071*VLOOKUP(N1071,【参考】数式用!$AR$2:$AW$48,MATCH(P1071,【参考】数式用!$AT$4:$AW$4)+2,FALSE)*0.5, 0), "")</f>
        <v/>
      </c>
      <c r="T1071" s="47"/>
      <c r="U1071" s="156" t="str">
        <f>IFERROR(IF(AG1071&lt;&gt;"",Q1071*VLOOKUP(N1071,【参考】数式用!$AG$2:$AL$48,MATCH(P1071,【参考】数式用!$AI$4:$AL$4,0)+2,0), ""), "")</f>
        <v/>
      </c>
      <c r="V1071" s="42"/>
      <c r="W1071" s="862"/>
      <c r="X1071" s="863"/>
      <c r="Y1071" s="43"/>
      <c r="Z1071" s="48"/>
      <c r="AA1071" s="155"/>
      <c r="AB1071" s="49"/>
      <c r="AC1071" s="864" t="str">
        <f>IFERROR(IF(AG1071&lt;&gt;"",Z1071*VLOOKUP(N1071,【参考】数式用!$AG$2:$AL$48,MATCH(Y1071,【参考】数式用!$AI$4:$AL$4,0)+2,0), ""), "")</f>
        <v/>
      </c>
      <c r="AD1071" s="864"/>
      <c r="AE1071" s="409"/>
      <c r="AF1071" s="53"/>
      <c r="AG1071" s="421" t="str">
        <f>IFERROR(VLOOKUP(O1071, 【参考】数式用!$AY$5:$AY$13, 1, FALSE), "")</f>
        <v/>
      </c>
      <c r="AH1071" s="422" t="str">
        <f>IFERROR(VLOOKUP(N1071, 【参考】数式用!$BA$2:$BB$48, 2, FALSE), "")</f>
        <v/>
      </c>
      <c r="AI1071" s="423" t="str">
        <f t="shared" si="36"/>
        <v/>
      </c>
      <c r="AJ1071" s="424" t="str">
        <f t="shared" si="37"/>
        <v/>
      </c>
    </row>
    <row r="1072" spans="1:36" ht="30" customHeight="1">
      <c r="A1072" s="153">
        <v>1059</v>
      </c>
      <c r="B1072" s="857" t="str">
        <f>IF(基本情報入力シート!C1097="","",基本情報入力シート!C1097)</f>
        <v/>
      </c>
      <c r="C1072" s="858"/>
      <c r="D1072" s="858"/>
      <c r="E1072" s="858"/>
      <c r="F1072" s="858"/>
      <c r="G1072" s="858"/>
      <c r="H1072" s="858"/>
      <c r="I1072" s="859"/>
      <c r="J1072" s="405" t="str">
        <f>IF(基本情報入力シート!M1097="","",基本情報入力シート!M1097)</f>
        <v/>
      </c>
      <c r="K1072" s="406" t="str">
        <f>IF(基本情報入力シート!R1097="","",基本情報入力シート!R1097)</f>
        <v/>
      </c>
      <c r="L1072" s="406" t="str">
        <f>IF(基本情報入力シート!W1097="","",基本情報入力シート!W1097)</f>
        <v/>
      </c>
      <c r="M1072" s="405" t="str">
        <f>IF(基本情報入力シート!X1097="","",基本情報入力シート!X1097)</f>
        <v/>
      </c>
      <c r="N1072" s="157" t="str">
        <f>IF(基本情報入力シート!Y1097="","",基本情報入力シート!Y1097)</f>
        <v/>
      </c>
      <c r="O1072" s="164"/>
      <c r="P1072" s="43"/>
      <c r="Q1072" s="860"/>
      <c r="R1072" s="861"/>
      <c r="S1072" s="154" t="str">
        <f>IFERROR(ROUNDDOWN(Q1072*VLOOKUP(N1072,【参考】数式用!$AR$2:$AW$48,MATCH(P1072,【参考】数式用!$AT$4:$AW$4)+2,FALSE)*0.5, 0), "")</f>
        <v/>
      </c>
      <c r="T1072" s="47"/>
      <c r="U1072" s="156" t="str">
        <f>IFERROR(IF(AG1072&lt;&gt;"",Q1072*VLOOKUP(N1072,【参考】数式用!$AG$2:$AL$48,MATCH(P1072,【参考】数式用!$AI$4:$AL$4,0)+2,0), ""), "")</f>
        <v/>
      </c>
      <c r="V1072" s="42"/>
      <c r="W1072" s="862"/>
      <c r="X1072" s="863"/>
      <c r="Y1072" s="43"/>
      <c r="Z1072" s="48"/>
      <c r="AA1072" s="155"/>
      <c r="AB1072" s="49"/>
      <c r="AC1072" s="864" t="str">
        <f>IFERROR(IF(AG1072&lt;&gt;"",Z1072*VLOOKUP(N1072,【参考】数式用!$AG$2:$AL$48,MATCH(Y1072,【参考】数式用!$AI$4:$AL$4,0)+2,0), ""), "")</f>
        <v/>
      </c>
      <c r="AD1072" s="864"/>
      <c r="AE1072" s="409"/>
      <c r="AF1072" s="53"/>
      <c r="AG1072" s="421" t="str">
        <f>IFERROR(VLOOKUP(O1072, 【参考】数式用!$AY$5:$AY$13, 1, FALSE), "")</f>
        <v/>
      </c>
      <c r="AH1072" s="422" t="str">
        <f>IFERROR(VLOOKUP(N1072, 【参考】数式用!$BA$2:$BB$48, 2, FALSE), "")</f>
        <v/>
      </c>
      <c r="AI1072" s="423" t="str">
        <f t="shared" si="36"/>
        <v/>
      </c>
      <c r="AJ1072" s="424" t="str">
        <f t="shared" si="37"/>
        <v/>
      </c>
    </row>
    <row r="1073" spans="1:36" ht="30" customHeight="1">
      <c r="A1073" s="153">
        <v>1060</v>
      </c>
      <c r="B1073" s="857" t="str">
        <f>IF(基本情報入力シート!C1098="","",基本情報入力シート!C1098)</f>
        <v/>
      </c>
      <c r="C1073" s="858"/>
      <c r="D1073" s="858"/>
      <c r="E1073" s="858"/>
      <c r="F1073" s="858"/>
      <c r="G1073" s="858"/>
      <c r="H1073" s="858"/>
      <c r="I1073" s="859"/>
      <c r="J1073" s="405" t="str">
        <f>IF(基本情報入力シート!M1098="","",基本情報入力シート!M1098)</f>
        <v/>
      </c>
      <c r="K1073" s="406" t="str">
        <f>IF(基本情報入力シート!R1098="","",基本情報入力シート!R1098)</f>
        <v/>
      </c>
      <c r="L1073" s="406" t="str">
        <f>IF(基本情報入力シート!W1098="","",基本情報入力シート!W1098)</f>
        <v/>
      </c>
      <c r="M1073" s="405" t="str">
        <f>IF(基本情報入力シート!X1098="","",基本情報入力シート!X1098)</f>
        <v/>
      </c>
      <c r="N1073" s="157" t="str">
        <f>IF(基本情報入力シート!Y1098="","",基本情報入力シート!Y1098)</f>
        <v/>
      </c>
      <c r="O1073" s="164"/>
      <c r="P1073" s="43"/>
      <c r="Q1073" s="860"/>
      <c r="R1073" s="861"/>
      <c r="S1073" s="154" t="str">
        <f>IFERROR(ROUNDDOWN(Q1073*VLOOKUP(N1073,【参考】数式用!$AR$2:$AW$48,MATCH(P1073,【参考】数式用!$AT$4:$AW$4)+2,FALSE)*0.5, 0), "")</f>
        <v/>
      </c>
      <c r="T1073" s="47"/>
      <c r="U1073" s="156" t="str">
        <f>IFERROR(IF(AG1073&lt;&gt;"",Q1073*VLOOKUP(N1073,【参考】数式用!$AG$2:$AL$48,MATCH(P1073,【参考】数式用!$AI$4:$AL$4,0)+2,0), ""), "")</f>
        <v/>
      </c>
      <c r="V1073" s="42"/>
      <c r="W1073" s="862"/>
      <c r="X1073" s="863"/>
      <c r="Y1073" s="43"/>
      <c r="Z1073" s="48"/>
      <c r="AA1073" s="155"/>
      <c r="AB1073" s="49"/>
      <c r="AC1073" s="864" t="str">
        <f>IFERROR(IF(AG1073&lt;&gt;"",Z1073*VLOOKUP(N1073,【参考】数式用!$AG$2:$AL$48,MATCH(Y1073,【参考】数式用!$AI$4:$AL$4,0)+2,0), ""), "")</f>
        <v/>
      </c>
      <c r="AD1073" s="864"/>
      <c r="AE1073" s="409"/>
      <c r="AF1073" s="53"/>
      <c r="AG1073" s="421" t="str">
        <f>IFERROR(VLOOKUP(O1073, 【参考】数式用!$AY$5:$AY$13, 1, FALSE), "")</f>
        <v/>
      </c>
      <c r="AH1073" s="422" t="str">
        <f>IFERROR(VLOOKUP(N1073, 【参考】数式用!$BA$2:$BB$48, 2, FALSE), "")</f>
        <v/>
      </c>
      <c r="AI1073" s="423" t="str">
        <f t="shared" si="36"/>
        <v/>
      </c>
      <c r="AJ1073" s="424" t="str">
        <f t="shared" si="37"/>
        <v/>
      </c>
    </row>
    <row r="1074" spans="1:36" ht="30" customHeight="1">
      <c r="A1074" s="153">
        <v>1061</v>
      </c>
      <c r="B1074" s="857" t="str">
        <f>IF(基本情報入力シート!C1099="","",基本情報入力シート!C1099)</f>
        <v/>
      </c>
      <c r="C1074" s="858"/>
      <c r="D1074" s="858"/>
      <c r="E1074" s="858"/>
      <c r="F1074" s="858"/>
      <c r="G1074" s="858"/>
      <c r="H1074" s="858"/>
      <c r="I1074" s="859"/>
      <c r="J1074" s="405" t="str">
        <f>IF(基本情報入力シート!M1099="","",基本情報入力シート!M1099)</f>
        <v/>
      </c>
      <c r="K1074" s="406" t="str">
        <f>IF(基本情報入力シート!R1099="","",基本情報入力シート!R1099)</f>
        <v/>
      </c>
      <c r="L1074" s="406" t="str">
        <f>IF(基本情報入力シート!W1099="","",基本情報入力シート!W1099)</f>
        <v/>
      </c>
      <c r="M1074" s="405" t="str">
        <f>IF(基本情報入力シート!X1099="","",基本情報入力シート!X1099)</f>
        <v/>
      </c>
      <c r="N1074" s="157" t="str">
        <f>IF(基本情報入力シート!Y1099="","",基本情報入力シート!Y1099)</f>
        <v/>
      </c>
      <c r="O1074" s="164"/>
      <c r="P1074" s="43"/>
      <c r="Q1074" s="860"/>
      <c r="R1074" s="861"/>
      <c r="S1074" s="154" t="str">
        <f>IFERROR(ROUNDDOWN(Q1074*VLOOKUP(N1074,【参考】数式用!$AR$2:$AW$48,MATCH(P1074,【参考】数式用!$AT$4:$AW$4)+2,FALSE)*0.5, 0), "")</f>
        <v/>
      </c>
      <c r="T1074" s="47"/>
      <c r="U1074" s="156" t="str">
        <f>IFERROR(IF(AG1074&lt;&gt;"",Q1074*VLOOKUP(N1074,【参考】数式用!$AG$2:$AL$48,MATCH(P1074,【参考】数式用!$AI$4:$AL$4,0)+2,0), ""), "")</f>
        <v/>
      </c>
      <c r="V1074" s="42"/>
      <c r="W1074" s="862"/>
      <c r="X1074" s="863"/>
      <c r="Y1074" s="43"/>
      <c r="Z1074" s="48"/>
      <c r="AA1074" s="155"/>
      <c r="AB1074" s="49"/>
      <c r="AC1074" s="864" t="str">
        <f>IFERROR(IF(AG1074&lt;&gt;"",Z1074*VLOOKUP(N1074,【参考】数式用!$AG$2:$AL$48,MATCH(Y1074,【参考】数式用!$AI$4:$AL$4,0)+2,0), ""), "")</f>
        <v/>
      </c>
      <c r="AD1074" s="864"/>
      <c r="AE1074" s="409"/>
      <c r="AF1074" s="53"/>
      <c r="AG1074" s="421" t="str">
        <f>IFERROR(VLOOKUP(O1074, 【参考】数式用!$AY$5:$AY$13, 1, FALSE), "")</f>
        <v/>
      </c>
      <c r="AH1074" s="422" t="str">
        <f>IFERROR(VLOOKUP(N1074, 【参考】数式用!$BA$2:$BB$48, 2, FALSE), "")</f>
        <v/>
      </c>
      <c r="AI1074" s="423" t="str">
        <f t="shared" si="36"/>
        <v/>
      </c>
      <c r="AJ1074" s="424" t="str">
        <f t="shared" si="37"/>
        <v/>
      </c>
    </row>
    <row r="1075" spans="1:36" ht="30" customHeight="1">
      <c r="A1075" s="153">
        <v>1062</v>
      </c>
      <c r="B1075" s="857" t="str">
        <f>IF(基本情報入力シート!C1100="","",基本情報入力シート!C1100)</f>
        <v/>
      </c>
      <c r="C1075" s="858"/>
      <c r="D1075" s="858"/>
      <c r="E1075" s="858"/>
      <c r="F1075" s="858"/>
      <c r="G1075" s="858"/>
      <c r="H1075" s="858"/>
      <c r="I1075" s="859"/>
      <c r="J1075" s="405" t="str">
        <f>IF(基本情報入力シート!M1100="","",基本情報入力シート!M1100)</f>
        <v/>
      </c>
      <c r="K1075" s="406" t="str">
        <f>IF(基本情報入力シート!R1100="","",基本情報入力シート!R1100)</f>
        <v/>
      </c>
      <c r="L1075" s="406" t="str">
        <f>IF(基本情報入力シート!W1100="","",基本情報入力シート!W1100)</f>
        <v/>
      </c>
      <c r="M1075" s="405" t="str">
        <f>IF(基本情報入力シート!X1100="","",基本情報入力シート!X1100)</f>
        <v/>
      </c>
      <c r="N1075" s="157" t="str">
        <f>IF(基本情報入力シート!Y1100="","",基本情報入力シート!Y1100)</f>
        <v/>
      </c>
      <c r="O1075" s="164"/>
      <c r="P1075" s="43"/>
      <c r="Q1075" s="860"/>
      <c r="R1075" s="861"/>
      <c r="S1075" s="154" t="str">
        <f>IFERROR(ROUNDDOWN(Q1075*VLOOKUP(N1075,【参考】数式用!$AR$2:$AW$48,MATCH(P1075,【参考】数式用!$AT$4:$AW$4)+2,FALSE)*0.5, 0), "")</f>
        <v/>
      </c>
      <c r="T1075" s="47"/>
      <c r="U1075" s="156" t="str">
        <f>IFERROR(IF(AG1075&lt;&gt;"",Q1075*VLOOKUP(N1075,【参考】数式用!$AG$2:$AL$48,MATCH(P1075,【参考】数式用!$AI$4:$AL$4,0)+2,0), ""), "")</f>
        <v/>
      </c>
      <c r="V1075" s="42"/>
      <c r="W1075" s="862"/>
      <c r="X1075" s="863"/>
      <c r="Y1075" s="43"/>
      <c r="Z1075" s="48"/>
      <c r="AA1075" s="155"/>
      <c r="AB1075" s="49"/>
      <c r="AC1075" s="864" t="str">
        <f>IFERROR(IF(AG1075&lt;&gt;"",Z1075*VLOOKUP(N1075,【参考】数式用!$AG$2:$AL$48,MATCH(Y1075,【参考】数式用!$AI$4:$AL$4,0)+2,0), ""), "")</f>
        <v/>
      </c>
      <c r="AD1075" s="864"/>
      <c r="AE1075" s="409"/>
      <c r="AF1075" s="53"/>
      <c r="AG1075" s="421" t="str">
        <f>IFERROR(VLOOKUP(O1075, 【参考】数式用!$AY$5:$AY$13, 1, FALSE), "")</f>
        <v/>
      </c>
      <c r="AH1075" s="422" t="str">
        <f>IFERROR(VLOOKUP(N1075, 【参考】数式用!$BA$2:$BB$48, 2, FALSE), "")</f>
        <v/>
      </c>
      <c r="AI1075" s="423" t="str">
        <f t="shared" si="36"/>
        <v/>
      </c>
      <c r="AJ1075" s="424" t="str">
        <f t="shared" si="37"/>
        <v/>
      </c>
    </row>
    <row r="1076" spans="1:36" ht="30" customHeight="1">
      <c r="A1076" s="153">
        <v>1063</v>
      </c>
      <c r="B1076" s="857" t="str">
        <f>IF(基本情報入力シート!C1101="","",基本情報入力シート!C1101)</f>
        <v/>
      </c>
      <c r="C1076" s="858"/>
      <c r="D1076" s="858"/>
      <c r="E1076" s="858"/>
      <c r="F1076" s="858"/>
      <c r="G1076" s="858"/>
      <c r="H1076" s="858"/>
      <c r="I1076" s="859"/>
      <c r="J1076" s="405" t="str">
        <f>IF(基本情報入力シート!M1101="","",基本情報入力シート!M1101)</f>
        <v/>
      </c>
      <c r="K1076" s="406" t="str">
        <f>IF(基本情報入力シート!R1101="","",基本情報入力シート!R1101)</f>
        <v/>
      </c>
      <c r="L1076" s="406" t="str">
        <f>IF(基本情報入力シート!W1101="","",基本情報入力シート!W1101)</f>
        <v/>
      </c>
      <c r="M1076" s="405" t="str">
        <f>IF(基本情報入力シート!X1101="","",基本情報入力シート!X1101)</f>
        <v/>
      </c>
      <c r="N1076" s="157" t="str">
        <f>IF(基本情報入力シート!Y1101="","",基本情報入力シート!Y1101)</f>
        <v/>
      </c>
      <c r="O1076" s="164"/>
      <c r="P1076" s="43"/>
      <c r="Q1076" s="860"/>
      <c r="R1076" s="861"/>
      <c r="S1076" s="154" t="str">
        <f>IFERROR(ROUNDDOWN(Q1076*VLOOKUP(N1076,【参考】数式用!$AR$2:$AW$48,MATCH(P1076,【参考】数式用!$AT$4:$AW$4)+2,FALSE)*0.5, 0), "")</f>
        <v/>
      </c>
      <c r="T1076" s="47"/>
      <c r="U1076" s="156" t="str">
        <f>IFERROR(IF(AG1076&lt;&gt;"",Q1076*VLOOKUP(N1076,【参考】数式用!$AG$2:$AL$48,MATCH(P1076,【参考】数式用!$AI$4:$AL$4,0)+2,0), ""), "")</f>
        <v/>
      </c>
      <c r="V1076" s="42"/>
      <c r="W1076" s="862"/>
      <c r="X1076" s="863"/>
      <c r="Y1076" s="43"/>
      <c r="Z1076" s="48"/>
      <c r="AA1076" s="155"/>
      <c r="AB1076" s="49"/>
      <c r="AC1076" s="864" t="str">
        <f>IFERROR(IF(AG1076&lt;&gt;"",Z1076*VLOOKUP(N1076,【参考】数式用!$AG$2:$AL$48,MATCH(Y1076,【参考】数式用!$AI$4:$AL$4,0)+2,0), ""), "")</f>
        <v/>
      </c>
      <c r="AD1076" s="864"/>
      <c r="AE1076" s="409"/>
      <c r="AF1076" s="53"/>
      <c r="AG1076" s="421" t="str">
        <f>IFERROR(VLOOKUP(O1076, 【参考】数式用!$AY$5:$AY$13, 1, FALSE), "")</f>
        <v/>
      </c>
      <c r="AH1076" s="422" t="str">
        <f>IFERROR(VLOOKUP(N1076, 【参考】数式用!$BA$2:$BB$48, 2, FALSE), "")</f>
        <v/>
      </c>
      <c r="AI1076" s="423" t="str">
        <f t="shared" si="36"/>
        <v/>
      </c>
      <c r="AJ1076" s="424" t="str">
        <f t="shared" si="37"/>
        <v/>
      </c>
    </row>
    <row r="1077" spans="1:36" ht="30" customHeight="1">
      <c r="A1077" s="153">
        <v>1064</v>
      </c>
      <c r="B1077" s="857" t="str">
        <f>IF(基本情報入力シート!C1102="","",基本情報入力シート!C1102)</f>
        <v/>
      </c>
      <c r="C1077" s="858"/>
      <c r="D1077" s="858"/>
      <c r="E1077" s="858"/>
      <c r="F1077" s="858"/>
      <c r="G1077" s="858"/>
      <c r="H1077" s="858"/>
      <c r="I1077" s="859"/>
      <c r="J1077" s="405" t="str">
        <f>IF(基本情報入力シート!M1102="","",基本情報入力シート!M1102)</f>
        <v/>
      </c>
      <c r="K1077" s="406" t="str">
        <f>IF(基本情報入力シート!R1102="","",基本情報入力シート!R1102)</f>
        <v/>
      </c>
      <c r="L1077" s="406" t="str">
        <f>IF(基本情報入力シート!W1102="","",基本情報入力シート!W1102)</f>
        <v/>
      </c>
      <c r="M1077" s="405" t="str">
        <f>IF(基本情報入力シート!X1102="","",基本情報入力シート!X1102)</f>
        <v/>
      </c>
      <c r="N1077" s="157" t="str">
        <f>IF(基本情報入力シート!Y1102="","",基本情報入力シート!Y1102)</f>
        <v/>
      </c>
      <c r="O1077" s="164"/>
      <c r="P1077" s="43"/>
      <c r="Q1077" s="860"/>
      <c r="R1077" s="861"/>
      <c r="S1077" s="154" t="str">
        <f>IFERROR(ROUNDDOWN(Q1077*VLOOKUP(N1077,【参考】数式用!$AR$2:$AW$48,MATCH(P1077,【参考】数式用!$AT$4:$AW$4)+2,FALSE)*0.5, 0), "")</f>
        <v/>
      </c>
      <c r="T1077" s="47"/>
      <c r="U1077" s="156" t="str">
        <f>IFERROR(IF(AG1077&lt;&gt;"",Q1077*VLOOKUP(N1077,【参考】数式用!$AG$2:$AL$48,MATCH(P1077,【参考】数式用!$AI$4:$AL$4,0)+2,0), ""), "")</f>
        <v/>
      </c>
      <c r="V1077" s="42"/>
      <c r="W1077" s="862"/>
      <c r="X1077" s="863"/>
      <c r="Y1077" s="43"/>
      <c r="Z1077" s="48"/>
      <c r="AA1077" s="155"/>
      <c r="AB1077" s="49"/>
      <c r="AC1077" s="864" t="str">
        <f>IFERROR(IF(AG1077&lt;&gt;"",Z1077*VLOOKUP(N1077,【参考】数式用!$AG$2:$AL$48,MATCH(Y1077,【参考】数式用!$AI$4:$AL$4,0)+2,0), ""), "")</f>
        <v/>
      </c>
      <c r="AD1077" s="864"/>
      <c r="AE1077" s="409"/>
      <c r="AF1077" s="53"/>
      <c r="AG1077" s="421" t="str">
        <f>IFERROR(VLOOKUP(O1077, 【参考】数式用!$AY$5:$AY$13, 1, FALSE), "")</f>
        <v/>
      </c>
      <c r="AH1077" s="422" t="str">
        <f>IFERROR(VLOOKUP(N1077, 【参考】数式用!$BA$2:$BB$48, 2, FALSE), "")</f>
        <v/>
      </c>
      <c r="AI1077" s="423" t="str">
        <f t="shared" si="36"/>
        <v/>
      </c>
      <c r="AJ1077" s="424" t="str">
        <f t="shared" si="37"/>
        <v/>
      </c>
    </row>
    <row r="1078" spans="1:36" ht="30" customHeight="1">
      <c r="A1078" s="153">
        <v>1065</v>
      </c>
      <c r="B1078" s="857" t="str">
        <f>IF(基本情報入力シート!C1103="","",基本情報入力シート!C1103)</f>
        <v/>
      </c>
      <c r="C1078" s="858"/>
      <c r="D1078" s="858"/>
      <c r="E1078" s="858"/>
      <c r="F1078" s="858"/>
      <c r="G1078" s="858"/>
      <c r="H1078" s="858"/>
      <c r="I1078" s="859"/>
      <c r="J1078" s="405" t="str">
        <f>IF(基本情報入力シート!M1103="","",基本情報入力シート!M1103)</f>
        <v/>
      </c>
      <c r="K1078" s="406" t="str">
        <f>IF(基本情報入力シート!R1103="","",基本情報入力シート!R1103)</f>
        <v/>
      </c>
      <c r="L1078" s="406" t="str">
        <f>IF(基本情報入力シート!W1103="","",基本情報入力シート!W1103)</f>
        <v/>
      </c>
      <c r="M1078" s="405" t="str">
        <f>IF(基本情報入力シート!X1103="","",基本情報入力シート!X1103)</f>
        <v/>
      </c>
      <c r="N1078" s="157" t="str">
        <f>IF(基本情報入力シート!Y1103="","",基本情報入力シート!Y1103)</f>
        <v/>
      </c>
      <c r="O1078" s="164"/>
      <c r="P1078" s="43"/>
      <c r="Q1078" s="860"/>
      <c r="R1078" s="861"/>
      <c r="S1078" s="154" t="str">
        <f>IFERROR(ROUNDDOWN(Q1078*VLOOKUP(N1078,【参考】数式用!$AR$2:$AW$48,MATCH(P1078,【参考】数式用!$AT$4:$AW$4)+2,FALSE)*0.5, 0), "")</f>
        <v/>
      </c>
      <c r="T1078" s="47"/>
      <c r="U1078" s="156" t="str">
        <f>IFERROR(IF(AG1078&lt;&gt;"",Q1078*VLOOKUP(N1078,【参考】数式用!$AG$2:$AL$48,MATCH(P1078,【参考】数式用!$AI$4:$AL$4,0)+2,0), ""), "")</f>
        <v/>
      </c>
      <c r="V1078" s="42"/>
      <c r="W1078" s="862"/>
      <c r="X1078" s="863"/>
      <c r="Y1078" s="43"/>
      <c r="Z1078" s="48"/>
      <c r="AA1078" s="155"/>
      <c r="AB1078" s="49"/>
      <c r="AC1078" s="864" t="str">
        <f>IFERROR(IF(AG1078&lt;&gt;"",Z1078*VLOOKUP(N1078,【参考】数式用!$AG$2:$AL$48,MATCH(Y1078,【参考】数式用!$AI$4:$AL$4,0)+2,0), ""), "")</f>
        <v/>
      </c>
      <c r="AD1078" s="864"/>
      <c r="AE1078" s="409"/>
      <c r="AF1078" s="53"/>
      <c r="AG1078" s="421" t="str">
        <f>IFERROR(VLOOKUP(O1078, 【参考】数式用!$AY$5:$AY$13, 1, FALSE), "")</f>
        <v/>
      </c>
      <c r="AH1078" s="422" t="str">
        <f>IFERROR(VLOOKUP(N1078, 【参考】数式用!$BA$2:$BB$48, 2, FALSE), "")</f>
        <v/>
      </c>
      <c r="AI1078" s="423" t="str">
        <f t="shared" si="36"/>
        <v/>
      </c>
      <c r="AJ1078" s="424" t="str">
        <f t="shared" si="37"/>
        <v/>
      </c>
    </row>
    <row r="1079" spans="1:36" ht="30" customHeight="1">
      <c r="A1079" s="153">
        <v>1066</v>
      </c>
      <c r="B1079" s="857" t="str">
        <f>IF(基本情報入力シート!C1104="","",基本情報入力シート!C1104)</f>
        <v/>
      </c>
      <c r="C1079" s="858"/>
      <c r="D1079" s="858"/>
      <c r="E1079" s="858"/>
      <c r="F1079" s="858"/>
      <c r="G1079" s="858"/>
      <c r="H1079" s="858"/>
      <c r="I1079" s="859"/>
      <c r="J1079" s="405" t="str">
        <f>IF(基本情報入力シート!M1104="","",基本情報入力シート!M1104)</f>
        <v/>
      </c>
      <c r="K1079" s="406" t="str">
        <f>IF(基本情報入力シート!R1104="","",基本情報入力シート!R1104)</f>
        <v/>
      </c>
      <c r="L1079" s="406" t="str">
        <f>IF(基本情報入力シート!W1104="","",基本情報入力シート!W1104)</f>
        <v/>
      </c>
      <c r="M1079" s="405" t="str">
        <f>IF(基本情報入力シート!X1104="","",基本情報入力シート!X1104)</f>
        <v/>
      </c>
      <c r="N1079" s="157" t="str">
        <f>IF(基本情報入力シート!Y1104="","",基本情報入力シート!Y1104)</f>
        <v/>
      </c>
      <c r="O1079" s="164"/>
      <c r="P1079" s="43"/>
      <c r="Q1079" s="860"/>
      <c r="R1079" s="861"/>
      <c r="S1079" s="154" t="str">
        <f>IFERROR(ROUNDDOWN(Q1079*VLOOKUP(N1079,【参考】数式用!$AR$2:$AW$48,MATCH(P1079,【参考】数式用!$AT$4:$AW$4)+2,FALSE)*0.5, 0), "")</f>
        <v/>
      </c>
      <c r="T1079" s="47"/>
      <c r="U1079" s="156" t="str">
        <f>IFERROR(IF(AG1079&lt;&gt;"",Q1079*VLOOKUP(N1079,【参考】数式用!$AG$2:$AL$48,MATCH(P1079,【参考】数式用!$AI$4:$AL$4,0)+2,0), ""), "")</f>
        <v/>
      </c>
      <c r="V1079" s="42"/>
      <c r="W1079" s="862"/>
      <c r="X1079" s="863"/>
      <c r="Y1079" s="43"/>
      <c r="Z1079" s="48"/>
      <c r="AA1079" s="155"/>
      <c r="AB1079" s="49"/>
      <c r="AC1079" s="864" t="str">
        <f>IFERROR(IF(AG1079&lt;&gt;"",Z1079*VLOOKUP(N1079,【参考】数式用!$AG$2:$AL$48,MATCH(Y1079,【参考】数式用!$AI$4:$AL$4,0)+2,0), ""), "")</f>
        <v/>
      </c>
      <c r="AD1079" s="864"/>
      <c r="AE1079" s="409"/>
      <c r="AF1079" s="53"/>
      <c r="AG1079" s="421" t="str">
        <f>IFERROR(VLOOKUP(O1079, 【参考】数式用!$AY$5:$AY$13, 1, FALSE), "")</f>
        <v/>
      </c>
      <c r="AH1079" s="422" t="str">
        <f>IFERROR(VLOOKUP(N1079, 【参考】数式用!$BA$2:$BB$48, 2, FALSE), "")</f>
        <v/>
      </c>
      <c r="AI1079" s="423" t="str">
        <f t="shared" si="36"/>
        <v/>
      </c>
      <c r="AJ1079" s="424" t="str">
        <f t="shared" si="37"/>
        <v/>
      </c>
    </row>
    <row r="1080" spans="1:36" ht="30" customHeight="1">
      <c r="A1080" s="153">
        <v>1067</v>
      </c>
      <c r="B1080" s="857" t="str">
        <f>IF(基本情報入力シート!C1105="","",基本情報入力シート!C1105)</f>
        <v/>
      </c>
      <c r="C1080" s="858"/>
      <c r="D1080" s="858"/>
      <c r="E1080" s="858"/>
      <c r="F1080" s="858"/>
      <c r="G1080" s="858"/>
      <c r="H1080" s="858"/>
      <c r="I1080" s="859"/>
      <c r="J1080" s="405" t="str">
        <f>IF(基本情報入力シート!M1105="","",基本情報入力シート!M1105)</f>
        <v/>
      </c>
      <c r="K1080" s="406" t="str">
        <f>IF(基本情報入力シート!R1105="","",基本情報入力シート!R1105)</f>
        <v/>
      </c>
      <c r="L1080" s="406" t="str">
        <f>IF(基本情報入力シート!W1105="","",基本情報入力シート!W1105)</f>
        <v/>
      </c>
      <c r="M1080" s="405" t="str">
        <f>IF(基本情報入力シート!X1105="","",基本情報入力シート!X1105)</f>
        <v/>
      </c>
      <c r="N1080" s="157" t="str">
        <f>IF(基本情報入力シート!Y1105="","",基本情報入力シート!Y1105)</f>
        <v/>
      </c>
      <c r="O1080" s="164"/>
      <c r="P1080" s="43"/>
      <c r="Q1080" s="860"/>
      <c r="R1080" s="861"/>
      <c r="S1080" s="154" t="str">
        <f>IFERROR(ROUNDDOWN(Q1080*VLOOKUP(N1080,【参考】数式用!$AR$2:$AW$48,MATCH(P1080,【参考】数式用!$AT$4:$AW$4)+2,FALSE)*0.5, 0), "")</f>
        <v/>
      </c>
      <c r="T1080" s="47"/>
      <c r="U1080" s="156" t="str">
        <f>IFERROR(IF(AG1080&lt;&gt;"",Q1080*VLOOKUP(N1080,【参考】数式用!$AG$2:$AL$48,MATCH(P1080,【参考】数式用!$AI$4:$AL$4,0)+2,0), ""), "")</f>
        <v/>
      </c>
      <c r="V1080" s="42"/>
      <c r="W1080" s="862"/>
      <c r="X1080" s="863"/>
      <c r="Y1080" s="43"/>
      <c r="Z1080" s="48"/>
      <c r="AA1080" s="155"/>
      <c r="AB1080" s="49"/>
      <c r="AC1080" s="864" t="str">
        <f>IFERROR(IF(AG1080&lt;&gt;"",Z1080*VLOOKUP(N1080,【参考】数式用!$AG$2:$AL$48,MATCH(Y1080,【参考】数式用!$AI$4:$AL$4,0)+2,0), ""), "")</f>
        <v/>
      </c>
      <c r="AD1080" s="864"/>
      <c r="AE1080" s="409"/>
      <c r="AF1080" s="53"/>
      <c r="AG1080" s="421" t="str">
        <f>IFERROR(VLOOKUP(O1080, 【参考】数式用!$AY$5:$AY$13, 1, FALSE), "")</f>
        <v/>
      </c>
      <c r="AH1080" s="422" t="str">
        <f>IFERROR(VLOOKUP(N1080, 【参考】数式用!$BA$2:$BB$48, 2, FALSE), "")</f>
        <v/>
      </c>
      <c r="AI1080" s="423" t="str">
        <f t="shared" si="36"/>
        <v/>
      </c>
      <c r="AJ1080" s="424" t="str">
        <f t="shared" si="37"/>
        <v/>
      </c>
    </row>
    <row r="1081" spans="1:36" ht="30" customHeight="1">
      <c r="A1081" s="153">
        <v>1068</v>
      </c>
      <c r="B1081" s="857" t="str">
        <f>IF(基本情報入力シート!C1106="","",基本情報入力シート!C1106)</f>
        <v/>
      </c>
      <c r="C1081" s="858"/>
      <c r="D1081" s="858"/>
      <c r="E1081" s="858"/>
      <c r="F1081" s="858"/>
      <c r="G1081" s="858"/>
      <c r="H1081" s="858"/>
      <c r="I1081" s="859"/>
      <c r="J1081" s="405" t="str">
        <f>IF(基本情報入力シート!M1106="","",基本情報入力シート!M1106)</f>
        <v/>
      </c>
      <c r="K1081" s="406" t="str">
        <f>IF(基本情報入力シート!R1106="","",基本情報入力シート!R1106)</f>
        <v/>
      </c>
      <c r="L1081" s="406" t="str">
        <f>IF(基本情報入力シート!W1106="","",基本情報入力シート!W1106)</f>
        <v/>
      </c>
      <c r="M1081" s="405" t="str">
        <f>IF(基本情報入力シート!X1106="","",基本情報入力シート!X1106)</f>
        <v/>
      </c>
      <c r="N1081" s="157" t="str">
        <f>IF(基本情報入力シート!Y1106="","",基本情報入力シート!Y1106)</f>
        <v/>
      </c>
      <c r="O1081" s="164"/>
      <c r="P1081" s="43"/>
      <c r="Q1081" s="860"/>
      <c r="R1081" s="861"/>
      <c r="S1081" s="154" t="str">
        <f>IFERROR(ROUNDDOWN(Q1081*VLOOKUP(N1081,【参考】数式用!$AR$2:$AW$48,MATCH(P1081,【参考】数式用!$AT$4:$AW$4)+2,FALSE)*0.5, 0), "")</f>
        <v/>
      </c>
      <c r="T1081" s="47"/>
      <c r="U1081" s="156" t="str">
        <f>IFERROR(IF(AG1081&lt;&gt;"",Q1081*VLOOKUP(N1081,【参考】数式用!$AG$2:$AL$48,MATCH(P1081,【参考】数式用!$AI$4:$AL$4,0)+2,0), ""), "")</f>
        <v/>
      </c>
      <c r="V1081" s="42"/>
      <c r="W1081" s="862"/>
      <c r="X1081" s="863"/>
      <c r="Y1081" s="43"/>
      <c r="Z1081" s="48"/>
      <c r="AA1081" s="155"/>
      <c r="AB1081" s="49"/>
      <c r="AC1081" s="864" t="str">
        <f>IFERROR(IF(AG1081&lt;&gt;"",Z1081*VLOOKUP(N1081,【参考】数式用!$AG$2:$AL$48,MATCH(Y1081,【参考】数式用!$AI$4:$AL$4,0)+2,0), ""), "")</f>
        <v/>
      </c>
      <c r="AD1081" s="864"/>
      <c r="AE1081" s="409"/>
      <c r="AF1081" s="53"/>
      <c r="AG1081" s="421" t="str">
        <f>IFERROR(VLOOKUP(O1081, 【参考】数式用!$AY$5:$AY$13, 1, FALSE), "")</f>
        <v/>
      </c>
      <c r="AH1081" s="422" t="str">
        <f>IFERROR(VLOOKUP(N1081, 【参考】数式用!$BA$2:$BB$48, 2, FALSE), "")</f>
        <v/>
      </c>
      <c r="AI1081" s="423" t="str">
        <f t="shared" si="36"/>
        <v/>
      </c>
      <c r="AJ1081" s="424" t="str">
        <f t="shared" si="37"/>
        <v/>
      </c>
    </row>
    <row r="1082" spans="1:36" ht="30" customHeight="1">
      <c r="A1082" s="153">
        <v>1069</v>
      </c>
      <c r="B1082" s="857" t="str">
        <f>IF(基本情報入力シート!C1107="","",基本情報入力シート!C1107)</f>
        <v/>
      </c>
      <c r="C1082" s="858"/>
      <c r="D1082" s="858"/>
      <c r="E1082" s="858"/>
      <c r="F1082" s="858"/>
      <c r="G1082" s="858"/>
      <c r="H1082" s="858"/>
      <c r="I1082" s="859"/>
      <c r="J1082" s="405" t="str">
        <f>IF(基本情報入力シート!M1107="","",基本情報入力シート!M1107)</f>
        <v/>
      </c>
      <c r="K1082" s="406" t="str">
        <f>IF(基本情報入力シート!R1107="","",基本情報入力シート!R1107)</f>
        <v/>
      </c>
      <c r="L1082" s="406" t="str">
        <f>IF(基本情報入力シート!W1107="","",基本情報入力シート!W1107)</f>
        <v/>
      </c>
      <c r="M1082" s="405" t="str">
        <f>IF(基本情報入力シート!X1107="","",基本情報入力シート!X1107)</f>
        <v/>
      </c>
      <c r="N1082" s="157" t="str">
        <f>IF(基本情報入力シート!Y1107="","",基本情報入力シート!Y1107)</f>
        <v/>
      </c>
      <c r="O1082" s="164"/>
      <c r="P1082" s="43"/>
      <c r="Q1082" s="860"/>
      <c r="R1082" s="861"/>
      <c r="S1082" s="154" t="str">
        <f>IFERROR(ROUNDDOWN(Q1082*VLOOKUP(N1082,【参考】数式用!$AR$2:$AW$48,MATCH(P1082,【参考】数式用!$AT$4:$AW$4)+2,FALSE)*0.5, 0), "")</f>
        <v/>
      </c>
      <c r="T1082" s="47"/>
      <c r="U1082" s="156" t="str">
        <f>IFERROR(IF(AG1082&lt;&gt;"",Q1082*VLOOKUP(N1082,【参考】数式用!$AG$2:$AL$48,MATCH(P1082,【参考】数式用!$AI$4:$AL$4,0)+2,0), ""), "")</f>
        <v/>
      </c>
      <c r="V1082" s="42"/>
      <c r="W1082" s="862"/>
      <c r="X1082" s="863"/>
      <c r="Y1082" s="43"/>
      <c r="Z1082" s="48"/>
      <c r="AA1082" s="155"/>
      <c r="AB1082" s="49"/>
      <c r="AC1082" s="864" t="str">
        <f>IFERROR(IF(AG1082&lt;&gt;"",Z1082*VLOOKUP(N1082,【参考】数式用!$AG$2:$AL$48,MATCH(Y1082,【参考】数式用!$AI$4:$AL$4,0)+2,0), ""), "")</f>
        <v/>
      </c>
      <c r="AD1082" s="864"/>
      <c r="AE1082" s="409"/>
      <c r="AF1082" s="53"/>
      <c r="AG1082" s="421" t="str">
        <f>IFERROR(VLOOKUP(O1082, 【参考】数式用!$AY$5:$AY$13, 1, FALSE), "")</f>
        <v/>
      </c>
      <c r="AH1082" s="422" t="str">
        <f>IFERROR(VLOOKUP(N1082, 【参考】数式用!$BA$2:$BB$48, 2, FALSE), "")</f>
        <v/>
      </c>
      <c r="AI1082" s="423" t="str">
        <f t="shared" si="36"/>
        <v/>
      </c>
      <c r="AJ1082" s="424" t="str">
        <f t="shared" si="37"/>
        <v/>
      </c>
    </row>
    <row r="1083" spans="1:36" ht="30" customHeight="1">
      <c r="A1083" s="153">
        <v>1070</v>
      </c>
      <c r="B1083" s="857" t="str">
        <f>IF(基本情報入力シート!C1108="","",基本情報入力シート!C1108)</f>
        <v/>
      </c>
      <c r="C1083" s="858"/>
      <c r="D1083" s="858"/>
      <c r="E1083" s="858"/>
      <c r="F1083" s="858"/>
      <c r="G1083" s="858"/>
      <c r="H1083" s="858"/>
      <c r="I1083" s="859"/>
      <c r="J1083" s="405" t="str">
        <f>IF(基本情報入力シート!M1108="","",基本情報入力シート!M1108)</f>
        <v/>
      </c>
      <c r="K1083" s="406" t="str">
        <f>IF(基本情報入力シート!R1108="","",基本情報入力シート!R1108)</f>
        <v/>
      </c>
      <c r="L1083" s="406" t="str">
        <f>IF(基本情報入力シート!W1108="","",基本情報入力シート!W1108)</f>
        <v/>
      </c>
      <c r="M1083" s="405" t="str">
        <f>IF(基本情報入力シート!X1108="","",基本情報入力シート!X1108)</f>
        <v/>
      </c>
      <c r="N1083" s="157" t="str">
        <f>IF(基本情報入力シート!Y1108="","",基本情報入力シート!Y1108)</f>
        <v/>
      </c>
      <c r="O1083" s="164"/>
      <c r="P1083" s="43"/>
      <c r="Q1083" s="860"/>
      <c r="R1083" s="861"/>
      <c r="S1083" s="154" t="str">
        <f>IFERROR(ROUNDDOWN(Q1083*VLOOKUP(N1083,【参考】数式用!$AR$2:$AW$48,MATCH(P1083,【参考】数式用!$AT$4:$AW$4)+2,FALSE)*0.5, 0), "")</f>
        <v/>
      </c>
      <c r="T1083" s="47"/>
      <c r="U1083" s="156" t="str">
        <f>IFERROR(IF(AG1083&lt;&gt;"",Q1083*VLOOKUP(N1083,【参考】数式用!$AG$2:$AL$48,MATCH(P1083,【参考】数式用!$AI$4:$AL$4,0)+2,0), ""), "")</f>
        <v/>
      </c>
      <c r="V1083" s="42"/>
      <c r="W1083" s="862"/>
      <c r="X1083" s="863"/>
      <c r="Y1083" s="43"/>
      <c r="Z1083" s="48"/>
      <c r="AA1083" s="155"/>
      <c r="AB1083" s="49"/>
      <c r="AC1083" s="864" t="str">
        <f>IFERROR(IF(AG1083&lt;&gt;"",Z1083*VLOOKUP(N1083,【参考】数式用!$AG$2:$AL$48,MATCH(Y1083,【参考】数式用!$AI$4:$AL$4,0)+2,0), ""), "")</f>
        <v/>
      </c>
      <c r="AD1083" s="864"/>
      <c r="AE1083" s="409"/>
      <c r="AF1083" s="53"/>
      <c r="AG1083" s="421" t="str">
        <f>IFERROR(VLOOKUP(O1083, 【参考】数式用!$AY$5:$AY$13, 1, FALSE), "")</f>
        <v/>
      </c>
      <c r="AH1083" s="422" t="str">
        <f>IFERROR(VLOOKUP(N1083, 【参考】数式用!$BA$2:$BB$48, 2, FALSE), "")</f>
        <v/>
      </c>
      <c r="AI1083" s="423" t="str">
        <f t="shared" si="36"/>
        <v/>
      </c>
      <c r="AJ1083" s="424" t="str">
        <f t="shared" si="37"/>
        <v/>
      </c>
    </row>
    <row r="1084" spans="1:36" ht="30" customHeight="1">
      <c r="A1084" s="153">
        <v>1071</v>
      </c>
      <c r="B1084" s="857" t="str">
        <f>IF(基本情報入力シート!C1109="","",基本情報入力シート!C1109)</f>
        <v/>
      </c>
      <c r="C1084" s="858"/>
      <c r="D1084" s="858"/>
      <c r="E1084" s="858"/>
      <c r="F1084" s="858"/>
      <c r="G1084" s="858"/>
      <c r="H1084" s="858"/>
      <c r="I1084" s="859"/>
      <c r="J1084" s="405" t="str">
        <f>IF(基本情報入力シート!M1109="","",基本情報入力シート!M1109)</f>
        <v/>
      </c>
      <c r="K1084" s="406" t="str">
        <f>IF(基本情報入力シート!R1109="","",基本情報入力シート!R1109)</f>
        <v/>
      </c>
      <c r="L1084" s="406" t="str">
        <f>IF(基本情報入力シート!W1109="","",基本情報入力シート!W1109)</f>
        <v/>
      </c>
      <c r="M1084" s="405" t="str">
        <f>IF(基本情報入力シート!X1109="","",基本情報入力シート!X1109)</f>
        <v/>
      </c>
      <c r="N1084" s="157" t="str">
        <f>IF(基本情報入力シート!Y1109="","",基本情報入力シート!Y1109)</f>
        <v/>
      </c>
      <c r="O1084" s="164"/>
      <c r="P1084" s="43"/>
      <c r="Q1084" s="860"/>
      <c r="R1084" s="861"/>
      <c r="S1084" s="154" t="str">
        <f>IFERROR(ROUNDDOWN(Q1084*VLOOKUP(N1084,【参考】数式用!$AR$2:$AW$48,MATCH(P1084,【参考】数式用!$AT$4:$AW$4)+2,FALSE)*0.5, 0), "")</f>
        <v/>
      </c>
      <c r="T1084" s="47"/>
      <c r="U1084" s="156" t="str">
        <f>IFERROR(IF(AG1084&lt;&gt;"",Q1084*VLOOKUP(N1084,【参考】数式用!$AG$2:$AL$48,MATCH(P1084,【参考】数式用!$AI$4:$AL$4,0)+2,0), ""), "")</f>
        <v/>
      </c>
      <c r="V1084" s="42"/>
      <c r="W1084" s="862"/>
      <c r="X1084" s="863"/>
      <c r="Y1084" s="43"/>
      <c r="Z1084" s="48"/>
      <c r="AA1084" s="155"/>
      <c r="AB1084" s="49"/>
      <c r="AC1084" s="864" t="str">
        <f>IFERROR(IF(AG1084&lt;&gt;"",Z1084*VLOOKUP(N1084,【参考】数式用!$AG$2:$AL$48,MATCH(Y1084,【参考】数式用!$AI$4:$AL$4,0)+2,0), ""), "")</f>
        <v/>
      </c>
      <c r="AD1084" s="864"/>
      <c r="AE1084" s="409"/>
      <c r="AF1084" s="53"/>
      <c r="AG1084" s="421" t="str">
        <f>IFERROR(VLOOKUP(O1084, 【参考】数式用!$AY$5:$AY$13, 1, FALSE), "")</f>
        <v/>
      </c>
      <c r="AH1084" s="422" t="str">
        <f>IFERROR(VLOOKUP(N1084, 【参考】数式用!$BA$2:$BB$48, 2, FALSE), "")</f>
        <v/>
      </c>
      <c r="AI1084" s="423" t="str">
        <f t="shared" si="36"/>
        <v/>
      </c>
      <c r="AJ1084" s="424" t="str">
        <f t="shared" si="37"/>
        <v/>
      </c>
    </row>
    <row r="1085" spans="1:36" ht="30" customHeight="1">
      <c r="A1085" s="153">
        <v>1072</v>
      </c>
      <c r="B1085" s="857" t="str">
        <f>IF(基本情報入力シート!C1110="","",基本情報入力シート!C1110)</f>
        <v/>
      </c>
      <c r="C1085" s="858"/>
      <c r="D1085" s="858"/>
      <c r="E1085" s="858"/>
      <c r="F1085" s="858"/>
      <c r="G1085" s="858"/>
      <c r="H1085" s="858"/>
      <c r="I1085" s="859"/>
      <c r="J1085" s="405" t="str">
        <f>IF(基本情報入力シート!M1110="","",基本情報入力シート!M1110)</f>
        <v/>
      </c>
      <c r="K1085" s="406" t="str">
        <f>IF(基本情報入力シート!R1110="","",基本情報入力シート!R1110)</f>
        <v/>
      </c>
      <c r="L1085" s="406" t="str">
        <f>IF(基本情報入力シート!W1110="","",基本情報入力シート!W1110)</f>
        <v/>
      </c>
      <c r="M1085" s="405" t="str">
        <f>IF(基本情報入力シート!X1110="","",基本情報入力シート!X1110)</f>
        <v/>
      </c>
      <c r="N1085" s="157" t="str">
        <f>IF(基本情報入力シート!Y1110="","",基本情報入力シート!Y1110)</f>
        <v/>
      </c>
      <c r="O1085" s="164"/>
      <c r="P1085" s="43"/>
      <c r="Q1085" s="860"/>
      <c r="R1085" s="861"/>
      <c r="S1085" s="154" t="str">
        <f>IFERROR(ROUNDDOWN(Q1085*VLOOKUP(N1085,【参考】数式用!$AR$2:$AW$48,MATCH(P1085,【参考】数式用!$AT$4:$AW$4)+2,FALSE)*0.5, 0), "")</f>
        <v/>
      </c>
      <c r="T1085" s="47"/>
      <c r="U1085" s="156" t="str">
        <f>IFERROR(IF(AG1085&lt;&gt;"",Q1085*VLOOKUP(N1085,【参考】数式用!$AG$2:$AL$48,MATCH(P1085,【参考】数式用!$AI$4:$AL$4,0)+2,0), ""), "")</f>
        <v/>
      </c>
      <c r="V1085" s="42"/>
      <c r="W1085" s="862"/>
      <c r="X1085" s="863"/>
      <c r="Y1085" s="43"/>
      <c r="Z1085" s="48"/>
      <c r="AA1085" s="155"/>
      <c r="AB1085" s="49"/>
      <c r="AC1085" s="864" t="str">
        <f>IFERROR(IF(AG1085&lt;&gt;"",Z1085*VLOOKUP(N1085,【参考】数式用!$AG$2:$AL$48,MATCH(Y1085,【参考】数式用!$AI$4:$AL$4,0)+2,0), ""), "")</f>
        <v/>
      </c>
      <c r="AD1085" s="864"/>
      <c r="AE1085" s="409"/>
      <c r="AF1085" s="53"/>
      <c r="AG1085" s="421" t="str">
        <f>IFERROR(VLOOKUP(O1085, 【参考】数式用!$AY$5:$AY$13, 1, FALSE), "")</f>
        <v/>
      </c>
      <c r="AH1085" s="422" t="str">
        <f>IFERROR(VLOOKUP(N1085, 【参考】数式用!$BA$2:$BB$48, 2, FALSE), "")</f>
        <v/>
      </c>
      <c r="AI1085" s="423" t="str">
        <f t="shared" si="36"/>
        <v/>
      </c>
      <c r="AJ1085" s="424" t="str">
        <f t="shared" si="37"/>
        <v/>
      </c>
    </row>
    <row r="1086" spans="1:36" ht="30" customHeight="1">
      <c r="A1086" s="153">
        <v>1073</v>
      </c>
      <c r="B1086" s="857" t="str">
        <f>IF(基本情報入力シート!C1111="","",基本情報入力シート!C1111)</f>
        <v/>
      </c>
      <c r="C1086" s="858"/>
      <c r="D1086" s="858"/>
      <c r="E1086" s="858"/>
      <c r="F1086" s="858"/>
      <c r="G1086" s="858"/>
      <c r="H1086" s="858"/>
      <c r="I1086" s="859"/>
      <c r="J1086" s="405" t="str">
        <f>IF(基本情報入力シート!M1111="","",基本情報入力シート!M1111)</f>
        <v/>
      </c>
      <c r="K1086" s="406" t="str">
        <f>IF(基本情報入力シート!R1111="","",基本情報入力シート!R1111)</f>
        <v/>
      </c>
      <c r="L1086" s="406" t="str">
        <f>IF(基本情報入力シート!W1111="","",基本情報入力シート!W1111)</f>
        <v/>
      </c>
      <c r="M1086" s="405" t="str">
        <f>IF(基本情報入力シート!X1111="","",基本情報入力シート!X1111)</f>
        <v/>
      </c>
      <c r="N1086" s="157" t="str">
        <f>IF(基本情報入力シート!Y1111="","",基本情報入力シート!Y1111)</f>
        <v/>
      </c>
      <c r="O1086" s="164"/>
      <c r="P1086" s="43"/>
      <c r="Q1086" s="860"/>
      <c r="R1086" s="861"/>
      <c r="S1086" s="154" t="str">
        <f>IFERROR(ROUNDDOWN(Q1086*VLOOKUP(N1086,【参考】数式用!$AR$2:$AW$48,MATCH(P1086,【参考】数式用!$AT$4:$AW$4)+2,FALSE)*0.5, 0), "")</f>
        <v/>
      </c>
      <c r="T1086" s="47"/>
      <c r="U1086" s="156" t="str">
        <f>IFERROR(IF(AG1086&lt;&gt;"",Q1086*VLOOKUP(N1086,【参考】数式用!$AG$2:$AL$48,MATCH(P1086,【参考】数式用!$AI$4:$AL$4,0)+2,0), ""), "")</f>
        <v/>
      </c>
      <c r="V1086" s="42"/>
      <c r="W1086" s="862"/>
      <c r="X1086" s="863"/>
      <c r="Y1086" s="43"/>
      <c r="Z1086" s="48"/>
      <c r="AA1086" s="155"/>
      <c r="AB1086" s="49"/>
      <c r="AC1086" s="864" t="str">
        <f>IFERROR(IF(AG1086&lt;&gt;"",Z1086*VLOOKUP(N1086,【参考】数式用!$AG$2:$AL$48,MATCH(Y1086,【参考】数式用!$AI$4:$AL$4,0)+2,0), ""), "")</f>
        <v/>
      </c>
      <c r="AD1086" s="864"/>
      <c r="AE1086" s="409"/>
      <c r="AF1086" s="53"/>
      <c r="AG1086" s="421" t="str">
        <f>IFERROR(VLOOKUP(O1086, 【参考】数式用!$AY$5:$AY$13, 1, FALSE), "")</f>
        <v/>
      </c>
      <c r="AH1086" s="422" t="str">
        <f>IFERROR(VLOOKUP(N1086, 【参考】数式用!$BA$2:$BB$48, 2, FALSE), "")</f>
        <v/>
      </c>
      <c r="AI1086" s="423" t="str">
        <f t="shared" si="36"/>
        <v/>
      </c>
      <c r="AJ1086" s="424" t="str">
        <f t="shared" si="37"/>
        <v/>
      </c>
    </row>
    <row r="1087" spans="1:36" ht="30" customHeight="1">
      <c r="A1087" s="153">
        <v>1074</v>
      </c>
      <c r="B1087" s="857" t="str">
        <f>IF(基本情報入力シート!C1112="","",基本情報入力シート!C1112)</f>
        <v/>
      </c>
      <c r="C1087" s="858"/>
      <c r="D1087" s="858"/>
      <c r="E1087" s="858"/>
      <c r="F1087" s="858"/>
      <c r="G1087" s="858"/>
      <c r="H1087" s="858"/>
      <c r="I1087" s="859"/>
      <c r="J1087" s="405" t="str">
        <f>IF(基本情報入力シート!M1112="","",基本情報入力シート!M1112)</f>
        <v/>
      </c>
      <c r="K1087" s="406" t="str">
        <f>IF(基本情報入力シート!R1112="","",基本情報入力シート!R1112)</f>
        <v/>
      </c>
      <c r="L1087" s="406" t="str">
        <f>IF(基本情報入力シート!W1112="","",基本情報入力シート!W1112)</f>
        <v/>
      </c>
      <c r="M1087" s="405" t="str">
        <f>IF(基本情報入力シート!X1112="","",基本情報入力シート!X1112)</f>
        <v/>
      </c>
      <c r="N1087" s="157" t="str">
        <f>IF(基本情報入力シート!Y1112="","",基本情報入力シート!Y1112)</f>
        <v/>
      </c>
      <c r="O1087" s="164"/>
      <c r="P1087" s="43"/>
      <c r="Q1087" s="860"/>
      <c r="R1087" s="861"/>
      <c r="S1087" s="154" t="str">
        <f>IFERROR(ROUNDDOWN(Q1087*VLOOKUP(N1087,【参考】数式用!$AR$2:$AW$48,MATCH(P1087,【参考】数式用!$AT$4:$AW$4)+2,FALSE)*0.5, 0), "")</f>
        <v/>
      </c>
      <c r="T1087" s="47"/>
      <c r="U1087" s="156" t="str">
        <f>IFERROR(IF(AG1087&lt;&gt;"",Q1087*VLOOKUP(N1087,【参考】数式用!$AG$2:$AL$48,MATCH(P1087,【参考】数式用!$AI$4:$AL$4,0)+2,0), ""), "")</f>
        <v/>
      </c>
      <c r="V1087" s="42"/>
      <c r="W1087" s="862"/>
      <c r="X1087" s="863"/>
      <c r="Y1087" s="43"/>
      <c r="Z1087" s="48"/>
      <c r="AA1087" s="155"/>
      <c r="AB1087" s="49"/>
      <c r="AC1087" s="864" t="str">
        <f>IFERROR(IF(AG1087&lt;&gt;"",Z1087*VLOOKUP(N1087,【参考】数式用!$AG$2:$AL$48,MATCH(Y1087,【参考】数式用!$AI$4:$AL$4,0)+2,0), ""), "")</f>
        <v/>
      </c>
      <c r="AD1087" s="864"/>
      <c r="AE1087" s="409"/>
      <c r="AF1087" s="53"/>
      <c r="AG1087" s="421" t="str">
        <f>IFERROR(VLOOKUP(O1087, 【参考】数式用!$AY$5:$AY$13, 1, FALSE), "")</f>
        <v/>
      </c>
      <c r="AH1087" s="422" t="str">
        <f>IFERROR(VLOOKUP(N1087, 【参考】数式用!$BA$2:$BB$48, 2, FALSE), "")</f>
        <v/>
      </c>
      <c r="AI1087" s="423" t="str">
        <f t="shared" si="36"/>
        <v/>
      </c>
      <c r="AJ1087" s="424" t="str">
        <f t="shared" si="37"/>
        <v/>
      </c>
    </row>
    <row r="1088" spans="1:36" ht="30" customHeight="1">
      <c r="A1088" s="153">
        <v>1075</v>
      </c>
      <c r="B1088" s="857" t="str">
        <f>IF(基本情報入力シート!C1113="","",基本情報入力シート!C1113)</f>
        <v/>
      </c>
      <c r="C1088" s="858"/>
      <c r="D1088" s="858"/>
      <c r="E1088" s="858"/>
      <c r="F1088" s="858"/>
      <c r="G1088" s="858"/>
      <c r="H1088" s="858"/>
      <c r="I1088" s="859"/>
      <c r="J1088" s="405" t="str">
        <f>IF(基本情報入力シート!M1113="","",基本情報入力シート!M1113)</f>
        <v/>
      </c>
      <c r="K1088" s="406" t="str">
        <f>IF(基本情報入力シート!R1113="","",基本情報入力シート!R1113)</f>
        <v/>
      </c>
      <c r="L1088" s="406" t="str">
        <f>IF(基本情報入力シート!W1113="","",基本情報入力シート!W1113)</f>
        <v/>
      </c>
      <c r="M1088" s="405" t="str">
        <f>IF(基本情報入力シート!X1113="","",基本情報入力シート!X1113)</f>
        <v/>
      </c>
      <c r="N1088" s="157" t="str">
        <f>IF(基本情報入力シート!Y1113="","",基本情報入力シート!Y1113)</f>
        <v/>
      </c>
      <c r="O1088" s="164"/>
      <c r="P1088" s="43"/>
      <c r="Q1088" s="860"/>
      <c r="R1088" s="861"/>
      <c r="S1088" s="154" t="str">
        <f>IFERROR(ROUNDDOWN(Q1088*VLOOKUP(N1088,【参考】数式用!$AR$2:$AW$48,MATCH(P1088,【参考】数式用!$AT$4:$AW$4)+2,FALSE)*0.5, 0), "")</f>
        <v/>
      </c>
      <c r="T1088" s="47"/>
      <c r="U1088" s="156" t="str">
        <f>IFERROR(IF(AG1088&lt;&gt;"",Q1088*VLOOKUP(N1088,【参考】数式用!$AG$2:$AL$48,MATCH(P1088,【参考】数式用!$AI$4:$AL$4,0)+2,0), ""), "")</f>
        <v/>
      </c>
      <c r="V1088" s="42"/>
      <c r="W1088" s="862"/>
      <c r="X1088" s="863"/>
      <c r="Y1088" s="43"/>
      <c r="Z1088" s="48"/>
      <c r="AA1088" s="155"/>
      <c r="AB1088" s="49"/>
      <c r="AC1088" s="864" t="str">
        <f>IFERROR(IF(AG1088&lt;&gt;"",Z1088*VLOOKUP(N1088,【参考】数式用!$AG$2:$AL$48,MATCH(Y1088,【参考】数式用!$AI$4:$AL$4,0)+2,0), ""), "")</f>
        <v/>
      </c>
      <c r="AD1088" s="864"/>
      <c r="AE1088" s="409"/>
      <c r="AF1088" s="53"/>
      <c r="AG1088" s="421" t="str">
        <f>IFERROR(VLOOKUP(O1088, 【参考】数式用!$AY$5:$AY$13, 1, FALSE), "")</f>
        <v/>
      </c>
      <c r="AH1088" s="422" t="str">
        <f>IFERROR(VLOOKUP(N1088, 【参考】数式用!$BA$2:$BB$48, 2, FALSE), "")</f>
        <v/>
      </c>
      <c r="AI1088" s="423" t="str">
        <f t="shared" si="36"/>
        <v/>
      </c>
      <c r="AJ1088" s="424" t="str">
        <f t="shared" si="37"/>
        <v/>
      </c>
    </row>
    <row r="1089" spans="1:36" ht="30" customHeight="1">
      <c r="A1089" s="153">
        <v>1076</v>
      </c>
      <c r="B1089" s="857" t="str">
        <f>IF(基本情報入力シート!C1114="","",基本情報入力シート!C1114)</f>
        <v/>
      </c>
      <c r="C1089" s="858"/>
      <c r="D1089" s="858"/>
      <c r="E1089" s="858"/>
      <c r="F1089" s="858"/>
      <c r="G1089" s="858"/>
      <c r="H1089" s="858"/>
      <c r="I1089" s="859"/>
      <c r="J1089" s="405" t="str">
        <f>IF(基本情報入力シート!M1114="","",基本情報入力シート!M1114)</f>
        <v/>
      </c>
      <c r="K1089" s="406" t="str">
        <f>IF(基本情報入力シート!R1114="","",基本情報入力シート!R1114)</f>
        <v/>
      </c>
      <c r="L1089" s="406" t="str">
        <f>IF(基本情報入力シート!W1114="","",基本情報入力シート!W1114)</f>
        <v/>
      </c>
      <c r="M1089" s="405" t="str">
        <f>IF(基本情報入力シート!X1114="","",基本情報入力シート!X1114)</f>
        <v/>
      </c>
      <c r="N1089" s="157" t="str">
        <f>IF(基本情報入力シート!Y1114="","",基本情報入力シート!Y1114)</f>
        <v/>
      </c>
      <c r="O1089" s="164"/>
      <c r="P1089" s="43"/>
      <c r="Q1089" s="860"/>
      <c r="R1089" s="861"/>
      <c r="S1089" s="154" t="str">
        <f>IFERROR(ROUNDDOWN(Q1089*VLOOKUP(N1089,【参考】数式用!$AR$2:$AW$48,MATCH(P1089,【参考】数式用!$AT$4:$AW$4)+2,FALSE)*0.5, 0), "")</f>
        <v/>
      </c>
      <c r="T1089" s="47"/>
      <c r="U1089" s="156" t="str">
        <f>IFERROR(IF(AG1089&lt;&gt;"",Q1089*VLOOKUP(N1089,【参考】数式用!$AG$2:$AL$48,MATCH(P1089,【参考】数式用!$AI$4:$AL$4,0)+2,0), ""), "")</f>
        <v/>
      </c>
      <c r="V1089" s="42"/>
      <c r="W1089" s="862"/>
      <c r="X1089" s="863"/>
      <c r="Y1089" s="43"/>
      <c r="Z1089" s="48"/>
      <c r="AA1089" s="155"/>
      <c r="AB1089" s="49"/>
      <c r="AC1089" s="864" t="str">
        <f>IFERROR(IF(AG1089&lt;&gt;"",Z1089*VLOOKUP(N1089,【参考】数式用!$AG$2:$AL$48,MATCH(Y1089,【参考】数式用!$AI$4:$AL$4,0)+2,0), ""), "")</f>
        <v/>
      </c>
      <c r="AD1089" s="864"/>
      <c r="AE1089" s="409"/>
      <c r="AF1089" s="53"/>
      <c r="AG1089" s="421" t="str">
        <f>IFERROR(VLOOKUP(O1089, 【参考】数式用!$AY$5:$AY$13, 1, FALSE), "")</f>
        <v/>
      </c>
      <c r="AH1089" s="422" t="str">
        <f>IFERROR(VLOOKUP(N1089, 【参考】数式用!$BA$2:$BB$48, 2, FALSE), "")</f>
        <v/>
      </c>
      <c r="AI1089" s="423" t="str">
        <f t="shared" si="36"/>
        <v/>
      </c>
      <c r="AJ1089" s="424" t="str">
        <f t="shared" si="37"/>
        <v/>
      </c>
    </row>
    <row r="1090" spans="1:36" ht="30" customHeight="1">
      <c r="A1090" s="153">
        <v>1077</v>
      </c>
      <c r="B1090" s="857" t="str">
        <f>IF(基本情報入力シート!C1115="","",基本情報入力シート!C1115)</f>
        <v/>
      </c>
      <c r="C1090" s="858"/>
      <c r="D1090" s="858"/>
      <c r="E1090" s="858"/>
      <c r="F1090" s="858"/>
      <c r="G1090" s="858"/>
      <c r="H1090" s="858"/>
      <c r="I1090" s="859"/>
      <c r="J1090" s="405" t="str">
        <f>IF(基本情報入力シート!M1115="","",基本情報入力シート!M1115)</f>
        <v/>
      </c>
      <c r="K1090" s="406" t="str">
        <f>IF(基本情報入力シート!R1115="","",基本情報入力シート!R1115)</f>
        <v/>
      </c>
      <c r="L1090" s="406" t="str">
        <f>IF(基本情報入力シート!W1115="","",基本情報入力シート!W1115)</f>
        <v/>
      </c>
      <c r="M1090" s="405" t="str">
        <f>IF(基本情報入力シート!X1115="","",基本情報入力シート!X1115)</f>
        <v/>
      </c>
      <c r="N1090" s="157" t="str">
        <f>IF(基本情報入力シート!Y1115="","",基本情報入力シート!Y1115)</f>
        <v/>
      </c>
      <c r="O1090" s="164"/>
      <c r="P1090" s="43"/>
      <c r="Q1090" s="860"/>
      <c r="R1090" s="861"/>
      <c r="S1090" s="154" t="str">
        <f>IFERROR(ROUNDDOWN(Q1090*VLOOKUP(N1090,【参考】数式用!$AR$2:$AW$48,MATCH(P1090,【参考】数式用!$AT$4:$AW$4)+2,FALSE)*0.5, 0), "")</f>
        <v/>
      </c>
      <c r="T1090" s="47"/>
      <c r="U1090" s="156" t="str">
        <f>IFERROR(IF(AG1090&lt;&gt;"",Q1090*VLOOKUP(N1090,【参考】数式用!$AG$2:$AL$48,MATCH(P1090,【参考】数式用!$AI$4:$AL$4,0)+2,0), ""), "")</f>
        <v/>
      </c>
      <c r="V1090" s="42"/>
      <c r="W1090" s="862"/>
      <c r="X1090" s="863"/>
      <c r="Y1090" s="43"/>
      <c r="Z1090" s="48"/>
      <c r="AA1090" s="155"/>
      <c r="AB1090" s="49"/>
      <c r="AC1090" s="864" t="str">
        <f>IFERROR(IF(AG1090&lt;&gt;"",Z1090*VLOOKUP(N1090,【参考】数式用!$AG$2:$AL$48,MATCH(Y1090,【参考】数式用!$AI$4:$AL$4,0)+2,0), ""), "")</f>
        <v/>
      </c>
      <c r="AD1090" s="864"/>
      <c r="AE1090" s="409"/>
      <c r="AF1090" s="53"/>
      <c r="AG1090" s="421" t="str">
        <f>IFERROR(VLOOKUP(O1090, 【参考】数式用!$AY$5:$AY$13, 1, FALSE), "")</f>
        <v/>
      </c>
      <c r="AH1090" s="422" t="str">
        <f>IFERROR(VLOOKUP(N1090, 【参考】数式用!$BA$2:$BB$48, 2, FALSE), "")</f>
        <v/>
      </c>
      <c r="AI1090" s="423" t="str">
        <f t="shared" si="36"/>
        <v/>
      </c>
      <c r="AJ1090" s="424" t="str">
        <f t="shared" si="37"/>
        <v/>
      </c>
    </row>
    <row r="1091" spans="1:36" ht="30" customHeight="1">
      <c r="A1091" s="153">
        <v>1078</v>
      </c>
      <c r="B1091" s="857" t="str">
        <f>IF(基本情報入力シート!C1116="","",基本情報入力シート!C1116)</f>
        <v/>
      </c>
      <c r="C1091" s="858"/>
      <c r="D1091" s="858"/>
      <c r="E1091" s="858"/>
      <c r="F1091" s="858"/>
      <c r="G1091" s="858"/>
      <c r="H1091" s="858"/>
      <c r="I1091" s="859"/>
      <c r="J1091" s="405" t="str">
        <f>IF(基本情報入力シート!M1116="","",基本情報入力シート!M1116)</f>
        <v/>
      </c>
      <c r="K1091" s="406" t="str">
        <f>IF(基本情報入力シート!R1116="","",基本情報入力シート!R1116)</f>
        <v/>
      </c>
      <c r="L1091" s="406" t="str">
        <f>IF(基本情報入力シート!W1116="","",基本情報入力シート!W1116)</f>
        <v/>
      </c>
      <c r="M1091" s="405" t="str">
        <f>IF(基本情報入力シート!X1116="","",基本情報入力シート!X1116)</f>
        <v/>
      </c>
      <c r="N1091" s="157" t="str">
        <f>IF(基本情報入力シート!Y1116="","",基本情報入力シート!Y1116)</f>
        <v/>
      </c>
      <c r="O1091" s="164"/>
      <c r="P1091" s="43"/>
      <c r="Q1091" s="860"/>
      <c r="R1091" s="861"/>
      <c r="S1091" s="154" t="str">
        <f>IFERROR(ROUNDDOWN(Q1091*VLOOKUP(N1091,【参考】数式用!$AR$2:$AW$48,MATCH(P1091,【参考】数式用!$AT$4:$AW$4)+2,FALSE)*0.5, 0), "")</f>
        <v/>
      </c>
      <c r="T1091" s="47"/>
      <c r="U1091" s="156" t="str">
        <f>IFERROR(IF(AG1091&lt;&gt;"",Q1091*VLOOKUP(N1091,【参考】数式用!$AG$2:$AL$48,MATCH(P1091,【参考】数式用!$AI$4:$AL$4,0)+2,0), ""), "")</f>
        <v/>
      </c>
      <c r="V1091" s="42"/>
      <c r="W1091" s="862"/>
      <c r="X1091" s="863"/>
      <c r="Y1091" s="43"/>
      <c r="Z1091" s="48"/>
      <c r="AA1091" s="155"/>
      <c r="AB1091" s="49"/>
      <c r="AC1091" s="864" t="str">
        <f>IFERROR(IF(AG1091&lt;&gt;"",Z1091*VLOOKUP(N1091,【参考】数式用!$AG$2:$AL$48,MATCH(Y1091,【参考】数式用!$AI$4:$AL$4,0)+2,0), ""), "")</f>
        <v/>
      </c>
      <c r="AD1091" s="864"/>
      <c r="AE1091" s="409"/>
      <c r="AF1091" s="53"/>
      <c r="AG1091" s="421" t="str">
        <f>IFERROR(VLOOKUP(O1091, 【参考】数式用!$AY$5:$AY$13, 1, FALSE), "")</f>
        <v/>
      </c>
      <c r="AH1091" s="422" t="str">
        <f>IFERROR(VLOOKUP(N1091, 【参考】数式用!$BA$2:$BB$48, 2, FALSE), "")</f>
        <v/>
      </c>
      <c r="AI1091" s="423" t="str">
        <f t="shared" si="36"/>
        <v/>
      </c>
      <c r="AJ1091" s="424" t="str">
        <f t="shared" si="37"/>
        <v/>
      </c>
    </row>
    <row r="1092" spans="1:36" ht="30" customHeight="1">
      <c r="A1092" s="153">
        <v>1079</v>
      </c>
      <c r="B1092" s="857" t="str">
        <f>IF(基本情報入力シート!C1117="","",基本情報入力シート!C1117)</f>
        <v/>
      </c>
      <c r="C1092" s="858"/>
      <c r="D1092" s="858"/>
      <c r="E1092" s="858"/>
      <c r="F1092" s="858"/>
      <c r="G1092" s="858"/>
      <c r="H1092" s="858"/>
      <c r="I1092" s="859"/>
      <c r="J1092" s="405" t="str">
        <f>IF(基本情報入力シート!M1117="","",基本情報入力シート!M1117)</f>
        <v/>
      </c>
      <c r="K1092" s="406" t="str">
        <f>IF(基本情報入力シート!R1117="","",基本情報入力シート!R1117)</f>
        <v/>
      </c>
      <c r="L1092" s="406" t="str">
        <f>IF(基本情報入力シート!W1117="","",基本情報入力シート!W1117)</f>
        <v/>
      </c>
      <c r="M1092" s="405" t="str">
        <f>IF(基本情報入力シート!X1117="","",基本情報入力シート!X1117)</f>
        <v/>
      </c>
      <c r="N1092" s="157" t="str">
        <f>IF(基本情報入力シート!Y1117="","",基本情報入力シート!Y1117)</f>
        <v/>
      </c>
      <c r="O1092" s="164"/>
      <c r="P1092" s="43"/>
      <c r="Q1092" s="860"/>
      <c r="R1092" s="861"/>
      <c r="S1092" s="154" t="str">
        <f>IFERROR(ROUNDDOWN(Q1092*VLOOKUP(N1092,【参考】数式用!$AR$2:$AW$48,MATCH(P1092,【参考】数式用!$AT$4:$AW$4)+2,FALSE)*0.5, 0), "")</f>
        <v/>
      </c>
      <c r="T1092" s="47"/>
      <c r="U1092" s="156" t="str">
        <f>IFERROR(IF(AG1092&lt;&gt;"",Q1092*VLOOKUP(N1092,【参考】数式用!$AG$2:$AL$48,MATCH(P1092,【参考】数式用!$AI$4:$AL$4,0)+2,0), ""), "")</f>
        <v/>
      </c>
      <c r="V1092" s="42"/>
      <c r="W1092" s="862"/>
      <c r="X1092" s="863"/>
      <c r="Y1092" s="43"/>
      <c r="Z1092" s="48"/>
      <c r="AA1092" s="155"/>
      <c r="AB1092" s="49"/>
      <c r="AC1092" s="864" t="str">
        <f>IFERROR(IF(AG1092&lt;&gt;"",Z1092*VLOOKUP(N1092,【参考】数式用!$AG$2:$AL$48,MATCH(Y1092,【参考】数式用!$AI$4:$AL$4,0)+2,0), ""), "")</f>
        <v/>
      </c>
      <c r="AD1092" s="864"/>
      <c r="AE1092" s="409"/>
      <c r="AF1092" s="53"/>
      <c r="AG1092" s="421" t="str">
        <f>IFERROR(VLOOKUP(O1092, 【参考】数式用!$AY$5:$AY$13, 1, FALSE), "")</f>
        <v/>
      </c>
      <c r="AH1092" s="422" t="str">
        <f>IFERROR(VLOOKUP(N1092, 【参考】数式用!$BA$2:$BB$48, 2, FALSE), "")</f>
        <v/>
      </c>
      <c r="AI1092" s="423" t="str">
        <f t="shared" si="36"/>
        <v/>
      </c>
      <c r="AJ1092" s="424" t="str">
        <f t="shared" si="37"/>
        <v/>
      </c>
    </row>
    <row r="1093" spans="1:36" ht="30" customHeight="1">
      <c r="A1093" s="153">
        <v>1080</v>
      </c>
      <c r="B1093" s="857" t="str">
        <f>IF(基本情報入力シート!C1118="","",基本情報入力シート!C1118)</f>
        <v/>
      </c>
      <c r="C1093" s="858"/>
      <c r="D1093" s="858"/>
      <c r="E1093" s="858"/>
      <c r="F1093" s="858"/>
      <c r="G1093" s="858"/>
      <c r="H1093" s="858"/>
      <c r="I1093" s="859"/>
      <c r="J1093" s="405" t="str">
        <f>IF(基本情報入力シート!M1118="","",基本情報入力シート!M1118)</f>
        <v/>
      </c>
      <c r="K1093" s="406" t="str">
        <f>IF(基本情報入力シート!R1118="","",基本情報入力シート!R1118)</f>
        <v/>
      </c>
      <c r="L1093" s="406" t="str">
        <f>IF(基本情報入力シート!W1118="","",基本情報入力シート!W1118)</f>
        <v/>
      </c>
      <c r="M1093" s="405" t="str">
        <f>IF(基本情報入力シート!X1118="","",基本情報入力シート!X1118)</f>
        <v/>
      </c>
      <c r="N1093" s="157" t="str">
        <f>IF(基本情報入力シート!Y1118="","",基本情報入力シート!Y1118)</f>
        <v/>
      </c>
      <c r="O1093" s="164"/>
      <c r="P1093" s="43"/>
      <c r="Q1093" s="860"/>
      <c r="R1093" s="861"/>
      <c r="S1093" s="154" t="str">
        <f>IFERROR(ROUNDDOWN(Q1093*VLOOKUP(N1093,【参考】数式用!$AR$2:$AW$48,MATCH(P1093,【参考】数式用!$AT$4:$AW$4)+2,FALSE)*0.5, 0), "")</f>
        <v/>
      </c>
      <c r="T1093" s="47"/>
      <c r="U1093" s="156" t="str">
        <f>IFERROR(IF(AG1093&lt;&gt;"",Q1093*VLOOKUP(N1093,【参考】数式用!$AG$2:$AL$48,MATCH(P1093,【参考】数式用!$AI$4:$AL$4,0)+2,0), ""), "")</f>
        <v/>
      </c>
      <c r="V1093" s="42"/>
      <c r="W1093" s="862"/>
      <c r="X1093" s="863"/>
      <c r="Y1093" s="43"/>
      <c r="Z1093" s="48"/>
      <c r="AA1093" s="155"/>
      <c r="AB1093" s="49"/>
      <c r="AC1093" s="864" t="str">
        <f>IFERROR(IF(AG1093&lt;&gt;"",Z1093*VLOOKUP(N1093,【参考】数式用!$AG$2:$AL$48,MATCH(Y1093,【参考】数式用!$AI$4:$AL$4,0)+2,0), ""), "")</f>
        <v/>
      </c>
      <c r="AD1093" s="864"/>
      <c r="AE1093" s="409"/>
      <c r="AF1093" s="53"/>
      <c r="AG1093" s="421" t="str">
        <f>IFERROR(VLOOKUP(O1093, 【参考】数式用!$AY$5:$AY$13, 1, FALSE), "")</f>
        <v/>
      </c>
      <c r="AH1093" s="422" t="str">
        <f>IFERROR(VLOOKUP(N1093, 【参考】数式用!$BA$2:$BB$48, 2, FALSE), "")</f>
        <v/>
      </c>
      <c r="AI1093" s="423" t="str">
        <f t="shared" si="36"/>
        <v/>
      </c>
      <c r="AJ1093" s="424" t="str">
        <f t="shared" si="37"/>
        <v/>
      </c>
    </row>
    <row r="1094" spans="1:36" ht="30" customHeight="1">
      <c r="A1094" s="153">
        <v>1081</v>
      </c>
      <c r="B1094" s="857" t="str">
        <f>IF(基本情報入力シート!C1119="","",基本情報入力シート!C1119)</f>
        <v/>
      </c>
      <c r="C1094" s="858"/>
      <c r="D1094" s="858"/>
      <c r="E1094" s="858"/>
      <c r="F1094" s="858"/>
      <c r="G1094" s="858"/>
      <c r="H1094" s="858"/>
      <c r="I1094" s="859"/>
      <c r="J1094" s="405" t="str">
        <f>IF(基本情報入力シート!M1119="","",基本情報入力シート!M1119)</f>
        <v/>
      </c>
      <c r="K1094" s="406" t="str">
        <f>IF(基本情報入力シート!R1119="","",基本情報入力シート!R1119)</f>
        <v/>
      </c>
      <c r="L1094" s="406" t="str">
        <f>IF(基本情報入力シート!W1119="","",基本情報入力シート!W1119)</f>
        <v/>
      </c>
      <c r="M1094" s="405" t="str">
        <f>IF(基本情報入力シート!X1119="","",基本情報入力シート!X1119)</f>
        <v/>
      </c>
      <c r="N1094" s="157" t="str">
        <f>IF(基本情報入力シート!Y1119="","",基本情報入力シート!Y1119)</f>
        <v/>
      </c>
      <c r="O1094" s="164"/>
      <c r="P1094" s="43"/>
      <c r="Q1094" s="860"/>
      <c r="R1094" s="861"/>
      <c r="S1094" s="154" t="str">
        <f>IFERROR(ROUNDDOWN(Q1094*VLOOKUP(N1094,【参考】数式用!$AR$2:$AW$48,MATCH(P1094,【参考】数式用!$AT$4:$AW$4)+2,FALSE)*0.5, 0), "")</f>
        <v/>
      </c>
      <c r="T1094" s="47"/>
      <c r="U1094" s="156" t="str">
        <f>IFERROR(IF(AG1094&lt;&gt;"",Q1094*VLOOKUP(N1094,【参考】数式用!$AG$2:$AL$48,MATCH(P1094,【参考】数式用!$AI$4:$AL$4,0)+2,0), ""), "")</f>
        <v/>
      </c>
      <c r="V1094" s="42"/>
      <c r="W1094" s="862"/>
      <c r="X1094" s="863"/>
      <c r="Y1094" s="43"/>
      <c r="Z1094" s="48"/>
      <c r="AA1094" s="155"/>
      <c r="AB1094" s="49"/>
      <c r="AC1094" s="864" t="str">
        <f>IFERROR(IF(AG1094&lt;&gt;"",Z1094*VLOOKUP(N1094,【参考】数式用!$AG$2:$AL$48,MATCH(Y1094,【参考】数式用!$AI$4:$AL$4,0)+2,0), ""), "")</f>
        <v/>
      </c>
      <c r="AD1094" s="864"/>
      <c r="AE1094" s="409"/>
      <c r="AF1094" s="53"/>
      <c r="AG1094" s="421" t="str">
        <f>IFERROR(VLOOKUP(O1094, 【参考】数式用!$AY$5:$AY$13, 1, FALSE), "")</f>
        <v/>
      </c>
      <c r="AH1094" s="422" t="str">
        <f>IFERROR(VLOOKUP(N1094, 【参考】数式用!$BA$2:$BB$48, 2, FALSE), "")</f>
        <v/>
      </c>
      <c r="AI1094" s="423" t="str">
        <f t="shared" si="36"/>
        <v/>
      </c>
      <c r="AJ1094" s="424" t="str">
        <f t="shared" si="37"/>
        <v/>
      </c>
    </row>
    <row r="1095" spans="1:36" ht="30" customHeight="1">
      <c r="A1095" s="153">
        <v>1082</v>
      </c>
      <c r="B1095" s="857" t="str">
        <f>IF(基本情報入力シート!C1120="","",基本情報入力シート!C1120)</f>
        <v/>
      </c>
      <c r="C1095" s="858"/>
      <c r="D1095" s="858"/>
      <c r="E1095" s="858"/>
      <c r="F1095" s="858"/>
      <c r="G1095" s="858"/>
      <c r="H1095" s="858"/>
      <c r="I1095" s="859"/>
      <c r="J1095" s="405" t="str">
        <f>IF(基本情報入力シート!M1120="","",基本情報入力シート!M1120)</f>
        <v/>
      </c>
      <c r="K1095" s="406" t="str">
        <f>IF(基本情報入力シート!R1120="","",基本情報入力シート!R1120)</f>
        <v/>
      </c>
      <c r="L1095" s="406" t="str">
        <f>IF(基本情報入力シート!W1120="","",基本情報入力シート!W1120)</f>
        <v/>
      </c>
      <c r="M1095" s="405" t="str">
        <f>IF(基本情報入力シート!X1120="","",基本情報入力シート!X1120)</f>
        <v/>
      </c>
      <c r="N1095" s="157" t="str">
        <f>IF(基本情報入力シート!Y1120="","",基本情報入力シート!Y1120)</f>
        <v/>
      </c>
      <c r="O1095" s="164"/>
      <c r="P1095" s="43"/>
      <c r="Q1095" s="860"/>
      <c r="R1095" s="861"/>
      <c r="S1095" s="154" t="str">
        <f>IFERROR(ROUNDDOWN(Q1095*VLOOKUP(N1095,【参考】数式用!$AR$2:$AW$48,MATCH(P1095,【参考】数式用!$AT$4:$AW$4)+2,FALSE)*0.5, 0), "")</f>
        <v/>
      </c>
      <c r="T1095" s="47"/>
      <c r="U1095" s="156" t="str">
        <f>IFERROR(IF(AG1095&lt;&gt;"",Q1095*VLOOKUP(N1095,【参考】数式用!$AG$2:$AL$48,MATCH(P1095,【参考】数式用!$AI$4:$AL$4,0)+2,0), ""), "")</f>
        <v/>
      </c>
      <c r="V1095" s="42"/>
      <c r="W1095" s="862"/>
      <c r="X1095" s="863"/>
      <c r="Y1095" s="43"/>
      <c r="Z1095" s="48"/>
      <c r="AA1095" s="155"/>
      <c r="AB1095" s="49"/>
      <c r="AC1095" s="864" t="str">
        <f>IFERROR(IF(AG1095&lt;&gt;"",Z1095*VLOOKUP(N1095,【参考】数式用!$AG$2:$AL$48,MATCH(Y1095,【参考】数式用!$AI$4:$AL$4,0)+2,0), ""), "")</f>
        <v/>
      </c>
      <c r="AD1095" s="864"/>
      <c r="AE1095" s="409"/>
      <c r="AF1095" s="53"/>
      <c r="AG1095" s="421" t="str">
        <f>IFERROR(VLOOKUP(O1095, 【参考】数式用!$AY$5:$AY$13, 1, FALSE), "")</f>
        <v/>
      </c>
      <c r="AH1095" s="422" t="str">
        <f>IFERROR(VLOOKUP(N1095, 【参考】数式用!$BA$2:$BB$48, 2, FALSE), "")</f>
        <v/>
      </c>
      <c r="AI1095" s="423" t="str">
        <f t="shared" si="36"/>
        <v/>
      </c>
      <c r="AJ1095" s="424" t="str">
        <f t="shared" si="37"/>
        <v/>
      </c>
    </row>
    <row r="1096" spans="1:36" ht="30" customHeight="1">
      <c r="A1096" s="153">
        <v>1083</v>
      </c>
      <c r="B1096" s="857" t="str">
        <f>IF(基本情報入力シート!C1121="","",基本情報入力シート!C1121)</f>
        <v/>
      </c>
      <c r="C1096" s="858"/>
      <c r="D1096" s="858"/>
      <c r="E1096" s="858"/>
      <c r="F1096" s="858"/>
      <c r="G1096" s="858"/>
      <c r="H1096" s="858"/>
      <c r="I1096" s="859"/>
      <c r="J1096" s="405" t="str">
        <f>IF(基本情報入力シート!M1121="","",基本情報入力シート!M1121)</f>
        <v/>
      </c>
      <c r="K1096" s="406" t="str">
        <f>IF(基本情報入力シート!R1121="","",基本情報入力シート!R1121)</f>
        <v/>
      </c>
      <c r="L1096" s="406" t="str">
        <f>IF(基本情報入力シート!W1121="","",基本情報入力シート!W1121)</f>
        <v/>
      </c>
      <c r="M1096" s="405" t="str">
        <f>IF(基本情報入力シート!X1121="","",基本情報入力シート!X1121)</f>
        <v/>
      </c>
      <c r="N1096" s="157" t="str">
        <f>IF(基本情報入力シート!Y1121="","",基本情報入力シート!Y1121)</f>
        <v/>
      </c>
      <c r="O1096" s="164"/>
      <c r="P1096" s="43"/>
      <c r="Q1096" s="860"/>
      <c r="R1096" s="861"/>
      <c r="S1096" s="154" t="str">
        <f>IFERROR(ROUNDDOWN(Q1096*VLOOKUP(N1096,【参考】数式用!$AR$2:$AW$48,MATCH(P1096,【参考】数式用!$AT$4:$AW$4)+2,FALSE)*0.5, 0), "")</f>
        <v/>
      </c>
      <c r="T1096" s="47"/>
      <c r="U1096" s="156" t="str">
        <f>IFERROR(IF(AG1096&lt;&gt;"",Q1096*VLOOKUP(N1096,【参考】数式用!$AG$2:$AL$48,MATCH(P1096,【参考】数式用!$AI$4:$AL$4,0)+2,0), ""), "")</f>
        <v/>
      </c>
      <c r="V1096" s="42"/>
      <c r="W1096" s="862"/>
      <c r="X1096" s="863"/>
      <c r="Y1096" s="43"/>
      <c r="Z1096" s="48"/>
      <c r="AA1096" s="155"/>
      <c r="AB1096" s="49"/>
      <c r="AC1096" s="864" t="str">
        <f>IFERROR(IF(AG1096&lt;&gt;"",Z1096*VLOOKUP(N1096,【参考】数式用!$AG$2:$AL$48,MATCH(Y1096,【参考】数式用!$AI$4:$AL$4,0)+2,0), ""), "")</f>
        <v/>
      </c>
      <c r="AD1096" s="864"/>
      <c r="AE1096" s="409"/>
      <c r="AF1096" s="53"/>
      <c r="AG1096" s="421" t="str">
        <f>IFERROR(VLOOKUP(O1096, 【参考】数式用!$AY$5:$AY$13, 1, FALSE), "")</f>
        <v/>
      </c>
      <c r="AH1096" s="422" t="str">
        <f>IFERROR(VLOOKUP(N1096, 【参考】数式用!$BA$2:$BB$48, 2, FALSE), "")</f>
        <v/>
      </c>
      <c r="AI1096" s="423" t="str">
        <f t="shared" si="36"/>
        <v/>
      </c>
      <c r="AJ1096" s="424" t="str">
        <f t="shared" si="37"/>
        <v/>
      </c>
    </row>
    <row r="1097" spans="1:36" ht="30" customHeight="1">
      <c r="A1097" s="153">
        <v>1084</v>
      </c>
      <c r="B1097" s="857" t="str">
        <f>IF(基本情報入力シート!C1122="","",基本情報入力シート!C1122)</f>
        <v/>
      </c>
      <c r="C1097" s="858"/>
      <c r="D1097" s="858"/>
      <c r="E1097" s="858"/>
      <c r="F1097" s="858"/>
      <c r="G1097" s="858"/>
      <c r="H1097" s="858"/>
      <c r="I1097" s="859"/>
      <c r="J1097" s="405" t="str">
        <f>IF(基本情報入力シート!M1122="","",基本情報入力シート!M1122)</f>
        <v/>
      </c>
      <c r="K1097" s="406" t="str">
        <f>IF(基本情報入力シート!R1122="","",基本情報入力シート!R1122)</f>
        <v/>
      </c>
      <c r="L1097" s="406" t="str">
        <f>IF(基本情報入力シート!W1122="","",基本情報入力シート!W1122)</f>
        <v/>
      </c>
      <c r="M1097" s="405" t="str">
        <f>IF(基本情報入力シート!X1122="","",基本情報入力シート!X1122)</f>
        <v/>
      </c>
      <c r="N1097" s="157" t="str">
        <f>IF(基本情報入力シート!Y1122="","",基本情報入力シート!Y1122)</f>
        <v/>
      </c>
      <c r="O1097" s="164"/>
      <c r="P1097" s="43"/>
      <c r="Q1097" s="860"/>
      <c r="R1097" s="861"/>
      <c r="S1097" s="154" t="str">
        <f>IFERROR(ROUNDDOWN(Q1097*VLOOKUP(N1097,【参考】数式用!$AR$2:$AW$48,MATCH(P1097,【参考】数式用!$AT$4:$AW$4)+2,FALSE)*0.5, 0), "")</f>
        <v/>
      </c>
      <c r="T1097" s="47"/>
      <c r="U1097" s="156" t="str">
        <f>IFERROR(IF(AG1097&lt;&gt;"",Q1097*VLOOKUP(N1097,【参考】数式用!$AG$2:$AL$48,MATCH(P1097,【参考】数式用!$AI$4:$AL$4,0)+2,0), ""), "")</f>
        <v/>
      </c>
      <c r="V1097" s="42"/>
      <c r="W1097" s="862"/>
      <c r="X1097" s="863"/>
      <c r="Y1097" s="43"/>
      <c r="Z1097" s="48"/>
      <c r="AA1097" s="155"/>
      <c r="AB1097" s="49"/>
      <c r="AC1097" s="864" t="str">
        <f>IFERROR(IF(AG1097&lt;&gt;"",Z1097*VLOOKUP(N1097,【参考】数式用!$AG$2:$AL$48,MATCH(Y1097,【参考】数式用!$AI$4:$AL$4,0)+2,0), ""), "")</f>
        <v/>
      </c>
      <c r="AD1097" s="864"/>
      <c r="AE1097" s="409"/>
      <c r="AF1097" s="53"/>
      <c r="AG1097" s="421" t="str">
        <f>IFERROR(VLOOKUP(O1097, 【参考】数式用!$AY$5:$AY$13, 1, FALSE), "")</f>
        <v/>
      </c>
      <c r="AH1097" s="422" t="str">
        <f>IFERROR(VLOOKUP(N1097, 【参考】数式用!$BA$2:$BB$48, 2, FALSE), "")</f>
        <v/>
      </c>
      <c r="AI1097" s="423" t="str">
        <f t="shared" si="36"/>
        <v/>
      </c>
      <c r="AJ1097" s="424" t="str">
        <f t="shared" si="37"/>
        <v/>
      </c>
    </row>
    <row r="1098" spans="1:36" ht="30" customHeight="1">
      <c r="A1098" s="153">
        <v>1085</v>
      </c>
      <c r="B1098" s="857" t="str">
        <f>IF(基本情報入力シート!C1123="","",基本情報入力シート!C1123)</f>
        <v/>
      </c>
      <c r="C1098" s="858"/>
      <c r="D1098" s="858"/>
      <c r="E1098" s="858"/>
      <c r="F1098" s="858"/>
      <c r="G1098" s="858"/>
      <c r="H1098" s="858"/>
      <c r="I1098" s="859"/>
      <c r="J1098" s="405" t="str">
        <f>IF(基本情報入力シート!M1123="","",基本情報入力シート!M1123)</f>
        <v/>
      </c>
      <c r="K1098" s="406" t="str">
        <f>IF(基本情報入力シート!R1123="","",基本情報入力シート!R1123)</f>
        <v/>
      </c>
      <c r="L1098" s="406" t="str">
        <f>IF(基本情報入力シート!W1123="","",基本情報入力シート!W1123)</f>
        <v/>
      </c>
      <c r="M1098" s="405" t="str">
        <f>IF(基本情報入力シート!X1123="","",基本情報入力シート!X1123)</f>
        <v/>
      </c>
      <c r="N1098" s="157" t="str">
        <f>IF(基本情報入力シート!Y1123="","",基本情報入力シート!Y1123)</f>
        <v/>
      </c>
      <c r="O1098" s="164"/>
      <c r="P1098" s="43"/>
      <c r="Q1098" s="860"/>
      <c r="R1098" s="861"/>
      <c r="S1098" s="154" t="str">
        <f>IFERROR(ROUNDDOWN(Q1098*VLOOKUP(N1098,【参考】数式用!$AR$2:$AW$48,MATCH(P1098,【参考】数式用!$AT$4:$AW$4)+2,FALSE)*0.5, 0), "")</f>
        <v/>
      </c>
      <c r="T1098" s="47"/>
      <c r="U1098" s="156" t="str">
        <f>IFERROR(IF(AG1098&lt;&gt;"",Q1098*VLOOKUP(N1098,【参考】数式用!$AG$2:$AL$48,MATCH(P1098,【参考】数式用!$AI$4:$AL$4,0)+2,0), ""), "")</f>
        <v/>
      </c>
      <c r="V1098" s="42"/>
      <c r="W1098" s="862"/>
      <c r="X1098" s="863"/>
      <c r="Y1098" s="43"/>
      <c r="Z1098" s="48"/>
      <c r="AA1098" s="155"/>
      <c r="AB1098" s="49"/>
      <c r="AC1098" s="864" t="str">
        <f>IFERROR(IF(AG1098&lt;&gt;"",Z1098*VLOOKUP(N1098,【参考】数式用!$AG$2:$AL$48,MATCH(Y1098,【参考】数式用!$AI$4:$AL$4,0)+2,0), ""), "")</f>
        <v/>
      </c>
      <c r="AD1098" s="864"/>
      <c r="AE1098" s="409"/>
      <c r="AF1098" s="53"/>
      <c r="AG1098" s="421" t="str">
        <f>IFERROR(VLOOKUP(O1098, 【参考】数式用!$AY$5:$AY$13, 1, FALSE), "")</f>
        <v/>
      </c>
      <c r="AH1098" s="422" t="str">
        <f>IFERROR(VLOOKUP(N1098, 【参考】数式用!$BA$2:$BB$48, 2, FALSE), "")</f>
        <v/>
      </c>
      <c r="AI1098" s="423" t="str">
        <f t="shared" si="36"/>
        <v/>
      </c>
      <c r="AJ1098" s="424" t="str">
        <f t="shared" si="37"/>
        <v/>
      </c>
    </row>
    <row r="1099" spans="1:36" ht="30" customHeight="1">
      <c r="A1099" s="153">
        <v>1086</v>
      </c>
      <c r="B1099" s="857" t="str">
        <f>IF(基本情報入力シート!C1124="","",基本情報入力シート!C1124)</f>
        <v/>
      </c>
      <c r="C1099" s="858"/>
      <c r="D1099" s="858"/>
      <c r="E1099" s="858"/>
      <c r="F1099" s="858"/>
      <c r="G1099" s="858"/>
      <c r="H1099" s="858"/>
      <c r="I1099" s="859"/>
      <c r="J1099" s="405" t="str">
        <f>IF(基本情報入力シート!M1124="","",基本情報入力シート!M1124)</f>
        <v/>
      </c>
      <c r="K1099" s="406" t="str">
        <f>IF(基本情報入力シート!R1124="","",基本情報入力シート!R1124)</f>
        <v/>
      </c>
      <c r="L1099" s="406" t="str">
        <f>IF(基本情報入力シート!W1124="","",基本情報入力シート!W1124)</f>
        <v/>
      </c>
      <c r="M1099" s="405" t="str">
        <f>IF(基本情報入力シート!X1124="","",基本情報入力シート!X1124)</f>
        <v/>
      </c>
      <c r="N1099" s="157" t="str">
        <f>IF(基本情報入力シート!Y1124="","",基本情報入力シート!Y1124)</f>
        <v/>
      </c>
      <c r="O1099" s="164"/>
      <c r="P1099" s="43"/>
      <c r="Q1099" s="860"/>
      <c r="R1099" s="861"/>
      <c r="S1099" s="154" t="str">
        <f>IFERROR(ROUNDDOWN(Q1099*VLOOKUP(N1099,【参考】数式用!$AR$2:$AW$48,MATCH(P1099,【参考】数式用!$AT$4:$AW$4)+2,FALSE)*0.5, 0), "")</f>
        <v/>
      </c>
      <c r="T1099" s="47"/>
      <c r="U1099" s="156" t="str">
        <f>IFERROR(IF(AG1099&lt;&gt;"",Q1099*VLOOKUP(N1099,【参考】数式用!$AG$2:$AL$48,MATCH(P1099,【参考】数式用!$AI$4:$AL$4,0)+2,0), ""), "")</f>
        <v/>
      </c>
      <c r="V1099" s="42"/>
      <c r="W1099" s="862"/>
      <c r="X1099" s="863"/>
      <c r="Y1099" s="43"/>
      <c r="Z1099" s="48"/>
      <c r="AA1099" s="155"/>
      <c r="AB1099" s="49"/>
      <c r="AC1099" s="864" t="str">
        <f>IFERROR(IF(AG1099&lt;&gt;"",Z1099*VLOOKUP(N1099,【参考】数式用!$AG$2:$AL$48,MATCH(Y1099,【参考】数式用!$AI$4:$AL$4,0)+2,0), ""), "")</f>
        <v/>
      </c>
      <c r="AD1099" s="864"/>
      <c r="AE1099" s="409"/>
      <c r="AF1099" s="53"/>
      <c r="AG1099" s="421" t="str">
        <f>IFERROR(VLOOKUP(O1099, 【参考】数式用!$AY$5:$AY$13, 1, FALSE), "")</f>
        <v/>
      </c>
      <c r="AH1099" s="422" t="str">
        <f>IFERROR(VLOOKUP(N1099, 【参考】数式用!$BA$2:$BB$48, 2, FALSE), "")</f>
        <v/>
      </c>
      <c r="AI1099" s="423" t="str">
        <f t="shared" si="36"/>
        <v/>
      </c>
      <c r="AJ1099" s="424" t="str">
        <f t="shared" si="37"/>
        <v/>
      </c>
    </row>
    <row r="1100" spans="1:36" ht="30" customHeight="1">
      <c r="A1100" s="153">
        <v>1087</v>
      </c>
      <c r="B1100" s="857" t="str">
        <f>IF(基本情報入力シート!C1125="","",基本情報入力シート!C1125)</f>
        <v/>
      </c>
      <c r="C1100" s="858"/>
      <c r="D1100" s="858"/>
      <c r="E1100" s="858"/>
      <c r="F1100" s="858"/>
      <c r="G1100" s="858"/>
      <c r="H1100" s="858"/>
      <c r="I1100" s="859"/>
      <c r="J1100" s="405" t="str">
        <f>IF(基本情報入力シート!M1125="","",基本情報入力シート!M1125)</f>
        <v/>
      </c>
      <c r="K1100" s="406" t="str">
        <f>IF(基本情報入力シート!R1125="","",基本情報入力シート!R1125)</f>
        <v/>
      </c>
      <c r="L1100" s="406" t="str">
        <f>IF(基本情報入力シート!W1125="","",基本情報入力シート!W1125)</f>
        <v/>
      </c>
      <c r="M1100" s="405" t="str">
        <f>IF(基本情報入力シート!X1125="","",基本情報入力シート!X1125)</f>
        <v/>
      </c>
      <c r="N1100" s="157" t="str">
        <f>IF(基本情報入力シート!Y1125="","",基本情報入力シート!Y1125)</f>
        <v/>
      </c>
      <c r="O1100" s="164"/>
      <c r="P1100" s="43"/>
      <c r="Q1100" s="860"/>
      <c r="R1100" s="861"/>
      <c r="S1100" s="154" t="str">
        <f>IFERROR(ROUNDDOWN(Q1100*VLOOKUP(N1100,【参考】数式用!$AR$2:$AW$48,MATCH(P1100,【参考】数式用!$AT$4:$AW$4)+2,FALSE)*0.5, 0), "")</f>
        <v/>
      </c>
      <c r="T1100" s="47"/>
      <c r="U1100" s="156" t="str">
        <f>IFERROR(IF(AG1100&lt;&gt;"",Q1100*VLOOKUP(N1100,【参考】数式用!$AG$2:$AL$48,MATCH(P1100,【参考】数式用!$AI$4:$AL$4,0)+2,0), ""), "")</f>
        <v/>
      </c>
      <c r="V1100" s="42"/>
      <c r="W1100" s="862"/>
      <c r="X1100" s="863"/>
      <c r="Y1100" s="43"/>
      <c r="Z1100" s="48"/>
      <c r="AA1100" s="155"/>
      <c r="AB1100" s="49"/>
      <c r="AC1100" s="864" t="str">
        <f>IFERROR(IF(AG1100&lt;&gt;"",Z1100*VLOOKUP(N1100,【参考】数式用!$AG$2:$AL$48,MATCH(Y1100,【参考】数式用!$AI$4:$AL$4,0)+2,0), ""), "")</f>
        <v/>
      </c>
      <c r="AD1100" s="864"/>
      <c r="AE1100" s="409"/>
      <c r="AF1100" s="53"/>
      <c r="AG1100" s="421" t="str">
        <f>IFERROR(VLOOKUP(O1100, 【参考】数式用!$AY$5:$AY$13, 1, FALSE), "")</f>
        <v/>
      </c>
      <c r="AH1100" s="422" t="str">
        <f>IFERROR(VLOOKUP(N1100, 【参考】数式用!$BA$2:$BB$48, 2, FALSE), "")</f>
        <v/>
      </c>
      <c r="AI1100" s="423" t="str">
        <f t="shared" si="36"/>
        <v/>
      </c>
      <c r="AJ1100" s="424" t="str">
        <f t="shared" si="37"/>
        <v/>
      </c>
    </row>
    <row r="1101" spans="1:36" ht="30" customHeight="1">
      <c r="A1101" s="153">
        <v>1088</v>
      </c>
      <c r="B1101" s="857" t="str">
        <f>IF(基本情報入力シート!C1126="","",基本情報入力シート!C1126)</f>
        <v/>
      </c>
      <c r="C1101" s="858"/>
      <c r="D1101" s="858"/>
      <c r="E1101" s="858"/>
      <c r="F1101" s="858"/>
      <c r="G1101" s="858"/>
      <c r="H1101" s="858"/>
      <c r="I1101" s="859"/>
      <c r="J1101" s="405" t="str">
        <f>IF(基本情報入力シート!M1126="","",基本情報入力シート!M1126)</f>
        <v/>
      </c>
      <c r="K1101" s="406" t="str">
        <f>IF(基本情報入力シート!R1126="","",基本情報入力シート!R1126)</f>
        <v/>
      </c>
      <c r="L1101" s="406" t="str">
        <f>IF(基本情報入力シート!W1126="","",基本情報入力シート!W1126)</f>
        <v/>
      </c>
      <c r="M1101" s="405" t="str">
        <f>IF(基本情報入力シート!X1126="","",基本情報入力シート!X1126)</f>
        <v/>
      </c>
      <c r="N1101" s="157" t="str">
        <f>IF(基本情報入力シート!Y1126="","",基本情報入力シート!Y1126)</f>
        <v/>
      </c>
      <c r="O1101" s="164"/>
      <c r="P1101" s="43"/>
      <c r="Q1101" s="860"/>
      <c r="R1101" s="861"/>
      <c r="S1101" s="154" t="str">
        <f>IFERROR(ROUNDDOWN(Q1101*VLOOKUP(N1101,【参考】数式用!$AR$2:$AW$48,MATCH(P1101,【参考】数式用!$AT$4:$AW$4)+2,FALSE)*0.5, 0), "")</f>
        <v/>
      </c>
      <c r="T1101" s="47"/>
      <c r="U1101" s="156" t="str">
        <f>IFERROR(IF(AG1101&lt;&gt;"",Q1101*VLOOKUP(N1101,【参考】数式用!$AG$2:$AL$48,MATCH(P1101,【参考】数式用!$AI$4:$AL$4,0)+2,0), ""), "")</f>
        <v/>
      </c>
      <c r="V1101" s="42"/>
      <c r="W1101" s="862"/>
      <c r="X1101" s="863"/>
      <c r="Y1101" s="43"/>
      <c r="Z1101" s="48"/>
      <c r="AA1101" s="155"/>
      <c r="AB1101" s="49"/>
      <c r="AC1101" s="864" t="str">
        <f>IFERROR(IF(AG1101&lt;&gt;"",Z1101*VLOOKUP(N1101,【参考】数式用!$AG$2:$AL$48,MATCH(Y1101,【参考】数式用!$AI$4:$AL$4,0)+2,0), ""), "")</f>
        <v/>
      </c>
      <c r="AD1101" s="864"/>
      <c r="AE1101" s="409"/>
      <c r="AF1101" s="53"/>
      <c r="AG1101" s="421" t="str">
        <f>IFERROR(VLOOKUP(O1101, 【参考】数式用!$AY$5:$AY$13, 1, FALSE), "")</f>
        <v/>
      </c>
      <c r="AH1101" s="422" t="str">
        <f>IFERROR(VLOOKUP(N1101, 【参考】数式用!$BA$2:$BB$48, 2, FALSE), "")</f>
        <v/>
      </c>
      <c r="AI1101" s="423" t="str">
        <f t="shared" si="36"/>
        <v/>
      </c>
      <c r="AJ1101" s="424" t="str">
        <f t="shared" si="37"/>
        <v/>
      </c>
    </row>
    <row r="1102" spans="1:36" ht="30" customHeight="1">
      <c r="A1102" s="153">
        <v>1089</v>
      </c>
      <c r="B1102" s="857" t="str">
        <f>IF(基本情報入力シート!C1127="","",基本情報入力シート!C1127)</f>
        <v/>
      </c>
      <c r="C1102" s="858"/>
      <c r="D1102" s="858"/>
      <c r="E1102" s="858"/>
      <c r="F1102" s="858"/>
      <c r="G1102" s="858"/>
      <c r="H1102" s="858"/>
      <c r="I1102" s="859"/>
      <c r="J1102" s="405" t="str">
        <f>IF(基本情報入力シート!M1127="","",基本情報入力シート!M1127)</f>
        <v/>
      </c>
      <c r="K1102" s="406" t="str">
        <f>IF(基本情報入力シート!R1127="","",基本情報入力シート!R1127)</f>
        <v/>
      </c>
      <c r="L1102" s="406" t="str">
        <f>IF(基本情報入力シート!W1127="","",基本情報入力シート!W1127)</f>
        <v/>
      </c>
      <c r="M1102" s="405" t="str">
        <f>IF(基本情報入力シート!X1127="","",基本情報入力シート!X1127)</f>
        <v/>
      </c>
      <c r="N1102" s="157" t="str">
        <f>IF(基本情報入力シート!Y1127="","",基本情報入力シート!Y1127)</f>
        <v/>
      </c>
      <c r="O1102" s="164"/>
      <c r="P1102" s="43"/>
      <c r="Q1102" s="860"/>
      <c r="R1102" s="861"/>
      <c r="S1102" s="154" t="str">
        <f>IFERROR(ROUNDDOWN(Q1102*VLOOKUP(N1102,【参考】数式用!$AR$2:$AW$48,MATCH(P1102,【参考】数式用!$AT$4:$AW$4)+2,FALSE)*0.5, 0), "")</f>
        <v/>
      </c>
      <c r="T1102" s="47"/>
      <c r="U1102" s="156" t="str">
        <f>IFERROR(IF(AG1102&lt;&gt;"",Q1102*VLOOKUP(N1102,【参考】数式用!$AG$2:$AL$48,MATCH(P1102,【参考】数式用!$AI$4:$AL$4,0)+2,0), ""), "")</f>
        <v/>
      </c>
      <c r="V1102" s="42"/>
      <c r="W1102" s="862"/>
      <c r="X1102" s="863"/>
      <c r="Y1102" s="43"/>
      <c r="Z1102" s="48"/>
      <c r="AA1102" s="155"/>
      <c r="AB1102" s="49"/>
      <c r="AC1102" s="864" t="str">
        <f>IFERROR(IF(AG1102&lt;&gt;"",Z1102*VLOOKUP(N1102,【参考】数式用!$AG$2:$AL$48,MATCH(Y1102,【参考】数式用!$AI$4:$AL$4,0)+2,0), ""), "")</f>
        <v/>
      </c>
      <c r="AD1102" s="864"/>
      <c r="AE1102" s="409"/>
      <c r="AF1102" s="53"/>
      <c r="AG1102" s="421" t="str">
        <f>IFERROR(VLOOKUP(O1102, 【参考】数式用!$AY$5:$AY$13, 1, FALSE), "")</f>
        <v/>
      </c>
      <c r="AH1102" s="422" t="str">
        <f>IFERROR(VLOOKUP(N1102, 【参考】数式用!$BA$2:$BB$48, 2, FALSE), "")</f>
        <v/>
      </c>
      <c r="AI1102" s="423" t="str">
        <f t="shared" si="36"/>
        <v/>
      </c>
      <c r="AJ1102" s="424" t="str">
        <f t="shared" si="37"/>
        <v/>
      </c>
    </row>
    <row r="1103" spans="1:36" ht="30" customHeight="1">
      <c r="A1103" s="153">
        <v>1090</v>
      </c>
      <c r="B1103" s="857" t="str">
        <f>IF(基本情報入力シート!C1128="","",基本情報入力シート!C1128)</f>
        <v/>
      </c>
      <c r="C1103" s="858"/>
      <c r="D1103" s="858"/>
      <c r="E1103" s="858"/>
      <c r="F1103" s="858"/>
      <c r="G1103" s="858"/>
      <c r="H1103" s="858"/>
      <c r="I1103" s="859"/>
      <c r="J1103" s="405" t="str">
        <f>IF(基本情報入力シート!M1128="","",基本情報入力シート!M1128)</f>
        <v/>
      </c>
      <c r="K1103" s="406" t="str">
        <f>IF(基本情報入力シート!R1128="","",基本情報入力シート!R1128)</f>
        <v/>
      </c>
      <c r="L1103" s="406" t="str">
        <f>IF(基本情報入力シート!W1128="","",基本情報入力シート!W1128)</f>
        <v/>
      </c>
      <c r="M1103" s="405" t="str">
        <f>IF(基本情報入力シート!X1128="","",基本情報入力シート!X1128)</f>
        <v/>
      </c>
      <c r="N1103" s="157" t="str">
        <f>IF(基本情報入力シート!Y1128="","",基本情報入力シート!Y1128)</f>
        <v/>
      </c>
      <c r="O1103" s="164"/>
      <c r="P1103" s="43"/>
      <c r="Q1103" s="860"/>
      <c r="R1103" s="861"/>
      <c r="S1103" s="154" t="str">
        <f>IFERROR(ROUNDDOWN(Q1103*VLOOKUP(N1103,【参考】数式用!$AR$2:$AW$48,MATCH(P1103,【参考】数式用!$AT$4:$AW$4)+2,FALSE)*0.5, 0), "")</f>
        <v/>
      </c>
      <c r="T1103" s="47"/>
      <c r="U1103" s="156" t="str">
        <f>IFERROR(IF(AG1103&lt;&gt;"",Q1103*VLOOKUP(N1103,【参考】数式用!$AG$2:$AL$48,MATCH(P1103,【参考】数式用!$AI$4:$AL$4,0)+2,0), ""), "")</f>
        <v/>
      </c>
      <c r="V1103" s="42"/>
      <c r="W1103" s="862"/>
      <c r="X1103" s="863"/>
      <c r="Y1103" s="43"/>
      <c r="Z1103" s="48"/>
      <c r="AA1103" s="155"/>
      <c r="AB1103" s="49"/>
      <c r="AC1103" s="864" t="str">
        <f>IFERROR(IF(AG1103&lt;&gt;"",Z1103*VLOOKUP(N1103,【参考】数式用!$AG$2:$AL$48,MATCH(Y1103,【参考】数式用!$AI$4:$AL$4,0)+2,0), ""), "")</f>
        <v/>
      </c>
      <c r="AD1103" s="864"/>
      <c r="AE1103" s="409"/>
      <c r="AF1103" s="53"/>
      <c r="AG1103" s="421" t="str">
        <f>IFERROR(VLOOKUP(O1103, 【参考】数式用!$AY$5:$AY$13, 1, FALSE), "")</f>
        <v/>
      </c>
      <c r="AH1103" s="422" t="str">
        <f>IFERROR(VLOOKUP(N1103, 【参考】数式用!$BA$2:$BB$48, 2, FALSE), "")</f>
        <v/>
      </c>
      <c r="AI1103" s="423" t="str">
        <f t="shared" si="36"/>
        <v/>
      </c>
      <c r="AJ1103" s="424" t="str">
        <f t="shared" si="37"/>
        <v/>
      </c>
    </row>
    <row r="1104" spans="1:36" ht="30" customHeight="1">
      <c r="A1104" s="153">
        <v>1091</v>
      </c>
      <c r="B1104" s="857" t="str">
        <f>IF(基本情報入力シート!C1129="","",基本情報入力シート!C1129)</f>
        <v/>
      </c>
      <c r="C1104" s="858"/>
      <c r="D1104" s="858"/>
      <c r="E1104" s="858"/>
      <c r="F1104" s="858"/>
      <c r="G1104" s="858"/>
      <c r="H1104" s="858"/>
      <c r="I1104" s="859"/>
      <c r="J1104" s="405" t="str">
        <f>IF(基本情報入力シート!M1129="","",基本情報入力シート!M1129)</f>
        <v/>
      </c>
      <c r="K1104" s="406" t="str">
        <f>IF(基本情報入力シート!R1129="","",基本情報入力シート!R1129)</f>
        <v/>
      </c>
      <c r="L1104" s="406" t="str">
        <f>IF(基本情報入力シート!W1129="","",基本情報入力シート!W1129)</f>
        <v/>
      </c>
      <c r="M1104" s="405" t="str">
        <f>IF(基本情報入力シート!X1129="","",基本情報入力シート!X1129)</f>
        <v/>
      </c>
      <c r="N1104" s="157" t="str">
        <f>IF(基本情報入力シート!Y1129="","",基本情報入力シート!Y1129)</f>
        <v/>
      </c>
      <c r="O1104" s="164"/>
      <c r="P1104" s="43"/>
      <c r="Q1104" s="860"/>
      <c r="R1104" s="861"/>
      <c r="S1104" s="154" t="str">
        <f>IFERROR(ROUNDDOWN(Q1104*VLOOKUP(N1104,【参考】数式用!$AR$2:$AW$48,MATCH(P1104,【参考】数式用!$AT$4:$AW$4)+2,FALSE)*0.5, 0), "")</f>
        <v/>
      </c>
      <c r="T1104" s="47"/>
      <c r="U1104" s="156" t="str">
        <f>IFERROR(IF(AG1104&lt;&gt;"",Q1104*VLOOKUP(N1104,【参考】数式用!$AG$2:$AL$48,MATCH(P1104,【参考】数式用!$AI$4:$AL$4,0)+2,0), ""), "")</f>
        <v/>
      </c>
      <c r="V1104" s="42"/>
      <c r="W1104" s="862"/>
      <c r="X1104" s="863"/>
      <c r="Y1104" s="43"/>
      <c r="Z1104" s="48"/>
      <c r="AA1104" s="155"/>
      <c r="AB1104" s="49"/>
      <c r="AC1104" s="864" t="str">
        <f>IFERROR(IF(AG1104&lt;&gt;"",Z1104*VLOOKUP(N1104,【参考】数式用!$AG$2:$AL$48,MATCH(Y1104,【参考】数式用!$AI$4:$AL$4,0)+2,0), ""), "")</f>
        <v/>
      </c>
      <c r="AD1104" s="864"/>
      <c r="AE1104" s="409"/>
      <c r="AF1104" s="53"/>
      <c r="AG1104" s="421" t="str">
        <f>IFERROR(VLOOKUP(O1104, 【参考】数式用!$AY$5:$AY$13, 1, FALSE), "")</f>
        <v/>
      </c>
      <c r="AH1104" s="422" t="str">
        <f>IFERROR(VLOOKUP(N1104, 【参考】数式用!$BA$2:$BB$48, 2, FALSE), "")</f>
        <v/>
      </c>
      <c r="AI1104" s="423" t="str">
        <f t="shared" si="36"/>
        <v/>
      </c>
      <c r="AJ1104" s="424" t="str">
        <f t="shared" si="37"/>
        <v/>
      </c>
    </row>
    <row r="1105" spans="1:36" ht="30" customHeight="1">
      <c r="A1105" s="153">
        <v>1092</v>
      </c>
      <c r="B1105" s="857" t="str">
        <f>IF(基本情報入力シート!C1130="","",基本情報入力シート!C1130)</f>
        <v/>
      </c>
      <c r="C1105" s="858"/>
      <c r="D1105" s="858"/>
      <c r="E1105" s="858"/>
      <c r="F1105" s="858"/>
      <c r="G1105" s="858"/>
      <c r="H1105" s="858"/>
      <c r="I1105" s="859"/>
      <c r="J1105" s="405" t="str">
        <f>IF(基本情報入力シート!M1130="","",基本情報入力シート!M1130)</f>
        <v/>
      </c>
      <c r="K1105" s="406" t="str">
        <f>IF(基本情報入力シート!R1130="","",基本情報入力シート!R1130)</f>
        <v/>
      </c>
      <c r="L1105" s="406" t="str">
        <f>IF(基本情報入力シート!W1130="","",基本情報入力シート!W1130)</f>
        <v/>
      </c>
      <c r="M1105" s="405" t="str">
        <f>IF(基本情報入力シート!X1130="","",基本情報入力シート!X1130)</f>
        <v/>
      </c>
      <c r="N1105" s="157" t="str">
        <f>IF(基本情報入力シート!Y1130="","",基本情報入力シート!Y1130)</f>
        <v/>
      </c>
      <c r="O1105" s="164"/>
      <c r="P1105" s="43"/>
      <c r="Q1105" s="860"/>
      <c r="R1105" s="861"/>
      <c r="S1105" s="154" t="str">
        <f>IFERROR(ROUNDDOWN(Q1105*VLOOKUP(N1105,【参考】数式用!$AR$2:$AW$48,MATCH(P1105,【参考】数式用!$AT$4:$AW$4)+2,FALSE)*0.5, 0), "")</f>
        <v/>
      </c>
      <c r="T1105" s="47"/>
      <c r="U1105" s="156" t="str">
        <f>IFERROR(IF(AG1105&lt;&gt;"",Q1105*VLOOKUP(N1105,【参考】数式用!$AG$2:$AL$48,MATCH(P1105,【参考】数式用!$AI$4:$AL$4,0)+2,0), ""), "")</f>
        <v/>
      </c>
      <c r="V1105" s="42"/>
      <c r="W1105" s="862"/>
      <c r="X1105" s="863"/>
      <c r="Y1105" s="43"/>
      <c r="Z1105" s="48"/>
      <c r="AA1105" s="155"/>
      <c r="AB1105" s="49"/>
      <c r="AC1105" s="864" t="str">
        <f>IFERROR(IF(AG1105&lt;&gt;"",Z1105*VLOOKUP(N1105,【参考】数式用!$AG$2:$AL$48,MATCH(Y1105,【参考】数式用!$AI$4:$AL$4,0)+2,0), ""), "")</f>
        <v/>
      </c>
      <c r="AD1105" s="864"/>
      <c r="AE1105" s="409"/>
      <c r="AF1105" s="53"/>
      <c r="AG1105" s="421" t="str">
        <f>IFERROR(VLOOKUP(O1105, 【参考】数式用!$AY$5:$AY$13, 1, FALSE), "")</f>
        <v/>
      </c>
      <c r="AH1105" s="422" t="str">
        <f>IFERROR(VLOOKUP(N1105, 【参考】数式用!$BA$2:$BB$48, 2, FALSE), "")</f>
        <v/>
      </c>
      <c r="AI1105" s="423" t="str">
        <f t="shared" si="36"/>
        <v/>
      </c>
      <c r="AJ1105" s="424" t="str">
        <f t="shared" si="37"/>
        <v/>
      </c>
    </row>
    <row r="1106" spans="1:36" ht="30" customHeight="1">
      <c r="A1106" s="153">
        <v>1093</v>
      </c>
      <c r="B1106" s="857" t="str">
        <f>IF(基本情報入力シート!C1131="","",基本情報入力シート!C1131)</f>
        <v/>
      </c>
      <c r="C1106" s="858"/>
      <c r="D1106" s="858"/>
      <c r="E1106" s="858"/>
      <c r="F1106" s="858"/>
      <c r="G1106" s="858"/>
      <c r="H1106" s="858"/>
      <c r="I1106" s="859"/>
      <c r="J1106" s="405" t="str">
        <f>IF(基本情報入力シート!M1131="","",基本情報入力シート!M1131)</f>
        <v/>
      </c>
      <c r="K1106" s="406" t="str">
        <f>IF(基本情報入力シート!R1131="","",基本情報入力シート!R1131)</f>
        <v/>
      </c>
      <c r="L1106" s="406" t="str">
        <f>IF(基本情報入力シート!W1131="","",基本情報入力シート!W1131)</f>
        <v/>
      </c>
      <c r="M1106" s="405" t="str">
        <f>IF(基本情報入力シート!X1131="","",基本情報入力シート!X1131)</f>
        <v/>
      </c>
      <c r="N1106" s="157" t="str">
        <f>IF(基本情報入力シート!Y1131="","",基本情報入力シート!Y1131)</f>
        <v/>
      </c>
      <c r="O1106" s="164"/>
      <c r="P1106" s="43"/>
      <c r="Q1106" s="860"/>
      <c r="R1106" s="861"/>
      <c r="S1106" s="154" t="str">
        <f>IFERROR(ROUNDDOWN(Q1106*VLOOKUP(N1106,【参考】数式用!$AR$2:$AW$48,MATCH(P1106,【参考】数式用!$AT$4:$AW$4)+2,FALSE)*0.5, 0), "")</f>
        <v/>
      </c>
      <c r="T1106" s="47"/>
      <c r="U1106" s="156" t="str">
        <f>IFERROR(IF(AG1106&lt;&gt;"",Q1106*VLOOKUP(N1106,【参考】数式用!$AG$2:$AL$48,MATCH(P1106,【参考】数式用!$AI$4:$AL$4,0)+2,0), ""), "")</f>
        <v/>
      </c>
      <c r="V1106" s="42"/>
      <c r="W1106" s="862"/>
      <c r="X1106" s="863"/>
      <c r="Y1106" s="43"/>
      <c r="Z1106" s="48"/>
      <c r="AA1106" s="155"/>
      <c r="AB1106" s="49"/>
      <c r="AC1106" s="864" t="str">
        <f>IFERROR(IF(AG1106&lt;&gt;"",Z1106*VLOOKUP(N1106,【参考】数式用!$AG$2:$AL$48,MATCH(Y1106,【参考】数式用!$AI$4:$AL$4,0)+2,0), ""), "")</f>
        <v/>
      </c>
      <c r="AD1106" s="864"/>
      <c r="AE1106" s="409"/>
      <c r="AF1106" s="53"/>
      <c r="AG1106" s="421" t="str">
        <f>IFERROR(VLOOKUP(O1106, 【参考】数式用!$AY$5:$AY$13, 1, FALSE), "")</f>
        <v/>
      </c>
      <c r="AH1106" s="422" t="str">
        <f>IFERROR(VLOOKUP(N1106, 【参考】数式用!$BA$2:$BB$48, 2, FALSE), "")</f>
        <v/>
      </c>
      <c r="AI1106" s="423" t="str">
        <f t="shared" si="36"/>
        <v/>
      </c>
      <c r="AJ1106" s="424" t="str">
        <f t="shared" si="37"/>
        <v/>
      </c>
    </row>
    <row r="1107" spans="1:36" ht="30" customHeight="1">
      <c r="A1107" s="153">
        <v>1094</v>
      </c>
      <c r="B1107" s="857" t="str">
        <f>IF(基本情報入力シート!C1132="","",基本情報入力シート!C1132)</f>
        <v/>
      </c>
      <c r="C1107" s="858"/>
      <c r="D1107" s="858"/>
      <c r="E1107" s="858"/>
      <c r="F1107" s="858"/>
      <c r="G1107" s="858"/>
      <c r="H1107" s="858"/>
      <c r="I1107" s="859"/>
      <c r="J1107" s="405" t="str">
        <f>IF(基本情報入力シート!M1132="","",基本情報入力シート!M1132)</f>
        <v/>
      </c>
      <c r="K1107" s="406" t="str">
        <f>IF(基本情報入力シート!R1132="","",基本情報入力シート!R1132)</f>
        <v/>
      </c>
      <c r="L1107" s="406" t="str">
        <f>IF(基本情報入力シート!W1132="","",基本情報入力シート!W1132)</f>
        <v/>
      </c>
      <c r="M1107" s="405" t="str">
        <f>IF(基本情報入力シート!X1132="","",基本情報入力シート!X1132)</f>
        <v/>
      </c>
      <c r="N1107" s="157" t="str">
        <f>IF(基本情報入力シート!Y1132="","",基本情報入力シート!Y1132)</f>
        <v/>
      </c>
      <c r="O1107" s="164"/>
      <c r="P1107" s="43"/>
      <c r="Q1107" s="860"/>
      <c r="R1107" s="861"/>
      <c r="S1107" s="154" t="str">
        <f>IFERROR(ROUNDDOWN(Q1107*VLOOKUP(N1107,【参考】数式用!$AR$2:$AW$48,MATCH(P1107,【参考】数式用!$AT$4:$AW$4)+2,FALSE)*0.5, 0), "")</f>
        <v/>
      </c>
      <c r="T1107" s="47"/>
      <c r="U1107" s="156" t="str">
        <f>IFERROR(IF(AG1107&lt;&gt;"",Q1107*VLOOKUP(N1107,【参考】数式用!$AG$2:$AL$48,MATCH(P1107,【参考】数式用!$AI$4:$AL$4,0)+2,0), ""), "")</f>
        <v/>
      </c>
      <c r="V1107" s="42"/>
      <c r="W1107" s="862"/>
      <c r="X1107" s="863"/>
      <c r="Y1107" s="43"/>
      <c r="Z1107" s="48"/>
      <c r="AA1107" s="155"/>
      <c r="AB1107" s="49"/>
      <c r="AC1107" s="864" t="str">
        <f>IFERROR(IF(AG1107&lt;&gt;"",Z1107*VLOOKUP(N1107,【参考】数式用!$AG$2:$AL$48,MATCH(Y1107,【参考】数式用!$AI$4:$AL$4,0)+2,0), ""), "")</f>
        <v/>
      </c>
      <c r="AD1107" s="864"/>
      <c r="AE1107" s="409"/>
      <c r="AF1107" s="53"/>
      <c r="AG1107" s="421" t="str">
        <f>IFERROR(VLOOKUP(O1107, 【参考】数式用!$AY$5:$AY$13, 1, FALSE), "")</f>
        <v/>
      </c>
      <c r="AH1107" s="422" t="str">
        <f>IFERROR(VLOOKUP(N1107, 【参考】数式用!$BA$2:$BB$48, 2, FALSE), "")</f>
        <v/>
      </c>
      <c r="AI1107" s="423" t="str">
        <f t="shared" si="36"/>
        <v/>
      </c>
      <c r="AJ1107" s="424" t="str">
        <f t="shared" si="37"/>
        <v/>
      </c>
    </row>
    <row r="1108" spans="1:36" ht="30" customHeight="1">
      <c r="A1108" s="153">
        <v>1095</v>
      </c>
      <c r="B1108" s="857" t="str">
        <f>IF(基本情報入力シート!C1133="","",基本情報入力シート!C1133)</f>
        <v/>
      </c>
      <c r="C1108" s="858"/>
      <c r="D1108" s="858"/>
      <c r="E1108" s="858"/>
      <c r="F1108" s="858"/>
      <c r="G1108" s="858"/>
      <c r="H1108" s="858"/>
      <c r="I1108" s="859"/>
      <c r="J1108" s="405" t="str">
        <f>IF(基本情報入力シート!M1133="","",基本情報入力シート!M1133)</f>
        <v/>
      </c>
      <c r="K1108" s="406" t="str">
        <f>IF(基本情報入力シート!R1133="","",基本情報入力シート!R1133)</f>
        <v/>
      </c>
      <c r="L1108" s="406" t="str">
        <f>IF(基本情報入力シート!W1133="","",基本情報入力シート!W1133)</f>
        <v/>
      </c>
      <c r="M1108" s="405" t="str">
        <f>IF(基本情報入力シート!X1133="","",基本情報入力シート!X1133)</f>
        <v/>
      </c>
      <c r="N1108" s="157" t="str">
        <f>IF(基本情報入力シート!Y1133="","",基本情報入力シート!Y1133)</f>
        <v/>
      </c>
      <c r="O1108" s="164"/>
      <c r="P1108" s="43"/>
      <c r="Q1108" s="860"/>
      <c r="R1108" s="861"/>
      <c r="S1108" s="154" t="str">
        <f>IFERROR(ROUNDDOWN(Q1108*VLOOKUP(N1108,【参考】数式用!$AR$2:$AW$48,MATCH(P1108,【参考】数式用!$AT$4:$AW$4)+2,FALSE)*0.5, 0), "")</f>
        <v/>
      </c>
      <c r="T1108" s="47"/>
      <c r="U1108" s="156" t="str">
        <f>IFERROR(IF(AG1108&lt;&gt;"",Q1108*VLOOKUP(N1108,【参考】数式用!$AG$2:$AL$48,MATCH(P1108,【参考】数式用!$AI$4:$AL$4,0)+2,0), ""), "")</f>
        <v/>
      </c>
      <c r="V1108" s="42"/>
      <c r="W1108" s="862"/>
      <c r="X1108" s="863"/>
      <c r="Y1108" s="43"/>
      <c r="Z1108" s="48"/>
      <c r="AA1108" s="155"/>
      <c r="AB1108" s="49"/>
      <c r="AC1108" s="864" t="str">
        <f>IFERROR(IF(AG1108&lt;&gt;"",Z1108*VLOOKUP(N1108,【参考】数式用!$AG$2:$AL$48,MATCH(Y1108,【参考】数式用!$AI$4:$AL$4,0)+2,0), ""), "")</f>
        <v/>
      </c>
      <c r="AD1108" s="864"/>
      <c r="AE1108" s="409"/>
      <c r="AF1108" s="53"/>
      <c r="AG1108" s="421" t="str">
        <f>IFERROR(VLOOKUP(O1108, 【参考】数式用!$AY$5:$AY$13, 1, FALSE), "")</f>
        <v/>
      </c>
      <c r="AH1108" s="422" t="str">
        <f>IFERROR(VLOOKUP(N1108, 【参考】数式用!$BA$2:$BB$48, 2, FALSE), "")</f>
        <v/>
      </c>
      <c r="AI1108" s="423" t="str">
        <f t="shared" si="36"/>
        <v/>
      </c>
      <c r="AJ1108" s="424" t="str">
        <f t="shared" si="37"/>
        <v/>
      </c>
    </row>
    <row r="1109" spans="1:36" ht="30" customHeight="1">
      <c r="A1109" s="153">
        <v>1096</v>
      </c>
      <c r="B1109" s="857" t="str">
        <f>IF(基本情報入力シート!C1134="","",基本情報入力シート!C1134)</f>
        <v/>
      </c>
      <c r="C1109" s="858"/>
      <c r="D1109" s="858"/>
      <c r="E1109" s="858"/>
      <c r="F1109" s="858"/>
      <c r="G1109" s="858"/>
      <c r="H1109" s="858"/>
      <c r="I1109" s="859"/>
      <c r="J1109" s="405" t="str">
        <f>IF(基本情報入力シート!M1134="","",基本情報入力シート!M1134)</f>
        <v/>
      </c>
      <c r="K1109" s="406" t="str">
        <f>IF(基本情報入力シート!R1134="","",基本情報入力シート!R1134)</f>
        <v/>
      </c>
      <c r="L1109" s="406" t="str">
        <f>IF(基本情報入力シート!W1134="","",基本情報入力シート!W1134)</f>
        <v/>
      </c>
      <c r="M1109" s="405" t="str">
        <f>IF(基本情報入力シート!X1134="","",基本情報入力シート!X1134)</f>
        <v/>
      </c>
      <c r="N1109" s="157" t="str">
        <f>IF(基本情報入力シート!Y1134="","",基本情報入力シート!Y1134)</f>
        <v/>
      </c>
      <c r="O1109" s="164"/>
      <c r="P1109" s="43"/>
      <c r="Q1109" s="860"/>
      <c r="R1109" s="861"/>
      <c r="S1109" s="154" t="str">
        <f>IFERROR(ROUNDDOWN(Q1109*VLOOKUP(N1109,【参考】数式用!$AR$2:$AW$48,MATCH(P1109,【参考】数式用!$AT$4:$AW$4)+2,FALSE)*0.5, 0), "")</f>
        <v/>
      </c>
      <c r="T1109" s="47"/>
      <c r="U1109" s="156" t="str">
        <f>IFERROR(IF(AG1109&lt;&gt;"",Q1109*VLOOKUP(N1109,【参考】数式用!$AG$2:$AL$48,MATCH(P1109,【参考】数式用!$AI$4:$AL$4,0)+2,0), ""), "")</f>
        <v/>
      </c>
      <c r="V1109" s="42"/>
      <c r="W1109" s="862"/>
      <c r="X1109" s="863"/>
      <c r="Y1109" s="43"/>
      <c r="Z1109" s="48"/>
      <c r="AA1109" s="155"/>
      <c r="AB1109" s="49"/>
      <c r="AC1109" s="864" t="str">
        <f>IFERROR(IF(AG1109&lt;&gt;"",Z1109*VLOOKUP(N1109,【参考】数式用!$AG$2:$AL$48,MATCH(Y1109,【参考】数式用!$AI$4:$AL$4,0)+2,0), ""), "")</f>
        <v/>
      </c>
      <c r="AD1109" s="864"/>
      <c r="AE1109" s="409"/>
      <c r="AF1109" s="53"/>
      <c r="AG1109" s="421" t="str">
        <f>IFERROR(VLOOKUP(O1109, 【参考】数式用!$AY$5:$AY$13, 1, FALSE), "")</f>
        <v/>
      </c>
      <c r="AH1109" s="422" t="str">
        <f>IFERROR(VLOOKUP(N1109, 【参考】数式用!$BA$2:$BB$48, 2, FALSE), "")</f>
        <v/>
      </c>
      <c r="AI1109" s="423" t="str">
        <f t="shared" si="36"/>
        <v/>
      </c>
      <c r="AJ1109" s="424" t="str">
        <f t="shared" si="37"/>
        <v/>
      </c>
    </row>
    <row r="1110" spans="1:36" ht="30" customHeight="1">
      <c r="A1110" s="153">
        <v>1097</v>
      </c>
      <c r="B1110" s="857" t="str">
        <f>IF(基本情報入力シート!C1135="","",基本情報入力シート!C1135)</f>
        <v/>
      </c>
      <c r="C1110" s="858"/>
      <c r="D1110" s="858"/>
      <c r="E1110" s="858"/>
      <c r="F1110" s="858"/>
      <c r="G1110" s="858"/>
      <c r="H1110" s="858"/>
      <c r="I1110" s="859"/>
      <c r="J1110" s="405" t="str">
        <f>IF(基本情報入力シート!M1135="","",基本情報入力シート!M1135)</f>
        <v/>
      </c>
      <c r="K1110" s="406" t="str">
        <f>IF(基本情報入力シート!R1135="","",基本情報入力シート!R1135)</f>
        <v/>
      </c>
      <c r="L1110" s="406" t="str">
        <f>IF(基本情報入力シート!W1135="","",基本情報入力シート!W1135)</f>
        <v/>
      </c>
      <c r="M1110" s="405" t="str">
        <f>IF(基本情報入力シート!X1135="","",基本情報入力シート!X1135)</f>
        <v/>
      </c>
      <c r="N1110" s="157" t="str">
        <f>IF(基本情報入力シート!Y1135="","",基本情報入力シート!Y1135)</f>
        <v/>
      </c>
      <c r="O1110" s="164"/>
      <c r="P1110" s="43"/>
      <c r="Q1110" s="860"/>
      <c r="R1110" s="861"/>
      <c r="S1110" s="154" t="str">
        <f>IFERROR(ROUNDDOWN(Q1110*VLOOKUP(N1110,【参考】数式用!$AR$2:$AW$48,MATCH(P1110,【参考】数式用!$AT$4:$AW$4)+2,FALSE)*0.5, 0), "")</f>
        <v/>
      </c>
      <c r="T1110" s="47"/>
      <c r="U1110" s="156" t="str">
        <f>IFERROR(IF(AG1110&lt;&gt;"",Q1110*VLOOKUP(N1110,【参考】数式用!$AG$2:$AL$48,MATCH(P1110,【参考】数式用!$AI$4:$AL$4,0)+2,0), ""), "")</f>
        <v/>
      </c>
      <c r="V1110" s="42"/>
      <c r="W1110" s="862"/>
      <c r="X1110" s="863"/>
      <c r="Y1110" s="43"/>
      <c r="Z1110" s="48"/>
      <c r="AA1110" s="155"/>
      <c r="AB1110" s="49"/>
      <c r="AC1110" s="864" t="str">
        <f>IFERROR(IF(AG1110&lt;&gt;"",Z1110*VLOOKUP(N1110,【参考】数式用!$AG$2:$AL$48,MATCH(Y1110,【参考】数式用!$AI$4:$AL$4,0)+2,0), ""), "")</f>
        <v/>
      </c>
      <c r="AD1110" s="864"/>
      <c r="AE1110" s="409"/>
      <c r="AF1110" s="53"/>
      <c r="AG1110" s="421" t="str">
        <f>IFERROR(VLOOKUP(O1110, 【参考】数式用!$AY$5:$AY$13, 1, FALSE), "")</f>
        <v/>
      </c>
      <c r="AH1110" s="422" t="str">
        <f>IFERROR(VLOOKUP(N1110, 【参考】数式用!$BA$2:$BB$48, 2, FALSE), "")</f>
        <v/>
      </c>
      <c r="AI1110" s="423" t="str">
        <f t="shared" si="36"/>
        <v/>
      </c>
      <c r="AJ1110" s="424" t="str">
        <f t="shared" si="37"/>
        <v/>
      </c>
    </row>
    <row r="1111" spans="1:36" ht="30" customHeight="1">
      <c r="A1111" s="153">
        <v>1098</v>
      </c>
      <c r="B1111" s="857" t="str">
        <f>IF(基本情報入力シート!C1136="","",基本情報入力シート!C1136)</f>
        <v/>
      </c>
      <c r="C1111" s="858"/>
      <c r="D1111" s="858"/>
      <c r="E1111" s="858"/>
      <c r="F1111" s="858"/>
      <c r="G1111" s="858"/>
      <c r="H1111" s="858"/>
      <c r="I1111" s="859"/>
      <c r="J1111" s="405" t="str">
        <f>IF(基本情報入力シート!M1136="","",基本情報入力シート!M1136)</f>
        <v/>
      </c>
      <c r="K1111" s="406" t="str">
        <f>IF(基本情報入力シート!R1136="","",基本情報入力シート!R1136)</f>
        <v/>
      </c>
      <c r="L1111" s="406" t="str">
        <f>IF(基本情報入力シート!W1136="","",基本情報入力シート!W1136)</f>
        <v/>
      </c>
      <c r="M1111" s="405" t="str">
        <f>IF(基本情報入力シート!X1136="","",基本情報入力シート!X1136)</f>
        <v/>
      </c>
      <c r="N1111" s="157" t="str">
        <f>IF(基本情報入力シート!Y1136="","",基本情報入力シート!Y1136)</f>
        <v/>
      </c>
      <c r="O1111" s="164"/>
      <c r="P1111" s="43"/>
      <c r="Q1111" s="860"/>
      <c r="R1111" s="861"/>
      <c r="S1111" s="154" t="str">
        <f>IFERROR(ROUNDDOWN(Q1111*VLOOKUP(N1111,【参考】数式用!$AR$2:$AW$48,MATCH(P1111,【参考】数式用!$AT$4:$AW$4)+2,FALSE)*0.5, 0), "")</f>
        <v/>
      </c>
      <c r="T1111" s="47"/>
      <c r="U1111" s="156" t="str">
        <f>IFERROR(IF(AG1111&lt;&gt;"",Q1111*VLOOKUP(N1111,【参考】数式用!$AG$2:$AL$48,MATCH(P1111,【参考】数式用!$AI$4:$AL$4,0)+2,0), ""), "")</f>
        <v/>
      </c>
      <c r="V1111" s="42"/>
      <c r="W1111" s="862"/>
      <c r="X1111" s="863"/>
      <c r="Y1111" s="43"/>
      <c r="Z1111" s="48"/>
      <c r="AA1111" s="155"/>
      <c r="AB1111" s="49"/>
      <c r="AC1111" s="864" t="str">
        <f>IFERROR(IF(AG1111&lt;&gt;"",Z1111*VLOOKUP(N1111,【参考】数式用!$AG$2:$AL$48,MATCH(Y1111,【参考】数式用!$AI$4:$AL$4,0)+2,0), ""), "")</f>
        <v/>
      </c>
      <c r="AD1111" s="864"/>
      <c r="AE1111" s="409"/>
      <c r="AF1111" s="53"/>
      <c r="AG1111" s="421" t="str">
        <f>IFERROR(VLOOKUP(O1111, 【参考】数式用!$AY$5:$AY$13, 1, FALSE), "")</f>
        <v/>
      </c>
      <c r="AH1111" s="422" t="str">
        <f>IFERROR(VLOOKUP(N1111, 【参考】数式用!$BA$2:$BB$48, 2, FALSE), "")</f>
        <v/>
      </c>
      <c r="AI1111" s="423" t="str">
        <f t="shared" si="36"/>
        <v/>
      </c>
      <c r="AJ1111" s="424" t="str">
        <f t="shared" si="37"/>
        <v/>
      </c>
    </row>
    <row r="1112" spans="1:36" ht="30" customHeight="1">
      <c r="A1112" s="153">
        <v>1099</v>
      </c>
      <c r="B1112" s="857" t="str">
        <f>IF(基本情報入力シート!C1137="","",基本情報入力シート!C1137)</f>
        <v/>
      </c>
      <c r="C1112" s="858"/>
      <c r="D1112" s="858"/>
      <c r="E1112" s="858"/>
      <c r="F1112" s="858"/>
      <c r="G1112" s="858"/>
      <c r="H1112" s="858"/>
      <c r="I1112" s="859"/>
      <c r="J1112" s="405" t="str">
        <f>IF(基本情報入力シート!M1137="","",基本情報入力シート!M1137)</f>
        <v/>
      </c>
      <c r="K1112" s="406" t="str">
        <f>IF(基本情報入力シート!R1137="","",基本情報入力シート!R1137)</f>
        <v/>
      </c>
      <c r="L1112" s="406" t="str">
        <f>IF(基本情報入力シート!W1137="","",基本情報入力シート!W1137)</f>
        <v/>
      </c>
      <c r="M1112" s="405" t="str">
        <f>IF(基本情報入力シート!X1137="","",基本情報入力シート!X1137)</f>
        <v/>
      </c>
      <c r="N1112" s="157" t="str">
        <f>IF(基本情報入力シート!Y1137="","",基本情報入力シート!Y1137)</f>
        <v/>
      </c>
      <c r="O1112" s="164"/>
      <c r="P1112" s="43"/>
      <c r="Q1112" s="860"/>
      <c r="R1112" s="861"/>
      <c r="S1112" s="154" t="str">
        <f>IFERROR(ROUNDDOWN(Q1112*VLOOKUP(N1112,【参考】数式用!$AR$2:$AW$48,MATCH(P1112,【参考】数式用!$AT$4:$AW$4)+2,FALSE)*0.5, 0), "")</f>
        <v/>
      </c>
      <c r="T1112" s="47"/>
      <c r="U1112" s="156" t="str">
        <f>IFERROR(IF(AG1112&lt;&gt;"",Q1112*VLOOKUP(N1112,【参考】数式用!$AG$2:$AL$48,MATCH(P1112,【参考】数式用!$AI$4:$AL$4,0)+2,0), ""), "")</f>
        <v/>
      </c>
      <c r="V1112" s="42"/>
      <c r="W1112" s="862"/>
      <c r="X1112" s="863"/>
      <c r="Y1112" s="43"/>
      <c r="Z1112" s="48"/>
      <c r="AA1112" s="155"/>
      <c r="AB1112" s="49"/>
      <c r="AC1112" s="864" t="str">
        <f>IFERROR(IF(AG1112&lt;&gt;"",Z1112*VLOOKUP(N1112,【参考】数式用!$AG$2:$AL$48,MATCH(Y1112,【参考】数式用!$AI$4:$AL$4,0)+2,0), ""), "")</f>
        <v/>
      </c>
      <c r="AD1112" s="864"/>
      <c r="AE1112" s="409"/>
      <c r="AF1112" s="53"/>
      <c r="AG1112" s="421" t="str">
        <f>IFERROR(VLOOKUP(O1112, 【参考】数式用!$AY$5:$AY$13, 1, FALSE), "")</f>
        <v/>
      </c>
      <c r="AH1112" s="422" t="str">
        <f>IFERROR(VLOOKUP(N1112, 【参考】数式用!$BA$2:$BB$48, 2, FALSE), "")</f>
        <v/>
      </c>
      <c r="AI1112" s="423" t="str">
        <f t="shared" si="36"/>
        <v/>
      </c>
      <c r="AJ1112" s="424" t="str">
        <f t="shared" si="37"/>
        <v/>
      </c>
    </row>
    <row r="1113" spans="1:36" ht="30" customHeight="1">
      <c r="A1113" s="153">
        <v>1100</v>
      </c>
      <c r="B1113" s="857" t="str">
        <f>IF(基本情報入力シート!C1138="","",基本情報入力シート!C1138)</f>
        <v/>
      </c>
      <c r="C1113" s="858"/>
      <c r="D1113" s="858"/>
      <c r="E1113" s="858"/>
      <c r="F1113" s="858"/>
      <c r="G1113" s="858"/>
      <c r="H1113" s="858"/>
      <c r="I1113" s="859"/>
      <c r="J1113" s="405" t="str">
        <f>IF(基本情報入力シート!M1138="","",基本情報入力シート!M1138)</f>
        <v/>
      </c>
      <c r="K1113" s="406" t="str">
        <f>IF(基本情報入力シート!R1138="","",基本情報入力シート!R1138)</f>
        <v/>
      </c>
      <c r="L1113" s="406" t="str">
        <f>IF(基本情報入力シート!W1138="","",基本情報入力シート!W1138)</f>
        <v/>
      </c>
      <c r="M1113" s="405" t="str">
        <f>IF(基本情報入力シート!X1138="","",基本情報入力シート!X1138)</f>
        <v/>
      </c>
      <c r="N1113" s="157" t="str">
        <f>IF(基本情報入力シート!Y1138="","",基本情報入力シート!Y1138)</f>
        <v/>
      </c>
      <c r="O1113" s="164"/>
      <c r="P1113" s="43"/>
      <c r="Q1113" s="860"/>
      <c r="R1113" s="861"/>
      <c r="S1113" s="154" t="str">
        <f>IFERROR(ROUNDDOWN(Q1113*VLOOKUP(N1113,【参考】数式用!$AR$2:$AW$48,MATCH(P1113,【参考】数式用!$AT$4:$AW$4)+2,FALSE)*0.5, 0), "")</f>
        <v/>
      </c>
      <c r="T1113" s="47"/>
      <c r="U1113" s="156" t="str">
        <f>IFERROR(IF(AG1113&lt;&gt;"",Q1113*VLOOKUP(N1113,【参考】数式用!$AG$2:$AL$48,MATCH(P1113,【参考】数式用!$AI$4:$AL$4,0)+2,0), ""), "")</f>
        <v/>
      </c>
      <c r="V1113" s="42"/>
      <c r="W1113" s="862"/>
      <c r="X1113" s="863"/>
      <c r="Y1113" s="43"/>
      <c r="Z1113" s="48"/>
      <c r="AA1113" s="155"/>
      <c r="AB1113" s="49"/>
      <c r="AC1113" s="864" t="str">
        <f>IFERROR(IF(AG1113&lt;&gt;"",Z1113*VLOOKUP(N1113,【参考】数式用!$AG$2:$AL$48,MATCH(Y1113,【参考】数式用!$AI$4:$AL$4,0)+2,0), ""), "")</f>
        <v/>
      </c>
      <c r="AD1113" s="864"/>
      <c r="AE1113" s="409"/>
      <c r="AF1113" s="53"/>
      <c r="AG1113" s="421" t="str">
        <f>IFERROR(VLOOKUP(O1113, 【参考】数式用!$AY$5:$AY$13, 1, FALSE), "")</f>
        <v/>
      </c>
      <c r="AH1113" s="422" t="str">
        <f>IFERROR(VLOOKUP(N1113, 【参考】数式用!$BA$2:$BB$48, 2, FALSE), "")</f>
        <v/>
      </c>
      <c r="AI1113" s="423" t="str">
        <f t="shared" si="36"/>
        <v/>
      </c>
      <c r="AJ1113" s="424" t="str">
        <f t="shared" si="37"/>
        <v/>
      </c>
    </row>
    <row r="1114" spans="1:36" ht="30" customHeight="1">
      <c r="A1114" s="153">
        <v>1101</v>
      </c>
      <c r="B1114" s="857" t="str">
        <f>IF(基本情報入力シート!C1139="","",基本情報入力シート!C1139)</f>
        <v/>
      </c>
      <c r="C1114" s="858"/>
      <c r="D1114" s="858"/>
      <c r="E1114" s="858"/>
      <c r="F1114" s="858"/>
      <c r="G1114" s="858"/>
      <c r="H1114" s="858"/>
      <c r="I1114" s="859"/>
      <c r="J1114" s="405" t="str">
        <f>IF(基本情報入力シート!M1139="","",基本情報入力シート!M1139)</f>
        <v/>
      </c>
      <c r="K1114" s="406" t="str">
        <f>IF(基本情報入力シート!R1139="","",基本情報入力シート!R1139)</f>
        <v/>
      </c>
      <c r="L1114" s="406" t="str">
        <f>IF(基本情報入力シート!W1139="","",基本情報入力シート!W1139)</f>
        <v/>
      </c>
      <c r="M1114" s="405" t="str">
        <f>IF(基本情報入力シート!X1139="","",基本情報入力シート!X1139)</f>
        <v/>
      </c>
      <c r="N1114" s="157" t="str">
        <f>IF(基本情報入力シート!Y1139="","",基本情報入力シート!Y1139)</f>
        <v/>
      </c>
      <c r="O1114" s="164"/>
      <c r="P1114" s="43"/>
      <c r="Q1114" s="860"/>
      <c r="R1114" s="861"/>
      <c r="S1114" s="154" t="str">
        <f>IFERROR(ROUNDDOWN(Q1114*VLOOKUP(N1114,【参考】数式用!$AR$2:$AW$48,MATCH(P1114,【参考】数式用!$AT$4:$AW$4)+2,FALSE)*0.5, 0), "")</f>
        <v/>
      </c>
      <c r="T1114" s="47"/>
      <c r="U1114" s="156" t="str">
        <f>IFERROR(IF(AG1114&lt;&gt;"",Q1114*VLOOKUP(N1114,【参考】数式用!$AG$2:$AL$48,MATCH(P1114,【参考】数式用!$AI$4:$AL$4,0)+2,0), ""), "")</f>
        <v/>
      </c>
      <c r="V1114" s="42"/>
      <c r="W1114" s="862"/>
      <c r="X1114" s="863"/>
      <c r="Y1114" s="43"/>
      <c r="Z1114" s="48"/>
      <c r="AA1114" s="155"/>
      <c r="AB1114" s="49"/>
      <c r="AC1114" s="864" t="str">
        <f>IFERROR(IF(AG1114&lt;&gt;"",Z1114*VLOOKUP(N1114,【参考】数式用!$AG$2:$AL$48,MATCH(Y1114,【参考】数式用!$AI$4:$AL$4,0)+2,0), ""), "")</f>
        <v/>
      </c>
      <c r="AD1114" s="864"/>
      <c r="AE1114" s="409"/>
      <c r="AF1114" s="53"/>
      <c r="AG1114" s="421" t="str">
        <f>IFERROR(VLOOKUP(O1114, 【参考】数式用!$AY$5:$AY$13, 1, FALSE), "")</f>
        <v/>
      </c>
      <c r="AH1114" s="422" t="str">
        <f>IFERROR(VLOOKUP(N1114, 【参考】数式用!$BA$2:$BB$48, 2, FALSE), "")</f>
        <v/>
      </c>
      <c r="AI1114" s="423" t="str">
        <f t="shared" si="36"/>
        <v/>
      </c>
      <c r="AJ1114" s="424" t="str">
        <f t="shared" si="37"/>
        <v/>
      </c>
    </row>
    <row r="1115" spans="1:36" ht="30" customHeight="1">
      <c r="A1115" s="153">
        <v>1102</v>
      </c>
      <c r="B1115" s="857" t="str">
        <f>IF(基本情報入力シート!C1140="","",基本情報入力シート!C1140)</f>
        <v/>
      </c>
      <c r="C1115" s="858"/>
      <c r="D1115" s="858"/>
      <c r="E1115" s="858"/>
      <c r="F1115" s="858"/>
      <c r="G1115" s="858"/>
      <c r="H1115" s="858"/>
      <c r="I1115" s="859"/>
      <c r="J1115" s="405" t="str">
        <f>IF(基本情報入力シート!M1140="","",基本情報入力シート!M1140)</f>
        <v/>
      </c>
      <c r="K1115" s="406" t="str">
        <f>IF(基本情報入力シート!R1140="","",基本情報入力シート!R1140)</f>
        <v/>
      </c>
      <c r="L1115" s="406" t="str">
        <f>IF(基本情報入力シート!W1140="","",基本情報入力シート!W1140)</f>
        <v/>
      </c>
      <c r="M1115" s="405" t="str">
        <f>IF(基本情報入力シート!X1140="","",基本情報入力シート!X1140)</f>
        <v/>
      </c>
      <c r="N1115" s="157" t="str">
        <f>IF(基本情報入力シート!Y1140="","",基本情報入力シート!Y1140)</f>
        <v/>
      </c>
      <c r="O1115" s="164"/>
      <c r="P1115" s="43"/>
      <c r="Q1115" s="860"/>
      <c r="R1115" s="861"/>
      <c r="S1115" s="154" t="str">
        <f>IFERROR(ROUNDDOWN(Q1115*VLOOKUP(N1115,【参考】数式用!$AR$2:$AW$48,MATCH(P1115,【参考】数式用!$AT$4:$AW$4)+2,FALSE)*0.5, 0), "")</f>
        <v/>
      </c>
      <c r="T1115" s="47"/>
      <c r="U1115" s="156" t="str">
        <f>IFERROR(IF(AG1115&lt;&gt;"",Q1115*VLOOKUP(N1115,【参考】数式用!$AG$2:$AL$48,MATCH(P1115,【参考】数式用!$AI$4:$AL$4,0)+2,0), ""), "")</f>
        <v/>
      </c>
      <c r="V1115" s="42"/>
      <c r="W1115" s="862"/>
      <c r="X1115" s="863"/>
      <c r="Y1115" s="43"/>
      <c r="Z1115" s="48"/>
      <c r="AA1115" s="155"/>
      <c r="AB1115" s="49"/>
      <c r="AC1115" s="864" t="str">
        <f>IFERROR(IF(AG1115&lt;&gt;"",Z1115*VLOOKUP(N1115,【参考】数式用!$AG$2:$AL$48,MATCH(Y1115,【参考】数式用!$AI$4:$AL$4,0)+2,0), ""), "")</f>
        <v/>
      </c>
      <c r="AD1115" s="864"/>
      <c r="AE1115" s="409"/>
      <c r="AF1115" s="53"/>
      <c r="AG1115" s="421" t="str">
        <f>IFERROR(VLOOKUP(O1115, 【参考】数式用!$AY$5:$AY$13, 1, FALSE), "")</f>
        <v/>
      </c>
      <c r="AH1115" s="422" t="str">
        <f>IFERROR(VLOOKUP(N1115, 【参考】数式用!$BA$2:$BB$48, 2, FALSE), "")</f>
        <v/>
      </c>
      <c r="AI1115" s="423" t="str">
        <f t="shared" si="36"/>
        <v/>
      </c>
      <c r="AJ1115" s="424" t="str">
        <f t="shared" si="37"/>
        <v/>
      </c>
    </row>
    <row r="1116" spans="1:36" ht="30" customHeight="1">
      <c r="A1116" s="153">
        <v>1103</v>
      </c>
      <c r="B1116" s="857" t="str">
        <f>IF(基本情報入力シート!C1141="","",基本情報入力シート!C1141)</f>
        <v/>
      </c>
      <c r="C1116" s="858"/>
      <c r="D1116" s="858"/>
      <c r="E1116" s="858"/>
      <c r="F1116" s="858"/>
      <c r="G1116" s="858"/>
      <c r="H1116" s="858"/>
      <c r="I1116" s="859"/>
      <c r="J1116" s="405" t="str">
        <f>IF(基本情報入力シート!M1141="","",基本情報入力シート!M1141)</f>
        <v/>
      </c>
      <c r="K1116" s="406" t="str">
        <f>IF(基本情報入力シート!R1141="","",基本情報入力シート!R1141)</f>
        <v/>
      </c>
      <c r="L1116" s="406" t="str">
        <f>IF(基本情報入力シート!W1141="","",基本情報入力シート!W1141)</f>
        <v/>
      </c>
      <c r="M1116" s="405" t="str">
        <f>IF(基本情報入力シート!X1141="","",基本情報入力シート!X1141)</f>
        <v/>
      </c>
      <c r="N1116" s="157" t="str">
        <f>IF(基本情報入力シート!Y1141="","",基本情報入力シート!Y1141)</f>
        <v/>
      </c>
      <c r="O1116" s="164"/>
      <c r="P1116" s="43"/>
      <c r="Q1116" s="860"/>
      <c r="R1116" s="861"/>
      <c r="S1116" s="154" t="str">
        <f>IFERROR(ROUNDDOWN(Q1116*VLOOKUP(N1116,【参考】数式用!$AR$2:$AW$48,MATCH(P1116,【参考】数式用!$AT$4:$AW$4)+2,FALSE)*0.5, 0), "")</f>
        <v/>
      </c>
      <c r="T1116" s="47"/>
      <c r="U1116" s="156" t="str">
        <f>IFERROR(IF(AG1116&lt;&gt;"",Q1116*VLOOKUP(N1116,【参考】数式用!$AG$2:$AL$48,MATCH(P1116,【参考】数式用!$AI$4:$AL$4,0)+2,0), ""), "")</f>
        <v/>
      </c>
      <c r="V1116" s="42"/>
      <c r="W1116" s="862"/>
      <c r="X1116" s="863"/>
      <c r="Y1116" s="43"/>
      <c r="Z1116" s="48"/>
      <c r="AA1116" s="155"/>
      <c r="AB1116" s="49"/>
      <c r="AC1116" s="864" t="str">
        <f>IFERROR(IF(AG1116&lt;&gt;"",Z1116*VLOOKUP(N1116,【参考】数式用!$AG$2:$AL$48,MATCH(Y1116,【参考】数式用!$AI$4:$AL$4,0)+2,0), ""), "")</f>
        <v/>
      </c>
      <c r="AD1116" s="864"/>
      <c r="AE1116" s="409"/>
      <c r="AF1116" s="53"/>
      <c r="AG1116" s="421" t="str">
        <f>IFERROR(VLOOKUP(O1116, 【参考】数式用!$AY$5:$AY$13, 1, FALSE), "")</f>
        <v/>
      </c>
      <c r="AH1116" s="422" t="str">
        <f>IFERROR(VLOOKUP(N1116, 【参考】数式用!$BA$2:$BB$48, 2, FALSE), "")</f>
        <v/>
      </c>
      <c r="AI1116" s="423" t="str">
        <f t="shared" si="36"/>
        <v/>
      </c>
      <c r="AJ1116" s="424" t="str">
        <f t="shared" si="37"/>
        <v/>
      </c>
    </row>
    <row r="1117" spans="1:36" ht="30" customHeight="1">
      <c r="A1117" s="153">
        <v>1104</v>
      </c>
      <c r="B1117" s="857" t="str">
        <f>IF(基本情報入力シート!C1142="","",基本情報入力シート!C1142)</f>
        <v/>
      </c>
      <c r="C1117" s="858"/>
      <c r="D1117" s="858"/>
      <c r="E1117" s="858"/>
      <c r="F1117" s="858"/>
      <c r="G1117" s="858"/>
      <c r="H1117" s="858"/>
      <c r="I1117" s="859"/>
      <c r="J1117" s="405" t="str">
        <f>IF(基本情報入力シート!M1142="","",基本情報入力シート!M1142)</f>
        <v/>
      </c>
      <c r="K1117" s="406" t="str">
        <f>IF(基本情報入力シート!R1142="","",基本情報入力シート!R1142)</f>
        <v/>
      </c>
      <c r="L1117" s="406" t="str">
        <f>IF(基本情報入力シート!W1142="","",基本情報入力シート!W1142)</f>
        <v/>
      </c>
      <c r="M1117" s="405" t="str">
        <f>IF(基本情報入力シート!X1142="","",基本情報入力シート!X1142)</f>
        <v/>
      </c>
      <c r="N1117" s="157" t="str">
        <f>IF(基本情報入力シート!Y1142="","",基本情報入力シート!Y1142)</f>
        <v/>
      </c>
      <c r="O1117" s="164"/>
      <c r="P1117" s="43"/>
      <c r="Q1117" s="860"/>
      <c r="R1117" s="861"/>
      <c r="S1117" s="154" t="str">
        <f>IFERROR(ROUNDDOWN(Q1117*VLOOKUP(N1117,【参考】数式用!$AR$2:$AW$48,MATCH(P1117,【参考】数式用!$AT$4:$AW$4)+2,FALSE)*0.5, 0), "")</f>
        <v/>
      </c>
      <c r="T1117" s="47"/>
      <c r="U1117" s="156" t="str">
        <f>IFERROR(IF(AG1117&lt;&gt;"",Q1117*VLOOKUP(N1117,【参考】数式用!$AG$2:$AL$48,MATCH(P1117,【参考】数式用!$AI$4:$AL$4,0)+2,0), ""), "")</f>
        <v/>
      </c>
      <c r="V1117" s="42"/>
      <c r="W1117" s="862"/>
      <c r="X1117" s="863"/>
      <c r="Y1117" s="43"/>
      <c r="Z1117" s="48"/>
      <c r="AA1117" s="155"/>
      <c r="AB1117" s="49"/>
      <c r="AC1117" s="864" t="str">
        <f>IFERROR(IF(AG1117&lt;&gt;"",Z1117*VLOOKUP(N1117,【参考】数式用!$AG$2:$AL$48,MATCH(Y1117,【参考】数式用!$AI$4:$AL$4,0)+2,0), ""), "")</f>
        <v/>
      </c>
      <c r="AD1117" s="864"/>
      <c r="AE1117" s="409"/>
      <c r="AF1117" s="53"/>
      <c r="AG1117" s="421" t="str">
        <f>IFERROR(VLOOKUP(O1117, 【参考】数式用!$AY$5:$AY$13, 1, FALSE), "")</f>
        <v/>
      </c>
      <c r="AH1117" s="422" t="str">
        <f>IFERROR(VLOOKUP(N1117, 【参考】数式用!$BA$2:$BB$48, 2, FALSE), "")</f>
        <v/>
      </c>
      <c r="AI1117" s="423" t="str">
        <f t="shared" si="36"/>
        <v/>
      </c>
      <c r="AJ1117" s="424" t="str">
        <f t="shared" si="37"/>
        <v/>
      </c>
    </row>
    <row r="1118" spans="1:36" ht="30" customHeight="1">
      <c r="A1118" s="153">
        <v>1105</v>
      </c>
      <c r="B1118" s="857" t="str">
        <f>IF(基本情報入力シート!C1143="","",基本情報入力シート!C1143)</f>
        <v/>
      </c>
      <c r="C1118" s="858"/>
      <c r="D1118" s="858"/>
      <c r="E1118" s="858"/>
      <c r="F1118" s="858"/>
      <c r="G1118" s="858"/>
      <c r="H1118" s="858"/>
      <c r="I1118" s="859"/>
      <c r="J1118" s="405" t="str">
        <f>IF(基本情報入力シート!M1143="","",基本情報入力シート!M1143)</f>
        <v/>
      </c>
      <c r="K1118" s="406" t="str">
        <f>IF(基本情報入力シート!R1143="","",基本情報入力シート!R1143)</f>
        <v/>
      </c>
      <c r="L1118" s="406" t="str">
        <f>IF(基本情報入力シート!W1143="","",基本情報入力シート!W1143)</f>
        <v/>
      </c>
      <c r="M1118" s="405" t="str">
        <f>IF(基本情報入力シート!X1143="","",基本情報入力シート!X1143)</f>
        <v/>
      </c>
      <c r="N1118" s="157" t="str">
        <f>IF(基本情報入力シート!Y1143="","",基本情報入力シート!Y1143)</f>
        <v/>
      </c>
      <c r="O1118" s="164"/>
      <c r="P1118" s="43"/>
      <c r="Q1118" s="860"/>
      <c r="R1118" s="861"/>
      <c r="S1118" s="154" t="str">
        <f>IFERROR(ROUNDDOWN(Q1118*VLOOKUP(N1118,【参考】数式用!$AR$2:$AW$48,MATCH(P1118,【参考】数式用!$AT$4:$AW$4)+2,FALSE)*0.5, 0), "")</f>
        <v/>
      </c>
      <c r="T1118" s="47"/>
      <c r="U1118" s="156" t="str">
        <f>IFERROR(IF(AG1118&lt;&gt;"",Q1118*VLOOKUP(N1118,【参考】数式用!$AG$2:$AL$48,MATCH(P1118,【参考】数式用!$AI$4:$AL$4,0)+2,0), ""), "")</f>
        <v/>
      </c>
      <c r="V1118" s="42"/>
      <c r="W1118" s="862"/>
      <c r="X1118" s="863"/>
      <c r="Y1118" s="43"/>
      <c r="Z1118" s="48"/>
      <c r="AA1118" s="155"/>
      <c r="AB1118" s="49"/>
      <c r="AC1118" s="864" t="str">
        <f>IFERROR(IF(AG1118&lt;&gt;"",Z1118*VLOOKUP(N1118,【参考】数式用!$AG$2:$AL$48,MATCH(Y1118,【参考】数式用!$AI$4:$AL$4,0)+2,0), ""), "")</f>
        <v/>
      </c>
      <c r="AD1118" s="864"/>
      <c r="AE1118" s="409"/>
      <c r="AF1118" s="53"/>
      <c r="AG1118" s="421" t="str">
        <f>IFERROR(VLOOKUP(O1118, 【参考】数式用!$AY$5:$AY$13, 1, FALSE), "")</f>
        <v/>
      </c>
      <c r="AH1118" s="422" t="str">
        <f>IFERROR(VLOOKUP(N1118, 【参考】数式用!$BA$2:$BB$48, 2, FALSE), "")</f>
        <v/>
      </c>
      <c r="AI1118" s="423" t="str">
        <f t="shared" si="36"/>
        <v/>
      </c>
      <c r="AJ1118" s="424" t="str">
        <f t="shared" si="37"/>
        <v/>
      </c>
    </row>
    <row r="1119" spans="1:36" ht="30" customHeight="1">
      <c r="A1119" s="153">
        <v>1106</v>
      </c>
      <c r="B1119" s="857" t="str">
        <f>IF(基本情報入力シート!C1144="","",基本情報入力シート!C1144)</f>
        <v/>
      </c>
      <c r="C1119" s="858"/>
      <c r="D1119" s="858"/>
      <c r="E1119" s="858"/>
      <c r="F1119" s="858"/>
      <c r="G1119" s="858"/>
      <c r="H1119" s="858"/>
      <c r="I1119" s="859"/>
      <c r="J1119" s="405" t="str">
        <f>IF(基本情報入力シート!M1144="","",基本情報入力シート!M1144)</f>
        <v/>
      </c>
      <c r="K1119" s="406" t="str">
        <f>IF(基本情報入力シート!R1144="","",基本情報入力シート!R1144)</f>
        <v/>
      </c>
      <c r="L1119" s="406" t="str">
        <f>IF(基本情報入力シート!W1144="","",基本情報入力シート!W1144)</f>
        <v/>
      </c>
      <c r="M1119" s="405" t="str">
        <f>IF(基本情報入力シート!X1144="","",基本情報入力シート!X1144)</f>
        <v/>
      </c>
      <c r="N1119" s="157" t="str">
        <f>IF(基本情報入力シート!Y1144="","",基本情報入力シート!Y1144)</f>
        <v/>
      </c>
      <c r="O1119" s="164"/>
      <c r="P1119" s="43"/>
      <c r="Q1119" s="860"/>
      <c r="R1119" s="861"/>
      <c r="S1119" s="154" t="str">
        <f>IFERROR(ROUNDDOWN(Q1119*VLOOKUP(N1119,【参考】数式用!$AR$2:$AW$48,MATCH(P1119,【参考】数式用!$AT$4:$AW$4)+2,FALSE)*0.5, 0), "")</f>
        <v/>
      </c>
      <c r="T1119" s="47"/>
      <c r="U1119" s="156" t="str">
        <f>IFERROR(IF(AG1119&lt;&gt;"",Q1119*VLOOKUP(N1119,【参考】数式用!$AG$2:$AL$48,MATCH(P1119,【参考】数式用!$AI$4:$AL$4,0)+2,0), ""), "")</f>
        <v/>
      </c>
      <c r="V1119" s="42"/>
      <c r="W1119" s="862"/>
      <c r="X1119" s="863"/>
      <c r="Y1119" s="43"/>
      <c r="Z1119" s="48"/>
      <c r="AA1119" s="155"/>
      <c r="AB1119" s="49"/>
      <c r="AC1119" s="864" t="str">
        <f>IFERROR(IF(AG1119&lt;&gt;"",Z1119*VLOOKUP(N1119,【参考】数式用!$AG$2:$AL$48,MATCH(Y1119,【参考】数式用!$AI$4:$AL$4,0)+2,0), ""), "")</f>
        <v/>
      </c>
      <c r="AD1119" s="864"/>
      <c r="AE1119" s="409"/>
      <c r="AF1119" s="53"/>
      <c r="AG1119" s="421" t="str">
        <f>IFERROR(VLOOKUP(O1119, 【参考】数式用!$AY$5:$AY$13, 1, FALSE), "")</f>
        <v/>
      </c>
      <c r="AH1119" s="422" t="str">
        <f>IFERROR(VLOOKUP(N1119, 【参考】数式用!$BA$2:$BB$48, 2, FALSE), "")</f>
        <v/>
      </c>
      <c r="AI1119" s="423" t="str">
        <f t="shared" si="36"/>
        <v/>
      </c>
      <c r="AJ1119" s="424" t="str">
        <f t="shared" si="37"/>
        <v/>
      </c>
    </row>
    <row r="1120" spans="1:36" ht="30" customHeight="1">
      <c r="A1120" s="153">
        <v>1107</v>
      </c>
      <c r="B1120" s="857" t="str">
        <f>IF(基本情報入力シート!C1145="","",基本情報入力シート!C1145)</f>
        <v/>
      </c>
      <c r="C1120" s="858"/>
      <c r="D1120" s="858"/>
      <c r="E1120" s="858"/>
      <c r="F1120" s="858"/>
      <c r="G1120" s="858"/>
      <c r="H1120" s="858"/>
      <c r="I1120" s="859"/>
      <c r="J1120" s="405" t="str">
        <f>IF(基本情報入力シート!M1145="","",基本情報入力シート!M1145)</f>
        <v/>
      </c>
      <c r="K1120" s="406" t="str">
        <f>IF(基本情報入力シート!R1145="","",基本情報入力シート!R1145)</f>
        <v/>
      </c>
      <c r="L1120" s="406" t="str">
        <f>IF(基本情報入力シート!W1145="","",基本情報入力シート!W1145)</f>
        <v/>
      </c>
      <c r="M1120" s="405" t="str">
        <f>IF(基本情報入力シート!X1145="","",基本情報入力シート!X1145)</f>
        <v/>
      </c>
      <c r="N1120" s="157" t="str">
        <f>IF(基本情報入力シート!Y1145="","",基本情報入力シート!Y1145)</f>
        <v/>
      </c>
      <c r="O1120" s="164"/>
      <c r="P1120" s="43"/>
      <c r="Q1120" s="860"/>
      <c r="R1120" s="861"/>
      <c r="S1120" s="154" t="str">
        <f>IFERROR(ROUNDDOWN(Q1120*VLOOKUP(N1120,【参考】数式用!$AR$2:$AW$48,MATCH(P1120,【参考】数式用!$AT$4:$AW$4)+2,FALSE)*0.5, 0), "")</f>
        <v/>
      </c>
      <c r="T1120" s="47"/>
      <c r="U1120" s="156" t="str">
        <f>IFERROR(IF(AG1120&lt;&gt;"",Q1120*VLOOKUP(N1120,【参考】数式用!$AG$2:$AL$48,MATCH(P1120,【参考】数式用!$AI$4:$AL$4,0)+2,0), ""), "")</f>
        <v/>
      </c>
      <c r="V1120" s="42"/>
      <c r="W1120" s="862"/>
      <c r="X1120" s="863"/>
      <c r="Y1120" s="43"/>
      <c r="Z1120" s="48"/>
      <c r="AA1120" s="155"/>
      <c r="AB1120" s="49"/>
      <c r="AC1120" s="864" t="str">
        <f>IFERROR(IF(AG1120&lt;&gt;"",Z1120*VLOOKUP(N1120,【参考】数式用!$AG$2:$AL$48,MATCH(Y1120,【参考】数式用!$AI$4:$AL$4,0)+2,0), ""), "")</f>
        <v/>
      </c>
      <c r="AD1120" s="864"/>
      <c r="AE1120" s="409"/>
      <c r="AF1120" s="53"/>
      <c r="AG1120" s="421" t="str">
        <f>IFERROR(VLOOKUP(O1120, 【参考】数式用!$AY$5:$AY$13, 1, FALSE), "")</f>
        <v/>
      </c>
      <c r="AH1120" s="422" t="str">
        <f>IFERROR(VLOOKUP(N1120, 【参考】数式用!$BA$2:$BB$48, 2, FALSE), "")</f>
        <v/>
      </c>
      <c r="AI1120" s="423" t="str">
        <f t="shared" si="36"/>
        <v/>
      </c>
      <c r="AJ1120" s="424" t="str">
        <f t="shared" si="37"/>
        <v/>
      </c>
    </row>
    <row r="1121" spans="1:36" ht="30" customHeight="1">
      <c r="A1121" s="153">
        <v>1108</v>
      </c>
      <c r="B1121" s="857" t="str">
        <f>IF(基本情報入力シート!C1146="","",基本情報入力シート!C1146)</f>
        <v/>
      </c>
      <c r="C1121" s="858"/>
      <c r="D1121" s="858"/>
      <c r="E1121" s="858"/>
      <c r="F1121" s="858"/>
      <c r="G1121" s="858"/>
      <c r="H1121" s="858"/>
      <c r="I1121" s="859"/>
      <c r="J1121" s="405" t="str">
        <f>IF(基本情報入力シート!M1146="","",基本情報入力シート!M1146)</f>
        <v/>
      </c>
      <c r="K1121" s="406" t="str">
        <f>IF(基本情報入力シート!R1146="","",基本情報入力シート!R1146)</f>
        <v/>
      </c>
      <c r="L1121" s="406" t="str">
        <f>IF(基本情報入力シート!W1146="","",基本情報入力シート!W1146)</f>
        <v/>
      </c>
      <c r="M1121" s="405" t="str">
        <f>IF(基本情報入力シート!X1146="","",基本情報入力シート!X1146)</f>
        <v/>
      </c>
      <c r="N1121" s="157" t="str">
        <f>IF(基本情報入力シート!Y1146="","",基本情報入力シート!Y1146)</f>
        <v/>
      </c>
      <c r="O1121" s="164"/>
      <c r="P1121" s="43"/>
      <c r="Q1121" s="860"/>
      <c r="R1121" s="861"/>
      <c r="S1121" s="154" t="str">
        <f>IFERROR(ROUNDDOWN(Q1121*VLOOKUP(N1121,【参考】数式用!$AR$2:$AW$48,MATCH(P1121,【参考】数式用!$AT$4:$AW$4)+2,FALSE)*0.5, 0), "")</f>
        <v/>
      </c>
      <c r="T1121" s="47"/>
      <c r="U1121" s="156" t="str">
        <f>IFERROR(IF(AG1121&lt;&gt;"",Q1121*VLOOKUP(N1121,【参考】数式用!$AG$2:$AL$48,MATCH(P1121,【参考】数式用!$AI$4:$AL$4,0)+2,0), ""), "")</f>
        <v/>
      </c>
      <c r="V1121" s="42"/>
      <c r="W1121" s="862"/>
      <c r="X1121" s="863"/>
      <c r="Y1121" s="43"/>
      <c r="Z1121" s="48"/>
      <c r="AA1121" s="155"/>
      <c r="AB1121" s="49"/>
      <c r="AC1121" s="864" t="str">
        <f>IFERROR(IF(AG1121&lt;&gt;"",Z1121*VLOOKUP(N1121,【参考】数式用!$AG$2:$AL$48,MATCH(Y1121,【参考】数式用!$AI$4:$AL$4,0)+2,0), ""), "")</f>
        <v/>
      </c>
      <c r="AD1121" s="864"/>
      <c r="AE1121" s="409"/>
      <c r="AF1121" s="53"/>
      <c r="AG1121" s="421" t="str">
        <f>IFERROR(VLOOKUP(O1121, 【参考】数式用!$AY$5:$AY$13, 1, FALSE), "")</f>
        <v/>
      </c>
      <c r="AH1121" s="422" t="str">
        <f>IFERROR(VLOOKUP(N1121, 【参考】数式用!$BA$2:$BB$48, 2, FALSE), "")</f>
        <v/>
      </c>
      <c r="AI1121" s="423" t="str">
        <f t="shared" si="36"/>
        <v/>
      </c>
      <c r="AJ1121" s="424" t="str">
        <f t="shared" si="37"/>
        <v/>
      </c>
    </row>
    <row r="1122" spans="1:36" ht="30" customHeight="1">
      <c r="A1122" s="153">
        <v>1109</v>
      </c>
      <c r="B1122" s="857" t="str">
        <f>IF(基本情報入力シート!C1147="","",基本情報入力シート!C1147)</f>
        <v/>
      </c>
      <c r="C1122" s="858"/>
      <c r="D1122" s="858"/>
      <c r="E1122" s="858"/>
      <c r="F1122" s="858"/>
      <c r="G1122" s="858"/>
      <c r="H1122" s="858"/>
      <c r="I1122" s="859"/>
      <c r="J1122" s="405" t="str">
        <f>IF(基本情報入力シート!M1147="","",基本情報入力シート!M1147)</f>
        <v/>
      </c>
      <c r="K1122" s="406" t="str">
        <f>IF(基本情報入力シート!R1147="","",基本情報入力シート!R1147)</f>
        <v/>
      </c>
      <c r="L1122" s="406" t="str">
        <f>IF(基本情報入力シート!W1147="","",基本情報入力シート!W1147)</f>
        <v/>
      </c>
      <c r="M1122" s="405" t="str">
        <f>IF(基本情報入力シート!X1147="","",基本情報入力シート!X1147)</f>
        <v/>
      </c>
      <c r="N1122" s="157" t="str">
        <f>IF(基本情報入力シート!Y1147="","",基本情報入力シート!Y1147)</f>
        <v/>
      </c>
      <c r="O1122" s="164"/>
      <c r="P1122" s="43"/>
      <c r="Q1122" s="860"/>
      <c r="R1122" s="861"/>
      <c r="S1122" s="154" t="str">
        <f>IFERROR(ROUNDDOWN(Q1122*VLOOKUP(N1122,【参考】数式用!$AR$2:$AW$48,MATCH(P1122,【参考】数式用!$AT$4:$AW$4)+2,FALSE)*0.5, 0), "")</f>
        <v/>
      </c>
      <c r="T1122" s="47"/>
      <c r="U1122" s="156" t="str">
        <f>IFERROR(IF(AG1122&lt;&gt;"",Q1122*VLOOKUP(N1122,【参考】数式用!$AG$2:$AL$48,MATCH(P1122,【参考】数式用!$AI$4:$AL$4,0)+2,0), ""), "")</f>
        <v/>
      </c>
      <c r="V1122" s="42"/>
      <c r="W1122" s="862"/>
      <c r="X1122" s="863"/>
      <c r="Y1122" s="43"/>
      <c r="Z1122" s="48"/>
      <c r="AA1122" s="155"/>
      <c r="AB1122" s="49"/>
      <c r="AC1122" s="864" t="str">
        <f>IFERROR(IF(AG1122&lt;&gt;"",Z1122*VLOOKUP(N1122,【参考】数式用!$AG$2:$AL$48,MATCH(Y1122,【参考】数式用!$AI$4:$AL$4,0)+2,0), ""), "")</f>
        <v/>
      </c>
      <c r="AD1122" s="864"/>
      <c r="AE1122" s="409"/>
      <c r="AF1122" s="53"/>
      <c r="AG1122" s="421" t="str">
        <f>IFERROR(VLOOKUP(O1122, 【参考】数式用!$AY$5:$AY$13, 1, FALSE), "")</f>
        <v/>
      </c>
      <c r="AH1122" s="422" t="str">
        <f>IFERROR(VLOOKUP(N1122, 【参考】数式用!$BA$2:$BB$48, 2, FALSE), "")</f>
        <v/>
      </c>
      <c r="AI1122" s="423" t="str">
        <f t="shared" si="36"/>
        <v/>
      </c>
      <c r="AJ1122" s="424" t="str">
        <f t="shared" si="37"/>
        <v/>
      </c>
    </row>
    <row r="1123" spans="1:36" ht="30" customHeight="1">
      <c r="A1123" s="153">
        <v>1110</v>
      </c>
      <c r="B1123" s="857" t="str">
        <f>IF(基本情報入力シート!C1148="","",基本情報入力シート!C1148)</f>
        <v/>
      </c>
      <c r="C1123" s="858"/>
      <c r="D1123" s="858"/>
      <c r="E1123" s="858"/>
      <c r="F1123" s="858"/>
      <c r="G1123" s="858"/>
      <c r="H1123" s="858"/>
      <c r="I1123" s="859"/>
      <c r="J1123" s="405" t="str">
        <f>IF(基本情報入力シート!M1148="","",基本情報入力シート!M1148)</f>
        <v/>
      </c>
      <c r="K1123" s="406" t="str">
        <f>IF(基本情報入力シート!R1148="","",基本情報入力シート!R1148)</f>
        <v/>
      </c>
      <c r="L1123" s="406" t="str">
        <f>IF(基本情報入力シート!W1148="","",基本情報入力シート!W1148)</f>
        <v/>
      </c>
      <c r="M1123" s="405" t="str">
        <f>IF(基本情報入力シート!X1148="","",基本情報入力シート!X1148)</f>
        <v/>
      </c>
      <c r="N1123" s="157" t="str">
        <f>IF(基本情報入力シート!Y1148="","",基本情報入力シート!Y1148)</f>
        <v/>
      </c>
      <c r="O1123" s="164"/>
      <c r="P1123" s="43"/>
      <c r="Q1123" s="860"/>
      <c r="R1123" s="861"/>
      <c r="S1123" s="154" t="str">
        <f>IFERROR(ROUNDDOWN(Q1123*VLOOKUP(N1123,【参考】数式用!$AR$2:$AW$48,MATCH(P1123,【参考】数式用!$AT$4:$AW$4)+2,FALSE)*0.5, 0), "")</f>
        <v/>
      </c>
      <c r="T1123" s="47"/>
      <c r="U1123" s="156" t="str">
        <f>IFERROR(IF(AG1123&lt;&gt;"",Q1123*VLOOKUP(N1123,【参考】数式用!$AG$2:$AL$48,MATCH(P1123,【参考】数式用!$AI$4:$AL$4,0)+2,0), ""), "")</f>
        <v/>
      </c>
      <c r="V1123" s="42"/>
      <c r="W1123" s="862"/>
      <c r="X1123" s="863"/>
      <c r="Y1123" s="43"/>
      <c r="Z1123" s="48"/>
      <c r="AA1123" s="155"/>
      <c r="AB1123" s="49"/>
      <c r="AC1123" s="864" t="str">
        <f>IFERROR(IF(AG1123&lt;&gt;"",Z1123*VLOOKUP(N1123,【参考】数式用!$AG$2:$AL$48,MATCH(Y1123,【参考】数式用!$AI$4:$AL$4,0)+2,0), ""), "")</f>
        <v/>
      </c>
      <c r="AD1123" s="864"/>
      <c r="AE1123" s="409"/>
      <c r="AF1123" s="53"/>
      <c r="AG1123" s="421" t="str">
        <f>IFERROR(VLOOKUP(O1123, 【参考】数式用!$AY$5:$AY$13, 1, FALSE), "")</f>
        <v/>
      </c>
      <c r="AH1123" s="422" t="str">
        <f>IFERROR(VLOOKUP(N1123, 【参考】数式用!$BA$2:$BB$48, 2, FALSE), "")</f>
        <v/>
      </c>
      <c r="AI1123" s="423" t="str">
        <f t="shared" si="36"/>
        <v/>
      </c>
      <c r="AJ1123" s="424" t="str">
        <f t="shared" si="37"/>
        <v/>
      </c>
    </row>
    <row r="1124" spans="1:36" ht="30" customHeight="1">
      <c r="A1124" s="153">
        <v>1111</v>
      </c>
      <c r="B1124" s="857" t="str">
        <f>IF(基本情報入力シート!C1149="","",基本情報入力シート!C1149)</f>
        <v/>
      </c>
      <c r="C1124" s="858"/>
      <c r="D1124" s="858"/>
      <c r="E1124" s="858"/>
      <c r="F1124" s="858"/>
      <c r="G1124" s="858"/>
      <c r="H1124" s="858"/>
      <c r="I1124" s="859"/>
      <c r="J1124" s="405" t="str">
        <f>IF(基本情報入力シート!M1149="","",基本情報入力シート!M1149)</f>
        <v/>
      </c>
      <c r="K1124" s="406" t="str">
        <f>IF(基本情報入力シート!R1149="","",基本情報入力シート!R1149)</f>
        <v/>
      </c>
      <c r="L1124" s="406" t="str">
        <f>IF(基本情報入力シート!W1149="","",基本情報入力シート!W1149)</f>
        <v/>
      </c>
      <c r="M1124" s="405" t="str">
        <f>IF(基本情報入力シート!X1149="","",基本情報入力シート!X1149)</f>
        <v/>
      </c>
      <c r="N1124" s="157" t="str">
        <f>IF(基本情報入力シート!Y1149="","",基本情報入力シート!Y1149)</f>
        <v/>
      </c>
      <c r="O1124" s="164"/>
      <c r="P1124" s="43"/>
      <c r="Q1124" s="860"/>
      <c r="R1124" s="861"/>
      <c r="S1124" s="154" t="str">
        <f>IFERROR(ROUNDDOWN(Q1124*VLOOKUP(N1124,【参考】数式用!$AR$2:$AW$48,MATCH(P1124,【参考】数式用!$AT$4:$AW$4)+2,FALSE)*0.5, 0), "")</f>
        <v/>
      </c>
      <c r="T1124" s="47"/>
      <c r="U1124" s="156" t="str">
        <f>IFERROR(IF(AG1124&lt;&gt;"",Q1124*VLOOKUP(N1124,【参考】数式用!$AG$2:$AL$48,MATCH(P1124,【参考】数式用!$AI$4:$AL$4,0)+2,0), ""), "")</f>
        <v/>
      </c>
      <c r="V1124" s="42"/>
      <c r="W1124" s="862"/>
      <c r="X1124" s="863"/>
      <c r="Y1124" s="43"/>
      <c r="Z1124" s="48"/>
      <c r="AA1124" s="155"/>
      <c r="AB1124" s="49"/>
      <c r="AC1124" s="864" t="str">
        <f>IFERROR(IF(AG1124&lt;&gt;"",Z1124*VLOOKUP(N1124,【参考】数式用!$AG$2:$AL$48,MATCH(Y1124,【参考】数式用!$AI$4:$AL$4,0)+2,0), ""), "")</f>
        <v/>
      </c>
      <c r="AD1124" s="864"/>
      <c r="AE1124" s="409"/>
      <c r="AF1124" s="53"/>
      <c r="AG1124" s="421" t="str">
        <f>IFERROR(VLOOKUP(O1124, 【参考】数式用!$AY$5:$AY$13, 1, FALSE), "")</f>
        <v/>
      </c>
      <c r="AH1124" s="422" t="str">
        <f>IFERROR(VLOOKUP(N1124, 【参考】数式用!$BA$2:$BB$48, 2, FALSE), "")</f>
        <v/>
      </c>
      <c r="AI1124" s="423" t="str">
        <f t="shared" si="36"/>
        <v/>
      </c>
      <c r="AJ1124" s="424" t="str">
        <f t="shared" si="37"/>
        <v/>
      </c>
    </row>
    <row r="1125" spans="1:36" ht="30" customHeight="1">
      <c r="A1125" s="153">
        <v>1112</v>
      </c>
      <c r="B1125" s="857" t="str">
        <f>IF(基本情報入力シート!C1150="","",基本情報入力シート!C1150)</f>
        <v/>
      </c>
      <c r="C1125" s="858"/>
      <c r="D1125" s="858"/>
      <c r="E1125" s="858"/>
      <c r="F1125" s="858"/>
      <c r="G1125" s="858"/>
      <c r="H1125" s="858"/>
      <c r="I1125" s="859"/>
      <c r="J1125" s="405" t="str">
        <f>IF(基本情報入力シート!M1150="","",基本情報入力シート!M1150)</f>
        <v/>
      </c>
      <c r="K1125" s="406" t="str">
        <f>IF(基本情報入力シート!R1150="","",基本情報入力シート!R1150)</f>
        <v/>
      </c>
      <c r="L1125" s="406" t="str">
        <f>IF(基本情報入力シート!W1150="","",基本情報入力シート!W1150)</f>
        <v/>
      </c>
      <c r="M1125" s="405" t="str">
        <f>IF(基本情報入力シート!X1150="","",基本情報入力シート!X1150)</f>
        <v/>
      </c>
      <c r="N1125" s="157" t="str">
        <f>IF(基本情報入力シート!Y1150="","",基本情報入力シート!Y1150)</f>
        <v/>
      </c>
      <c r="O1125" s="164"/>
      <c r="P1125" s="43"/>
      <c r="Q1125" s="860"/>
      <c r="R1125" s="861"/>
      <c r="S1125" s="154" t="str">
        <f>IFERROR(ROUNDDOWN(Q1125*VLOOKUP(N1125,【参考】数式用!$AR$2:$AW$48,MATCH(P1125,【参考】数式用!$AT$4:$AW$4)+2,FALSE)*0.5, 0), "")</f>
        <v/>
      </c>
      <c r="T1125" s="47"/>
      <c r="U1125" s="156" t="str">
        <f>IFERROR(IF(AG1125&lt;&gt;"",Q1125*VLOOKUP(N1125,【参考】数式用!$AG$2:$AL$48,MATCH(P1125,【参考】数式用!$AI$4:$AL$4,0)+2,0), ""), "")</f>
        <v/>
      </c>
      <c r="V1125" s="42"/>
      <c r="W1125" s="862"/>
      <c r="X1125" s="863"/>
      <c r="Y1125" s="43"/>
      <c r="Z1125" s="48"/>
      <c r="AA1125" s="155"/>
      <c r="AB1125" s="49"/>
      <c r="AC1125" s="864" t="str">
        <f>IFERROR(IF(AG1125&lt;&gt;"",Z1125*VLOOKUP(N1125,【参考】数式用!$AG$2:$AL$48,MATCH(Y1125,【参考】数式用!$AI$4:$AL$4,0)+2,0), ""), "")</f>
        <v/>
      </c>
      <c r="AD1125" s="864"/>
      <c r="AE1125" s="409"/>
      <c r="AF1125" s="53"/>
      <c r="AG1125" s="421" t="str">
        <f>IFERROR(VLOOKUP(O1125, 【参考】数式用!$AY$5:$AY$13, 1, FALSE), "")</f>
        <v/>
      </c>
      <c r="AH1125" s="422" t="str">
        <f>IFERROR(VLOOKUP(N1125, 【参考】数式用!$BA$2:$BB$48, 2, FALSE), "")</f>
        <v/>
      </c>
      <c r="AI1125" s="423" t="str">
        <f t="shared" si="36"/>
        <v/>
      </c>
      <c r="AJ1125" s="424" t="str">
        <f t="shared" si="37"/>
        <v/>
      </c>
    </row>
    <row r="1126" spans="1:36" ht="30" customHeight="1">
      <c r="A1126" s="153">
        <v>1113</v>
      </c>
      <c r="B1126" s="857" t="str">
        <f>IF(基本情報入力シート!C1151="","",基本情報入力シート!C1151)</f>
        <v/>
      </c>
      <c r="C1126" s="858"/>
      <c r="D1126" s="858"/>
      <c r="E1126" s="858"/>
      <c r="F1126" s="858"/>
      <c r="G1126" s="858"/>
      <c r="H1126" s="858"/>
      <c r="I1126" s="859"/>
      <c r="J1126" s="405" t="str">
        <f>IF(基本情報入力シート!M1151="","",基本情報入力シート!M1151)</f>
        <v/>
      </c>
      <c r="K1126" s="406" t="str">
        <f>IF(基本情報入力シート!R1151="","",基本情報入力シート!R1151)</f>
        <v/>
      </c>
      <c r="L1126" s="406" t="str">
        <f>IF(基本情報入力シート!W1151="","",基本情報入力シート!W1151)</f>
        <v/>
      </c>
      <c r="M1126" s="405" t="str">
        <f>IF(基本情報入力シート!X1151="","",基本情報入力シート!X1151)</f>
        <v/>
      </c>
      <c r="N1126" s="157" t="str">
        <f>IF(基本情報入力シート!Y1151="","",基本情報入力シート!Y1151)</f>
        <v/>
      </c>
      <c r="O1126" s="164"/>
      <c r="P1126" s="43"/>
      <c r="Q1126" s="860"/>
      <c r="R1126" s="861"/>
      <c r="S1126" s="154" t="str">
        <f>IFERROR(ROUNDDOWN(Q1126*VLOOKUP(N1126,【参考】数式用!$AR$2:$AW$48,MATCH(P1126,【参考】数式用!$AT$4:$AW$4)+2,FALSE)*0.5, 0), "")</f>
        <v/>
      </c>
      <c r="T1126" s="47"/>
      <c r="U1126" s="156" t="str">
        <f>IFERROR(IF(AG1126&lt;&gt;"",Q1126*VLOOKUP(N1126,【参考】数式用!$AG$2:$AL$48,MATCH(P1126,【参考】数式用!$AI$4:$AL$4,0)+2,0), ""), "")</f>
        <v/>
      </c>
      <c r="V1126" s="42"/>
      <c r="W1126" s="862"/>
      <c r="X1126" s="863"/>
      <c r="Y1126" s="43"/>
      <c r="Z1126" s="48"/>
      <c r="AA1126" s="155"/>
      <c r="AB1126" s="49"/>
      <c r="AC1126" s="864" t="str">
        <f>IFERROR(IF(AG1126&lt;&gt;"",Z1126*VLOOKUP(N1126,【参考】数式用!$AG$2:$AL$48,MATCH(Y1126,【参考】数式用!$AI$4:$AL$4,0)+2,0), ""), "")</f>
        <v/>
      </c>
      <c r="AD1126" s="864"/>
      <c r="AE1126" s="409"/>
      <c r="AF1126" s="53"/>
      <c r="AG1126" s="421" t="str">
        <f>IFERROR(VLOOKUP(O1126, 【参考】数式用!$AY$5:$AY$13, 1, FALSE), "")</f>
        <v/>
      </c>
      <c r="AH1126" s="422" t="str">
        <f>IFERROR(VLOOKUP(N1126, 【参考】数式用!$BA$2:$BB$48, 2, FALSE), "")</f>
        <v/>
      </c>
      <c r="AI1126" s="423" t="str">
        <f t="shared" si="36"/>
        <v/>
      </c>
      <c r="AJ1126" s="424" t="str">
        <f t="shared" si="37"/>
        <v/>
      </c>
    </row>
    <row r="1127" spans="1:36" ht="30" customHeight="1">
      <c r="A1127" s="153">
        <v>1114</v>
      </c>
      <c r="B1127" s="857" t="str">
        <f>IF(基本情報入力シート!C1152="","",基本情報入力シート!C1152)</f>
        <v/>
      </c>
      <c r="C1127" s="858"/>
      <c r="D1127" s="858"/>
      <c r="E1127" s="858"/>
      <c r="F1127" s="858"/>
      <c r="G1127" s="858"/>
      <c r="H1127" s="858"/>
      <c r="I1127" s="859"/>
      <c r="J1127" s="405" t="str">
        <f>IF(基本情報入力シート!M1152="","",基本情報入力シート!M1152)</f>
        <v/>
      </c>
      <c r="K1127" s="406" t="str">
        <f>IF(基本情報入力シート!R1152="","",基本情報入力シート!R1152)</f>
        <v/>
      </c>
      <c r="L1127" s="406" t="str">
        <f>IF(基本情報入力シート!W1152="","",基本情報入力シート!W1152)</f>
        <v/>
      </c>
      <c r="M1127" s="405" t="str">
        <f>IF(基本情報入力シート!X1152="","",基本情報入力シート!X1152)</f>
        <v/>
      </c>
      <c r="N1127" s="157" t="str">
        <f>IF(基本情報入力シート!Y1152="","",基本情報入力シート!Y1152)</f>
        <v/>
      </c>
      <c r="O1127" s="164"/>
      <c r="P1127" s="43"/>
      <c r="Q1127" s="860"/>
      <c r="R1127" s="861"/>
      <c r="S1127" s="154" t="str">
        <f>IFERROR(ROUNDDOWN(Q1127*VLOOKUP(N1127,【参考】数式用!$AR$2:$AW$48,MATCH(P1127,【参考】数式用!$AT$4:$AW$4)+2,FALSE)*0.5, 0), "")</f>
        <v/>
      </c>
      <c r="T1127" s="47"/>
      <c r="U1127" s="156" t="str">
        <f>IFERROR(IF(AG1127&lt;&gt;"",Q1127*VLOOKUP(N1127,【参考】数式用!$AG$2:$AL$48,MATCH(P1127,【参考】数式用!$AI$4:$AL$4,0)+2,0), ""), "")</f>
        <v/>
      </c>
      <c r="V1127" s="42"/>
      <c r="W1127" s="862"/>
      <c r="X1127" s="863"/>
      <c r="Y1127" s="43"/>
      <c r="Z1127" s="48"/>
      <c r="AA1127" s="155"/>
      <c r="AB1127" s="49"/>
      <c r="AC1127" s="864" t="str">
        <f>IFERROR(IF(AG1127&lt;&gt;"",Z1127*VLOOKUP(N1127,【参考】数式用!$AG$2:$AL$48,MATCH(Y1127,【参考】数式用!$AI$4:$AL$4,0)+2,0), ""), "")</f>
        <v/>
      </c>
      <c r="AD1127" s="864"/>
      <c r="AE1127" s="409"/>
      <c r="AF1127" s="53"/>
      <c r="AG1127" s="421" t="str">
        <f>IFERROR(VLOOKUP(O1127, 【参考】数式用!$AY$5:$AY$13, 1, FALSE), "")</f>
        <v/>
      </c>
      <c r="AH1127" s="422" t="str">
        <f>IFERROR(VLOOKUP(N1127, 【参考】数式用!$BA$2:$BB$48, 2, FALSE), "")</f>
        <v/>
      </c>
      <c r="AI1127" s="423" t="str">
        <f t="shared" si="36"/>
        <v/>
      </c>
      <c r="AJ1127" s="424" t="str">
        <f t="shared" si="37"/>
        <v/>
      </c>
    </row>
    <row r="1128" spans="1:36" ht="30" customHeight="1">
      <c r="A1128" s="153">
        <v>1115</v>
      </c>
      <c r="B1128" s="857" t="str">
        <f>IF(基本情報入力シート!C1153="","",基本情報入力シート!C1153)</f>
        <v/>
      </c>
      <c r="C1128" s="858"/>
      <c r="D1128" s="858"/>
      <c r="E1128" s="858"/>
      <c r="F1128" s="858"/>
      <c r="G1128" s="858"/>
      <c r="H1128" s="858"/>
      <c r="I1128" s="859"/>
      <c r="J1128" s="405" t="str">
        <f>IF(基本情報入力シート!M1153="","",基本情報入力シート!M1153)</f>
        <v/>
      </c>
      <c r="K1128" s="406" t="str">
        <f>IF(基本情報入力シート!R1153="","",基本情報入力シート!R1153)</f>
        <v/>
      </c>
      <c r="L1128" s="406" t="str">
        <f>IF(基本情報入力シート!W1153="","",基本情報入力シート!W1153)</f>
        <v/>
      </c>
      <c r="M1128" s="405" t="str">
        <f>IF(基本情報入力シート!X1153="","",基本情報入力シート!X1153)</f>
        <v/>
      </c>
      <c r="N1128" s="157" t="str">
        <f>IF(基本情報入力シート!Y1153="","",基本情報入力シート!Y1153)</f>
        <v/>
      </c>
      <c r="O1128" s="164"/>
      <c r="P1128" s="43"/>
      <c r="Q1128" s="860"/>
      <c r="R1128" s="861"/>
      <c r="S1128" s="154" t="str">
        <f>IFERROR(ROUNDDOWN(Q1128*VLOOKUP(N1128,【参考】数式用!$AR$2:$AW$48,MATCH(P1128,【参考】数式用!$AT$4:$AW$4)+2,FALSE)*0.5, 0), "")</f>
        <v/>
      </c>
      <c r="T1128" s="47"/>
      <c r="U1128" s="156" t="str">
        <f>IFERROR(IF(AG1128&lt;&gt;"",Q1128*VLOOKUP(N1128,【参考】数式用!$AG$2:$AL$48,MATCH(P1128,【参考】数式用!$AI$4:$AL$4,0)+2,0), ""), "")</f>
        <v/>
      </c>
      <c r="V1128" s="42"/>
      <c r="W1128" s="862"/>
      <c r="X1128" s="863"/>
      <c r="Y1128" s="43"/>
      <c r="Z1128" s="48"/>
      <c r="AA1128" s="155"/>
      <c r="AB1128" s="49"/>
      <c r="AC1128" s="864" t="str">
        <f>IFERROR(IF(AG1128&lt;&gt;"",Z1128*VLOOKUP(N1128,【参考】数式用!$AG$2:$AL$48,MATCH(Y1128,【参考】数式用!$AI$4:$AL$4,0)+2,0), ""), "")</f>
        <v/>
      </c>
      <c r="AD1128" s="864"/>
      <c r="AE1128" s="409"/>
      <c r="AF1128" s="53"/>
      <c r="AG1128" s="421" t="str">
        <f>IFERROR(VLOOKUP(O1128, 【参考】数式用!$AY$5:$AY$13, 1, FALSE), "")</f>
        <v/>
      </c>
      <c r="AH1128" s="422" t="str">
        <f>IFERROR(VLOOKUP(N1128, 【参考】数式用!$BA$2:$BB$48, 2, FALSE), "")</f>
        <v/>
      </c>
      <c r="AI1128" s="423" t="str">
        <f t="shared" ref="AI1128:AI1191" si="38">IF(AND(OR(P1128="処遇改善加算Ⅰ",P1128="処遇改善加算Ⅱ"),AH1128="対象"), 1,"")</f>
        <v/>
      </c>
      <c r="AJ1128" s="424" t="str">
        <f t="shared" ref="AJ1128:AJ1191" si="39">IF(OR(Y1128="処遇改善加算Ⅰ",Y1128="処遇改善加算Ⅱ"),IF(AND(N1128&lt;&gt;"訪問型サービス（総合事業）",N1128&lt;&gt;"通所型サービス（総合事業）",N1128&lt;&gt;"（介護予防）短期入所生活介護",N1128&lt;&gt;"（介護予防）短期入所療養介護（老健）",N1128&lt;&gt;"（介護予防）短期入所療養介護 （病院等（老健以外）)",N1128&lt;&gt;"（介護予防）短期入所療養介護（医療院）"),1,""),"")</f>
        <v/>
      </c>
    </row>
    <row r="1129" spans="1:36" ht="30" customHeight="1">
      <c r="A1129" s="153">
        <v>1116</v>
      </c>
      <c r="B1129" s="857" t="str">
        <f>IF(基本情報入力シート!C1154="","",基本情報入力シート!C1154)</f>
        <v/>
      </c>
      <c r="C1129" s="858"/>
      <c r="D1129" s="858"/>
      <c r="E1129" s="858"/>
      <c r="F1129" s="858"/>
      <c r="G1129" s="858"/>
      <c r="H1129" s="858"/>
      <c r="I1129" s="859"/>
      <c r="J1129" s="405" t="str">
        <f>IF(基本情報入力シート!M1154="","",基本情報入力シート!M1154)</f>
        <v/>
      </c>
      <c r="K1129" s="406" t="str">
        <f>IF(基本情報入力シート!R1154="","",基本情報入力シート!R1154)</f>
        <v/>
      </c>
      <c r="L1129" s="406" t="str">
        <f>IF(基本情報入力シート!W1154="","",基本情報入力シート!W1154)</f>
        <v/>
      </c>
      <c r="M1129" s="405" t="str">
        <f>IF(基本情報入力シート!X1154="","",基本情報入力シート!X1154)</f>
        <v/>
      </c>
      <c r="N1129" s="157" t="str">
        <f>IF(基本情報入力シート!Y1154="","",基本情報入力シート!Y1154)</f>
        <v/>
      </c>
      <c r="O1129" s="164"/>
      <c r="P1129" s="43"/>
      <c r="Q1129" s="860"/>
      <c r="R1129" s="861"/>
      <c r="S1129" s="154" t="str">
        <f>IFERROR(ROUNDDOWN(Q1129*VLOOKUP(N1129,【参考】数式用!$AR$2:$AW$48,MATCH(P1129,【参考】数式用!$AT$4:$AW$4)+2,FALSE)*0.5, 0), "")</f>
        <v/>
      </c>
      <c r="T1129" s="47"/>
      <c r="U1129" s="156" t="str">
        <f>IFERROR(IF(AG1129&lt;&gt;"",Q1129*VLOOKUP(N1129,【参考】数式用!$AG$2:$AL$48,MATCH(P1129,【参考】数式用!$AI$4:$AL$4,0)+2,0), ""), "")</f>
        <v/>
      </c>
      <c r="V1129" s="42"/>
      <c r="W1129" s="862"/>
      <c r="X1129" s="863"/>
      <c r="Y1129" s="43"/>
      <c r="Z1129" s="48"/>
      <c r="AA1129" s="155"/>
      <c r="AB1129" s="49"/>
      <c r="AC1129" s="864" t="str">
        <f>IFERROR(IF(AG1129&lt;&gt;"",Z1129*VLOOKUP(N1129,【参考】数式用!$AG$2:$AL$48,MATCH(Y1129,【参考】数式用!$AI$4:$AL$4,0)+2,0), ""), "")</f>
        <v/>
      </c>
      <c r="AD1129" s="864"/>
      <c r="AE1129" s="409"/>
      <c r="AF1129" s="53"/>
      <c r="AG1129" s="421" t="str">
        <f>IFERROR(VLOOKUP(O1129, 【参考】数式用!$AY$5:$AY$13, 1, FALSE), "")</f>
        <v/>
      </c>
      <c r="AH1129" s="422" t="str">
        <f>IFERROR(VLOOKUP(N1129, 【参考】数式用!$BA$2:$BB$48, 2, FALSE), "")</f>
        <v/>
      </c>
      <c r="AI1129" s="423" t="str">
        <f t="shared" si="38"/>
        <v/>
      </c>
      <c r="AJ1129" s="424" t="str">
        <f t="shared" si="39"/>
        <v/>
      </c>
    </row>
    <row r="1130" spans="1:36" ht="30" customHeight="1">
      <c r="A1130" s="153">
        <v>1117</v>
      </c>
      <c r="B1130" s="857" t="str">
        <f>IF(基本情報入力シート!C1155="","",基本情報入力シート!C1155)</f>
        <v/>
      </c>
      <c r="C1130" s="858"/>
      <c r="D1130" s="858"/>
      <c r="E1130" s="858"/>
      <c r="F1130" s="858"/>
      <c r="G1130" s="858"/>
      <c r="H1130" s="858"/>
      <c r="I1130" s="859"/>
      <c r="J1130" s="405" t="str">
        <f>IF(基本情報入力シート!M1155="","",基本情報入力シート!M1155)</f>
        <v/>
      </c>
      <c r="K1130" s="406" t="str">
        <f>IF(基本情報入力シート!R1155="","",基本情報入力シート!R1155)</f>
        <v/>
      </c>
      <c r="L1130" s="406" t="str">
        <f>IF(基本情報入力シート!W1155="","",基本情報入力シート!W1155)</f>
        <v/>
      </c>
      <c r="M1130" s="405" t="str">
        <f>IF(基本情報入力シート!X1155="","",基本情報入力シート!X1155)</f>
        <v/>
      </c>
      <c r="N1130" s="157" t="str">
        <f>IF(基本情報入力シート!Y1155="","",基本情報入力シート!Y1155)</f>
        <v/>
      </c>
      <c r="O1130" s="164"/>
      <c r="P1130" s="43"/>
      <c r="Q1130" s="860"/>
      <c r="R1130" s="861"/>
      <c r="S1130" s="154" t="str">
        <f>IFERROR(ROUNDDOWN(Q1130*VLOOKUP(N1130,【参考】数式用!$AR$2:$AW$48,MATCH(P1130,【参考】数式用!$AT$4:$AW$4)+2,FALSE)*0.5, 0), "")</f>
        <v/>
      </c>
      <c r="T1130" s="47"/>
      <c r="U1130" s="156" t="str">
        <f>IFERROR(IF(AG1130&lt;&gt;"",Q1130*VLOOKUP(N1130,【参考】数式用!$AG$2:$AL$48,MATCH(P1130,【参考】数式用!$AI$4:$AL$4,0)+2,0), ""), "")</f>
        <v/>
      </c>
      <c r="V1130" s="42"/>
      <c r="W1130" s="862"/>
      <c r="X1130" s="863"/>
      <c r="Y1130" s="43"/>
      <c r="Z1130" s="48"/>
      <c r="AA1130" s="155"/>
      <c r="AB1130" s="49"/>
      <c r="AC1130" s="864" t="str">
        <f>IFERROR(IF(AG1130&lt;&gt;"",Z1130*VLOOKUP(N1130,【参考】数式用!$AG$2:$AL$48,MATCH(Y1130,【参考】数式用!$AI$4:$AL$4,0)+2,0), ""), "")</f>
        <v/>
      </c>
      <c r="AD1130" s="864"/>
      <c r="AE1130" s="409"/>
      <c r="AF1130" s="53"/>
      <c r="AG1130" s="421" t="str">
        <f>IFERROR(VLOOKUP(O1130, 【参考】数式用!$AY$5:$AY$13, 1, FALSE), "")</f>
        <v/>
      </c>
      <c r="AH1130" s="422" t="str">
        <f>IFERROR(VLOOKUP(N1130, 【参考】数式用!$BA$2:$BB$48, 2, FALSE), "")</f>
        <v/>
      </c>
      <c r="AI1130" s="423" t="str">
        <f t="shared" si="38"/>
        <v/>
      </c>
      <c r="AJ1130" s="424" t="str">
        <f t="shared" si="39"/>
        <v/>
      </c>
    </row>
    <row r="1131" spans="1:36" ht="30" customHeight="1">
      <c r="A1131" s="153">
        <v>1118</v>
      </c>
      <c r="B1131" s="857" t="str">
        <f>IF(基本情報入力シート!C1156="","",基本情報入力シート!C1156)</f>
        <v/>
      </c>
      <c r="C1131" s="858"/>
      <c r="D1131" s="858"/>
      <c r="E1131" s="858"/>
      <c r="F1131" s="858"/>
      <c r="G1131" s="858"/>
      <c r="H1131" s="858"/>
      <c r="I1131" s="859"/>
      <c r="J1131" s="405" t="str">
        <f>IF(基本情報入力シート!M1156="","",基本情報入力シート!M1156)</f>
        <v/>
      </c>
      <c r="K1131" s="406" t="str">
        <f>IF(基本情報入力シート!R1156="","",基本情報入力シート!R1156)</f>
        <v/>
      </c>
      <c r="L1131" s="406" t="str">
        <f>IF(基本情報入力シート!W1156="","",基本情報入力シート!W1156)</f>
        <v/>
      </c>
      <c r="M1131" s="405" t="str">
        <f>IF(基本情報入力シート!X1156="","",基本情報入力シート!X1156)</f>
        <v/>
      </c>
      <c r="N1131" s="157" t="str">
        <f>IF(基本情報入力シート!Y1156="","",基本情報入力シート!Y1156)</f>
        <v/>
      </c>
      <c r="O1131" s="164"/>
      <c r="P1131" s="43"/>
      <c r="Q1131" s="860"/>
      <c r="R1131" s="861"/>
      <c r="S1131" s="154" t="str">
        <f>IFERROR(ROUNDDOWN(Q1131*VLOOKUP(N1131,【参考】数式用!$AR$2:$AW$48,MATCH(P1131,【参考】数式用!$AT$4:$AW$4)+2,FALSE)*0.5, 0), "")</f>
        <v/>
      </c>
      <c r="T1131" s="47"/>
      <c r="U1131" s="156" t="str">
        <f>IFERROR(IF(AG1131&lt;&gt;"",Q1131*VLOOKUP(N1131,【参考】数式用!$AG$2:$AL$48,MATCH(P1131,【参考】数式用!$AI$4:$AL$4,0)+2,0), ""), "")</f>
        <v/>
      </c>
      <c r="V1131" s="42"/>
      <c r="W1131" s="862"/>
      <c r="X1131" s="863"/>
      <c r="Y1131" s="43"/>
      <c r="Z1131" s="48"/>
      <c r="AA1131" s="155"/>
      <c r="AB1131" s="49"/>
      <c r="AC1131" s="864" t="str">
        <f>IFERROR(IF(AG1131&lt;&gt;"",Z1131*VLOOKUP(N1131,【参考】数式用!$AG$2:$AL$48,MATCH(Y1131,【参考】数式用!$AI$4:$AL$4,0)+2,0), ""), "")</f>
        <v/>
      </c>
      <c r="AD1131" s="864"/>
      <c r="AE1131" s="409"/>
      <c r="AF1131" s="53"/>
      <c r="AG1131" s="421" t="str">
        <f>IFERROR(VLOOKUP(O1131, 【参考】数式用!$AY$5:$AY$13, 1, FALSE), "")</f>
        <v/>
      </c>
      <c r="AH1131" s="422" t="str">
        <f>IFERROR(VLOOKUP(N1131, 【参考】数式用!$BA$2:$BB$48, 2, FALSE), "")</f>
        <v/>
      </c>
      <c r="AI1131" s="423" t="str">
        <f t="shared" si="38"/>
        <v/>
      </c>
      <c r="AJ1131" s="424" t="str">
        <f t="shared" si="39"/>
        <v/>
      </c>
    </row>
    <row r="1132" spans="1:36" ht="30" customHeight="1">
      <c r="A1132" s="153">
        <v>1119</v>
      </c>
      <c r="B1132" s="857" t="str">
        <f>IF(基本情報入力シート!C1157="","",基本情報入力シート!C1157)</f>
        <v/>
      </c>
      <c r="C1132" s="858"/>
      <c r="D1132" s="858"/>
      <c r="E1132" s="858"/>
      <c r="F1132" s="858"/>
      <c r="G1132" s="858"/>
      <c r="H1132" s="858"/>
      <c r="I1132" s="859"/>
      <c r="J1132" s="405" t="str">
        <f>IF(基本情報入力シート!M1157="","",基本情報入力シート!M1157)</f>
        <v/>
      </c>
      <c r="K1132" s="406" t="str">
        <f>IF(基本情報入力シート!R1157="","",基本情報入力シート!R1157)</f>
        <v/>
      </c>
      <c r="L1132" s="406" t="str">
        <f>IF(基本情報入力シート!W1157="","",基本情報入力シート!W1157)</f>
        <v/>
      </c>
      <c r="M1132" s="405" t="str">
        <f>IF(基本情報入力シート!X1157="","",基本情報入力シート!X1157)</f>
        <v/>
      </c>
      <c r="N1132" s="157" t="str">
        <f>IF(基本情報入力シート!Y1157="","",基本情報入力シート!Y1157)</f>
        <v/>
      </c>
      <c r="O1132" s="164"/>
      <c r="P1132" s="43"/>
      <c r="Q1132" s="860"/>
      <c r="R1132" s="861"/>
      <c r="S1132" s="154" t="str">
        <f>IFERROR(ROUNDDOWN(Q1132*VLOOKUP(N1132,【参考】数式用!$AR$2:$AW$48,MATCH(P1132,【参考】数式用!$AT$4:$AW$4)+2,FALSE)*0.5, 0), "")</f>
        <v/>
      </c>
      <c r="T1132" s="47"/>
      <c r="U1132" s="156" t="str">
        <f>IFERROR(IF(AG1132&lt;&gt;"",Q1132*VLOOKUP(N1132,【参考】数式用!$AG$2:$AL$48,MATCH(P1132,【参考】数式用!$AI$4:$AL$4,0)+2,0), ""), "")</f>
        <v/>
      </c>
      <c r="V1132" s="42"/>
      <c r="W1132" s="862"/>
      <c r="X1132" s="863"/>
      <c r="Y1132" s="43"/>
      <c r="Z1132" s="48"/>
      <c r="AA1132" s="155"/>
      <c r="AB1132" s="49"/>
      <c r="AC1132" s="864" t="str">
        <f>IFERROR(IF(AG1132&lt;&gt;"",Z1132*VLOOKUP(N1132,【参考】数式用!$AG$2:$AL$48,MATCH(Y1132,【参考】数式用!$AI$4:$AL$4,0)+2,0), ""), "")</f>
        <v/>
      </c>
      <c r="AD1132" s="864"/>
      <c r="AE1132" s="409"/>
      <c r="AF1132" s="53"/>
      <c r="AG1132" s="421" t="str">
        <f>IFERROR(VLOOKUP(O1132, 【参考】数式用!$AY$5:$AY$13, 1, FALSE), "")</f>
        <v/>
      </c>
      <c r="AH1132" s="422" t="str">
        <f>IFERROR(VLOOKUP(N1132, 【参考】数式用!$BA$2:$BB$48, 2, FALSE), "")</f>
        <v/>
      </c>
      <c r="AI1132" s="423" t="str">
        <f t="shared" si="38"/>
        <v/>
      </c>
      <c r="AJ1132" s="424" t="str">
        <f t="shared" si="39"/>
        <v/>
      </c>
    </row>
    <row r="1133" spans="1:36" ht="30" customHeight="1">
      <c r="A1133" s="153">
        <v>1120</v>
      </c>
      <c r="B1133" s="857" t="str">
        <f>IF(基本情報入力シート!C1158="","",基本情報入力シート!C1158)</f>
        <v/>
      </c>
      <c r="C1133" s="858"/>
      <c r="D1133" s="858"/>
      <c r="E1133" s="858"/>
      <c r="F1133" s="858"/>
      <c r="G1133" s="858"/>
      <c r="H1133" s="858"/>
      <c r="I1133" s="859"/>
      <c r="J1133" s="405" t="str">
        <f>IF(基本情報入力シート!M1158="","",基本情報入力シート!M1158)</f>
        <v/>
      </c>
      <c r="K1133" s="406" t="str">
        <f>IF(基本情報入力シート!R1158="","",基本情報入力シート!R1158)</f>
        <v/>
      </c>
      <c r="L1133" s="406" t="str">
        <f>IF(基本情報入力シート!W1158="","",基本情報入力シート!W1158)</f>
        <v/>
      </c>
      <c r="M1133" s="405" t="str">
        <f>IF(基本情報入力シート!X1158="","",基本情報入力シート!X1158)</f>
        <v/>
      </c>
      <c r="N1133" s="157" t="str">
        <f>IF(基本情報入力シート!Y1158="","",基本情報入力シート!Y1158)</f>
        <v/>
      </c>
      <c r="O1133" s="164"/>
      <c r="P1133" s="43"/>
      <c r="Q1133" s="860"/>
      <c r="R1133" s="861"/>
      <c r="S1133" s="154" t="str">
        <f>IFERROR(ROUNDDOWN(Q1133*VLOOKUP(N1133,【参考】数式用!$AR$2:$AW$48,MATCH(P1133,【参考】数式用!$AT$4:$AW$4)+2,FALSE)*0.5, 0), "")</f>
        <v/>
      </c>
      <c r="T1133" s="47"/>
      <c r="U1133" s="156" t="str">
        <f>IFERROR(IF(AG1133&lt;&gt;"",Q1133*VLOOKUP(N1133,【参考】数式用!$AG$2:$AL$48,MATCH(P1133,【参考】数式用!$AI$4:$AL$4,0)+2,0), ""), "")</f>
        <v/>
      </c>
      <c r="V1133" s="42"/>
      <c r="W1133" s="862"/>
      <c r="X1133" s="863"/>
      <c r="Y1133" s="43"/>
      <c r="Z1133" s="48"/>
      <c r="AA1133" s="155"/>
      <c r="AB1133" s="49"/>
      <c r="AC1133" s="864" t="str">
        <f>IFERROR(IF(AG1133&lt;&gt;"",Z1133*VLOOKUP(N1133,【参考】数式用!$AG$2:$AL$48,MATCH(Y1133,【参考】数式用!$AI$4:$AL$4,0)+2,0), ""), "")</f>
        <v/>
      </c>
      <c r="AD1133" s="864"/>
      <c r="AE1133" s="409"/>
      <c r="AF1133" s="53"/>
      <c r="AG1133" s="421" t="str">
        <f>IFERROR(VLOOKUP(O1133, 【参考】数式用!$AY$5:$AY$13, 1, FALSE), "")</f>
        <v/>
      </c>
      <c r="AH1133" s="422" t="str">
        <f>IFERROR(VLOOKUP(N1133, 【参考】数式用!$BA$2:$BB$48, 2, FALSE), "")</f>
        <v/>
      </c>
      <c r="AI1133" s="423" t="str">
        <f t="shared" si="38"/>
        <v/>
      </c>
      <c r="AJ1133" s="424" t="str">
        <f t="shared" si="39"/>
        <v/>
      </c>
    </row>
    <row r="1134" spans="1:36" ht="30" customHeight="1">
      <c r="A1134" s="153">
        <v>1121</v>
      </c>
      <c r="B1134" s="857" t="str">
        <f>IF(基本情報入力シート!C1159="","",基本情報入力シート!C1159)</f>
        <v/>
      </c>
      <c r="C1134" s="858"/>
      <c r="D1134" s="858"/>
      <c r="E1134" s="858"/>
      <c r="F1134" s="858"/>
      <c r="G1134" s="858"/>
      <c r="H1134" s="858"/>
      <c r="I1134" s="859"/>
      <c r="J1134" s="405" t="str">
        <f>IF(基本情報入力シート!M1159="","",基本情報入力シート!M1159)</f>
        <v/>
      </c>
      <c r="K1134" s="406" t="str">
        <f>IF(基本情報入力シート!R1159="","",基本情報入力シート!R1159)</f>
        <v/>
      </c>
      <c r="L1134" s="406" t="str">
        <f>IF(基本情報入力シート!W1159="","",基本情報入力シート!W1159)</f>
        <v/>
      </c>
      <c r="M1134" s="405" t="str">
        <f>IF(基本情報入力シート!X1159="","",基本情報入力シート!X1159)</f>
        <v/>
      </c>
      <c r="N1134" s="157" t="str">
        <f>IF(基本情報入力シート!Y1159="","",基本情報入力シート!Y1159)</f>
        <v/>
      </c>
      <c r="O1134" s="164"/>
      <c r="P1134" s="43"/>
      <c r="Q1134" s="860"/>
      <c r="R1134" s="861"/>
      <c r="S1134" s="154" t="str">
        <f>IFERROR(ROUNDDOWN(Q1134*VLOOKUP(N1134,【参考】数式用!$AR$2:$AW$48,MATCH(P1134,【参考】数式用!$AT$4:$AW$4)+2,FALSE)*0.5, 0), "")</f>
        <v/>
      </c>
      <c r="T1134" s="47"/>
      <c r="U1134" s="156" t="str">
        <f>IFERROR(IF(AG1134&lt;&gt;"",Q1134*VLOOKUP(N1134,【参考】数式用!$AG$2:$AL$48,MATCH(P1134,【参考】数式用!$AI$4:$AL$4,0)+2,0), ""), "")</f>
        <v/>
      </c>
      <c r="V1134" s="42"/>
      <c r="W1134" s="862"/>
      <c r="X1134" s="863"/>
      <c r="Y1134" s="43"/>
      <c r="Z1134" s="48"/>
      <c r="AA1134" s="155"/>
      <c r="AB1134" s="49"/>
      <c r="AC1134" s="864" t="str">
        <f>IFERROR(IF(AG1134&lt;&gt;"",Z1134*VLOOKUP(N1134,【参考】数式用!$AG$2:$AL$48,MATCH(Y1134,【参考】数式用!$AI$4:$AL$4,0)+2,0), ""), "")</f>
        <v/>
      </c>
      <c r="AD1134" s="864"/>
      <c r="AE1134" s="409"/>
      <c r="AF1134" s="53"/>
      <c r="AG1134" s="421" t="str">
        <f>IFERROR(VLOOKUP(O1134, 【参考】数式用!$AY$5:$AY$13, 1, FALSE), "")</f>
        <v/>
      </c>
      <c r="AH1134" s="422" t="str">
        <f>IFERROR(VLOOKUP(N1134, 【参考】数式用!$BA$2:$BB$48, 2, FALSE), "")</f>
        <v/>
      </c>
      <c r="AI1134" s="423" t="str">
        <f t="shared" si="38"/>
        <v/>
      </c>
      <c r="AJ1134" s="424" t="str">
        <f t="shared" si="39"/>
        <v/>
      </c>
    </row>
    <row r="1135" spans="1:36" ht="30" customHeight="1">
      <c r="A1135" s="153">
        <v>1122</v>
      </c>
      <c r="B1135" s="857" t="str">
        <f>IF(基本情報入力シート!C1160="","",基本情報入力シート!C1160)</f>
        <v/>
      </c>
      <c r="C1135" s="858"/>
      <c r="D1135" s="858"/>
      <c r="E1135" s="858"/>
      <c r="F1135" s="858"/>
      <c r="G1135" s="858"/>
      <c r="H1135" s="858"/>
      <c r="I1135" s="859"/>
      <c r="J1135" s="405" t="str">
        <f>IF(基本情報入力シート!M1160="","",基本情報入力シート!M1160)</f>
        <v/>
      </c>
      <c r="K1135" s="406" t="str">
        <f>IF(基本情報入力シート!R1160="","",基本情報入力シート!R1160)</f>
        <v/>
      </c>
      <c r="L1135" s="406" t="str">
        <f>IF(基本情報入力シート!W1160="","",基本情報入力シート!W1160)</f>
        <v/>
      </c>
      <c r="M1135" s="405" t="str">
        <f>IF(基本情報入力シート!X1160="","",基本情報入力シート!X1160)</f>
        <v/>
      </c>
      <c r="N1135" s="157" t="str">
        <f>IF(基本情報入力シート!Y1160="","",基本情報入力シート!Y1160)</f>
        <v/>
      </c>
      <c r="O1135" s="164"/>
      <c r="P1135" s="43"/>
      <c r="Q1135" s="860"/>
      <c r="R1135" s="861"/>
      <c r="S1135" s="154" t="str">
        <f>IFERROR(ROUNDDOWN(Q1135*VLOOKUP(N1135,【参考】数式用!$AR$2:$AW$48,MATCH(P1135,【参考】数式用!$AT$4:$AW$4)+2,FALSE)*0.5, 0), "")</f>
        <v/>
      </c>
      <c r="T1135" s="47"/>
      <c r="U1135" s="156" t="str">
        <f>IFERROR(IF(AG1135&lt;&gt;"",Q1135*VLOOKUP(N1135,【参考】数式用!$AG$2:$AL$48,MATCH(P1135,【参考】数式用!$AI$4:$AL$4,0)+2,0), ""), "")</f>
        <v/>
      </c>
      <c r="V1135" s="42"/>
      <c r="W1135" s="862"/>
      <c r="X1135" s="863"/>
      <c r="Y1135" s="43"/>
      <c r="Z1135" s="48"/>
      <c r="AA1135" s="155"/>
      <c r="AB1135" s="49"/>
      <c r="AC1135" s="864" t="str">
        <f>IFERROR(IF(AG1135&lt;&gt;"",Z1135*VLOOKUP(N1135,【参考】数式用!$AG$2:$AL$48,MATCH(Y1135,【参考】数式用!$AI$4:$AL$4,0)+2,0), ""), "")</f>
        <v/>
      </c>
      <c r="AD1135" s="864"/>
      <c r="AE1135" s="409"/>
      <c r="AF1135" s="53"/>
      <c r="AG1135" s="421" t="str">
        <f>IFERROR(VLOOKUP(O1135, 【参考】数式用!$AY$5:$AY$13, 1, FALSE), "")</f>
        <v/>
      </c>
      <c r="AH1135" s="422" t="str">
        <f>IFERROR(VLOOKUP(N1135, 【参考】数式用!$BA$2:$BB$48, 2, FALSE), "")</f>
        <v/>
      </c>
      <c r="AI1135" s="423" t="str">
        <f t="shared" si="38"/>
        <v/>
      </c>
      <c r="AJ1135" s="424" t="str">
        <f t="shared" si="39"/>
        <v/>
      </c>
    </row>
    <row r="1136" spans="1:36" ht="30" customHeight="1">
      <c r="A1136" s="153">
        <v>1123</v>
      </c>
      <c r="B1136" s="857" t="str">
        <f>IF(基本情報入力シート!C1161="","",基本情報入力シート!C1161)</f>
        <v/>
      </c>
      <c r="C1136" s="858"/>
      <c r="D1136" s="858"/>
      <c r="E1136" s="858"/>
      <c r="F1136" s="858"/>
      <c r="G1136" s="858"/>
      <c r="H1136" s="858"/>
      <c r="I1136" s="859"/>
      <c r="J1136" s="405" t="str">
        <f>IF(基本情報入力シート!M1161="","",基本情報入力シート!M1161)</f>
        <v/>
      </c>
      <c r="K1136" s="406" t="str">
        <f>IF(基本情報入力シート!R1161="","",基本情報入力シート!R1161)</f>
        <v/>
      </c>
      <c r="L1136" s="406" t="str">
        <f>IF(基本情報入力シート!W1161="","",基本情報入力シート!W1161)</f>
        <v/>
      </c>
      <c r="M1136" s="405" t="str">
        <f>IF(基本情報入力シート!X1161="","",基本情報入力シート!X1161)</f>
        <v/>
      </c>
      <c r="N1136" s="157" t="str">
        <f>IF(基本情報入力シート!Y1161="","",基本情報入力シート!Y1161)</f>
        <v/>
      </c>
      <c r="O1136" s="164"/>
      <c r="P1136" s="43"/>
      <c r="Q1136" s="860"/>
      <c r="R1136" s="861"/>
      <c r="S1136" s="154" t="str">
        <f>IFERROR(ROUNDDOWN(Q1136*VLOOKUP(N1136,【参考】数式用!$AR$2:$AW$48,MATCH(P1136,【参考】数式用!$AT$4:$AW$4)+2,FALSE)*0.5, 0), "")</f>
        <v/>
      </c>
      <c r="T1136" s="47"/>
      <c r="U1136" s="156" t="str">
        <f>IFERROR(IF(AG1136&lt;&gt;"",Q1136*VLOOKUP(N1136,【参考】数式用!$AG$2:$AL$48,MATCH(P1136,【参考】数式用!$AI$4:$AL$4,0)+2,0), ""), "")</f>
        <v/>
      </c>
      <c r="V1136" s="42"/>
      <c r="W1136" s="862"/>
      <c r="X1136" s="863"/>
      <c r="Y1136" s="43"/>
      <c r="Z1136" s="48"/>
      <c r="AA1136" s="155"/>
      <c r="AB1136" s="49"/>
      <c r="AC1136" s="864" t="str">
        <f>IFERROR(IF(AG1136&lt;&gt;"",Z1136*VLOOKUP(N1136,【参考】数式用!$AG$2:$AL$48,MATCH(Y1136,【参考】数式用!$AI$4:$AL$4,0)+2,0), ""), "")</f>
        <v/>
      </c>
      <c r="AD1136" s="864"/>
      <c r="AE1136" s="409"/>
      <c r="AF1136" s="53"/>
      <c r="AG1136" s="421" t="str">
        <f>IFERROR(VLOOKUP(O1136, 【参考】数式用!$AY$5:$AY$13, 1, FALSE), "")</f>
        <v/>
      </c>
      <c r="AH1136" s="422" t="str">
        <f>IFERROR(VLOOKUP(N1136, 【参考】数式用!$BA$2:$BB$48, 2, FALSE), "")</f>
        <v/>
      </c>
      <c r="AI1136" s="423" t="str">
        <f t="shared" si="38"/>
        <v/>
      </c>
      <c r="AJ1136" s="424" t="str">
        <f t="shared" si="39"/>
        <v/>
      </c>
    </row>
    <row r="1137" spans="1:36" ht="30" customHeight="1">
      <c r="A1137" s="153">
        <v>1124</v>
      </c>
      <c r="B1137" s="857" t="str">
        <f>IF(基本情報入力シート!C1162="","",基本情報入力シート!C1162)</f>
        <v/>
      </c>
      <c r="C1137" s="858"/>
      <c r="D1137" s="858"/>
      <c r="E1137" s="858"/>
      <c r="F1137" s="858"/>
      <c r="G1137" s="858"/>
      <c r="H1137" s="858"/>
      <c r="I1137" s="859"/>
      <c r="J1137" s="405" t="str">
        <f>IF(基本情報入力シート!M1162="","",基本情報入力シート!M1162)</f>
        <v/>
      </c>
      <c r="K1137" s="406" t="str">
        <f>IF(基本情報入力シート!R1162="","",基本情報入力シート!R1162)</f>
        <v/>
      </c>
      <c r="L1137" s="406" t="str">
        <f>IF(基本情報入力シート!W1162="","",基本情報入力シート!W1162)</f>
        <v/>
      </c>
      <c r="M1137" s="405" t="str">
        <f>IF(基本情報入力シート!X1162="","",基本情報入力シート!X1162)</f>
        <v/>
      </c>
      <c r="N1137" s="157" t="str">
        <f>IF(基本情報入力シート!Y1162="","",基本情報入力シート!Y1162)</f>
        <v/>
      </c>
      <c r="O1137" s="164"/>
      <c r="P1137" s="43"/>
      <c r="Q1137" s="860"/>
      <c r="R1137" s="861"/>
      <c r="S1137" s="154" t="str">
        <f>IFERROR(ROUNDDOWN(Q1137*VLOOKUP(N1137,【参考】数式用!$AR$2:$AW$48,MATCH(P1137,【参考】数式用!$AT$4:$AW$4)+2,FALSE)*0.5, 0), "")</f>
        <v/>
      </c>
      <c r="T1137" s="47"/>
      <c r="U1137" s="156" t="str">
        <f>IFERROR(IF(AG1137&lt;&gt;"",Q1137*VLOOKUP(N1137,【参考】数式用!$AG$2:$AL$48,MATCH(P1137,【参考】数式用!$AI$4:$AL$4,0)+2,0), ""), "")</f>
        <v/>
      </c>
      <c r="V1137" s="42"/>
      <c r="W1137" s="862"/>
      <c r="X1137" s="863"/>
      <c r="Y1137" s="43"/>
      <c r="Z1137" s="48"/>
      <c r="AA1137" s="155"/>
      <c r="AB1137" s="49"/>
      <c r="AC1137" s="864" t="str">
        <f>IFERROR(IF(AG1137&lt;&gt;"",Z1137*VLOOKUP(N1137,【参考】数式用!$AG$2:$AL$48,MATCH(Y1137,【参考】数式用!$AI$4:$AL$4,0)+2,0), ""), "")</f>
        <v/>
      </c>
      <c r="AD1137" s="864"/>
      <c r="AE1137" s="409"/>
      <c r="AF1137" s="53"/>
      <c r="AG1137" s="421" t="str">
        <f>IFERROR(VLOOKUP(O1137, 【参考】数式用!$AY$5:$AY$13, 1, FALSE), "")</f>
        <v/>
      </c>
      <c r="AH1137" s="422" t="str">
        <f>IFERROR(VLOOKUP(N1137, 【参考】数式用!$BA$2:$BB$48, 2, FALSE), "")</f>
        <v/>
      </c>
      <c r="AI1137" s="423" t="str">
        <f t="shared" si="38"/>
        <v/>
      </c>
      <c r="AJ1137" s="424" t="str">
        <f t="shared" si="39"/>
        <v/>
      </c>
    </row>
    <row r="1138" spans="1:36" ht="30" customHeight="1">
      <c r="A1138" s="153">
        <v>1125</v>
      </c>
      <c r="B1138" s="857" t="str">
        <f>IF(基本情報入力シート!C1163="","",基本情報入力シート!C1163)</f>
        <v/>
      </c>
      <c r="C1138" s="858"/>
      <c r="D1138" s="858"/>
      <c r="E1138" s="858"/>
      <c r="F1138" s="858"/>
      <c r="G1138" s="858"/>
      <c r="H1138" s="858"/>
      <c r="I1138" s="859"/>
      <c r="J1138" s="405" t="str">
        <f>IF(基本情報入力シート!M1163="","",基本情報入力シート!M1163)</f>
        <v/>
      </c>
      <c r="K1138" s="406" t="str">
        <f>IF(基本情報入力シート!R1163="","",基本情報入力シート!R1163)</f>
        <v/>
      </c>
      <c r="L1138" s="406" t="str">
        <f>IF(基本情報入力シート!W1163="","",基本情報入力シート!W1163)</f>
        <v/>
      </c>
      <c r="M1138" s="405" t="str">
        <f>IF(基本情報入力シート!X1163="","",基本情報入力シート!X1163)</f>
        <v/>
      </c>
      <c r="N1138" s="157" t="str">
        <f>IF(基本情報入力シート!Y1163="","",基本情報入力シート!Y1163)</f>
        <v/>
      </c>
      <c r="O1138" s="164"/>
      <c r="P1138" s="43"/>
      <c r="Q1138" s="860"/>
      <c r="R1138" s="861"/>
      <c r="S1138" s="154" t="str">
        <f>IFERROR(ROUNDDOWN(Q1138*VLOOKUP(N1138,【参考】数式用!$AR$2:$AW$48,MATCH(P1138,【参考】数式用!$AT$4:$AW$4)+2,FALSE)*0.5, 0), "")</f>
        <v/>
      </c>
      <c r="T1138" s="47"/>
      <c r="U1138" s="156" t="str">
        <f>IFERROR(IF(AG1138&lt;&gt;"",Q1138*VLOOKUP(N1138,【参考】数式用!$AG$2:$AL$48,MATCH(P1138,【参考】数式用!$AI$4:$AL$4,0)+2,0), ""), "")</f>
        <v/>
      </c>
      <c r="V1138" s="42"/>
      <c r="W1138" s="862"/>
      <c r="X1138" s="863"/>
      <c r="Y1138" s="43"/>
      <c r="Z1138" s="48"/>
      <c r="AA1138" s="155"/>
      <c r="AB1138" s="49"/>
      <c r="AC1138" s="864" t="str">
        <f>IFERROR(IF(AG1138&lt;&gt;"",Z1138*VLOOKUP(N1138,【参考】数式用!$AG$2:$AL$48,MATCH(Y1138,【参考】数式用!$AI$4:$AL$4,0)+2,0), ""), "")</f>
        <v/>
      </c>
      <c r="AD1138" s="864"/>
      <c r="AE1138" s="409"/>
      <c r="AF1138" s="53"/>
      <c r="AG1138" s="421" t="str">
        <f>IFERROR(VLOOKUP(O1138, 【参考】数式用!$AY$5:$AY$13, 1, FALSE), "")</f>
        <v/>
      </c>
      <c r="AH1138" s="422" t="str">
        <f>IFERROR(VLOOKUP(N1138, 【参考】数式用!$BA$2:$BB$48, 2, FALSE), "")</f>
        <v/>
      </c>
      <c r="AI1138" s="423" t="str">
        <f t="shared" si="38"/>
        <v/>
      </c>
      <c r="AJ1138" s="424" t="str">
        <f t="shared" si="39"/>
        <v/>
      </c>
    </row>
    <row r="1139" spans="1:36" ht="30" customHeight="1">
      <c r="A1139" s="153">
        <v>1126</v>
      </c>
      <c r="B1139" s="857" t="str">
        <f>IF(基本情報入力シート!C1164="","",基本情報入力シート!C1164)</f>
        <v/>
      </c>
      <c r="C1139" s="858"/>
      <c r="D1139" s="858"/>
      <c r="E1139" s="858"/>
      <c r="F1139" s="858"/>
      <c r="G1139" s="858"/>
      <c r="H1139" s="858"/>
      <c r="I1139" s="859"/>
      <c r="J1139" s="405" t="str">
        <f>IF(基本情報入力シート!M1164="","",基本情報入力シート!M1164)</f>
        <v/>
      </c>
      <c r="K1139" s="406" t="str">
        <f>IF(基本情報入力シート!R1164="","",基本情報入力シート!R1164)</f>
        <v/>
      </c>
      <c r="L1139" s="406" t="str">
        <f>IF(基本情報入力シート!W1164="","",基本情報入力シート!W1164)</f>
        <v/>
      </c>
      <c r="M1139" s="405" t="str">
        <f>IF(基本情報入力シート!X1164="","",基本情報入力シート!X1164)</f>
        <v/>
      </c>
      <c r="N1139" s="157" t="str">
        <f>IF(基本情報入力シート!Y1164="","",基本情報入力シート!Y1164)</f>
        <v/>
      </c>
      <c r="O1139" s="164"/>
      <c r="P1139" s="43"/>
      <c r="Q1139" s="860"/>
      <c r="R1139" s="861"/>
      <c r="S1139" s="154" t="str">
        <f>IFERROR(ROUNDDOWN(Q1139*VLOOKUP(N1139,【参考】数式用!$AR$2:$AW$48,MATCH(P1139,【参考】数式用!$AT$4:$AW$4)+2,FALSE)*0.5, 0), "")</f>
        <v/>
      </c>
      <c r="T1139" s="47"/>
      <c r="U1139" s="156" t="str">
        <f>IFERROR(IF(AG1139&lt;&gt;"",Q1139*VLOOKUP(N1139,【参考】数式用!$AG$2:$AL$48,MATCH(P1139,【参考】数式用!$AI$4:$AL$4,0)+2,0), ""), "")</f>
        <v/>
      </c>
      <c r="V1139" s="42"/>
      <c r="W1139" s="862"/>
      <c r="X1139" s="863"/>
      <c r="Y1139" s="43"/>
      <c r="Z1139" s="48"/>
      <c r="AA1139" s="155"/>
      <c r="AB1139" s="49"/>
      <c r="AC1139" s="864" t="str">
        <f>IFERROR(IF(AG1139&lt;&gt;"",Z1139*VLOOKUP(N1139,【参考】数式用!$AG$2:$AL$48,MATCH(Y1139,【参考】数式用!$AI$4:$AL$4,0)+2,0), ""), "")</f>
        <v/>
      </c>
      <c r="AD1139" s="864"/>
      <c r="AE1139" s="409"/>
      <c r="AF1139" s="53"/>
      <c r="AG1139" s="421" t="str">
        <f>IFERROR(VLOOKUP(O1139, 【参考】数式用!$AY$5:$AY$13, 1, FALSE), "")</f>
        <v/>
      </c>
      <c r="AH1139" s="422" t="str">
        <f>IFERROR(VLOOKUP(N1139, 【参考】数式用!$BA$2:$BB$48, 2, FALSE), "")</f>
        <v/>
      </c>
      <c r="AI1139" s="423" t="str">
        <f t="shared" si="38"/>
        <v/>
      </c>
      <c r="AJ1139" s="424" t="str">
        <f t="shared" si="39"/>
        <v/>
      </c>
    </row>
    <row r="1140" spans="1:36" ht="30" customHeight="1">
      <c r="A1140" s="153">
        <v>1127</v>
      </c>
      <c r="B1140" s="857" t="str">
        <f>IF(基本情報入力シート!C1165="","",基本情報入力シート!C1165)</f>
        <v/>
      </c>
      <c r="C1140" s="858"/>
      <c r="D1140" s="858"/>
      <c r="E1140" s="858"/>
      <c r="F1140" s="858"/>
      <c r="G1140" s="858"/>
      <c r="H1140" s="858"/>
      <c r="I1140" s="859"/>
      <c r="J1140" s="405" t="str">
        <f>IF(基本情報入力シート!M1165="","",基本情報入力シート!M1165)</f>
        <v/>
      </c>
      <c r="K1140" s="406" t="str">
        <f>IF(基本情報入力シート!R1165="","",基本情報入力シート!R1165)</f>
        <v/>
      </c>
      <c r="L1140" s="406" t="str">
        <f>IF(基本情報入力シート!W1165="","",基本情報入力シート!W1165)</f>
        <v/>
      </c>
      <c r="M1140" s="405" t="str">
        <f>IF(基本情報入力シート!X1165="","",基本情報入力シート!X1165)</f>
        <v/>
      </c>
      <c r="N1140" s="157" t="str">
        <f>IF(基本情報入力シート!Y1165="","",基本情報入力シート!Y1165)</f>
        <v/>
      </c>
      <c r="O1140" s="164"/>
      <c r="P1140" s="43"/>
      <c r="Q1140" s="860"/>
      <c r="R1140" s="861"/>
      <c r="S1140" s="154" t="str">
        <f>IFERROR(ROUNDDOWN(Q1140*VLOOKUP(N1140,【参考】数式用!$AR$2:$AW$48,MATCH(P1140,【参考】数式用!$AT$4:$AW$4)+2,FALSE)*0.5, 0), "")</f>
        <v/>
      </c>
      <c r="T1140" s="47"/>
      <c r="U1140" s="156" t="str">
        <f>IFERROR(IF(AG1140&lt;&gt;"",Q1140*VLOOKUP(N1140,【参考】数式用!$AG$2:$AL$48,MATCH(P1140,【参考】数式用!$AI$4:$AL$4,0)+2,0), ""), "")</f>
        <v/>
      </c>
      <c r="V1140" s="42"/>
      <c r="W1140" s="862"/>
      <c r="X1140" s="863"/>
      <c r="Y1140" s="43"/>
      <c r="Z1140" s="48"/>
      <c r="AA1140" s="155"/>
      <c r="AB1140" s="49"/>
      <c r="AC1140" s="864" t="str">
        <f>IFERROR(IF(AG1140&lt;&gt;"",Z1140*VLOOKUP(N1140,【参考】数式用!$AG$2:$AL$48,MATCH(Y1140,【参考】数式用!$AI$4:$AL$4,0)+2,0), ""), "")</f>
        <v/>
      </c>
      <c r="AD1140" s="864"/>
      <c r="AE1140" s="409"/>
      <c r="AF1140" s="53"/>
      <c r="AG1140" s="421" t="str">
        <f>IFERROR(VLOOKUP(O1140, 【参考】数式用!$AY$5:$AY$13, 1, FALSE), "")</f>
        <v/>
      </c>
      <c r="AH1140" s="422" t="str">
        <f>IFERROR(VLOOKUP(N1140, 【参考】数式用!$BA$2:$BB$48, 2, FALSE), "")</f>
        <v/>
      </c>
      <c r="AI1140" s="423" t="str">
        <f t="shared" si="38"/>
        <v/>
      </c>
      <c r="AJ1140" s="424" t="str">
        <f t="shared" si="39"/>
        <v/>
      </c>
    </row>
    <row r="1141" spans="1:36" ht="30" customHeight="1">
      <c r="A1141" s="153">
        <v>1128</v>
      </c>
      <c r="B1141" s="857" t="str">
        <f>IF(基本情報入力シート!C1166="","",基本情報入力シート!C1166)</f>
        <v/>
      </c>
      <c r="C1141" s="858"/>
      <c r="D1141" s="858"/>
      <c r="E1141" s="858"/>
      <c r="F1141" s="858"/>
      <c r="G1141" s="858"/>
      <c r="H1141" s="858"/>
      <c r="I1141" s="859"/>
      <c r="J1141" s="405" t="str">
        <f>IF(基本情報入力シート!M1166="","",基本情報入力シート!M1166)</f>
        <v/>
      </c>
      <c r="K1141" s="406" t="str">
        <f>IF(基本情報入力シート!R1166="","",基本情報入力シート!R1166)</f>
        <v/>
      </c>
      <c r="L1141" s="406" t="str">
        <f>IF(基本情報入力シート!W1166="","",基本情報入力シート!W1166)</f>
        <v/>
      </c>
      <c r="M1141" s="405" t="str">
        <f>IF(基本情報入力シート!X1166="","",基本情報入力シート!X1166)</f>
        <v/>
      </c>
      <c r="N1141" s="157" t="str">
        <f>IF(基本情報入力シート!Y1166="","",基本情報入力シート!Y1166)</f>
        <v/>
      </c>
      <c r="O1141" s="164"/>
      <c r="P1141" s="43"/>
      <c r="Q1141" s="860"/>
      <c r="R1141" s="861"/>
      <c r="S1141" s="154" t="str">
        <f>IFERROR(ROUNDDOWN(Q1141*VLOOKUP(N1141,【参考】数式用!$AR$2:$AW$48,MATCH(P1141,【参考】数式用!$AT$4:$AW$4)+2,FALSE)*0.5, 0), "")</f>
        <v/>
      </c>
      <c r="T1141" s="47"/>
      <c r="U1141" s="156" t="str">
        <f>IFERROR(IF(AG1141&lt;&gt;"",Q1141*VLOOKUP(N1141,【参考】数式用!$AG$2:$AL$48,MATCH(P1141,【参考】数式用!$AI$4:$AL$4,0)+2,0), ""), "")</f>
        <v/>
      </c>
      <c r="V1141" s="42"/>
      <c r="W1141" s="862"/>
      <c r="X1141" s="863"/>
      <c r="Y1141" s="43"/>
      <c r="Z1141" s="48"/>
      <c r="AA1141" s="155"/>
      <c r="AB1141" s="49"/>
      <c r="AC1141" s="864" t="str">
        <f>IFERROR(IF(AG1141&lt;&gt;"",Z1141*VLOOKUP(N1141,【参考】数式用!$AG$2:$AL$48,MATCH(Y1141,【参考】数式用!$AI$4:$AL$4,0)+2,0), ""), "")</f>
        <v/>
      </c>
      <c r="AD1141" s="864"/>
      <c r="AE1141" s="409"/>
      <c r="AF1141" s="53"/>
      <c r="AG1141" s="421" t="str">
        <f>IFERROR(VLOOKUP(O1141, 【参考】数式用!$AY$5:$AY$13, 1, FALSE), "")</f>
        <v/>
      </c>
      <c r="AH1141" s="422" t="str">
        <f>IFERROR(VLOOKUP(N1141, 【参考】数式用!$BA$2:$BB$48, 2, FALSE), "")</f>
        <v/>
      </c>
      <c r="AI1141" s="423" t="str">
        <f t="shared" si="38"/>
        <v/>
      </c>
      <c r="AJ1141" s="424" t="str">
        <f t="shared" si="39"/>
        <v/>
      </c>
    </row>
    <row r="1142" spans="1:36" ht="30" customHeight="1">
      <c r="A1142" s="153">
        <v>1129</v>
      </c>
      <c r="B1142" s="857" t="str">
        <f>IF(基本情報入力シート!C1167="","",基本情報入力シート!C1167)</f>
        <v/>
      </c>
      <c r="C1142" s="858"/>
      <c r="D1142" s="858"/>
      <c r="E1142" s="858"/>
      <c r="F1142" s="858"/>
      <c r="G1142" s="858"/>
      <c r="H1142" s="858"/>
      <c r="I1142" s="859"/>
      <c r="J1142" s="405" t="str">
        <f>IF(基本情報入力シート!M1167="","",基本情報入力シート!M1167)</f>
        <v/>
      </c>
      <c r="K1142" s="406" t="str">
        <f>IF(基本情報入力シート!R1167="","",基本情報入力シート!R1167)</f>
        <v/>
      </c>
      <c r="L1142" s="406" t="str">
        <f>IF(基本情報入力シート!W1167="","",基本情報入力シート!W1167)</f>
        <v/>
      </c>
      <c r="M1142" s="405" t="str">
        <f>IF(基本情報入力シート!X1167="","",基本情報入力シート!X1167)</f>
        <v/>
      </c>
      <c r="N1142" s="157" t="str">
        <f>IF(基本情報入力シート!Y1167="","",基本情報入力シート!Y1167)</f>
        <v/>
      </c>
      <c r="O1142" s="164"/>
      <c r="P1142" s="43"/>
      <c r="Q1142" s="860"/>
      <c r="R1142" s="861"/>
      <c r="S1142" s="154" t="str">
        <f>IFERROR(ROUNDDOWN(Q1142*VLOOKUP(N1142,【参考】数式用!$AR$2:$AW$48,MATCH(P1142,【参考】数式用!$AT$4:$AW$4)+2,FALSE)*0.5, 0), "")</f>
        <v/>
      </c>
      <c r="T1142" s="47"/>
      <c r="U1142" s="156" t="str">
        <f>IFERROR(IF(AG1142&lt;&gt;"",Q1142*VLOOKUP(N1142,【参考】数式用!$AG$2:$AL$48,MATCH(P1142,【参考】数式用!$AI$4:$AL$4,0)+2,0), ""), "")</f>
        <v/>
      </c>
      <c r="V1142" s="42"/>
      <c r="W1142" s="862"/>
      <c r="X1142" s="863"/>
      <c r="Y1142" s="43"/>
      <c r="Z1142" s="48"/>
      <c r="AA1142" s="155"/>
      <c r="AB1142" s="49"/>
      <c r="AC1142" s="864" t="str">
        <f>IFERROR(IF(AG1142&lt;&gt;"",Z1142*VLOOKUP(N1142,【参考】数式用!$AG$2:$AL$48,MATCH(Y1142,【参考】数式用!$AI$4:$AL$4,0)+2,0), ""), "")</f>
        <v/>
      </c>
      <c r="AD1142" s="864"/>
      <c r="AE1142" s="409"/>
      <c r="AF1142" s="53"/>
      <c r="AG1142" s="421" t="str">
        <f>IFERROR(VLOOKUP(O1142, 【参考】数式用!$AY$5:$AY$13, 1, FALSE), "")</f>
        <v/>
      </c>
      <c r="AH1142" s="422" t="str">
        <f>IFERROR(VLOOKUP(N1142, 【参考】数式用!$BA$2:$BB$48, 2, FALSE), "")</f>
        <v/>
      </c>
      <c r="AI1142" s="423" t="str">
        <f t="shared" si="38"/>
        <v/>
      </c>
      <c r="AJ1142" s="424" t="str">
        <f t="shared" si="39"/>
        <v/>
      </c>
    </row>
    <row r="1143" spans="1:36" ht="30" customHeight="1">
      <c r="A1143" s="153">
        <v>1130</v>
      </c>
      <c r="B1143" s="857" t="str">
        <f>IF(基本情報入力シート!C1168="","",基本情報入力シート!C1168)</f>
        <v/>
      </c>
      <c r="C1143" s="858"/>
      <c r="D1143" s="858"/>
      <c r="E1143" s="858"/>
      <c r="F1143" s="858"/>
      <c r="G1143" s="858"/>
      <c r="H1143" s="858"/>
      <c r="I1143" s="859"/>
      <c r="J1143" s="405" t="str">
        <f>IF(基本情報入力シート!M1168="","",基本情報入力シート!M1168)</f>
        <v/>
      </c>
      <c r="K1143" s="406" t="str">
        <f>IF(基本情報入力シート!R1168="","",基本情報入力シート!R1168)</f>
        <v/>
      </c>
      <c r="L1143" s="406" t="str">
        <f>IF(基本情報入力シート!W1168="","",基本情報入力シート!W1168)</f>
        <v/>
      </c>
      <c r="M1143" s="405" t="str">
        <f>IF(基本情報入力シート!X1168="","",基本情報入力シート!X1168)</f>
        <v/>
      </c>
      <c r="N1143" s="157" t="str">
        <f>IF(基本情報入力シート!Y1168="","",基本情報入力シート!Y1168)</f>
        <v/>
      </c>
      <c r="O1143" s="164"/>
      <c r="P1143" s="43"/>
      <c r="Q1143" s="860"/>
      <c r="R1143" s="861"/>
      <c r="S1143" s="154" t="str">
        <f>IFERROR(ROUNDDOWN(Q1143*VLOOKUP(N1143,【参考】数式用!$AR$2:$AW$48,MATCH(P1143,【参考】数式用!$AT$4:$AW$4)+2,FALSE)*0.5, 0), "")</f>
        <v/>
      </c>
      <c r="T1143" s="47"/>
      <c r="U1143" s="156" t="str">
        <f>IFERROR(IF(AG1143&lt;&gt;"",Q1143*VLOOKUP(N1143,【参考】数式用!$AG$2:$AL$48,MATCH(P1143,【参考】数式用!$AI$4:$AL$4,0)+2,0), ""), "")</f>
        <v/>
      </c>
      <c r="V1143" s="42"/>
      <c r="W1143" s="862"/>
      <c r="X1143" s="863"/>
      <c r="Y1143" s="43"/>
      <c r="Z1143" s="48"/>
      <c r="AA1143" s="155"/>
      <c r="AB1143" s="49"/>
      <c r="AC1143" s="864" t="str">
        <f>IFERROR(IF(AG1143&lt;&gt;"",Z1143*VLOOKUP(N1143,【参考】数式用!$AG$2:$AL$48,MATCH(Y1143,【参考】数式用!$AI$4:$AL$4,0)+2,0), ""), "")</f>
        <v/>
      </c>
      <c r="AD1143" s="864"/>
      <c r="AE1143" s="409"/>
      <c r="AF1143" s="53"/>
      <c r="AG1143" s="421" t="str">
        <f>IFERROR(VLOOKUP(O1143, 【参考】数式用!$AY$5:$AY$13, 1, FALSE), "")</f>
        <v/>
      </c>
      <c r="AH1143" s="422" t="str">
        <f>IFERROR(VLOOKUP(N1143, 【参考】数式用!$BA$2:$BB$48, 2, FALSE), "")</f>
        <v/>
      </c>
      <c r="AI1143" s="423" t="str">
        <f t="shared" si="38"/>
        <v/>
      </c>
      <c r="AJ1143" s="424" t="str">
        <f t="shared" si="39"/>
        <v/>
      </c>
    </row>
    <row r="1144" spans="1:36" ht="30" customHeight="1">
      <c r="A1144" s="153">
        <v>1131</v>
      </c>
      <c r="B1144" s="857" t="str">
        <f>IF(基本情報入力シート!C1169="","",基本情報入力シート!C1169)</f>
        <v/>
      </c>
      <c r="C1144" s="858"/>
      <c r="D1144" s="858"/>
      <c r="E1144" s="858"/>
      <c r="F1144" s="858"/>
      <c r="G1144" s="858"/>
      <c r="H1144" s="858"/>
      <c r="I1144" s="859"/>
      <c r="J1144" s="405" t="str">
        <f>IF(基本情報入力シート!M1169="","",基本情報入力シート!M1169)</f>
        <v/>
      </c>
      <c r="K1144" s="406" t="str">
        <f>IF(基本情報入力シート!R1169="","",基本情報入力シート!R1169)</f>
        <v/>
      </c>
      <c r="L1144" s="406" t="str">
        <f>IF(基本情報入力シート!W1169="","",基本情報入力シート!W1169)</f>
        <v/>
      </c>
      <c r="M1144" s="405" t="str">
        <f>IF(基本情報入力シート!X1169="","",基本情報入力シート!X1169)</f>
        <v/>
      </c>
      <c r="N1144" s="157" t="str">
        <f>IF(基本情報入力シート!Y1169="","",基本情報入力シート!Y1169)</f>
        <v/>
      </c>
      <c r="O1144" s="164"/>
      <c r="P1144" s="43"/>
      <c r="Q1144" s="860"/>
      <c r="R1144" s="861"/>
      <c r="S1144" s="154" t="str">
        <f>IFERROR(ROUNDDOWN(Q1144*VLOOKUP(N1144,【参考】数式用!$AR$2:$AW$48,MATCH(P1144,【参考】数式用!$AT$4:$AW$4)+2,FALSE)*0.5, 0), "")</f>
        <v/>
      </c>
      <c r="T1144" s="47"/>
      <c r="U1144" s="156" t="str">
        <f>IFERROR(IF(AG1144&lt;&gt;"",Q1144*VLOOKUP(N1144,【参考】数式用!$AG$2:$AL$48,MATCH(P1144,【参考】数式用!$AI$4:$AL$4,0)+2,0), ""), "")</f>
        <v/>
      </c>
      <c r="V1144" s="42"/>
      <c r="W1144" s="862"/>
      <c r="X1144" s="863"/>
      <c r="Y1144" s="43"/>
      <c r="Z1144" s="48"/>
      <c r="AA1144" s="155"/>
      <c r="AB1144" s="49"/>
      <c r="AC1144" s="864" t="str">
        <f>IFERROR(IF(AG1144&lt;&gt;"",Z1144*VLOOKUP(N1144,【参考】数式用!$AG$2:$AL$48,MATCH(Y1144,【参考】数式用!$AI$4:$AL$4,0)+2,0), ""), "")</f>
        <v/>
      </c>
      <c r="AD1144" s="864"/>
      <c r="AE1144" s="409"/>
      <c r="AF1144" s="53"/>
      <c r="AG1144" s="421" t="str">
        <f>IFERROR(VLOOKUP(O1144, 【参考】数式用!$AY$5:$AY$13, 1, FALSE), "")</f>
        <v/>
      </c>
      <c r="AH1144" s="422" t="str">
        <f>IFERROR(VLOOKUP(N1144, 【参考】数式用!$BA$2:$BB$48, 2, FALSE), "")</f>
        <v/>
      </c>
      <c r="AI1144" s="423" t="str">
        <f t="shared" si="38"/>
        <v/>
      </c>
      <c r="AJ1144" s="424" t="str">
        <f t="shared" si="39"/>
        <v/>
      </c>
    </row>
    <row r="1145" spans="1:36" ht="30" customHeight="1">
      <c r="A1145" s="153">
        <v>1132</v>
      </c>
      <c r="B1145" s="857" t="str">
        <f>IF(基本情報入力シート!C1170="","",基本情報入力シート!C1170)</f>
        <v/>
      </c>
      <c r="C1145" s="858"/>
      <c r="D1145" s="858"/>
      <c r="E1145" s="858"/>
      <c r="F1145" s="858"/>
      <c r="G1145" s="858"/>
      <c r="H1145" s="858"/>
      <c r="I1145" s="859"/>
      <c r="J1145" s="405" t="str">
        <f>IF(基本情報入力シート!M1170="","",基本情報入力シート!M1170)</f>
        <v/>
      </c>
      <c r="K1145" s="406" t="str">
        <f>IF(基本情報入力シート!R1170="","",基本情報入力シート!R1170)</f>
        <v/>
      </c>
      <c r="L1145" s="406" t="str">
        <f>IF(基本情報入力シート!W1170="","",基本情報入力シート!W1170)</f>
        <v/>
      </c>
      <c r="M1145" s="405" t="str">
        <f>IF(基本情報入力シート!X1170="","",基本情報入力シート!X1170)</f>
        <v/>
      </c>
      <c r="N1145" s="157" t="str">
        <f>IF(基本情報入力シート!Y1170="","",基本情報入力シート!Y1170)</f>
        <v/>
      </c>
      <c r="O1145" s="164"/>
      <c r="P1145" s="43"/>
      <c r="Q1145" s="860"/>
      <c r="R1145" s="861"/>
      <c r="S1145" s="154" t="str">
        <f>IFERROR(ROUNDDOWN(Q1145*VLOOKUP(N1145,【参考】数式用!$AR$2:$AW$48,MATCH(P1145,【参考】数式用!$AT$4:$AW$4)+2,FALSE)*0.5, 0), "")</f>
        <v/>
      </c>
      <c r="T1145" s="47"/>
      <c r="U1145" s="156" t="str">
        <f>IFERROR(IF(AG1145&lt;&gt;"",Q1145*VLOOKUP(N1145,【参考】数式用!$AG$2:$AL$48,MATCH(P1145,【参考】数式用!$AI$4:$AL$4,0)+2,0), ""), "")</f>
        <v/>
      </c>
      <c r="V1145" s="42"/>
      <c r="W1145" s="862"/>
      <c r="X1145" s="863"/>
      <c r="Y1145" s="43"/>
      <c r="Z1145" s="48"/>
      <c r="AA1145" s="155"/>
      <c r="AB1145" s="49"/>
      <c r="AC1145" s="864" t="str">
        <f>IFERROR(IF(AG1145&lt;&gt;"",Z1145*VLOOKUP(N1145,【参考】数式用!$AG$2:$AL$48,MATCH(Y1145,【参考】数式用!$AI$4:$AL$4,0)+2,0), ""), "")</f>
        <v/>
      </c>
      <c r="AD1145" s="864"/>
      <c r="AE1145" s="409"/>
      <c r="AF1145" s="53"/>
      <c r="AG1145" s="421" t="str">
        <f>IFERROR(VLOOKUP(O1145, 【参考】数式用!$AY$5:$AY$13, 1, FALSE), "")</f>
        <v/>
      </c>
      <c r="AH1145" s="422" t="str">
        <f>IFERROR(VLOOKUP(N1145, 【参考】数式用!$BA$2:$BB$48, 2, FALSE), "")</f>
        <v/>
      </c>
      <c r="AI1145" s="423" t="str">
        <f t="shared" si="38"/>
        <v/>
      </c>
      <c r="AJ1145" s="424" t="str">
        <f t="shared" si="39"/>
        <v/>
      </c>
    </row>
    <row r="1146" spans="1:36" ht="30" customHeight="1">
      <c r="A1146" s="153">
        <v>1133</v>
      </c>
      <c r="B1146" s="857" t="str">
        <f>IF(基本情報入力シート!C1171="","",基本情報入力シート!C1171)</f>
        <v/>
      </c>
      <c r="C1146" s="858"/>
      <c r="D1146" s="858"/>
      <c r="E1146" s="858"/>
      <c r="F1146" s="858"/>
      <c r="G1146" s="858"/>
      <c r="H1146" s="858"/>
      <c r="I1146" s="859"/>
      <c r="J1146" s="405" t="str">
        <f>IF(基本情報入力シート!M1171="","",基本情報入力シート!M1171)</f>
        <v/>
      </c>
      <c r="K1146" s="406" t="str">
        <f>IF(基本情報入力シート!R1171="","",基本情報入力シート!R1171)</f>
        <v/>
      </c>
      <c r="L1146" s="406" t="str">
        <f>IF(基本情報入力シート!W1171="","",基本情報入力シート!W1171)</f>
        <v/>
      </c>
      <c r="M1146" s="405" t="str">
        <f>IF(基本情報入力シート!X1171="","",基本情報入力シート!X1171)</f>
        <v/>
      </c>
      <c r="N1146" s="157" t="str">
        <f>IF(基本情報入力シート!Y1171="","",基本情報入力シート!Y1171)</f>
        <v/>
      </c>
      <c r="O1146" s="164"/>
      <c r="P1146" s="43"/>
      <c r="Q1146" s="860"/>
      <c r="R1146" s="861"/>
      <c r="S1146" s="154" t="str">
        <f>IFERROR(ROUNDDOWN(Q1146*VLOOKUP(N1146,【参考】数式用!$AR$2:$AW$48,MATCH(P1146,【参考】数式用!$AT$4:$AW$4)+2,FALSE)*0.5, 0), "")</f>
        <v/>
      </c>
      <c r="T1146" s="47"/>
      <c r="U1146" s="156" t="str">
        <f>IFERROR(IF(AG1146&lt;&gt;"",Q1146*VLOOKUP(N1146,【参考】数式用!$AG$2:$AL$48,MATCH(P1146,【参考】数式用!$AI$4:$AL$4,0)+2,0), ""), "")</f>
        <v/>
      </c>
      <c r="V1146" s="42"/>
      <c r="W1146" s="862"/>
      <c r="X1146" s="863"/>
      <c r="Y1146" s="43"/>
      <c r="Z1146" s="48"/>
      <c r="AA1146" s="155"/>
      <c r="AB1146" s="49"/>
      <c r="AC1146" s="864" t="str">
        <f>IFERROR(IF(AG1146&lt;&gt;"",Z1146*VLOOKUP(N1146,【参考】数式用!$AG$2:$AL$48,MATCH(Y1146,【参考】数式用!$AI$4:$AL$4,0)+2,0), ""), "")</f>
        <v/>
      </c>
      <c r="AD1146" s="864"/>
      <c r="AE1146" s="409"/>
      <c r="AF1146" s="53"/>
      <c r="AG1146" s="421" t="str">
        <f>IFERROR(VLOOKUP(O1146, 【参考】数式用!$AY$5:$AY$13, 1, FALSE), "")</f>
        <v/>
      </c>
      <c r="AH1146" s="422" t="str">
        <f>IFERROR(VLOOKUP(N1146, 【参考】数式用!$BA$2:$BB$48, 2, FALSE), "")</f>
        <v/>
      </c>
      <c r="AI1146" s="423" t="str">
        <f t="shared" si="38"/>
        <v/>
      </c>
      <c r="AJ1146" s="424" t="str">
        <f t="shared" si="39"/>
        <v/>
      </c>
    </row>
    <row r="1147" spans="1:36" ht="30" customHeight="1">
      <c r="A1147" s="153">
        <v>1134</v>
      </c>
      <c r="B1147" s="857" t="str">
        <f>IF(基本情報入力シート!C1172="","",基本情報入力シート!C1172)</f>
        <v/>
      </c>
      <c r="C1147" s="858"/>
      <c r="D1147" s="858"/>
      <c r="E1147" s="858"/>
      <c r="F1147" s="858"/>
      <c r="G1147" s="858"/>
      <c r="H1147" s="858"/>
      <c r="I1147" s="859"/>
      <c r="J1147" s="405" t="str">
        <f>IF(基本情報入力シート!M1172="","",基本情報入力シート!M1172)</f>
        <v/>
      </c>
      <c r="K1147" s="406" t="str">
        <f>IF(基本情報入力シート!R1172="","",基本情報入力シート!R1172)</f>
        <v/>
      </c>
      <c r="L1147" s="406" t="str">
        <f>IF(基本情報入力シート!W1172="","",基本情報入力シート!W1172)</f>
        <v/>
      </c>
      <c r="M1147" s="405" t="str">
        <f>IF(基本情報入力シート!X1172="","",基本情報入力シート!X1172)</f>
        <v/>
      </c>
      <c r="N1147" s="157" t="str">
        <f>IF(基本情報入力シート!Y1172="","",基本情報入力シート!Y1172)</f>
        <v/>
      </c>
      <c r="O1147" s="164"/>
      <c r="P1147" s="43"/>
      <c r="Q1147" s="860"/>
      <c r="R1147" s="861"/>
      <c r="S1147" s="154" t="str">
        <f>IFERROR(ROUNDDOWN(Q1147*VLOOKUP(N1147,【参考】数式用!$AR$2:$AW$48,MATCH(P1147,【参考】数式用!$AT$4:$AW$4)+2,FALSE)*0.5, 0), "")</f>
        <v/>
      </c>
      <c r="T1147" s="47"/>
      <c r="U1147" s="156" t="str">
        <f>IFERROR(IF(AG1147&lt;&gt;"",Q1147*VLOOKUP(N1147,【参考】数式用!$AG$2:$AL$48,MATCH(P1147,【参考】数式用!$AI$4:$AL$4,0)+2,0), ""), "")</f>
        <v/>
      </c>
      <c r="V1147" s="42"/>
      <c r="W1147" s="862"/>
      <c r="X1147" s="863"/>
      <c r="Y1147" s="43"/>
      <c r="Z1147" s="48"/>
      <c r="AA1147" s="155"/>
      <c r="AB1147" s="49"/>
      <c r="AC1147" s="864" t="str">
        <f>IFERROR(IF(AG1147&lt;&gt;"",Z1147*VLOOKUP(N1147,【参考】数式用!$AG$2:$AL$48,MATCH(Y1147,【参考】数式用!$AI$4:$AL$4,0)+2,0), ""), "")</f>
        <v/>
      </c>
      <c r="AD1147" s="864"/>
      <c r="AE1147" s="409"/>
      <c r="AF1147" s="53"/>
      <c r="AG1147" s="421" t="str">
        <f>IFERROR(VLOOKUP(O1147, 【参考】数式用!$AY$5:$AY$13, 1, FALSE), "")</f>
        <v/>
      </c>
      <c r="AH1147" s="422" t="str">
        <f>IFERROR(VLOOKUP(N1147, 【参考】数式用!$BA$2:$BB$48, 2, FALSE), "")</f>
        <v/>
      </c>
      <c r="AI1147" s="423" t="str">
        <f t="shared" si="38"/>
        <v/>
      </c>
      <c r="AJ1147" s="424" t="str">
        <f t="shared" si="39"/>
        <v/>
      </c>
    </row>
    <row r="1148" spans="1:36" ht="30" customHeight="1">
      <c r="A1148" s="153">
        <v>1135</v>
      </c>
      <c r="B1148" s="857" t="str">
        <f>IF(基本情報入力シート!C1173="","",基本情報入力シート!C1173)</f>
        <v/>
      </c>
      <c r="C1148" s="858"/>
      <c r="D1148" s="858"/>
      <c r="E1148" s="858"/>
      <c r="F1148" s="858"/>
      <c r="G1148" s="858"/>
      <c r="H1148" s="858"/>
      <c r="I1148" s="859"/>
      <c r="J1148" s="405" t="str">
        <f>IF(基本情報入力シート!M1173="","",基本情報入力シート!M1173)</f>
        <v/>
      </c>
      <c r="K1148" s="406" t="str">
        <f>IF(基本情報入力シート!R1173="","",基本情報入力シート!R1173)</f>
        <v/>
      </c>
      <c r="L1148" s="406" t="str">
        <f>IF(基本情報入力シート!W1173="","",基本情報入力シート!W1173)</f>
        <v/>
      </c>
      <c r="M1148" s="405" t="str">
        <f>IF(基本情報入力シート!X1173="","",基本情報入力シート!X1173)</f>
        <v/>
      </c>
      <c r="N1148" s="157" t="str">
        <f>IF(基本情報入力シート!Y1173="","",基本情報入力シート!Y1173)</f>
        <v/>
      </c>
      <c r="O1148" s="164"/>
      <c r="P1148" s="43"/>
      <c r="Q1148" s="860"/>
      <c r="R1148" s="861"/>
      <c r="S1148" s="154" t="str">
        <f>IFERROR(ROUNDDOWN(Q1148*VLOOKUP(N1148,【参考】数式用!$AR$2:$AW$48,MATCH(P1148,【参考】数式用!$AT$4:$AW$4)+2,FALSE)*0.5, 0), "")</f>
        <v/>
      </c>
      <c r="T1148" s="47"/>
      <c r="U1148" s="156" t="str">
        <f>IFERROR(IF(AG1148&lt;&gt;"",Q1148*VLOOKUP(N1148,【参考】数式用!$AG$2:$AL$48,MATCH(P1148,【参考】数式用!$AI$4:$AL$4,0)+2,0), ""), "")</f>
        <v/>
      </c>
      <c r="V1148" s="42"/>
      <c r="W1148" s="862"/>
      <c r="X1148" s="863"/>
      <c r="Y1148" s="43"/>
      <c r="Z1148" s="48"/>
      <c r="AA1148" s="155"/>
      <c r="AB1148" s="49"/>
      <c r="AC1148" s="864" t="str">
        <f>IFERROR(IF(AG1148&lt;&gt;"",Z1148*VLOOKUP(N1148,【参考】数式用!$AG$2:$AL$48,MATCH(Y1148,【参考】数式用!$AI$4:$AL$4,0)+2,0), ""), "")</f>
        <v/>
      </c>
      <c r="AD1148" s="864"/>
      <c r="AE1148" s="409"/>
      <c r="AF1148" s="53"/>
      <c r="AG1148" s="421" t="str">
        <f>IFERROR(VLOOKUP(O1148, 【参考】数式用!$AY$5:$AY$13, 1, FALSE), "")</f>
        <v/>
      </c>
      <c r="AH1148" s="422" t="str">
        <f>IFERROR(VLOOKUP(N1148, 【参考】数式用!$BA$2:$BB$48, 2, FALSE), "")</f>
        <v/>
      </c>
      <c r="AI1148" s="423" t="str">
        <f t="shared" si="38"/>
        <v/>
      </c>
      <c r="AJ1148" s="424" t="str">
        <f t="shared" si="39"/>
        <v/>
      </c>
    </row>
    <row r="1149" spans="1:36" ht="30" customHeight="1">
      <c r="A1149" s="153">
        <v>1136</v>
      </c>
      <c r="B1149" s="857" t="str">
        <f>IF(基本情報入力シート!C1174="","",基本情報入力シート!C1174)</f>
        <v/>
      </c>
      <c r="C1149" s="858"/>
      <c r="D1149" s="858"/>
      <c r="E1149" s="858"/>
      <c r="F1149" s="858"/>
      <c r="G1149" s="858"/>
      <c r="H1149" s="858"/>
      <c r="I1149" s="859"/>
      <c r="J1149" s="405" t="str">
        <f>IF(基本情報入力シート!M1174="","",基本情報入力シート!M1174)</f>
        <v/>
      </c>
      <c r="K1149" s="406" t="str">
        <f>IF(基本情報入力シート!R1174="","",基本情報入力シート!R1174)</f>
        <v/>
      </c>
      <c r="L1149" s="406" t="str">
        <f>IF(基本情報入力シート!W1174="","",基本情報入力シート!W1174)</f>
        <v/>
      </c>
      <c r="M1149" s="405" t="str">
        <f>IF(基本情報入力シート!X1174="","",基本情報入力シート!X1174)</f>
        <v/>
      </c>
      <c r="N1149" s="157" t="str">
        <f>IF(基本情報入力シート!Y1174="","",基本情報入力シート!Y1174)</f>
        <v/>
      </c>
      <c r="O1149" s="164"/>
      <c r="P1149" s="43"/>
      <c r="Q1149" s="860"/>
      <c r="R1149" s="861"/>
      <c r="S1149" s="154" t="str">
        <f>IFERROR(ROUNDDOWN(Q1149*VLOOKUP(N1149,【参考】数式用!$AR$2:$AW$48,MATCH(P1149,【参考】数式用!$AT$4:$AW$4)+2,FALSE)*0.5, 0), "")</f>
        <v/>
      </c>
      <c r="T1149" s="47"/>
      <c r="U1149" s="156" t="str">
        <f>IFERROR(IF(AG1149&lt;&gt;"",Q1149*VLOOKUP(N1149,【参考】数式用!$AG$2:$AL$48,MATCH(P1149,【参考】数式用!$AI$4:$AL$4,0)+2,0), ""), "")</f>
        <v/>
      </c>
      <c r="V1149" s="42"/>
      <c r="W1149" s="862"/>
      <c r="X1149" s="863"/>
      <c r="Y1149" s="43"/>
      <c r="Z1149" s="48"/>
      <c r="AA1149" s="155"/>
      <c r="AB1149" s="49"/>
      <c r="AC1149" s="864" t="str">
        <f>IFERROR(IF(AG1149&lt;&gt;"",Z1149*VLOOKUP(N1149,【参考】数式用!$AG$2:$AL$48,MATCH(Y1149,【参考】数式用!$AI$4:$AL$4,0)+2,0), ""), "")</f>
        <v/>
      </c>
      <c r="AD1149" s="864"/>
      <c r="AE1149" s="409"/>
      <c r="AF1149" s="53"/>
      <c r="AG1149" s="421" t="str">
        <f>IFERROR(VLOOKUP(O1149, 【参考】数式用!$AY$5:$AY$13, 1, FALSE), "")</f>
        <v/>
      </c>
      <c r="AH1149" s="422" t="str">
        <f>IFERROR(VLOOKUP(N1149, 【参考】数式用!$BA$2:$BB$48, 2, FALSE), "")</f>
        <v/>
      </c>
      <c r="AI1149" s="423" t="str">
        <f t="shared" si="38"/>
        <v/>
      </c>
      <c r="AJ1149" s="424" t="str">
        <f t="shared" si="39"/>
        <v/>
      </c>
    </row>
    <row r="1150" spans="1:36" ht="30" customHeight="1">
      <c r="A1150" s="153">
        <v>1137</v>
      </c>
      <c r="B1150" s="857" t="str">
        <f>IF(基本情報入力シート!C1175="","",基本情報入力シート!C1175)</f>
        <v/>
      </c>
      <c r="C1150" s="858"/>
      <c r="D1150" s="858"/>
      <c r="E1150" s="858"/>
      <c r="F1150" s="858"/>
      <c r="G1150" s="858"/>
      <c r="H1150" s="858"/>
      <c r="I1150" s="859"/>
      <c r="J1150" s="405" t="str">
        <f>IF(基本情報入力シート!M1175="","",基本情報入力シート!M1175)</f>
        <v/>
      </c>
      <c r="K1150" s="406" t="str">
        <f>IF(基本情報入力シート!R1175="","",基本情報入力シート!R1175)</f>
        <v/>
      </c>
      <c r="L1150" s="406" t="str">
        <f>IF(基本情報入力シート!W1175="","",基本情報入力シート!W1175)</f>
        <v/>
      </c>
      <c r="M1150" s="405" t="str">
        <f>IF(基本情報入力シート!X1175="","",基本情報入力シート!X1175)</f>
        <v/>
      </c>
      <c r="N1150" s="157" t="str">
        <f>IF(基本情報入力シート!Y1175="","",基本情報入力シート!Y1175)</f>
        <v/>
      </c>
      <c r="O1150" s="164"/>
      <c r="P1150" s="43"/>
      <c r="Q1150" s="860"/>
      <c r="R1150" s="861"/>
      <c r="S1150" s="154" t="str">
        <f>IFERROR(ROUNDDOWN(Q1150*VLOOKUP(N1150,【参考】数式用!$AR$2:$AW$48,MATCH(P1150,【参考】数式用!$AT$4:$AW$4)+2,FALSE)*0.5, 0), "")</f>
        <v/>
      </c>
      <c r="T1150" s="47"/>
      <c r="U1150" s="156" t="str">
        <f>IFERROR(IF(AG1150&lt;&gt;"",Q1150*VLOOKUP(N1150,【参考】数式用!$AG$2:$AL$48,MATCH(P1150,【参考】数式用!$AI$4:$AL$4,0)+2,0), ""), "")</f>
        <v/>
      </c>
      <c r="V1150" s="42"/>
      <c r="W1150" s="862"/>
      <c r="X1150" s="863"/>
      <c r="Y1150" s="43"/>
      <c r="Z1150" s="48"/>
      <c r="AA1150" s="155"/>
      <c r="AB1150" s="49"/>
      <c r="AC1150" s="864" t="str">
        <f>IFERROR(IF(AG1150&lt;&gt;"",Z1150*VLOOKUP(N1150,【参考】数式用!$AG$2:$AL$48,MATCH(Y1150,【参考】数式用!$AI$4:$AL$4,0)+2,0), ""), "")</f>
        <v/>
      </c>
      <c r="AD1150" s="864"/>
      <c r="AE1150" s="409"/>
      <c r="AF1150" s="53"/>
      <c r="AG1150" s="421" t="str">
        <f>IFERROR(VLOOKUP(O1150, 【参考】数式用!$AY$5:$AY$13, 1, FALSE), "")</f>
        <v/>
      </c>
      <c r="AH1150" s="422" t="str">
        <f>IFERROR(VLOOKUP(N1150, 【参考】数式用!$BA$2:$BB$48, 2, FALSE), "")</f>
        <v/>
      </c>
      <c r="AI1150" s="423" t="str">
        <f t="shared" si="38"/>
        <v/>
      </c>
      <c r="AJ1150" s="424" t="str">
        <f t="shared" si="39"/>
        <v/>
      </c>
    </row>
    <row r="1151" spans="1:36" ht="30" customHeight="1">
      <c r="A1151" s="153">
        <v>1138</v>
      </c>
      <c r="B1151" s="857" t="str">
        <f>IF(基本情報入力シート!C1176="","",基本情報入力シート!C1176)</f>
        <v/>
      </c>
      <c r="C1151" s="858"/>
      <c r="D1151" s="858"/>
      <c r="E1151" s="858"/>
      <c r="F1151" s="858"/>
      <c r="G1151" s="858"/>
      <c r="H1151" s="858"/>
      <c r="I1151" s="859"/>
      <c r="J1151" s="405" t="str">
        <f>IF(基本情報入力シート!M1176="","",基本情報入力シート!M1176)</f>
        <v/>
      </c>
      <c r="K1151" s="406" t="str">
        <f>IF(基本情報入力シート!R1176="","",基本情報入力シート!R1176)</f>
        <v/>
      </c>
      <c r="L1151" s="406" t="str">
        <f>IF(基本情報入力シート!W1176="","",基本情報入力シート!W1176)</f>
        <v/>
      </c>
      <c r="M1151" s="405" t="str">
        <f>IF(基本情報入力シート!X1176="","",基本情報入力シート!X1176)</f>
        <v/>
      </c>
      <c r="N1151" s="157" t="str">
        <f>IF(基本情報入力シート!Y1176="","",基本情報入力シート!Y1176)</f>
        <v/>
      </c>
      <c r="O1151" s="164"/>
      <c r="P1151" s="43"/>
      <c r="Q1151" s="860"/>
      <c r="R1151" s="861"/>
      <c r="S1151" s="154" t="str">
        <f>IFERROR(ROUNDDOWN(Q1151*VLOOKUP(N1151,【参考】数式用!$AR$2:$AW$48,MATCH(P1151,【参考】数式用!$AT$4:$AW$4)+2,FALSE)*0.5, 0), "")</f>
        <v/>
      </c>
      <c r="T1151" s="47"/>
      <c r="U1151" s="156" t="str">
        <f>IFERROR(IF(AG1151&lt;&gt;"",Q1151*VLOOKUP(N1151,【参考】数式用!$AG$2:$AL$48,MATCH(P1151,【参考】数式用!$AI$4:$AL$4,0)+2,0), ""), "")</f>
        <v/>
      </c>
      <c r="V1151" s="42"/>
      <c r="W1151" s="862"/>
      <c r="X1151" s="863"/>
      <c r="Y1151" s="43"/>
      <c r="Z1151" s="48"/>
      <c r="AA1151" s="155"/>
      <c r="AB1151" s="49"/>
      <c r="AC1151" s="864" t="str">
        <f>IFERROR(IF(AG1151&lt;&gt;"",Z1151*VLOOKUP(N1151,【参考】数式用!$AG$2:$AL$48,MATCH(Y1151,【参考】数式用!$AI$4:$AL$4,0)+2,0), ""), "")</f>
        <v/>
      </c>
      <c r="AD1151" s="864"/>
      <c r="AE1151" s="409"/>
      <c r="AF1151" s="53"/>
      <c r="AG1151" s="421" t="str">
        <f>IFERROR(VLOOKUP(O1151, 【参考】数式用!$AY$5:$AY$13, 1, FALSE), "")</f>
        <v/>
      </c>
      <c r="AH1151" s="422" t="str">
        <f>IFERROR(VLOOKUP(N1151, 【参考】数式用!$BA$2:$BB$48, 2, FALSE), "")</f>
        <v/>
      </c>
      <c r="AI1151" s="423" t="str">
        <f t="shared" si="38"/>
        <v/>
      </c>
      <c r="AJ1151" s="424" t="str">
        <f t="shared" si="39"/>
        <v/>
      </c>
    </row>
    <row r="1152" spans="1:36" ht="30" customHeight="1">
      <c r="A1152" s="153">
        <v>1139</v>
      </c>
      <c r="B1152" s="857" t="str">
        <f>IF(基本情報入力シート!C1177="","",基本情報入力シート!C1177)</f>
        <v/>
      </c>
      <c r="C1152" s="858"/>
      <c r="D1152" s="858"/>
      <c r="E1152" s="858"/>
      <c r="F1152" s="858"/>
      <c r="G1152" s="858"/>
      <c r="H1152" s="858"/>
      <c r="I1152" s="859"/>
      <c r="J1152" s="405" t="str">
        <f>IF(基本情報入力シート!M1177="","",基本情報入力シート!M1177)</f>
        <v/>
      </c>
      <c r="K1152" s="406" t="str">
        <f>IF(基本情報入力シート!R1177="","",基本情報入力シート!R1177)</f>
        <v/>
      </c>
      <c r="L1152" s="406" t="str">
        <f>IF(基本情報入力シート!W1177="","",基本情報入力シート!W1177)</f>
        <v/>
      </c>
      <c r="M1152" s="405" t="str">
        <f>IF(基本情報入力シート!X1177="","",基本情報入力シート!X1177)</f>
        <v/>
      </c>
      <c r="N1152" s="157" t="str">
        <f>IF(基本情報入力シート!Y1177="","",基本情報入力シート!Y1177)</f>
        <v/>
      </c>
      <c r="O1152" s="164"/>
      <c r="P1152" s="43"/>
      <c r="Q1152" s="860"/>
      <c r="R1152" s="861"/>
      <c r="S1152" s="154" t="str">
        <f>IFERROR(ROUNDDOWN(Q1152*VLOOKUP(N1152,【参考】数式用!$AR$2:$AW$48,MATCH(P1152,【参考】数式用!$AT$4:$AW$4)+2,FALSE)*0.5, 0), "")</f>
        <v/>
      </c>
      <c r="T1152" s="47"/>
      <c r="U1152" s="156" t="str">
        <f>IFERROR(IF(AG1152&lt;&gt;"",Q1152*VLOOKUP(N1152,【参考】数式用!$AG$2:$AL$48,MATCH(P1152,【参考】数式用!$AI$4:$AL$4,0)+2,0), ""), "")</f>
        <v/>
      </c>
      <c r="V1152" s="42"/>
      <c r="W1152" s="862"/>
      <c r="X1152" s="863"/>
      <c r="Y1152" s="43"/>
      <c r="Z1152" s="48"/>
      <c r="AA1152" s="155"/>
      <c r="AB1152" s="49"/>
      <c r="AC1152" s="864" t="str">
        <f>IFERROR(IF(AG1152&lt;&gt;"",Z1152*VLOOKUP(N1152,【参考】数式用!$AG$2:$AL$48,MATCH(Y1152,【参考】数式用!$AI$4:$AL$4,0)+2,0), ""), "")</f>
        <v/>
      </c>
      <c r="AD1152" s="864"/>
      <c r="AE1152" s="409"/>
      <c r="AF1152" s="53"/>
      <c r="AG1152" s="421" t="str">
        <f>IFERROR(VLOOKUP(O1152, 【参考】数式用!$AY$5:$AY$13, 1, FALSE), "")</f>
        <v/>
      </c>
      <c r="AH1152" s="422" t="str">
        <f>IFERROR(VLOOKUP(N1152, 【参考】数式用!$BA$2:$BB$48, 2, FALSE), "")</f>
        <v/>
      </c>
      <c r="AI1152" s="423" t="str">
        <f t="shared" si="38"/>
        <v/>
      </c>
      <c r="AJ1152" s="424" t="str">
        <f t="shared" si="39"/>
        <v/>
      </c>
    </row>
    <row r="1153" spans="1:36" ht="30" customHeight="1">
      <c r="A1153" s="153">
        <v>1140</v>
      </c>
      <c r="B1153" s="857" t="str">
        <f>IF(基本情報入力シート!C1178="","",基本情報入力シート!C1178)</f>
        <v/>
      </c>
      <c r="C1153" s="858"/>
      <c r="D1153" s="858"/>
      <c r="E1153" s="858"/>
      <c r="F1153" s="858"/>
      <c r="G1153" s="858"/>
      <c r="H1153" s="858"/>
      <c r="I1153" s="859"/>
      <c r="J1153" s="405" t="str">
        <f>IF(基本情報入力シート!M1178="","",基本情報入力シート!M1178)</f>
        <v/>
      </c>
      <c r="K1153" s="406" t="str">
        <f>IF(基本情報入力シート!R1178="","",基本情報入力シート!R1178)</f>
        <v/>
      </c>
      <c r="L1153" s="406" t="str">
        <f>IF(基本情報入力シート!W1178="","",基本情報入力シート!W1178)</f>
        <v/>
      </c>
      <c r="M1153" s="405" t="str">
        <f>IF(基本情報入力シート!X1178="","",基本情報入力シート!X1178)</f>
        <v/>
      </c>
      <c r="N1153" s="157" t="str">
        <f>IF(基本情報入力シート!Y1178="","",基本情報入力シート!Y1178)</f>
        <v/>
      </c>
      <c r="O1153" s="164"/>
      <c r="P1153" s="43"/>
      <c r="Q1153" s="860"/>
      <c r="R1153" s="861"/>
      <c r="S1153" s="154" t="str">
        <f>IFERROR(ROUNDDOWN(Q1153*VLOOKUP(N1153,【参考】数式用!$AR$2:$AW$48,MATCH(P1153,【参考】数式用!$AT$4:$AW$4)+2,FALSE)*0.5, 0), "")</f>
        <v/>
      </c>
      <c r="T1153" s="47"/>
      <c r="U1153" s="156" t="str">
        <f>IFERROR(IF(AG1153&lt;&gt;"",Q1153*VLOOKUP(N1153,【参考】数式用!$AG$2:$AL$48,MATCH(P1153,【参考】数式用!$AI$4:$AL$4,0)+2,0), ""), "")</f>
        <v/>
      </c>
      <c r="V1153" s="42"/>
      <c r="W1153" s="862"/>
      <c r="X1153" s="863"/>
      <c r="Y1153" s="43"/>
      <c r="Z1153" s="48"/>
      <c r="AA1153" s="155"/>
      <c r="AB1153" s="49"/>
      <c r="AC1153" s="864" t="str">
        <f>IFERROR(IF(AG1153&lt;&gt;"",Z1153*VLOOKUP(N1153,【参考】数式用!$AG$2:$AL$48,MATCH(Y1153,【参考】数式用!$AI$4:$AL$4,0)+2,0), ""), "")</f>
        <v/>
      </c>
      <c r="AD1153" s="864"/>
      <c r="AE1153" s="409"/>
      <c r="AF1153" s="53"/>
      <c r="AG1153" s="421" t="str">
        <f>IFERROR(VLOOKUP(O1153, 【参考】数式用!$AY$5:$AY$13, 1, FALSE), "")</f>
        <v/>
      </c>
      <c r="AH1153" s="422" t="str">
        <f>IFERROR(VLOOKUP(N1153, 【参考】数式用!$BA$2:$BB$48, 2, FALSE), "")</f>
        <v/>
      </c>
      <c r="AI1153" s="423" t="str">
        <f t="shared" si="38"/>
        <v/>
      </c>
      <c r="AJ1153" s="424" t="str">
        <f t="shared" si="39"/>
        <v/>
      </c>
    </row>
    <row r="1154" spans="1:36" ht="30" customHeight="1">
      <c r="A1154" s="153">
        <v>1141</v>
      </c>
      <c r="B1154" s="857" t="str">
        <f>IF(基本情報入力シート!C1179="","",基本情報入力シート!C1179)</f>
        <v/>
      </c>
      <c r="C1154" s="858"/>
      <c r="D1154" s="858"/>
      <c r="E1154" s="858"/>
      <c r="F1154" s="858"/>
      <c r="G1154" s="858"/>
      <c r="H1154" s="858"/>
      <c r="I1154" s="859"/>
      <c r="J1154" s="405" t="str">
        <f>IF(基本情報入力シート!M1179="","",基本情報入力シート!M1179)</f>
        <v/>
      </c>
      <c r="K1154" s="406" t="str">
        <f>IF(基本情報入力シート!R1179="","",基本情報入力シート!R1179)</f>
        <v/>
      </c>
      <c r="L1154" s="406" t="str">
        <f>IF(基本情報入力シート!W1179="","",基本情報入力シート!W1179)</f>
        <v/>
      </c>
      <c r="M1154" s="405" t="str">
        <f>IF(基本情報入力シート!X1179="","",基本情報入力シート!X1179)</f>
        <v/>
      </c>
      <c r="N1154" s="157" t="str">
        <f>IF(基本情報入力シート!Y1179="","",基本情報入力シート!Y1179)</f>
        <v/>
      </c>
      <c r="O1154" s="164"/>
      <c r="P1154" s="43"/>
      <c r="Q1154" s="860"/>
      <c r="R1154" s="861"/>
      <c r="S1154" s="154" t="str">
        <f>IFERROR(ROUNDDOWN(Q1154*VLOOKUP(N1154,【参考】数式用!$AR$2:$AW$48,MATCH(P1154,【参考】数式用!$AT$4:$AW$4)+2,FALSE)*0.5, 0), "")</f>
        <v/>
      </c>
      <c r="T1154" s="47"/>
      <c r="U1154" s="156" t="str">
        <f>IFERROR(IF(AG1154&lt;&gt;"",Q1154*VLOOKUP(N1154,【参考】数式用!$AG$2:$AL$48,MATCH(P1154,【参考】数式用!$AI$4:$AL$4,0)+2,0), ""), "")</f>
        <v/>
      </c>
      <c r="V1154" s="42"/>
      <c r="W1154" s="862"/>
      <c r="X1154" s="863"/>
      <c r="Y1154" s="43"/>
      <c r="Z1154" s="48"/>
      <c r="AA1154" s="155"/>
      <c r="AB1154" s="49"/>
      <c r="AC1154" s="864" t="str">
        <f>IFERROR(IF(AG1154&lt;&gt;"",Z1154*VLOOKUP(N1154,【参考】数式用!$AG$2:$AL$48,MATCH(Y1154,【参考】数式用!$AI$4:$AL$4,0)+2,0), ""), "")</f>
        <v/>
      </c>
      <c r="AD1154" s="864"/>
      <c r="AE1154" s="409"/>
      <c r="AF1154" s="53"/>
      <c r="AG1154" s="421" t="str">
        <f>IFERROR(VLOOKUP(O1154, 【参考】数式用!$AY$5:$AY$13, 1, FALSE), "")</f>
        <v/>
      </c>
      <c r="AH1154" s="422" t="str">
        <f>IFERROR(VLOOKUP(N1154, 【参考】数式用!$BA$2:$BB$48, 2, FALSE), "")</f>
        <v/>
      </c>
      <c r="AI1154" s="423" t="str">
        <f t="shared" si="38"/>
        <v/>
      </c>
      <c r="AJ1154" s="424" t="str">
        <f t="shared" si="39"/>
        <v/>
      </c>
    </row>
    <row r="1155" spans="1:36" ht="30" customHeight="1">
      <c r="A1155" s="153">
        <v>1142</v>
      </c>
      <c r="B1155" s="857" t="str">
        <f>IF(基本情報入力シート!C1180="","",基本情報入力シート!C1180)</f>
        <v/>
      </c>
      <c r="C1155" s="858"/>
      <c r="D1155" s="858"/>
      <c r="E1155" s="858"/>
      <c r="F1155" s="858"/>
      <c r="G1155" s="858"/>
      <c r="H1155" s="858"/>
      <c r="I1155" s="859"/>
      <c r="J1155" s="405" t="str">
        <f>IF(基本情報入力シート!M1180="","",基本情報入力シート!M1180)</f>
        <v/>
      </c>
      <c r="K1155" s="406" t="str">
        <f>IF(基本情報入力シート!R1180="","",基本情報入力シート!R1180)</f>
        <v/>
      </c>
      <c r="L1155" s="406" t="str">
        <f>IF(基本情報入力シート!W1180="","",基本情報入力シート!W1180)</f>
        <v/>
      </c>
      <c r="M1155" s="405" t="str">
        <f>IF(基本情報入力シート!X1180="","",基本情報入力シート!X1180)</f>
        <v/>
      </c>
      <c r="N1155" s="157" t="str">
        <f>IF(基本情報入力シート!Y1180="","",基本情報入力シート!Y1180)</f>
        <v/>
      </c>
      <c r="O1155" s="164"/>
      <c r="P1155" s="43"/>
      <c r="Q1155" s="860"/>
      <c r="R1155" s="861"/>
      <c r="S1155" s="154" t="str">
        <f>IFERROR(ROUNDDOWN(Q1155*VLOOKUP(N1155,【参考】数式用!$AR$2:$AW$48,MATCH(P1155,【参考】数式用!$AT$4:$AW$4)+2,FALSE)*0.5, 0), "")</f>
        <v/>
      </c>
      <c r="T1155" s="47"/>
      <c r="U1155" s="156" t="str">
        <f>IFERROR(IF(AG1155&lt;&gt;"",Q1155*VLOOKUP(N1155,【参考】数式用!$AG$2:$AL$48,MATCH(P1155,【参考】数式用!$AI$4:$AL$4,0)+2,0), ""), "")</f>
        <v/>
      </c>
      <c r="V1155" s="42"/>
      <c r="W1155" s="862"/>
      <c r="X1155" s="863"/>
      <c r="Y1155" s="43"/>
      <c r="Z1155" s="48"/>
      <c r="AA1155" s="155"/>
      <c r="AB1155" s="49"/>
      <c r="AC1155" s="864" t="str">
        <f>IFERROR(IF(AG1155&lt;&gt;"",Z1155*VLOOKUP(N1155,【参考】数式用!$AG$2:$AL$48,MATCH(Y1155,【参考】数式用!$AI$4:$AL$4,0)+2,0), ""), "")</f>
        <v/>
      </c>
      <c r="AD1155" s="864"/>
      <c r="AE1155" s="409"/>
      <c r="AF1155" s="53"/>
      <c r="AG1155" s="421" t="str">
        <f>IFERROR(VLOOKUP(O1155, 【参考】数式用!$AY$5:$AY$13, 1, FALSE), "")</f>
        <v/>
      </c>
      <c r="AH1155" s="422" t="str">
        <f>IFERROR(VLOOKUP(N1155, 【参考】数式用!$BA$2:$BB$48, 2, FALSE), "")</f>
        <v/>
      </c>
      <c r="AI1155" s="423" t="str">
        <f t="shared" si="38"/>
        <v/>
      </c>
      <c r="AJ1155" s="424" t="str">
        <f t="shared" si="39"/>
        <v/>
      </c>
    </row>
    <row r="1156" spans="1:36" ht="30" customHeight="1">
      <c r="A1156" s="153">
        <v>1143</v>
      </c>
      <c r="B1156" s="857" t="str">
        <f>IF(基本情報入力シート!C1181="","",基本情報入力シート!C1181)</f>
        <v/>
      </c>
      <c r="C1156" s="858"/>
      <c r="D1156" s="858"/>
      <c r="E1156" s="858"/>
      <c r="F1156" s="858"/>
      <c r="G1156" s="858"/>
      <c r="H1156" s="858"/>
      <c r="I1156" s="859"/>
      <c r="J1156" s="405" t="str">
        <f>IF(基本情報入力シート!M1181="","",基本情報入力シート!M1181)</f>
        <v/>
      </c>
      <c r="K1156" s="406" t="str">
        <f>IF(基本情報入力シート!R1181="","",基本情報入力シート!R1181)</f>
        <v/>
      </c>
      <c r="L1156" s="406" t="str">
        <f>IF(基本情報入力シート!W1181="","",基本情報入力シート!W1181)</f>
        <v/>
      </c>
      <c r="M1156" s="405" t="str">
        <f>IF(基本情報入力シート!X1181="","",基本情報入力シート!X1181)</f>
        <v/>
      </c>
      <c r="N1156" s="157" t="str">
        <f>IF(基本情報入力シート!Y1181="","",基本情報入力シート!Y1181)</f>
        <v/>
      </c>
      <c r="O1156" s="164"/>
      <c r="P1156" s="43"/>
      <c r="Q1156" s="860"/>
      <c r="R1156" s="861"/>
      <c r="S1156" s="154" t="str">
        <f>IFERROR(ROUNDDOWN(Q1156*VLOOKUP(N1156,【参考】数式用!$AR$2:$AW$48,MATCH(P1156,【参考】数式用!$AT$4:$AW$4)+2,FALSE)*0.5, 0), "")</f>
        <v/>
      </c>
      <c r="T1156" s="47"/>
      <c r="U1156" s="156" t="str">
        <f>IFERROR(IF(AG1156&lt;&gt;"",Q1156*VLOOKUP(N1156,【参考】数式用!$AG$2:$AL$48,MATCH(P1156,【参考】数式用!$AI$4:$AL$4,0)+2,0), ""), "")</f>
        <v/>
      </c>
      <c r="V1156" s="42"/>
      <c r="W1156" s="862"/>
      <c r="X1156" s="863"/>
      <c r="Y1156" s="43"/>
      <c r="Z1156" s="48"/>
      <c r="AA1156" s="155"/>
      <c r="AB1156" s="49"/>
      <c r="AC1156" s="864" t="str">
        <f>IFERROR(IF(AG1156&lt;&gt;"",Z1156*VLOOKUP(N1156,【参考】数式用!$AG$2:$AL$48,MATCH(Y1156,【参考】数式用!$AI$4:$AL$4,0)+2,0), ""), "")</f>
        <v/>
      </c>
      <c r="AD1156" s="864"/>
      <c r="AE1156" s="409"/>
      <c r="AF1156" s="53"/>
      <c r="AG1156" s="421" t="str">
        <f>IFERROR(VLOOKUP(O1156, 【参考】数式用!$AY$5:$AY$13, 1, FALSE), "")</f>
        <v/>
      </c>
      <c r="AH1156" s="422" t="str">
        <f>IFERROR(VLOOKUP(N1156, 【参考】数式用!$BA$2:$BB$48, 2, FALSE), "")</f>
        <v/>
      </c>
      <c r="AI1156" s="423" t="str">
        <f t="shared" si="38"/>
        <v/>
      </c>
      <c r="AJ1156" s="424" t="str">
        <f t="shared" si="39"/>
        <v/>
      </c>
    </row>
    <row r="1157" spans="1:36" ht="30" customHeight="1">
      <c r="A1157" s="153">
        <v>1144</v>
      </c>
      <c r="B1157" s="857" t="str">
        <f>IF(基本情報入力シート!C1182="","",基本情報入力シート!C1182)</f>
        <v/>
      </c>
      <c r="C1157" s="858"/>
      <c r="D1157" s="858"/>
      <c r="E1157" s="858"/>
      <c r="F1157" s="858"/>
      <c r="G1157" s="858"/>
      <c r="H1157" s="858"/>
      <c r="I1157" s="859"/>
      <c r="J1157" s="405" t="str">
        <f>IF(基本情報入力シート!M1182="","",基本情報入力シート!M1182)</f>
        <v/>
      </c>
      <c r="K1157" s="406" t="str">
        <f>IF(基本情報入力シート!R1182="","",基本情報入力シート!R1182)</f>
        <v/>
      </c>
      <c r="L1157" s="406" t="str">
        <f>IF(基本情報入力シート!W1182="","",基本情報入力シート!W1182)</f>
        <v/>
      </c>
      <c r="M1157" s="405" t="str">
        <f>IF(基本情報入力シート!X1182="","",基本情報入力シート!X1182)</f>
        <v/>
      </c>
      <c r="N1157" s="157" t="str">
        <f>IF(基本情報入力シート!Y1182="","",基本情報入力シート!Y1182)</f>
        <v/>
      </c>
      <c r="O1157" s="164"/>
      <c r="P1157" s="43"/>
      <c r="Q1157" s="860"/>
      <c r="R1157" s="861"/>
      <c r="S1157" s="154" t="str">
        <f>IFERROR(ROUNDDOWN(Q1157*VLOOKUP(N1157,【参考】数式用!$AR$2:$AW$48,MATCH(P1157,【参考】数式用!$AT$4:$AW$4)+2,FALSE)*0.5, 0), "")</f>
        <v/>
      </c>
      <c r="T1157" s="47"/>
      <c r="U1157" s="156" t="str">
        <f>IFERROR(IF(AG1157&lt;&gt;"",Q1157*VLOOKUP(N1157,【参考】数式用!$AG$2:$AL$48,MATCH(P1157,【参考】数式用!$AI$4:$AL$4,0)+2,0), ""), "")</f>
        <v/>
      </c>
      <c r="V1157" s="42"/>
      <c r="W1157" s="862"/>
      <c r="X1157" s="863"/>
      <c r="Y1157" s="43"/>
      <c r="Z1157" s="48"/>
      <c r="AA1157" s="155"/>
      <c r="AB1157" s="49"/>
      <c r="AC1157" s="864" t="str">
        <f>IFERROR(IF(AG1157&lt;&gt;"",Z1157*VLOOKUP(N1157,【参考】数式用!$AG$2:$AL$48,MATCH(Y1157,【参考】数式用!$AI$4:$AL$4,0)+2,0), ""), "")</f>
        <v/>
      </c>
      <c r="AD1157" s="864"/>
      <c r="AE1157" s="409"/>
      <c r="AF1157" s="53"/>
      <c r="AG1157" s="421" t="str">
        <f>IFERROR(VLOOKUP(O1157, 【参考】数式用!$AY$5:$AY$13, 1, FALSE), "")</f>
        <v/>
      </c>
      <c r="AH1157" s="422" t="str">
        <f>IFERROR(VLOOKUP(N1157, 【参考】数式用!$BA$2:$BB$48, 2, FALSE), "")</f>
        <v/>
      </c>
      <c r="AI1157" s="423" t="str">
        <f t="shared" si="38"/>
        <v/>
      </c>
      <c r="AJ1157" s="424" t="str">
        <f t="shared" si="39"/>
        <v/>
      </c>
    </row>
    <row r="1158" spans="1:36" ht="30" customHeight="1">
      <c r="A1158" s="153">
        <v>1145</v>
      </c>
      <c r="B1158" s="857" t="str">
        <f>IF(基本情報入力シート!C1183="","",基本情報入力シート!C1183)</f>
        <v/>
      </c>
      <c r="C1158" s="858"/>
      <c r="D1158" s="858"/>
      <c r="E1158" s="858"/>
      <c r="F1158" s="858"/>
      <c r="G1158" s="858"/>
      <c r="H1158" s="858"/>
      <c r="I1158" s="859"/>
      <c r="J1158" s="405" t="str">
        <f>IF(基本情報入力シート!M1183="","",基本情報入力シート!M1183)</f>
        <v/>
      </c>
      <c r="K1158" s="406" t="str">
        <f>IF(基本情報入力シート!R1183="","",基本情報入力シート!R1183)</f>
        <v/>
      </c>
      <c r="L1158" s="406" t="str">
        <f>IF(基本情報入力シート!W1183="","",基本情報入力シート!W1183)</f>
        <v/>
      </c>
      <c r="M1158" s="405" t="str">
        <f>IF(基本情報入力シート!X1183="","",基本情報入力シート!X1183)</f>
        <v/>
      </c>
      <c r="N1158" s="157" t="str">
        <f>IF(基本情報入力シート!Y1183="","",基本情報入力シート!Y1183)</f>
        <v/>
      </c>
      <c r="O1158" s="164"/>
      <c r="P1158" s="43"/>
      <c r="Q1158" s="860"/>
      <c r="R1158" s="861"/>
      <c r="S1158" s="154" t="str">
        <f>IFERROR(ROUNDDOWN(Q1158*VLOOKUP(N1158,【参考】数式用!$AR$2:$AW$48,MATCH(P1158,【参考】数式用!$AT$4:$AW$4)+2,FALSE)*0.5, 0), "")</f>
        <v/>
      </c>
      <c r="T1158" s="47"/>
      <c r="U1158" s="156" t="str">
        <f>IFERROR(IF(AG1158&lt;&gt;"",Q1158*VLOOKUP(N1158,【参考】数式用!$AG$2:$AL$48,MATCH(P1158,【参考】数式用!$AI$4:$AL$4,0)+2,0), ""), "")</f>
        <v/>
      </c>
      <c r="V1158" s="42"/>
      <c r="W1158" s="862"/>
      <c r="X1158" s="863"/>
      <c r="Y1158" s="43"/>
      <c r="Z1158" s="48"/>
      <c r="AA1158" s="155"/>
      <c r="AB1158" s="49"/>
      <c r="AC1158" s="864" t="str">
        <f>IFERROR(IF(AG1158&lt;&gt;"",Z1158*VLOOKUP(N1158,【参考】数式用!$AG$2:$AL$48,MATCH(Y1158,【参考】数式用!$AI$4:$AL$4,0)+2,0), ""), "")</f>
        <v/>
      </c>
      <c r="AD1158" s="864"/>
      <c r="AE1158" s="409"/>
      <c r="AF1158" s="53"/>
      <c r="AG1158" s="421" t="str">
        <f>IFERROR(VLOOKUP(O1158, 【参考】数式用!$AY$5:$AY$13, 1, FALSE), "")</f>
        <v/>
      </c>
      <c r="AH1158" s="422" t="str">
        <f>IFERROR(VLOOKUP(N1158, 【参考】数式用!$BA$2:$BB$48, 2, FALSE), "")</f>
        <v/>
      </c>
      <c r="AI1158" s="423" t="str">
        <f t="shared" si="38"/>
        <v/>
      </c>
      <c r="AJ1158" s="424" t="str">
        <f t="shared" si="39"/>
        <v/>
      </c>
    </row>
    <row r="1159" spans="1:36" ht="30" customHeight="1">
      <c r="A1159" s="153">
        <v>1146</v>
      </c>
      <c r="B1159" s="857" t="str">
        <f>IF(基本情報入力シート!C1184="","",基本情報入力シート!C1184)</f>
        <v/>
      </c>
      <c r="C1159" s="858"/>
      <c r="D1159" s="858"/>
      <c r="E1159" s="858"/>
      <c r="F1159" s="858"/>
      <c r="G1159" s="858"/>
      <c r="H1159" s="858"/>
      <c r="I1159" s="859"/>
      <c r="J1159" s="405" t="str">
        <f>IF(基本情報入力シート!M1184="","",基本情報入力シート!M1184)</f>
        <v/>
      </c>
      <c r="K1159" s="406" t="str">
        <f>IF(基本情報入力シート!R1184="","",基本情報入力シート!R1184)</f>
        <v/>
      </c>
      <c r="L1159" s="406" t="str">
        <f>IF(基本情報入力シート!W1184="","",基本情報入力シート!W1184)</f>
        <v/>
      </c>
      <c r="M1159" s="405" t="str">
        <f>IF(基本情報入力シート!X1184="","",基本情報入力シート!X1184)</f>
        <v/>
      </c>
      <c r="N1159" s="157" t="str">
        <f>IF(基本情報入力シート!Y1184="","",基本情報入力シート!Y1184)</f>
        <v/>
      </c>
      <c r="O1159" s="164"/>
      <c r="P1159" s="43"/>
      <c r="Q1159" s="860"/>
      <c r="R1159" s="861"/>
      <c r="S1159" s="154" t="str">
        <f>IFERROR(ROUNDDOWN(Q1159*VLOOKUP(N1159,【参考】数式用!$AR$2:$AW$48,MATCH(P1159,【参考】数式用!$AT$4:$AW$4)+2,FALSE)*0.5, 0), "")</f>
        <v/>
      </c>
      <c r="T1159" s="47"/>
      <c r="U1159" s="156" t="str">
        <f>IFERROR(IF(AG1159&lt;&gt;"",Q1159*VLOOKUP(N1159,【参考】数式用!$AG$2:$AL$48,MATCH(P1159,【参考】数式用!$AI$4:$AL$4,0)+2,0), ""), "")</f>
        <v/>
      </c>
      <c r="V1159" s="42"/>
      <c r="W1159" s="862"/>
      <c r="X1159" s="863"/>
      <c r="Y1159" s="43"/>
      <c r="Z1159" s="48"/>
      <c r="AA1159" s="155"/>
      <c r="AB1159" s="49"/>
      <c r="AC1159" s="864" t="str">
        <f>IFERROR(IF(AG1159&lt;&gt;"",Z1159*VLOOKUP(N1159,【参考】数式用!$AG$2:$AL$48,MATCH(Y1159,【参考】数式用!$AI$4:$AL$4,0)+2,0), ""), "")</f>
        <v/>
      </c>
      <c r="AD1159" s="864"/>
      <c r="AE1159" s="409"/>
      <c r="AF1159" s="53"/>
      <c r="AG1159" s="421" t="str">
        <f>IFERROR(VLOOKUP(O1159, 【参考】数式用!$AY$5:$AY$13, 1, FALSE), "")</f>
        <v/>
      </c>
      <c r="AH1159" s="422" t="str">
        <f>IFERROR(VLOOKUP(N1159, 【参考】数式用!$BA$2:$BB$48, 2, FALSE), "")</f>
        <v/>
      </c>
      <c r="AI1159" s="423" t="str">
        <f t="shared" si="38"/>
        <v/>
      </c>
      <c r="AJ1159" s="424" t="str">
        <f t="shared" si="39"/>
        <v/>
      </c>
    </row>
    <row r="1160" spans="1:36" ht="30" customHeight="1">
      <c r="A1160" s="153">
        <v>1147</v>
      </c>
      <c r="B1160" s="857" t="str">
        <f>IF(基本情報入力シート!C1185="","",基本情報入力シート!C1185)</f>
        <v/>
      </c>
      <c r="C1160" s="858"/>
      <c r="D1160" s="858"/>
      <c r="E1160" s="858"/>
      <c r="F1160" s="858"/>
      <c r="G1160" s="858"/>
      <c r="H1160" s="858"/>
      <c r="I1160" s="859"/>
      <c r="J1160" s="405" t="str">
        <f>IF(基本情報入力シート!M1185="","",基本情報入力シート!M1185)</f>
        <v/>
      </c>
      <c r="K1160" s="406" t="str">
        <f>IF(基本情報入力シート!R1185="","",基本情報入力シート!R1185)</f>
        <v/>
      </c>
      <c r="L1160" s="406" t="str">
        <f>IF(基本情報入力シート!W1185="","",基本情報入力シート!W1185)</f>
        <v/>
      </c>
      <c r="M1160" s="405" t="str">
        <f>IF(基本情報入力シート!X1185="","",基本情報入力シート!X1185)</f>
        <v/>
      </c>
      <c r="N1160" s="157" t="str">
        <f>IF(基本情報入力シート!Y1185="","",基本情報入力シート!Y1185)</f>
        <v/>
      </c>
      <c r="O1160" s="164"/>
      <c r="P1160" s="43"/>
      <c r="Q1160" s="860"/>
      <c r="R1160" s="861"/>
      <c r="S1160" s="154" t="str">
        <f>IFERROR(ROUNDDOWN(Q1160*VLOOKUP(N1160,【参考】数式用!$AR$2:$AW$48,MATCH(P1160,【参考】数式用!$AT$4:$AW$4)+2,FALSE)*0.5, 0), "")</f>
        <v/>
      </c>
      <c r="T1160" s="47"/>
      <c r="U1160" s="156" t="str">
        <f>IFERROR(IF(AG1160&lt;&gt;"",Q1160*VLOOKUP(N1160,【参考】数式用!$AG$2:$AL$48,MATCH(P1160,【参考】数式用!$AI$4:$AL$4,0)+2,0), ""), "")</f>
        <v/>
      </c>
      <c r="V1160" s="42"/>
      <c r="W1160" s="862"/>
      <c r="X1160" s="863"/>
      <c r="Y1160" s="43"/>
      <c r="Z1160" s="48"/>
      <c r="AA1160" s="155"/>
      <c r="AB1160" s="49"/>
      <c r="AC1160" s="864" t="str">
        <f>IFERROR(IF(AG1160&lt;&gt;"",Z1160*VLOOKUP(N1160,【参考】数式用!$AG$2:$AL$48,MATCH(Y1160,【参考】数式用!$AI$4:$AL$4,0)+2,0), ""), "")</f>
        <v/>
      </c>
      <c r="AD1160" s="864"/>
      <c r="AE1160" s="409"/>
      <c r="AF1160" s="53"/>
      <c r="AG1160" s="421" t="str">
        <f>IFERROR(VLOOKUP(O1160, 【参考】数式用!$AY$5:$AY$13, 1, FALSE), "")</f>
        <v/>
      </c>
      <c r="AH1160" s="422" t="str">
        <f>IFERROR(VLOOKUP(N1160, 【参考】数式用!$BA$2:$BB$48, 2, FALSE), "")</f>
        <v/>
      </c>
      <c r="AI1160" s="423" t="str">
        <f t="shared" si="38"/>
        <v/>
      </c>
      <c r="AJ1160" s="424" t="str">
        <f t="shared" si="39"/>
        <v/>
      </c>
    </row>
    <row r="1161" spans="1:36" ht="30" customHeight="1">
      <c r="A1161" s="153">
        <v>1148</v>
      </c>
      <c r="B1161" s="857" t="str">
        <f>IF(基本情報入力シート!C1186="","",基本情報入力シート!C1186)</f>
        <v/>
      </c>
      <c r="C1161" s="858"/>
      <c r="D1161" s="858"/>
      <c r="E1161" s="858"/>
      <c r="F1161" s="858"/>
      <c r="G1161" s="858"/>
      <c r="H1161" s="858"/>
      <c r="I1161" s="859"/>
      <c r="J1161" s="405" t="str">
        <f>IF(基本情報入力シート!M1186="","",基本情報入力シート!M1186)</f>
        <v/>
      </c>
      <c r="K1161" s="406" t="str">
        <f>IF(基本情報入力シート!R1186="","",基本情報入力シート!R1186)</f>
        <v/>
      </c>
      <c r="L1161" s="406" t="str">
        <f>IF(基本情報入力シート!W1186="","",基本情報入力シート!W1186)</f>
        <v/>
      </c>
      <c r="M1161" s="405" t="str">
        <f>IF(基本情報入力シート!X1186="","",基本情報入力シート!X1186)</f>
        <v/>
      </c>
      <c r="N1161" s="157" t="str">
        <f>IF(基本情報入力シート!Y1186="","",基本情報入力シート!Y1186)</f>
        <v/>
      </c>
      <c r="O1161" s="164"/>
      <c r="P1161" s="43"/>
      <c r="Q1161" s="860"/>
      <c r="R1161" s="861"/>
      <c r="S1161" s="154" t="str">
        <f>IFERROR(ROUNDDOWN(Q1161*VLOOKUP(N1161,【参考】数式用!$AR$2:$AW$48,MATCH(P1161,【参考】数式用!$AT$4:$AW$4)+2,FALSE)*0.5, 0), "")</f>
        <v/>
      </c>
      <c r="T1161" s="47"/>
      <c r="U1161" s="156" t="str">
        <f>IFERROR(IF(AG1161&lt;&gt;"",Q1161*VLOOKUP(N1161,【参考】数式用!$AG$2:$AL$48,MATCH(P1161,【参考】数式用!$AI$4:$AL$4,0)+2,0), ""), "")</f>
        <v/>
      </c>
      <c r="V1161" s="42"/>
      <c r="W1161" s="862"/>
      <c r="X1161" s="863"/>
      <c r="Y1161" s="43"/>
      <c r="Z1161" s="48"/>
      <c r="AA1161" s="155"/>
      <c r="AB1161" s="49"/>
      <c r="AC1161" s="864" t="str">
        <f>IFERROR(IF(AG1161&lt;&gt;"",Z1161*VLOOKUP(N1161,【参考】数式用!$AG$2:$AL$48,MATCH(Y1161,【参考】数式用!$AI$4:$AL$4,0)+2,0), ""), "")</f>
        <v/>
      </c>
      <c r="AD1161" s="864"/>
      <c r="AE1161" s="409"/>
      <c r="AF1161" s="53"/>
      <c r="AG1161" s="421" t="str">
        <f>IFERROR(VLOOKUP(O1161, 【参考】数式用!$AY$5:$AY$13, 1, FALSE), "")</f>
        <v/>
      </c>
      <c r="AH1161" s="422" t="str">
        <f>IFERROR(VLOOKUP(N1161, 【参考】数式用!$BA$2:$BB$48, 2, FALSE), "")</f>
        <v/>
      </c>
      <c r="AI1161" s="423" t="str">
        <f t="shared" si="38"/>
        <v/>
      </c>
      <c r="AJ1161" s="424" t="str">
        <f t="shared" si="39"/>
        <v/>
      </c>
    </row>
    <row r="1162" spans="1:36" ht="30" customHeight="1">
      <c r="A1162" s="153">
        <v>1149</v>
      </c>
      <c r="B1162" s="857" t="str">
        <f>IF(基本情報入力シート!C1187="","",基本情報入力シート!C1187)</f>
        <v/>
      </c>
      <c r="C1162" s="858"/>
      <c r="D1162" s="858"/>
      <c r="E1162" s="858"/>
      <c r="F1162" s="858"/>
      <c r="G1162" s="858"/>
      <c r="H1162" s="858"/>
      <c r="I1162" s="859"/>
      <c r="J1162" s="405" t="str">
        <f>IF(基本情報入力シート!M1187="","",基本情報入力シート!M1187)</f>
        <v/>
      </c>
      <c r="K1162" s="406" t="str">
        <f>IF(基本情報入力シート!R1187="","",基本情報入力シート!R1187)</f>
        <v/>
      </c>
      <c r="L1162" s="406" t="str">
        <f>IF(基本情報入力シート!W1187="","",基本情報入力シート!W1187)</f>
        <v/>
      </c>
      <c r="M1162" s="405" t="str">
        <f>IF(基本情報入力シート!X1187="","",基本情報入力シート!X1187)</f>
        <v/>
      </c>
      <c r="N1162" s="157" t="str">
        <f>IF(基本情報入力シート!Y1187="","",基本情報入力シート!Y1187)</f>
        <v/>
      </c>
      <c r="O1162" s="164"/>
      <c r="P1162" s="43"/>
      <c r="Q1162" s="860"/>
      <c r="R1162" s="861"/>
      <c r="S1162" s="154" t="str">
        <f>IFERROR(ROUNDDOWN(Q1162*VLOOKUP(N1162,【参考】数式用!$AR$2:$AW$48,MATCH(P1162,【参考】数式用!$AT$4:$AW$4)+2,FALSE)*0.5, 0), "")</f>
        <v/>
      </c>
      <c r="T1162" s="47"/>
      <c r="U1162" s="156" t="str">
        <f>IFERROR(IF(AG1162&lt;&gt;"",Q1162*VLOOKUP(N1162,【参考】数式用!$AG$2:$AL$48,MATCH(P1162,【参考】数式用!$AI$4:$AL$4,0)+2,0), ""), "")</f>
        <v/>
      </c>
      <c r="V1162" s="42"/>
      <c r="W1162" s="862"/>
      <c r="X1162" s="863"/>
      <c r="Y1162" s="43"/>
      <c r="Z1162" s="48"/>
      <c r="AA1162" s="155"/>
      <c r="AB1162" s="49"/>
      <c r="AC1162" s="864" t="str">
        <f>IFERROR(IF(AG1162&lt;&gt;"",Z1162*VLOOKUP(N1162,【参考】数式用!$AG$2:$AL$48,MATCH(Y1162,【参考】数式用!$AI$4:$AL$4,0)+2,0), ""), "")</f>
        <v/>
      </c>
      <c r="AD1162" s="864"/>
      <c r="AE1162" s="409"/>
      <c r="AF1162" s="53"/>
      <c r="AG1162" s="421" t="str">
        <f>IFERROR(VLOOKUP(O1162, 【参考】数式用!$AY$5:$AY$13, 1, FALSE), "")</f>
        <v/>
      </c>
      <c r="AH1162" s="422" t="str">
        <f>IFERROR(VLOOKUP(N1162, 【参考】数式用!$BA$2:$BB$48, 2, FALSE), "")</f>
        <v/>
      </c>
      <c r="AI1162" s="423" t="str">
        <f t="shared" si="38"/>
        <v/>
      </c>
      <c r="AJ1162" s="424" t="str">
        <f t="shared" si="39"/>
        <v/>
      </c>
    </row>
    <row r="1163" spans="1:36" ht="30" customHeight="1">
      <c r="A1163" s="153">
        <v>1150</v>
      </c>
      <c r="B1163" s="857" t="str">
        <f>IF(基本情報入力シート!C1188="","",基本情報入力シート!C1188)</f>
        <v/>
      </c>
      <c r="C1163" s="858"/>
      <c r="D1163" s="858"/>
      <c r="E1163" s="858"/>
      <c r="F1163" s="858"/>
      <c r="G1163" s="858"/>
      <c r="H1163" s="858"/>
      <c r="I1163" s="859"/>
      <c r="J1163" s="405" t="str">
        <f>IF(基本情報入力シート!M1188="","",基本情報入力シート!M1188)</f>
        <v/>
      </c>
      <c r="K1163" s="406" t="str">
        <f>IF(基本情報入力シート!R1188="","",基本情報入力シート!R1188)</f>
        <v/>
      </c>
      <c r="L1163" s="406" t="str">
        <f>IF(基本情報入力シート!W1188="","",基本情報入力シート!W1188)</f>
        <v/>
      </c>
      <c r="M1163" s="405" t="str">
        <f>IF(基本情報入力シート!X1188="","",基本情報入力シート!X1188)</f>
        <v/>
      </c>
      <c r="N1163" s="157" t="str">
        <f>IF(基本情報入力シート!Y1188="","",基本情報入力シート!Y1188)</f>
        <v/>
      </c>
      <c r="O1163" s="164"/>
      <c r="P1163" s="43"/>
      <c r="Q1163" s="860"/>
      <c r="R1163" s="861"/>
      <c r="S1163" s="154" t="str">
        <f>IFERROR(ROUNDDOWN(Q1163*VLOOKUP(N1163,【参考】数式用!$AR$2:$AW$48,MATCH(P1163,【参考】数式用!$AT$4:$AW$4)+2,FALSE)*0.5, 0), "")</f>
        <v/>
      </c>
      <c r="T1163" s="47"/>
      <c r="U1163" s="156" t="str">
        <f>IFERROR(IF(AG1163&lt;&gt;"",Q1163*VLOOKUP(N1163,【参考】数式用!$AG$2:$AL$48,MATCH(P1163,【参考】数式用!$AI$4:$AL$4,0)+2,0), ""), "")</f>
        <v/>
      </c>
      <c r="V1163" s="42"/>
      <c r="W1163" s="862"/>
      <c r="X1163" s="863"/>
      <c r="Y1163" s="43"/>
      <c r="Z1163" s="48"/>
      <c r="AA1163" s="155"/>
      <c r="AB1163" s="49"/>
      <c r="AC1163" s="864" t="str">
        <f>IFERROR(IF(AG1163&lt;&gt;"",Z1163*VLOOKUP(N1163,【参考】数式用!$AG$2:$AL$48,MATCH(Y1163,【参考】数式用!$AI$4:$AL$4,0)+2,0), ""), "")</f>
        <v/>
      </c>
      <c r="AD1163" s="864"/>
      <c r="AE1163" s="409"/>
      <c r="AF1163" s="53"/>
      <c r="AG1163" s="421" t="str">
        <f>IFERROR(VLOOKUP(O1163, 【参考】数式用!$AY$5:$AY$13, 1, FALSE), "")</f>
        <v/>
      </c>
      <c r="AH1163" s="422" t="str">
        <f>IFERROR(VLOOKUP(N1163, 【参考】数式用!$BA$2:$BB$48, 2, FALSE), "")</f>
        <v/>
      </c>
      <c r="AI1163" s="423" t="str">
        <f t="shared" si="38"/>
        <v/>
      </c>
      <c r="AJ1163" s="424" t="str">
        <f t="shared" si="39"/>
        <v/>
      </c>
    </row>
    <row r="1164" spans="1:36" ht="30" customHeight="1">
      <c r="A1164" s="153">
        <v>1151</v>
      </c>
      <c r="B1164" s="857" t="str">
        <f>IF(基本情報入力シート!C1189="","",基本情報入力シート!C1189)</f>
        <v/>
      </c>
      <c r="C1164" s="858"/>
      <c r="D1164" s="858"/>
      <c r="E1164" s="858"/>
      <c r="F1164" s="858"/>
      <c r="G1164" s="858"/>
      <c r="H1164" s="858"/>
      <c r="I1164" s="859"/>
      <c r="J1164" s="405" t="str">
        <f>IF(基本情報入力シート!M1189="","",基本情報入力シート!M1189)</f>
        <v/>
      </c>
      <c r="K1164" s="406" t="str">
        <f>IF(基本情報入力シート!R1189="","",基本情報入力シート!R1189)</f>
        <v/>
      </c>
      <c r="L1164" s="406" t="str">
        <f>IF(基本情報入力シート!W1189="","",基本情報入力シート!W1189)</f>
        <v/>
      </c>
      <c r="M1164" s="405" t="str">
        <f>IF(基本情報入力シート!X1189="","",基本情報入力シート!X1189)</f>
        <v/>
      </c>
      <c r="N1164" s="157" t="str">
        <f>IF(基本情報入力シート!Y1189="","",基本情報入力シート!Y1189)</f>
        <v/>
      </c>
      <c r="O1164" s="164"/>
      <c r="P1164" s="43"/>
      <c r="Q1164" s="860"/>
      <c r="R1164" s="861"/>
      <c r="S1164" s="154" t="str">
        <f>IFERROR(ROUNDDOWN(Q1164*VLOOKUP(N1164,【参考】数式用!$AR$2:$AW$48,MATCH(P1164,【参考】数式用!$AT$4:$AW$4)+2,FALSE)*0.5, 0), "")</f>
        <v/>
      </c>
      <c r="T1164" s="47"/>
      <c r="U1164" s="156" t="str">
        <f>IFERROR(IF(AG1164&lt;&gt;"",Q1164*VLOOKUP(N1164,【参考】数式用!$AG$2:$AL$48,MATCH(P1164,【参考】数式用!$AI$4:$AL$4,0)+2,0), ""), "")</f>
        <v/>
      </c>
      <c r="V1164" s="42"/>
      <c r="W1164" s="862"/>
      <c r="X1164" s="863"/>
      <c r="Y1164" s="43"/>
      <c r="Z1164" s="48"/>
      <c r="AA1164" s="155"/>
      <c r="AB1164" s="49"/>
      <c r="AC1164" s="864" t="str">
        <f>IFERROR(IF(AG1164&lt;&gt;"",Z1164*VLOOKUP(N1164,【参考】数式用!$AG$2:$AL$48,MATCH(Y1164,【参考】数式用!$AI$4:$AL$4,0)+2,0), ""), "")</f>
        <v/>
      </c>
      <c r="AD1164" s="864"/>
      <c r="AE1164" s="409"/>
      <c r="AF1164" s="53"/>
      <c r="AG1164" s="421" t="str">
        <f>IFERROR(VLOOKUP(O1164, 【参考】数式用!$AY$5:$AY$13, 1, FALSE), "")</f>
        <v/>
      </c>
      <c r="AH1164" s="422" t="str">
        <f>IFERROR(VLOOKUP(N1164, 【参考】数式用!$BA$2:$BB$48, 2, FALSE), "")</f>
        <v/>
      </c>
      <c r="AI1164" s="423" t="str">
        <f t="shared" si="38"/>
        <v/>
      </c>
      <c r="AJ1164" s="424" t="str">
        <f t="shared" si="39"/>
        <v/>
      </c>
    </row>
    <row r="1165" spans="1:36" ht="30" customHeight="1">
      <c r="A1165" s="153">
        <v>1152</v>
      </c>
      <c r="B1165" s="857" t="str">
        <f>IF(基本情報入力シート!C1190="","",基本情報入力シート!C1190)</f>
        <v/>
      </c>
      <c r="C1165" s="858"/>
      <c r="D1165" s="858"/>
      <c r="E1165" s="858"/>
      <c r="F1165" s="858"/>
      <c r="G1165" s="858"/>
      <c r="H1165" s="858"/>
      <c r="I1165" s="859"/>
      <c r="J1165" s="405" t="str">
        <f>IF(基本情報入力シート!M1190="","",基本情報入力シート!M1190)</f>
        <v/>
      </c>
      <c r="K1165" s="406" t="str">
        <f>IF(基本情報入力シート!R1190="","",基本情報入力シート!R1190)</f>
        <v/>
      </c>
      <c r="L1165" s="406" t="str">
        <f>IF(基本情報入力シート!W1190="","",基本情報入力シート!W1190)</f>
        <v/>
      </c>
      <c r="M1165" s="405" t="str">
        <f>IF(基本情報入力シート!X1190="","",基本情報入力シート!X1190)</f>
        <v/>
      </c>
      <c r="N1165" s="157" t="str">
        <f>IF(基本情報入力シート!Y1190="","",基本情報入力シート!Y1190)</f>
        <v/>
      </c>
      <c r="O1165" s="164"/>
      <c r="P1165" s="43"/>
      <c r="Q1165" s="860"/>
      <c r="R1165" s="861"/>
      <c r="S1165" s="154" t="str">
        <f>IFERROR(ROUNDDOWN(Q1165*VLOOKUP(N1165,【参考】数式用!$AR$2:$AW$48,MATCH(P1165,【参考】数式用!$AT$4:$AW$4)+2,FALSE)*0.5, 0), "")</f>
        <v/>
      </c>
      <c r="T1165" s="47"/>
      <c r="U1165" s="156" t="str">
        <f>IFERROR(IF(AG1165&lt;&gt;"",Q1165*VLOOKUP(N1165,【参考】数式用!$AG$2:$AL$48,MATCH(P1165,【参考】数式用!$AI$4:$AL$4,0)+2,0), ""), "")</f>
        <v/>
      </c>
      <c r="V1165" s="42"/>
      <c r="W1165" s="862"/>
      <c r="X1165" s="863"/>
      <c r="Y1165" s="43"/>
      <c r="Z1165" s="48"/>
      <c r="AA1165" s="155"/>
      <c r="AB1165" s="49"/>
      <c r="AC1165" s="864" t="str">
        <f>IFERROR(IF(AG1165&lt;&gt;"",Z1165*VLOOKUP(N1165,【参考】数式用!$AG$2:$AL$48,MATCH(Y1165,【参考】数式用!$AI$4:$AL$4,0)+2,0), ""), "")</f>
        <v/>
      </c>
      <c r="AD1165" s="864"/>
      <c r="AE1165" s="409"/>
      <c r="AF1165" s="53"/>
      <c r="AG1165" s="421" t="str">
        <f>IFERROR(VLOOKUP(O1165, 【参考】数式用!$AY$5:$AY$13, 1, FALSE), "")</f>
        <v/>
      </c>
      <c r="AH1165" s="422" t="str">
        <f>IFERROR(VLOOKUP(N1165, 【参考】数式用!$BA$2:$BB$48, 2, FALSE), "")</f>
        <v/>
      </c>
      <c r="AI1165" s="423" t="str">
        <f t="shared" si="38"/>
        <v/>
      </c>
      <c r="AJ1165" s="424" t="str">
        <f t="shared" si="39"/>
        <v/>
      </c>
    </row>
    <row r="1166" spans="1:36" ht="30" customHeight="1">
      <c r="A1166" s="153">
        <v>1153</v>
      </c>
      <c r="B1166" s="857" t="str">
        <f>IF(基本情報入力シート!C1191="","",基本情報入力シート!C1191)</f>
        <v/>
      </c>
      <c r="C1166" s="858"/>
      <c r="D1166" s="858"/>
      <c r="E1166" s="858"/>
      <c r="F1166" s="858"/>
      <c r="G1166" s="858"/>
      <c r="H1166" s="858"/>
      <c r="I1166" s="859"/>
      <c r="J1166" s="405" t="str">
        <f>IF(基本情報入力シート!M1191="","",基本情報入力シート!M1191)</f>
        <v/>
      </c>
      <c r="K1166" s="406" t="str">
        <f>IF(基本情報入力シート!R1191="","",基本情報入力シート!R1191)</f>
        <v/>
      </c>
      <c r="L1166" s="406" t="str">
        <f>IF(基本情報入力シート!W1191="","",基本情報入力シート!W1191)</f>
        <v/>
      </c>
      <c r="M1166" s="405" t="str">
        <f>IF(基本情報入力シート!X1191="","",基本情報入力シート!X1191)</f>
        <v/>
      </c>
      <c r="N1166" s="157" t="str">
        <f>IF(基本情報入力シート!Y1191="","",基本情報入力シート!Y1191)</f>
        <v/>
      </c>
      <c r="O1166" s="164"/>
      <c r="P1166" s="43"/>
      <c r="Q1166" s="860"/>
      <c r="R1166" s="861"/>
      <c r="S1166" s="154" t="str">
        <f>IFERROR(ROUNDDOWN(Q1166*VLOOKUP(N1166,【参考】数式用!$AR$2:$AW$48,MATCH(P1166,【参考】数式用!$AT$4:$AW$4)+2,FALSE)*0.5, 0), "")</f>
        <v/>
      </c>
      <c r="T1166" s="47"/>
      <c r="U1166" s="156" t="str">
        <f>IFERROR(IF(AG1166&lt;&gt;"",Q1166*VLOOKUP(N1166,【参考】数式用!$AG$2:$AL$48,MATCH(P1166,【参考】数式用!$AI$4:$AL$4,0)+2,0), ""), "")</f>
        <v/>
      </c>
      <c r="V1166" s="42"/>
      <c r="W1166" s="862"/>
      <c r="X1166" s="863"/>
      <c r="Y1166" s="43"/>
      <c r="Z1166" s="48"/>
      <c r="AA1166" s="155"/>
      <c r="AB1166" s="49"/>
      <c r="AC1166" s="864" t="str">
        <f>IFERROR(IF(AG1166&lt;&gt;"",Z1166*VLOOKUP(N1166,【参考】数式用!$AG$2:$AL$48,MATCH(Y1166,【参考】数式用!$AI$4:$AL$4,0)+2,0), ""), "")</f>
        <v/>
      </c>
      <c r="AD1166" s="864"/>
      <c r="AE1166" s="409"/>
      <c r="AF1166" s="53"/>
      <c r="AG1166" s="421" t="str">
        <f>IFERROR(VLOOKUP(O1166, 【参考】数式用!$AY$5:$AY$13, 1, FALSE), "")</f>
        <v/>
      </c>
      <c r="AH1166" s="422" t="str">
        <f>IFERROR(VLOOKUP(N1166, 【参考】数式用!$BA$2:$BB$48, 2, FALSE), "")</f>
        <v/>
      </c>
      <c r="AI1166" s="423" t="str">
        <f t="shared" si="38"/>
        <v/>
      </c>
      <c r="AJ1166" s="424" t="str">
        <f t="shared" si="39"/>
        <v/>
      </c>
    </row>
    <row r="1167" spans="1:36" ht="30" customHeight="1">
      <c r="A1167" s="153">
        <v>1154</v>
      </c>
      <c r="B1167" s="857" t="str">
        <f>IF(基本情報入力シート!C1192="","",基本情報入力シート!C1192)</f>
        <v/>
      </c>
      <c r="C1167" s="858"/>
      <c r="D1167" s="858"/>
      <c r="E1167" s="858"/>
      <c r="F1167" s="858"/>
      <c r="G1167" s="858"/>
      <c r="H1167" s="858"/>
      <c r="I1167" s="859"/>
      <c r="J1167" s="405" t="str">
        <f>IF(基本情報入力シート!M1192="","",基本情報入力シート!M1192)</f>
        <v/>
      </c>
      <c r="K1167" s="406" t="str">
        <f>IF(基本情報入力シート!R1192="","",基本情報入力シート!R1192)</f>
        <v/>
      </c>
      <c r="L1167" s="406" t="str">
        <f>IF(基本情報入力シート!W1192="","",基本情報入力シート!W1192)</f>
        <v/>
      </c>
      <c r="M1167" s="405" t="str">
        <f>IF(基本情報入力シート!X1192="","",基本情報入力シート!X1192)</f>
        <v/>
      </c>
      <c r="N1167" s="157" t="str">
        <f>IF(基本情報入力シート!Y1192="","",基本情報入力シート!Y1192)</f>
        <v/>
      </c>
      <c r="O1167" s="164"/>
      <c r="P1167" s="43"/>
      <c r="Q1167" s="860"/>
      <c r="R1167" s="861"/>
      <c r="S1167" s="154" t="str">
        <f>IFERROR(ROUNDDOWN(Q1167*VLOOKUP(N1167,【参考】数式用!$AR$2:$AW$48,MATCH(P1167,【参考】数式用!$AT$4:$AW$4)+2,FALSE)*0.5, 0), "")</f>
        <v/>
      </c>
      <c r="T1167" s="47"/>
      <c r="U1167" s="156" t="str">
        <f>IFERROR(IF(AG1167&lt;&gt;"",Q1167*VLOOKUP(N1167,【参考】数式用!$AG$2:$AL$48,MATCH(P1167,【参考】数式用!$AI$4:$AL$4,0)+2,0), ""), "")</f>
        <v/>
      </c>
      <c r="V1167" s="42"/>
      <c r="W1167" s="862"/>
      <c r="X1167" s="863"/>
      <c r="Y1167" s="43"/>
      <c r="Z1167" s="48"/>
      <c r="AA1167" s="155"/>
      <c r="AB1167" s="49"/>
      <c r="AC1167" s="864" t="str">
        <f>IFERROR(IF(AG1167&lt;&gt;"",Z1167*VLOOKUP(N1167,【参考】数式用!$AG$2:$AL$48,MATCH(Y1167,【参考】数式用!$AI$4:$AL$4,0)+2,0), ""), "")</f>
        <v/>
      </c>
      <c r="AD1167" s="864"/>
      <c r="AE1167" s="409"/>
      <c r="AF1167" s="53"/>
      <c r="AG1167" s="421" t="str">
        <f>IFERROR(VLOOKUP(O1167, 【参考】数式用!$AY$5:$AY$13, 1, FALSE), "")</f>
        <v/>
      </c>
      <c r="AH1167" s="422" t="str">
        <f>IFERROR(VLOOKUP(N1167, 【参考】数式用!$BA$2:$BB$48, 2, FALSE), "")</f>
        <v/>
      </c>
      <c r="AI1167" s="423" t="str">
        <f t="shared" si="38"/>
        <v/>
      </c>
      <c r="AJ1167" s="424" t="str">
        <f t="shared" si="39"/>
        <v/>
      </c>
    </row>
    <row r="1168" spans="1:36" ht="30" customHeight="1">
      <c r="A1168" s="153">
        <v>1155</v>
      </c>
      <c r="B1168" s="857" t="str">
        <f>IF(基本情報入力シート!C1193="","",基本情報入力シート!C1193)</f>
        <v/>
      </c>
      <c r="C1168" s="858"/>
      <c r="D1168" s="858"/>
      <c r="E1168" s="858"/>
      <c r="F1168" s="858"/>
      <c r="G1168" s="858"/>
      <c r="H1168" s="858"/>
      <c r="I1168" s="859"/>
      <c r="J1168" s="405" t="str">
        <f>IF(基本情報入力シート!M1193="","",基本情報入力シート!M1193)</f>
        <v/>
      </c>
      <c r="K1168" s="406" t="str">
        <f>IF(基本情報入力シート!R1193="","",基本情報入力シート!R1193)</f>
        <v/>
      </c>
      <c r="L1168" s="406" t="str">
        <f>IF(基本情報入力シート!W1193="","",基本情報入力シート!W1193)</f>
        <v/>
      </c>
      <c r="M1168" s="405" t="str">
        <f>IF(基本情報入力シート!X1193="","",基本情報入力シート!X1193)</f>
        <v/>
      </c>
      <c r="N1168" s="157" t="str">
        <f>IF(基本情報入力シート!Y1193="","",基本情報入力シート!Y1193)</f>
        <v/>
      </c>
      <c r="O1168" s="164"/>
      <c r="P1168" s="43"/>
      <c r="Q1168" s="860"/>
      <c r="R1168" s="861"/>
      <c r="S1168" s="154" t="str">
        <f>IFERROR(ROUNDDOWN(Q1168*VLOOKUP(N1168,【参考】数式用!$AR$2:$AW$48,MATCH(P1168,【参考】数式用!$AT$4:$AW$4)+2,FALSE)*0.5, 0), "")</f>
        <v/>
      </c>
      <c r="T1168" s="47"/>
      <c r="U1168" s="156" t="str">
        <f>IFERROR(IF(AG1168&lt;&gt;"",Q1168*VLOOKUP(N1168,【参考】数式用!$AG$2:$AL$48,MATCH(P1168,【参考】数式用!$AI$4:$AL$4,0)+2,0), ""), "")</f>
        <v/>
      </c>
      <c r="V1168" s="42"/>
      <c r="W1168" s="862"/>
      <c r="X1168" s="863"/>
      <c r="Y1168" s="43"/>
      <c r="Z1168" s="48"/>
      <c r="AA1168" s="155"/>
      <c r="AB1168" s="49"/>
      <c r="AC1168" s="864" t="str">
        <f>IFERROR(IF(AG1168&lt;&gt;"",Z1168*VLOOKUP(N1168,【参考】数式用!$AG$2:$AL$48,MATCH(Y1168,【参考】数式用!$AI$4:$AL$4,0)+2,0), ""), "")</f>
        <v/>
      </c>
      <c r="AD1168" s="864"/>
      <c r="AE1168" s="409"/>
      <c r="AF1168" s="53"/>
      <c r="AG1168" s="421" t="str">
        <f>IFERROR(VLOOKUP(O1168, 【参考】数式用!$AY$5:$AY$13, 1, FALSE), "")</f>
        <v/>
      </c>
      <c r="AH1168" s="422" t="str">
        <f>IFERROR(VLOOKUP(N1168, 【参考】数式用!$BA$2:$BB$48, 2, FALSE), "")</f>
        <v/>
      </c>
      <c r="AI1168" s="423" t="str">
        <f t="shared" si="38"/>
        <v/>
      </c>
      <c r="AJ1168" s="424" t="str">
        <f t="shared" si="39"/>
        <v/>
      </c>
    </row>
    <row r="1169" spans="1:36" ht="30" customHeight="1">
      <c r="A1169" s="153">
        <v>1156</v>
      </c>
      <c r="B1169" s="857" t="str">
        <f>IF(基本情報入力シート!C1194="","",基本情報入力シート!C1194)</f>
        <v/>
      </c>
      <c r="C1169" s="858"/>
      <c r="D1169" s="858"/>
      <c r="E1169" s="858"/>
      <c r="F1169" s="858"/>
      <c r="G1169" s="858"/>
      <c r="H1169" s="858"/>
      <c r="I1169" s="859"/>
      <c r="J1169" s="405" t="str">
        <f>IF(基本情報入力シート!M1194="","",基本情報入力シート!M1194)</f>
        <v/>
      </c>
      <c r="K1169" s="406" t="str">
        <f>IF(基本情報入力シート!R1194="","",基本情報入力シート!R1194)</f>
        <v/>
      </c>
      <c r="L1169" s="406" t="str">
        <f>IF(基本情報入力シート!W1194="","",基本情報入力シート!W1194)</f>
        <v/>
      </c>
      <c r="M1169" s="405" t="str">
        <f>IF(基本情報入力シート!X1194="","",基本情報入力シート!X1194)</f>
        <v/>
      </c>
      <c r="N1169" s="157" t="str">
        <f>IF(基本情報入力シート!Y1194="","",基本情報入力シート!Y1194)</f>
        <v/>
      </c>
      <c r="O1169" s="164"/>
      <c r="P1169" s="43"/>
      <c r="Q1169" s="860"/>
      <c r="R1169" s="861"/>
      <c r="S1169" s="154" t="str">
        <f>IFERROR(ROUNDDOWN(Q1169*VLOOKUP(N1169,【参考】数式用!$AR$2:$AW$48,MATCH(P1169,【参考】数式用!$AT$4:$AW$4)+2,FALSE)*0.5, 0), "")</f>
        <v/>
      </c>
      <c r="T1169" s="47"/>
      <c r="U1169" s="156" t="str">
        <f>IFERROR(IF(AG1169&lt;&gt;"",Q1169*VLOOKUP(N1169,【参考】数式用!$AG$2:$AL$48,MATCH(P1169,【参考】数式用!$AI$4:$AL$4,0)+2,0), ""), "")</f>
        <v/>
      </c>
      <c r="V1169" s="42"/>
      <c r="W1169" s="862"/>
      <c r="X1169" s="863"/>
      <c r="Y1169" s="43"/>
      <c r="Z1169" s="48"/>
      <c r="AA1169" s="155"/>
      <c r="AB1169" s="49"/>
      <c r="AC1169" s="864" t="str">
        <f>IFERROR(IF(AG1169&lt;&gt;"",Z1169*VLOOKUP(N1169,【参考】数式用!$AG$2:$AL$48,MATCH(Y1169,【参考】数式用!$AI$4:$AL$4,0)+2,0), ""), "")</f>
        <v/>
      </c>
      <c r="AD1169" s="864"/>
      <c r="AE1169" s="409"/>
      <c r="AF1169" s="53"/>
      <c r="AG1169" s="421" t="str">
        <f>IFERROR(VLOOKUP(O1169, 【参考】数式用!$AY$5:$AY$13, 1, FALSE), "")</f>
        <v/>
      </c>
      <c r="AH1169" s="422" t="str">
        <f>IFERROR(VLOOKUP(N1169, 【参考】数式用!$BA$2:$BB$48, 2, FALSE), "")</f>
        <v/>
      </c>
      <c r="AI1169" s="423" t="str">
        <f t="shared" si="38"/>
        <v/>
      </c>
      <c r="AJ1169" s="424" t="str">
        <f t="shared" si="39"/>
        <v/>
      </c>
    </row>
    <row r="1170" spans="1:36" ht="30" customHeight="1">
      <c r="A1170" s="153">
        <v>1157</v>
      </c>
      <c r="B1170" s="857" t="str">
        <f>IF(基本情報入力シート!C1195="","",基本情報入力シート!C1195)</f>
        <v/>
      </c>
      <c r="C1170" s="858"/>
      <c r="D1170" s="858"/>
      <c r="E1170" s="858"/>
      <c r="F1170" s="858"/>
      <c r="G1170" s="858"/>
      <c r="H1170" s="858"/>
      <c r="I1170" s="859"/>
      <c r="J1170" s="405" t="str">
        <f>IF(基本情報入力シート!M1195="","",基本情報入力シート!M1195)</f>
        <v/>
      </c>
      <c r="K1170" s="406" t="str">
        <f>IF(基本情報入力シート!R1195="","",基本情報入力シート!R1195)</f>
        <v/>
      </c>
      <c r="L1170" s="406" t="str">
        <f>IF(基本情報入力シート!W1195="","",基本情報入力シート!W1195)</f>
        <v/>
      </c>
      <c r="M1170" s="405" t="str">
        <f>IF(基本情報入力シート!X1195="","",基本情報入力シート!X1195)</f>
        <v/>
      </c>
      <c r="N1170" s="157" t="str">
        <f>IF(基本情報入力シート!Y1195="","",基本情報入力シート!Y1195)</f>
        <v/>
      </c>
      <c r="O1170" s="164"/>
      <c r="P1170" s="43"/>
      <c r="Q1170" s="860"/>
      <c r="R1170" s="861"/>
      <c r="S1170" s="154" t="str">
        <f>IFERROR(ROUNDDOWN(Q1170*VLOOKUP(N1170,【参考】数式用!$AR$2:$AW$48,MATCH(P1170,【参考】数式用!$AT$4:$AW$4)+2,FALSE)*0.5, 0), "")</f>
        <v/>
      </c>
      <c r="T1170" s="47"/>
      <c r="U1170" s="156" t="str">
        <f>IFERROR(IF(AG1170&lt;&gt;"",Q1170*VLOOKUP(N1170,【参考】数式用!$AG$2:$AL$48,MATCH(P1170,【参考】数式用!$AI$4:$AL$4,0)+2,0), ""), "")</f>
        <v/>
      </c>
      <c r="V1170" s="42"/>
      <c r="W1170" s="862"/>
      <c r="X1170" s="863"/>
      <c r="Y1170" s="43"/>
      <c r="Z1170" s="48"/>
      <c r="AA1170" s="155"/>
      <c r="AB1170" s="49"/>
      <c r="AC1170" s="864" t="str">
        <f>IFERROR(IF(AG1170&lt;&gt;"",Z1170*VLOOKUP(N1170,【参考】数式用!$AG$2:$AL$48,MATCH(Y1170,【参考】数式用!$AI$4:$AL$4,0)+2,0), ""), "")</f>
        <v/>
      </c>
      <c r="AD1170" s="864"/>
      <c r="AE1170" s="409"/>
      <c r="AF1170" s="53"/>
      <c r="AG1170" s="421" t="str">
        <f>IFERROR(VLOOKUP(O1170, 【参考】数式用!$AY$5:$AY$13, 1, FALSE), "")</f>
        <v/>
      </c>
      <c r="AH1170" s="422" t="str">
        <f>IFERROR(VLOOKUP(N1170, 【参考】数式用!$BA$2:$BB$48, 2, FALSE), "")</f>
        <v/>
      </c>
      <c r="AI1170" s="423" t="str">
        <f t="shared" si="38"/>
        <v/>
      </c>
      <c r="AJ1170" s="424" t="str">
        <f t="shared" si="39"/>
        <v/>
      </c>
    </row>
    <row r="1171" spans="1:36" ht="30" customHeight="1">
      <c r="A1171" s="153">
        <v>1158</v>
      </c>
      <c r="B1171" s="857" t="str">
        <f>IF(基本情報入力シート!C1196="","",基本情報入力シート!C1196)</f>
        <v/>
      </c>
      <c r="C1171" s="858"/>
      <c r="D1171" s="858"/>
      <c r="E1171" s="858"/>
      <c r="F1171" s="858"/>
      <c r="G1171" s="858"/>
      <c r="H1171" s="858"/>
      <c r="I1171" s="859"/>
      <c r="J1171" s="405" t="str">
        <f>IF(基本情報入力シート!M1196="","",基本情報入力シート!M1196)</f>
        <v/>
      </c>
      <c r="K1171" s="406" t="str">
        <f>IF(基本情報入力シート!R1196="","",基本情報入力シート!R1196)</f>
        <v/>
      </c>
      <c r="L1171" s="406" t="str">
        <f>IF(基本情報入力シート!W1196="","",基本情報入力シート!W1196)</f>
        <v/>
      </c>
      <c r="M1171" s="405" t="str">
        <f>IF(基本情報入力シート!X1196="","",基本情報入力シート!X1196)</f>
        <v/>
      </c>
      <c r="N1171" s="157" t="str">
        <f>IF(基本情報入力シート!Y1196="","",基本情報入力シート!Y1196)</f>
        <v/>
      </c>
      <c r="O1171" s="164"/>
      <c r="P1171" s="43"/>
      <c r="Q1171" s="860"/>
      <c r="R1171" s="861"/>
      <c r="S1171" s="154" t="str">
        <f>IFERROR(ROUNDDOWN(Q1171*VLOOKUP(N1171,【参考】数式用!$AR$2:$AW$48,MATCH(P1171,【参考】数式用!$AT$4:$AW$4)+2,FALSE)*0.5, 0), "")</f>
        <v/>
      </c>
      <c r="T1171" s="47"/>
      <c r="U1171" s="156" t="str">
        <f>IFERROR(IF(AG1171&lt;&gt;"",Q1171*VLOOKUP(N1171,【参考】数式用!$AG$2:$AL$48,MATCH(P1171,【参考】数式用!$AI$4:$AL$4,0)+2,0), ""), "")</f>
        <v/>
      </c>
      <c r="V1171" s="42"/>
      <c r="W1171" s="862"/>
      <c r="X1171" s="863"/>
      <c r="Y1171" s="43"/>
      <c r="Z1171" s="48"/>
      <c r="AA1171" s="155"/>
      <c r="AB1171" s="49"/>
      <c r="AC1171" s="864" t="str">
        <f>IFERROR(IF(AG1171&lt;&gt;"",Z1171*VLOOKUP(N1171,【参考】数式用!$AG$2:$AL$48,MATCH(Y1171,【参考】数式用!$AI$4:$AL$4,0)+2,0), ""), "")</f>
        <v/>
      </c>
      <c r="AD1171" s="864"/>
      <c r="AE1171" s="409"/>
      <c r="AF1171" s="53"/>
      <c r="AG1171" s="421" t="str">
        <f>IFERROR(VLOOKUP(O1171, 【参考】数式用!$AY$5:$AY$13, 1, FALSE), "")</f>
        <v/>
      </c>
      <c r="AH1171" s="422" t="str">
        <f>IFERROR(VLOOKUP(N1171, 【参考】数式用!$BA$2:$BB$48, 2, FALSE), "")</f>
        <v/>
      </c>
      <c r="AI1171" s="423" t="str">
        <f t="shared" si="38"/>
        <v/>
      </c>
      <c r="AJ1171" s="424" t="str">
        <f t="shared" si="39"/>
        <v/>
      </c>
    </row>
    <row r="1172" spans="1:36" ht="30" customHeight="1">
      <c r="A1172" s="153">
        <v>1159</v>
      </c>
      <c r="B1172" s="857" t="str">
        <f>IF(基本情報入力シート!C1197="","",基本情報入力シート!C1197)</f>
        <v/>
      </c>
      <c r="C1172" s="858"/>
      <c r="D1172" s="858"/>
      <c r="E1172" s="858"/>
      <c r="F1172" s="858"/>
      <c r="G1172" s="858"/>
      <c r="H1172" s="858"/>
      <c r="I1172" s="859"/>
      <c r="J1172" s="405" t="str">
        <f>IF(基本情報入力シート!M1197="","",基本情報入力シート!M1197)</f>
        <v/>
      </c>
      <c r="K1172" s="406" t="str">
        <f>IF(基本情報入力シート!R1197="","",基本情報入力シート!R1197)</f>
        <v/>
      </c>
      <c r="L1172" s="406" t="str">
        <f>IF(基本情報入力シート!W1197="","",基本情報入力シート!W1197)</f>
        <v/>
      </c>
      <c r="M1172" s="405" t="str">
        <f>IF(基本情報入力シート!X1197="","",基本情報入力シート!X1197)</f>
        <v/>
      </c>
      <c r="N1172" s="157" t="str">
        <f>IF(基本情報入力シート!Y1197="","",基本情報入力シート!Y1197)</f>
        <v/>
      </c>
      <c r="O1172" s="164"/>
      <c r="P1172" s="43"/>
      <c r="Q1172" s="860"/>
      <c r="R1172" s="861"/>
      <c r="S1172" s="154" t="str">
        <f>IFERROR(ROUNDDOWN(Q1172*VLOOKUP(N1172,【参考】数式用!$AR$2:$AW$48,MATCH(P1172,【参考】数式用!$AT$4:$AW$4)+2,FALSE)*0.5, 0), "")</f>
        <v/>
      </c>
      <c r="T1172" s="47"/>
      <c r="U1172" s="156" t="str">
        <f>IFERROR(IF(AG1172&lt;&gt;"",Q1172*VLOOKUP(N1172,【参考】数式用!$AG$2:$AL$48,MATCH(P1172,【参考】数式用!$AI$4:$AL$4,0)+2,0), ""), "")</f>
        <v/>
      </c>
      <c r="V1172" s="42"/>
      <c r="W1172" s="862"/>
      <c r="X1172" s="863"/>
      <c r="Y1172" s="43"/>
      <c r="Z1172" s="48"/>
      <c r="AA1172" s="155"/>
      <c r="AB1172" s="49"/>
      <c r="AC1172" s="864" t="str">
        <f>IFERROR(IF(AG1172&lt;&gt;"",Z1172*VLOOKUP(N1172,【参考】数式用!$AG$2:$AL$48,MATCH(Y1172,【参考】数式用!$AI$4:$AL$4,0)+2,0), ""), "")</f>
        <v/>
      </c>
      <c r="AD1172" s="864"/>
      <c r="AE1172" s="409"/>
      <c r="AF1172" s="53"/>
      <c r="AG1172" s="421" t="str">
        <f>IFERROR(VLOOKUP(O1172, 【参考】数式用!$AY$5:$AY$13, 1, FALSE), "")</f>
        <v/>
      </c>
      <c r="AH1172" s="422" t="str">
        <f>IFERROR(VLOOKUP(N1172, 【参考】数式用!$BA$2:$BB$48, 2, FALSE), "")</f>
        <v/>
      </c>
      <c r="AI1172" s="423" t="str">
        <f t="shared" si="38"/>
        <v/>
      </c>
      <c r="AJ1172" s="424" t="str">
        <f t="shared" si="39"/>
        <v/>
      </c>
    </row>
    <row r="1173" spans="1:36" ht="30" customHeight="1">
      <c r="A1173" s="153">
        <v>1160</v>
      </c>
      <c r="B1173" s="857" t="str">
        <f>IF(基本情報入力シート!C1198="","",基本情報入力シート!C1198)</f>
        <v/>
      </c>
      <c r="C1173" s="858"/>
      <c r="D1173" s="858"/>
      <c r="E1173" s="858"/>
      <c r="F1173" s="858"/>
      <c r="G1173" s="858"/>
      <c r="H1173" s="858"/>
      <c r="I1173" s="859"/>
      <c r="J1173" s="405" t="str">
        <f>IF(基本情報入力シート!M1198="","",基本情報入力シート!M1198)</f>
        <v/>
      </c>
      <c r="K1173" s="406" t="str">
        <f>IF(基本情報入力シート!R1198="","",基本情報入力シート!R1198)</f>
        <v/>
      </c>
      <c r="L1173" s="406" t="str">
        <f>IF(基本情報入力シート!W1198="","",基本情報入力シート!W1198)</f>
        <v/>
      </c>
      <c r="M1173" s="405" t="str">
        <f>IF(基本情報入力シート!X1198="","",基本情報入力シート!X1198)</f>
        <v/>
      </c>
      <c r="N1173" s="157" t="str">
        <f>IF(基本情報入力シート!Y1198="","",基本情報入力シート!Y1198)</f>
        <v/>
      </c>
      <c r="O1173" s="164"/>
      <c r="P1173" s="43"/>
      <c r="Q1173" s="860"/>
      <c r="R1173" s="861"/>
      <c r="S1173" s="154" t="str">
        <f>IFERROR(ROUNDDOWN(Q1173*VLOOKUP(N1173,【参考】数式用!$AR$2:$AW$48,MATCH(P1173,【参考】数式用!$AT$4:$AW$4)+2,FALSE)*0.5, 0), "")</f>
        <v/>
      </c>
      <c r="T1173" s="47"/>
      <c r="U1173" s="156" t="str">
        <f>IFERROR(IF(AG1173&lt;&gt;"",Q1173*VLOOKUP(N1173,【参考】数式用!$AG$2:$AL$48,MATCH(P1173,【参考】数式用!$AI$4:$AL$4,0)+2,0), ""), "")</f>
        <v/>
      </c>
      <c r="V1173" s="42"/>
      <c r="W1173" s="862"/>
      <c r="X1173" s="863"/>
      <c r="Y1173" s="43"/>
      <c r="Z1173" s="48"/>
      <c r="AA1173" s="155"/>
      <c r="AB1173" s="49"/>
      <c r="AC1173" s="864" t="str">
        <f>IFERROR(IF(AG1173&lt;&gt;"",Z1173*VLOOKUP(N1173,【参考】数式用!$AG$2:$AL$48,MATCH(Y1173,【参考】数式用!$AI$4:$AL$4,0)+2,0), ""), "")</f>
        <v/>
      </c>
      <c r="AD1173" s="864"/>
      <c r="AE1173" s="409"/>
      <c r="AF1173" s="53"/>
      <c r="AG1173" s="421" t="str">
        <f>IFERROR(VLOOKUP(O1173, 【参考】数式用!$AY$5:$AY$13, 1, FALSE), "")</f>
        <v/>
      </c>
      <c r="AH1173" s="422" t="str">
        <f>IFERROR(VLOOKUP(N1173, 【参考】数式用!$BA$2:$BB$48, 2, FALSE), "")</f>
        <v/>
      </c>
      <c r="AI1173" s="423" t="str">
        <f t="shared" si="38"/>
        <v/>
      </c>
      <c r="AJ1173" s="424" t="str">
        <f t="shared" si="39"/>
        <v/>
      </c>
    </row>
    <row r="1174" spans="1:36" ht="30" customHeight="1">
      <c r="A1174" s="153">
        <v>1161</v>
      </c>
      <c r="B1174" s="857" t="str">
        <f>IF(基本情報入力シート!C1199="","",基本情報入力シート!C1199)</f>
        <v/>
      </c>
      <c r="C1174" s="858"/>
      <c r="D1174" s="858"/>
      <c r="E1174" s="858"/>
      <c r="F1174" s="858"/>
      <c r="G1174" s="858"/>
      <c r="H1174" s="858"/>
      <c r="I1174" s="859"/>
      <c r="J1174" s="405" t="str">
        <f>IF(基本情報入力シート!M1199="","",基本情報入力シート!M1199)</f>
        <v/>
      </c>
      <c r="K1174" s="406" t="str">
        <f>IF(基本情報入力シート!R1199="","",基本情報入力シート!R1199)</f>
        <v/>
      </c>
      <c r="L1174" s="406" t="str">
        <f>IF(基本情報入力シート!W1199="","",基本情報入力シート!W1199)</f>
        <v/>
      </c>
      <c r="M1174" s="405" t="str">
        <f>IF(基本情報入力シート!X1199="","",基本情報入力シート!X1199)</f>
        <v/>
      </c>
      <c r="N1174" s="157" t="str">
        <f>IF(基本情報入力シート!Y1199="","",基本情報入力シート!Y1199)</f>
        <v/>
      </c>
      <c r="O1174" s="164"/>
      <c r="P1174" s="43"/>
      <c r="Q1174" s="860"/>
      <c r="R1174" s="861"/>
      <c r="S1174" s="154" t="str">
        <f>IFERROR(ROUNDDOWN(Q1174*VLOOKUP(N1174,【参考】数式用!$AR$2:$AW$48,MATCH(P1174,【参考】数式用!$AT$4:$AW$4)+2,FALSE)*0.5, 0), "")</f>
        <v/>
      </c>
      <c r="T1174" s="47"/>
      <c r="U1174" s="156" t="str">
        <f>IFERROR(IF(AG1174&lt;&gt;"",Q1174*VLOOKUP(N1174,【参考】数式用!$AG$2:$AL$48,MATCH(P1174,【参考】数式用!$AI$4:$AL$4,0)+2,0), ""), "")</f>
        <v/>
      </c>
      <c r="V1174" s="42"/>
      <c r="W1174" s="862"/>
      <c r="X1174" s="863"/>
      <c r="Y1174" s="43"/>
      <c r="Z1174" s="48"/>
      <c r="AA1174" s="155"/>
      <c r="AB1174" s="49"/>
      <c r="AC1174" s="864" t="str">
        <f>IFERROR(IF(AG1174&lt;&gt;"",Z1174*VLOOKUP(N1174,【参考】数式用!$AG$2:$AL$48,MATCH(Y1174,【参考】数式用!$AI$4:$AL$4,0)+2,0), ""), "")</f>
        <v/>
      </c>
      <c r="AD1174" s="864"/>
      <c r="AE1174" s="409"/>
      <c r="AF1174" s="53"/>
      <c r="AG1174" s="421" t="str">
        <f>IFERROR(VLOOKUP(O1174, 【参考】数式用!$AY$5:$AY$13, 1, FALSE), "")</f>
        <v/>
      </c>
      <c r="AH1174" s="422" t="str">
        <f>IFERROR(VLOOKUP(N1174, 【参考】数式用!$BA$2:$BB$48, 2, FALSE), "")</f>
        <v/>
      </c>
      <c r="AI1174" s="423" t="str">
        <f t="shared" si="38"/>
        <v/>
      </c>
      <c r="AJ1174" s="424" t="str">
        <f t="shared" si="39"/>
        <v/>
      </c>
    </row>
    <row r="1175" spans="1:36" ht="30" customHeight="1">
      <c r="A1175" s="153">
        <v>1162</v>
      </c>
      <c r="B1175" s="857" t="str">
        <f>IF(基本情報入力シート!C1200="","",基本情報入力シート!C1200)</f>
        <v/>
      </c>
      <c r="C1175" s="858"/>
      <c r="D1175" s="858"/>
      <c r="E1175" s="858"/>
      <c r="F1175" s="858"/>
      <c r="G1175" s="858"/>
      <c r="H1175" s="858"/>
      <c r="I1175" s="859"/>
      <c r="J1175" s="405" t="str">
        <f>IF(基本情報入力シート!M1200="","",基本情報入力シート!M1200)</f>
        <v/>
      </c>
      <c r="K1175" s="406" t="str">
        <f>IF(基本情報入力シート!R1200="","",基本情報入力シート!R1200)</f>
        <v/>
      </c>
      <c r="L1175" s="406" t="str">
        <f>IF(基本情報入力シート!W1200="","",基本情報入力シート!W1200)</f>
        <v/>
      </c>
      <c r="M1175" s="405" t="str">
        <f>IF(基本情報入力シート!X1200="","",基本情報入力シート!X1200)</f>
        <v/>
      </c>
      <c r="N1175" s="157" t="str">
        <f>IF(基本情報入力シート!Y1200="","",基本情報入力シート!Y1200)</f>
        <v/>
      </c>
      <c r="O1175" s="164"/>
      <c r="P1175" s="43"/>
      <c r="Q1175" s="860"/>
      <c r="R1175" s="861"/>
      <c r="S1175" s="154" t="str">
        <f>IFERROR(ROUNDDOWN(Q1175*VLOOKUP(N1175,【参考】数式用!$AR$2:$AW$48,MATCH(P1175,【参考】数式用!$AT$4:$AW$4)+2,FALSE)*0.5, 0), "")</f>
        <v/>
      </c>
      <c r="T1175" s="47"/>
      <c r="U1175" s="156" t="str">
        <f>IFERROR(IF(AG1175&lt;&gt;"",Q1175*VLOOKUP(N1175,【参考】数式用!$AG$2:$AL$48,MATCH(P1175,【参考】数式用!$AI$4:$AL$4,0)+2,0), ""), "")</f>
        <v/>
      </c>
      <c r="V1175" s="42"/>
      <c r="W1175" s="862"/>
      <c r="X1175" s="863"/>
      <c r="Y1175" s="43"/>
      <c r="Z1175" s="48"/>
      <c r="AA1175" s="155"/>
      <c r="AB1175" s="49"/>
      <c r="AC1175" s="864" t="str">
        <f>IFERROR(IF(AG1175&lt;&gt;"",Z1175*VLOOKUP(N1175,【参考】数式用!$AG$2:$AL$48,MATCH(Y1175,【参考】数式用!$AI$4:$AL$4,0)+2,0), ""), "")</f>
        <v/>
      </c>
      <c r="AD1175" s="864"/>
      <c r="AE1175" s="409"/>
      <c r="AF1175" s="53"/>
      <c r="AG1175" s="421" t="str">
        <f>IFERROR(VLOOKUP(O1175, 【参考】数式用!$AY$5:$AY$13, 1, FALSE), "")</f>
        <v/>
      </c>
      <c r="AH1175" s="422" t="str">
        <f>IFERROR(VLOOKUP(N1175, 【参考】数式用!$BA$2:$BB$48, 2, FALSE), "")</f>
        <v/>
      </c>
      <c r="AI1175" s="423" t="str">
        <f t="shared" si="38"/>
        <v/>
      </c>
      <c r="AJ1175" s="424" t="str">
        <f t="shared" si="39"/>
        <v/>
      </c>
    </row>
    <row r="1176" spans="1:36" ht="30" customHeight="1">
      <c r="A1176" s="153">
        <v>1163</v>
      </c>
      <c r="B1176" s="857" t="str">
        <f>IF(基本情報入力シート!C1201="","",基本情報入力シート!C1201)</f>
        <v/>
      </c>
      <c r="C1176" s="858"/>
      <c r="D1176" s="858"/>
      <c r="E1176" s="858"/>
      <c r="F1176" s="858"/>
      <c r="G1176" s="858"/>
      <c r="H1176" s="858"/>
      <c r="I1176" s="859"/>
      <c r="J1176" s="405" t="str">
        <f>IF(基本情報入力シート!M1201="","",基本情報入力シート!M1201)</f>
        <v/>
      </c>
      <c r="K1176" s="406" t="str">
        <f>IF(基本情報入力シート!R1201="","",基本情報入力シート!R1201)</f>
        <v/>
      </c>
      <c r="L1176" s="406" t="str">
        <f>IF(基本情報入力シート!W1201="","",基本情報入力シート!W1201)</f>
        <v/>
      </c>
      <c r="M1176" s="405" t="str">
        <f>IF(基本情報入力シート!X1201="","",基本情報入力シート!X1201)</f>
        <v/>
      </c>
      <c r="N1176" s="157" t="str">
        <f>IF(基本情報入力シート!Y1201="","",基本情報入力シート!Y1201)</f>
        <v/>
      </c>
      <c r="O1176" s="164"/>
      <c r="P1176" s="43"/>
      <c r="Q1176" s="860"/>
      <c r="R1176" s="861"/>
      <c r="S1176" s="154" t="str">
        <f>IFERROR(ROUNDDOWN(Q1176*VLOOKUP(N1176,【参考】数式用!$AR$2:$AW$48,MATCH(P1176,【参考】数式用!$AT$4:$AW$4)+2,FALSE)*0.5, 0), "")</f>
        <v/>
      </c>
      <c r="T1176" s="47"/>
      <c r="U1176" s="156" t="str">
        <f>IFERROR(IF(AG1176&lt;&gt;"",Q1176*VLOOKUP(N1176,【参考】数式用!$AG$2:$AL$48,MATCH(P1176,【参考】数式用!$AI$4:$AL$4,0)+2,0), ""), "")</f>
        <v/>
      </c>
      <c r="V1176" s="42"/>
      <c r="W1176" s="862"/>
      <c r="X1176" s="863"/>
      <c r="Y1176" s="43"/>
      <c r="Z1176" s="48"/>
      <c r="AA1176" s="155"/>
      <c r="AB1176" s="49"/>
      <c r="AC1176" s="864" t="str">
        <f>IFERROR(IF(AG1176&lt;&gt;"",Z1176*VLOOKUP(N1176,【参考】数式用!$AG$2:$AL$48,MATCH(Y1176,【参考】数式用!$AI$4:$AL$4,0)+2,0), ""), "")</f>
        <v/>
      </c>
      <c r="AD1176" s="864"/>
      <c r="AE1176" s="409"/>
      <c r="AF1176" s="53"/>
      <c r="AG1176" s="421" t="str">
        <f>IFERROR(VLOOKUP(O1176, 【参考】数式用!$AY$5:$AY$13, 1, FALSE), "")</f>
        <v/>
      </c>
      <c r="AH1176" s="422" t="str">
        <f>IFERROR(VLOOKUP(N1176, 【参考】数式用!$BA$2:$BB$48, 2, FALSE), "")</f>
        <v/>
      </c>
      <c r="AI1176" s="423" t="str">
        <f t="shared" si="38"/>
        <v/>
      </c>
      <c r="AJ1176" s="424" t="str">
        <f t="shared" si="39"/>
        <v/>
      </c>
    </row>
    <row r="1177" spans="1:36" ht="30" customHeight="1">
      <c r="A1177" s="153">
        <v>1164</v>
      </c>
      <c r="B1177" s="857" t="str">
        <f>IF(基本情報入力シート!C1202="","",基本情報入力シート!C1202)</f>
        <v/>
      </c>
      <c r="C1177" s="858"/>
      <c r="D1177" s="858"/>
      <c r="E1177" s="858"/>
      <c r="F1177" s="858"/>
      <c r="G1177" s="858"/>
      <c r="H1177" s="858"/>
      <c r="I1177" s="859"/>
      <c r="J1177" s="405" t="str">
        <f>IF(基本情報入力シート!M1202="","",基本情報入力シート!M1202)</f>
        <v/>
      </c>
      <c r="K1177" s="406" t="str">
        <f>IF(基本情報入力シート!R1202="","",基本情報入力シート!R1202)</f>
        <v/>
      </c>
      <c r="L1177" s="406" t="str">
        <f>IF(基本情報入力シート!W1202="","",基本情報入力シート!W1202)</f>
        <v/>
      </c>
      <c r="M1177" s="405" t="str">
        <f>IF(基本情報入力シート!X1202="","",基本情報入力シート!X1202)</f>
        <v/>
      </c>
      <c r="N1177" s="157" t="str">
        <f>IF(基本情報入力シート!Y1202="","",基本情報入力シート!Y1202)</f>
        <v/>
      </c>
      <c r="O1177" s="164"/>
      <c r="P1177" s="43"/>
      <c r="Q1177" s="860"/>
      <c r="R1177" s="861"/>
      <c r="S1177" s="154" t="str">
        <f>IFERROR(ROUNDDOWN(Q1177*VLOOKUP(N1177,【参考】数式用!$AR$2:$AW$48,MATCH(P1177,【参考】数式用!$AT$4:$AW$4)+2,FALSE)*0.5, 0), "")</f>
        <v/>
      </c>
      <c r="T1177" s="47"/>
      <c r="U1177" s="156" t="str">
        <f>IFERROR(IF(AG1177&lt;&gt;"",Q1177*VLOOKUP(N1177,【参考】数式用!$AG$2:$AL$48,MATCH(P1177,【参考】数式用!$AI$4:$AL$4,0)+2,0), ""), "")</f>
        <v/>
      </c>
      <c r="V1177" s="42"/>
      <c r="W1177" s="862"/>
      <c r="X1177" s="863"/>
      <c r="Y1177" s="43"/>
      <c r="Z1177" s="48"/>
      <c r="AA1177" s="155"/>
      <c r="AB1177" s="49"/>
      <c r="AC1177" s="864" t="str">
        <f>IFERROR(IF(AG1177&lt;&gt;"",Z1177*VLOOKUP(N1177,【参考】数式用!$AG$2:$AL$48,MATCH(Y1177,【参考】数式用!$AI$4:$AL$4,0)+2,0), ""), "")</f>
        <v/>
      </c>
      <c r="AD1177" s="864"/>
      <c r="AE1177" s="409"/>
      <c r="AF1177" s="53"/>
      <c r="AG1177" s="421" t="str">
        <f>IFERROR(VLOOKUP(O1177, 【参考】数式用!$AY$5:$AY$13, 1, FALSE), "")</f>
        <v/>
      </c>
      <c r="AH1177" s="422" t="str">
        <f>IFERROR(VLOOKUP(N1177, 【参考】数式用!$BA$2:$BB$48, 2, FALSE), "")</f>
        <v/>
      </c>
      <c r="AI1177" s="423" t="str">
        <f t="shared" si="38"/>
        <v/>
      </c>
      <c r="AJ1177" s="424" t="str">
        <f t="shared" si="39"/>
        <v/>
      </c>
    </row>
    <row r="1178" spans="1:36" ht="30" customHeight="1">
      <c r="A1178" s="153">
        <v>1165</v>
      </c>
      <c r="B1178" s="857" t="str">
        <f>IF(基本情報入力シート!C1203="","",基本情報入力シート!C1203)</f>
        <v/>
      </c>
      <c r="C1178" s="858"/>
      <c r="D1178" s="858"/>
      <c r="E1178" s="858"/>
      <c r="F1178" s="858"/>
      <c r="G1178" s="858"/>
      <c r="H1178" s="858"/>
      <c r="I1178" s="859"/>
      <c r="J1178" s="405" t="str">
        <f>IF(基本情報入力シート!M1203="","",基本情報入力シート!M1203)</f>
        <v/>
      </c>
      <c r="K1178" s="406" t="str">
        <f>IF(基本情報入力シート!R1203="","",基本情報入力シート!R1203)</f>
        <v/>
      </c>
      <c r="L1178" s="406" t="str">
        <f>IF(基本情報入力シート!W1203="","",基本情報入力シート!W1203)</f>
        <v/>
      </c>
      <c r="M1178" s="405" t="str">
        <f>IF(基本情報入力シート!X1203="","",基本情報入力シート!X1203)</f>
        <v/>
      </c>
      <c r="N1178" s="157" t="str">
        <f>IF(基本情報入力シート!Y1203="","",基本情報入力シート!Y1203)</f>
        <v/>
      </c>
      <c r="O1178" s="164"/>
      <c r="P1178" s="43"/>
      <c r="Q1178" s="860"/>
      <c r="R1178" s="861"/>
      <c r="S1178" s="154" t="str">
        <f>IFERROR(ROUNDDOWN(Q1178*VLOOKUP(N1178,【参考】数式用!$AR$2:$AW$48,MATCH(P1178,【参考】数式用!$AT$4:$AW$4)+2,FALSE)*0.5, 0), "")</f>
        <v/>
      </c>
      <c r="T1178" s="47"/>
      <c r="U1178" s="156" t="str">
        <f>IFERROR(IF(AG1178&lt;&gt;"",Q1178*VLOOKUP(N1178,【参考】数式用!$AG$2:$AL$48,MATCH(P1178,【参考】数式用!$AI$4:$AL$4,0)+2,0), ""), "")</f>
        <v/>
      </c>
      <c r="V1178" s="42"/>
      <c r="W1178" s="862"/>
      <c r="X1178" s="863"/>
      <c r="Y1178" s="43"/>
      <c r="Z1178" s="48"/>
      <c r="AA1178" s="155"/>
      <c r="AB1178" s="49"/>
      <c r="AC1178" s="864" t="str">
        <f>IFERROR(IF(AG1178&lt;&gt;"",Z1178*VLOOKUP(N1178,【参考】数式用!$AG$2:$AL$48,MATCH(Y1178,【参考】数式用!$AI$4:$AL$4,0)+2,0), ""), "")</f>
        <v/>
      </c>
      <c r="AD1178" s="864"/>
      <c r="AE1178" s="409"/>
      <c r="AF1178" s="53"/>
      <c r="AG1178" s="421" t="str">
        <f>IFERROR(VLOOKUP(O1178, 【参考】数式用!$AY$5:$AY$13, 1, FALSE), "")</f>
        <v/>
      </c>
      <c r="AH1178" s="422" t="str">
        <f>IFERROR(VLOOKUP(N1178, 【参考】数式用!$BA$2:$BB$48, 2, FALSE), "")</f>
        <v/>
      </c>
      <c r="AI1178" s="423" t="str">
        <f t="shared" si="38"/>
        <v/>
      </c>
      <c r="AJ1178" s="424" t="str">
        <f t="shared" si="39"/>
        <v/>
      </c>
    </row>
    <row r="1179" spans="1:36" ht="30" customHeight="1">
      <c r="A1179" s="153">
        <v>1166</v>
      </c>
      <c r="B1179" s="857" t="str">
        <f>IF(基本情報入力シート!C1204="","",基本情報入力シート!C1204)</f>
        <v/>
      </c>
      <c r="C1179" s="858"/>
      <c r="D1179" s="858"/>
      <c r="E1179" s="858"/>
      <c r="F1179" s="858"/>
      <c r="G1179" s="858"/>
      <c r="H1179" s="858"/>
      <c r="I1179" s="859"/>
      <c r="J1179" s="405" t="str">
        <f>IF(基本情報入力シート!M1204="","",基本情報入力シート!M1204)</f>
        <v/>
      </c>
      <c r="K1179" s="406" t="str">
        <f>IF(基本情報入力シート!R1204="","",基本情報入力シート!R1204)</f>
        <v/>
      </c>
      <c r="L1179" s="406" t="str">
        <f>IF(基本情報入力シート!W1204="","",基本情報入力シート!W1204)</f>
        <v/>
      </c>
      <c r="M1179" s="405" t="str">
        <f>IF(基本情報入力シート!X1204="","",基本情報入力シート!X1204)</f>
        <v/>
      </c>
      <c r="N1179" s="157" t="str">
        <f>IF(基本情報入力シート!Y1204="","",基本情報入力シート!Y1204)</f>
        <v/>
      </c>
      <c r="O1179" s="164"/>
      <c r="P1179" s="43"/>
      <c r="Q1179" s="860"/>
      <c r="R1179" s="861"/>
      <c r="S1179" s="154" t="str">
        <f>IFERROR(ROUNDDOWN(Q1179*VLOOKUP(N1179,【参考】数式用!$AR$2:$AW$48,MATCH(P1179,【参考】数式用!$AT$4:$AW$4)+2,FALSE)*0.5, 0), "")</f>
        <v/>
      </c>
      <c r="T1179" s="47"/>
      <c r="U1179" s="156" t="str">
        <f>IFERROR(IF(AG1179&lt;&gt;"",Q1179*VLOOKUP(N1179,【参考】数式用!$AG$2:$AL$48,MATCH(P1179,【参考】数式用!$AI$4:$AL$4,0)+2,0), ""), "")</f>
        <v/>
      </c>
      <c r="V1179" s="42"/>
      <c r="W1179" s="862"/>
      <c r="X1179" s="863"/>
      <c r="Y1179" s="43"/>
      <c r="Z1179" s="48"/>
      <c r="AA1179" s="155"/>
      <c r="AB1179" s="49"/>
      <c r="AC1179" s="864" t="str">
        <f>IFERROR(IF(AG1179&lt;&gt;"",Z1179*VLOOKUP(N1179,【参考】数式用!$AG$2:$AL$48,MATCH(Y1179,【参考】数式用!$AI$4:$AL$4,0)+2,0), ""), "")</f>
        <v/>
      </c>
      <c r="AD1179" s="864"/>
      <c r="AE1179" s="409"/>
      <c r="AF1179" s="53"/>
      <c r="AG1179" s="421" t="str">
        <f>IFERROR(VLOOKUP(O1179, 【参考】数式用!$AY$5:$AY$13, 1, FALSE), "")</f>
        <v/>
      </c>
      <c r="AH1179" s="422" t="str">
        <f>IFERROR(VLOOKUP(N1179, 【参考】数式用!$BA$2:$BB$48, 2, FALSE), "")</f>
        <v/>
      </c>
      <c r="AI1179" s="423" t="str">
        <f t="shared" si="38"/>
        <v/>
      </c>
      <c r="AJ1179" s="424" t="str">
        <f t="shared" si="39"/>
        <v/>
      </c>
    </row>
    <row r="1180" spans="1:36" ht="30" customHeight="1">
      <c r="A1180" s="153">
        <v>1167</v>
      </c>
      <c r="B1180" s="857" t="str">
        <f>IF(基本情報入力シート!C1205="","",基本情報入力シート!C1205)</f>
        <v/>
      </c>
      <c r="C1180" s="858"/>
      <c r="D1180" s="858"/>
      <c r="E1180" s="858"/>
      <c r="F1180" s="858"/>
      <c r="G1180" s="858"/>
      <c r="H1180" s="858"/>
      <c r="I1180" s="859"/>
      <c r="J1180" s="405" t="str">
        <f>IF(基本情報入力シート!M1205="","",基本情報入力シート!M1205)</f>
        <v/>
      </c>
      <c r="K1180" s="406" t="str">
        <f>IF(基本情報入力シート!R1205="","",基本情報入力シート!R1205)</f>
        <v/>
      </c>
      <c r="L1180" s="406" t="str">
        <f>IF(基本情報入力シート!W1205="","",基本情報入力シート!W1205)</f>
        <v/>
      </c>
      <c r="M1180" s="405" t="str">
        <f>IF(基本情報入力シート!X1205="","",基本情報入力シート!X1205)</f>
        <v/>
      </c>
      <c r="N1180" s="157" t="str">
        <f>IF(基本情報入力シート!Y1205="","",基本情報入力シート!Y1205)</f>
        <v/>
      </c>
      <c r="O1180" s="164"/>
      <c r="P1180" s="43"/>
      <c r="Q1180" s="860"/>
      <c r="R1180" s="861"/>
      <c r="S1180" s="154" t="str">
        <f>IFERROR(ROUNDDOWN(Q1180*VLOOKUP(N1180,【参考】数式用!$AR$2:$AW$48,MATCH(P1180,【参考】数式用!$AT$4:$AW$4)+2,FALSE)*0.5, 0), "")</f>
        <v/>
      </c>
      <c r="T1180" s="47"/>
      <c r="U1180" s="156" t="str">
        <f>IFERROR(IF(AG1180&lt;&gt;"",Q1180*VLOOKUP(N1180,【参考】数式用!$AG$2:$AL$48,MATCH(P1180,【参考】数式用!$AI$4:$AL$4,0)+2,0), ""), "")</f>
        <v/>
      </c>
      <c r="V1180" s="42"/>
      <c r="W1180" s="862"/>
      <c r="X1180" s="863"/>
      <c r="Y1180" s="43"/>
      <c r="Z1180" s="48"/>
      <c r="AA1180" s="155"/>
      <c r="AB1180" s="49"/>
      <c r="AC1180" s="864" t="str">
        <f>IFERROR(IF(AG1180&lt;&gt;"",Z1180*VLOOKUP(N1180,【参考】数式用!$AG$2:$AL$48,MATCH(Y1180,【参考】数式用!$AI$4:$AL$4,0)+2,0), ""), "")</f>
        <v/>
      </c>
      <c r="AD1180" s="864"/>
      <c r="AE1180" s="409"/>
      <c r="AF1180" s="53"/>
      <c r="AG1180" s="421" t="str">
        <f>IFERROR(VLOOKUP(O1180, 【参考】数式用!$AY$5:$AY$13, 1, FALSE), "")</f>
        <v/>
      </c>
      <c r="AH1180" s="422" t="str">
        <f>IFERROR(VLOOKUP(N1180, 【参考】数式用!$BA$2:$BB$48, 2, FALSE), "")</f>
        <v/>
      </c>
      <c r="AI1180" s="423" t="str">
        <f t="shared" si="38"/>
        <v/>
      </c>
      <c r="AJ1180" s="424" t="str">
        <f t="shared" si="39"/>
        <v/>
      </c>
    </row>
    <row r="1181" spans="1:36" ht="30" customHeight="1">
      <c r="A1181" s="153">
        <v>1168</v>
      </c>
      <c r="B1181" s="857" t="str">
        <f>IF(基本情報入力シート!C1206="","",基本情報入力シート!C1206)</f>
        <v/>
      </c>
      <c r="C1181" s="858"/>
      <c r="D1181" s="858"/>
      <c r="E1181" s="858"/>
      <c r="F1181" s="858"/>
      <c r="G1181" s="858"/>
      <c r="H1181" s="858"/>
      <c r="I1181" s="859"/>
      <c r="J1181" s="405" t="str">
        <f>IF(基本情報入力シート!M1206="","",基本情報入力シート!M1206)</f>
        <v/>
      </c>
      <c r="K1181" s="406" t="str">
        <f>IF(基本情報入力シート!R1206="","",基本情報入力シート!R1206)</f>
        <v/>
      </c>
      <c r="L1181" s="406" t="str">
        <f>IF(基本情報入力シート!W1206="","",基本情報入力シート!W1206)</f>
        <v/>
      </c>
      <c r="M1181" s="405" t="str">
        <f>IF(基本情報入力シート!X1206="","",基本情報入力シート!X1206)</f>
        <v/>
      </c>
      <c r="N1181" s="157" t="str">
        <f>IF(基本情報入力シート!Y1206="","",基本情報入力シート!Y1206)</f>
        <v/>
      </c>
      <c r="O1181" s="164"/>
      <c r="P1181" s="43"/>
      <c r="Q1181" s="860"/>
      <c r="R1181" s="861"/>
      <c r="S1181" s="154" t="str">
        <f>IFERROR(ROUNDDOWN(Q1181*VLOOKUP(N1181,【参考】数式用!$AR$2:$AW$48,MATCH(P1181,【参考】数式用!$AT$4:$AW$4)+2,FALSE)*0.5, 0), "")</f>
        <v/>
      </c>
      <c r="T1181" s="47"/>
      <c r="U1181" s="156" t="str">
        <f>IFERROR(IF(AG1181&lt;&gt;"",Q1181*VLOOKUP(N1181,【参考】数式用!$AG$2:$AL$48,MATCH(P1181,【参考】数式用!$AI$4:$AL$4,0)+2,0), ""), "")</f>
        <v/>
      </c>
      <c r="V1181" s="42"/>
      <c r="W1181" s="862"/>
      <c r="X1181" s="863"/>
      <c r="Y1181" s="43"/>
      <c r="Z1181" s="48"/>
      <c r="AA1181" s="155"/>
      <c r="AB1181" s="49"/>
      <c r="AC1181" s="864" t="str">
        <f>IFERROR(IF(AG1181&lt;&gt;"",Z1181*VLOOKUP(N1181,【参考】数式用!$AG$2:$AL$48,MATCH(Y1181,【参考】数式用!$AI$4:$AL$4,0)+2,0), ""), "")</f>
        <v/>
      </c>
      <c r="AD1181" s="864"/>
      <c r="AE1181" s="409"/>
      <c r="AF1181" s="53"/>
      <c r="AG1181" s="421" t="str">
        <f>IFERROR(VLOOKUP(O1181, 【参考】数式用!$AY$5:$AY$13, 1, FALSE), "")</f>
        <v/>
      </c>
      <c r="AH1181" s="422" t="str">
        <f>IFERROR(VLOOKUP(N1181, 【参考】数式用!$BA$2:$BB$48, 2, FALSE), "")</f>
        <v/>
      </c>
      <c r="AI1181" s="423" t="str">
        <f t="shared" si="38"/>
        <v/>
      </c>
      <c r="AJ1181" s="424" t="str">
        <f t="shared" si="39"/>
        <v/>
      </c>
    </row>
    <row r="1182" spans="1:36" ht="30" customHeight="1">
      <c r="A1182" s="153">
        <v>1169</v>
      </c>
      <c r="B1182" s="857" t="str">
        <f>IF(基本情報入力シート!C1207="","",基本情報入力シート!C1207)</f>
        <v/>
      </c>
      <c r="C1182" s="858"/>
      <c r="D1182" s="858"/>
      <c r="E1182" s="858"/>
      <c r="F1182" s="858"/>
      <c r="G1182" s="858"/>
      <c r="H1182" s="858"/>
      <c r="I1182" s="859"/>
      <c r="J1182" s="405" t="str">
        <f>IF(基本情報入力シート!M1207="","",基本情報入力シート!M1207)</f>
        <v/>
      </c>
      <c r="K1182" s="406" t="str">
        <f>IF(基本情報入力シート!R1207="","",基本情報入力シート!R1207)</f>
        <v/>
      </c>
      <c r="L1182" s="406" t="str">
        <f>IF(基本情報入力シート!W1207="","",基本情報入力シート!W1207)</f>
        <v/>
      </c>
      <c r="M1182" s="405" t="str">
        <f>IF(基本情報入力シート!X1207="","",基本情報入力シート!X1207)</f>
        <v/>
      </c>
      <c r="N1182" s="157" t="str">
        <f>IF(基本情報入力シート!Y1207="","",基本情報入力シート!Y1207)</f>
        <v/>
      </c>
      <c r="O1182" s="164"/>
      <c r="P1182" s="43"/>
      <c r="Q1182" s="860"/>
      <c r="R1182" s="861"/>
      <c r="S1182" s="154" t="str">
        <f>IFERROR(ROUNDDOWN(Q1182*VLOOKUP(N1182,【参考】数式用!$AR$2:$AW$48,MATCH(P1182,【参考】数式用!$AT$4:$AW$4)+2,FALSE)*0.5, 0), "")</f>
        <v/>
      </c>
      <c r="T1182" s="47"/>
      <c r="U1182" s="156" t="str">
        <f>IFERROR(IF(AG1182&lt;&gt;"",Q1182*VLOOKUP(N1182,【参考】数式用!$AG$2:$AL$48,MATCH(P1182,【参考】数式用!$AI$4:$AL$4,0)+2,0), ""), "")</f>
        <v/>
      </c>
      <c r="V1182" s="42"/>
      <c r="W1182" s="862"/>
      <c r="X1182" s="863"/>
      <c r="Y1182" s="43"/>
      <c r="Z1182" s="48"/>
      <c r="AA1182" s="155"/>
      <c r="AB1182" s="49"/>
      <c r="AC1182" s="864" t="str">
        <f>IFERROR(IF(AG1182&lt;&gt;"",Z1182*VLOOKUP(N1182,【参考】数式用!$AG$2:$AL$48,MATCH(Y1182,【参考】数式用!$AI$4:$AL$4,0)+2,0), ""), "")</f>
        <v/>
      </c>
      <c r="AD1182" s="864"/>
      <c r="AE1182" s="409"/>
      <c r="AF1182" s="53"/>
      <c r="AG1182" s="421" t="str">
        <f>IFERROR(VLOOKUP(O1182, 【参考】数式用!$AY$5:$AY$13, 1, FALSE), "")</f>
        <v/>
      </c>
      <c r="AH1182" s="422" t="str">
        <f>IFERROR(VLOOKUP(N1182, 【参考】数式用!$BA$2:$BB$48, 2, FALSE), "")</f>
        <v/>
      </c>
      <c r="AI1182" s="423" t="str">
        <f t="shared" si="38"/>
        <v/>
      </c>
      <c r="AJ1182" s="424" t="str">
        <f t="shared" si="39"/>
        <v/>
      </c>
    </row>
    <row r="1183" spans="1:36" ht="30" customHeight="1">
      <c r="A1183" s="153">
        <v>1170</v>
      </c>
      <c r="B1183" s="857" t="str">
        <f>IF(基本情報入力シート!C1208="","",基本情報入力シート!C1208)</f>
        <v/>
      </c>
      <c r="C1183" s="858"/>
      <c r="D1183" s="858"/>
      <c r="E1183" s="858"/>
      <c r="F1183" s="858"/>
      <c r="G1183" s="858"/>
      <c r="H1183" s="858"/>
      <c r="I1183" s="859"/>
      <c r="J1183" s="405" t="str">
        <f>IF(基本情報入力シート!M1208="","",基本情報入力シート!M1208)</f>
        <v/>
      </c>
      <c r="K1183" s="406" t="str">
        <f>IF(基本情報入力シート!R1208="","",基本情報入力シート!R1208)</f>
        <v/>
      </c>
      <c r="L1183" s="406" t="str">
        <f>IF(基本情報入力シート!W1208="","",基本情報入力シート!W1208)</f>
        <v/>
      </c>
      <c r="M1183" s="405" t="str">
        <f>IF(基本情報入力シート!X1208="","",基本情報入力シート!X1208)</f>
        <v/>
      </c>
      <c r="N1183" s="157" t="str">
        <f>IF(基本情報入力シート!Y1208="","",基本情報入力シート!Y1208)</f>
        <v/>
      </c>
      <c r="O1183" s="164"/>
      <c r="P1183" s="43"/>
      <c r="Q1183" s="860"/>
      <c r="R1183" s="861"/>
      <c r="S1183" s="154" t="str">
        <f>IFERROR(ROUNDDOWN(Q1183*VLOOKUP(N1183,【参考】数式用!$AR$2:$AW$48,MATCH(P1183,【参考】数式用!$AT$4:$AW$4)+2,FALSE)*0.5, 0), "")</f>
        <v/>
      </c>
      <c r="T1183" s="47"/>
      <c r="U1183" s="156" t="str">
        <f>IFERROR(IF(AG1183&lt;&gt;"",Q1183*VLOOKUP(N1183,【参考】数式用!$AG$2:$AL$48,MATCH(P1183,【参考】数式用!$AI$4:$AL$4,0)+2,0), ""), "")</f>
        <v/>
      </c>
      <c r="V1183" s="42"/>
      <c r="W1183" s="862"/>
      <c r="X1183" s="863"/>
      <c r="Y1183" s="43"/>
      <c r="Z1183" s="48"/>
      <c r="AA1183" s="155"/>
      <c r="AB1183" s="49"/>
      <c r="AC1183" s="864" t="str">
        <f>IFERROR(IF(AG1183&lt;&gt;"",Z1183*VLOOKUP(N1183,【参考】数式用!$AG$2:$AL$48,MATCH(Y1183,【参考】数式用!$AI$4:$AL$4,0)+2,0), ""), "")</f>
        <v/>
      </c>
      <c r="AD1183" s="864"/>
      <c r="AE1183" s="409"/>
      <c r="AF1183" s="53"/>
      <c r="AG1183" s="421" t="str">
        <f>IFERROR(VLOOKUP(O1183, 【参考】数式用!$AY$5:$AY$13, 1, FALSE), "")</f>
        <v/>
      </c>
      <c r="AH1183" s="422" t="str">
        <f>IFERROR(VLOOKUP(N1183, 【参考】数式用!$BA$2:$BB$48, 2, FALSE), "")</f>
        <v/>
      </c>
      <c r="AI1183" s="423" t="str">
        <f t="shared" si="38"/>
        <v/>
      </c>
      <c r="AJ1183" s="424" t="str">
        <f t="shared" si="39"/>
        <v/>
      </c>
    </row>
    <row r="1184" spans="1:36" ht="30" customHeight="1">
      <c r="A1184" s="153">
        <v>1171</v>
      </c>
      <c r="B1184" s="857" t="str">
        <f>IF(基本情報入力シート!C1209="","",基本情報入力シート!C1209)</f>
        <v/>
      </c>
      <c r="C1184" s="858"/>
      <c r="D1184" s="858"/>
      <c r="E1184" s="858"/>
      <c r="F1184" s="858"/>
      <c r="G1184" s="858"/>
      <c r="H1184" s="858"/>
      <c r="I1184" s="859"/>
      <c r="J1184" s="405" t="str">
        <f>IF(基本情報入力シート!M1209="","",基本情報入力シート!M1209)</f>
        <v/>
      </c>
      <c r="K1184" s="406" t="str">
        <f>IF(基本情報入力シート!R1209="","",基本情報入力シート!R1209)</f>
        <v/>
      </c>
      <c r="L1184" s="406" t="str">
        <f>IF(基本情報入力シート!W1209="","",基本情報入力シート!W1209)</f>
        <v/>
      </c>
      <c r="M1184" s="405" t="str">
        <f>IF(基本情報入力シート!X1209="","",基本情報入力シート!X1209)</f>
        <v/>
      </c>
      <c r="N1184" s="157" t="str">
        <f>IF(基本情報入力シート!Y1209="","",基本情報入力シート!Y1209)</f>
        <v/>
      </c>
      <c r="O1184" s="164"/>
      <c r="P1184" s="43"/>
      <c r="Q1184" s="860"/>
      <c r="R1184" s="861"/>
      <c r="S1184" s="154" t="str">
        <f>IFERROR(ROUNDDOWN(Q1184*VLOOKUP(N1184,【参考】数式用!$AR$2:$AW$48,MATCH(P1184,【参考】数式用!$AT$4:$AW$4)+2,FALSE)*0.5, 0), "")</f>
        <v/>
      </c>
      <c r="T1184" s="47"/>
      <c r="U1184" s="156" t="str">
        <f>IFERROR(IF(AG1184&lt;&gt;"",Q1184*VLOOKUP(N1184,【参考】数式用!$AG$2:$AL$48,MATCH(P1184,【参考】数式用!$AI$4:$AL$4,0)+2,0), ""), "")</f>
        <v/>
      </c>
      <c r="V1184" s="42"/>
      <c r="W1184" s="862"/>
      <c r="X1184" s="863"/>
      <c r="Y1184" s="43"/>
      <c r="Z1184" s="48"/>
      <c r="AA1184" s="155"/>
      <c r="AB1184" s="49"/>
      <c r="AC1184" s="864" t="str">
        <f>IFERROR(IF(AG1184&lt;&gt;"",Z1184*VLOOKUP(N1184,【参考】数式用!$AG$2:$AL$48,MATCH(Y1184,【参考】数式用!$AI$4:$AL$4,0)+2,0), ""), "")</f>
        <v/>
      </c>
      <c r="AD1184" s="864"/>
      <c r="AE1184" s="409"/>
      <c r="AF1184" s="53"/>
      <c r="AG1184" s="421" t="str">
        <f>IFERROR(VLOOKUP(O1184, 【参考】数式用!$AY$5:$AY$13, 1, FALSE), "")</f>
        <v/>
      </c>
      <c r="AH1184" s="422" t="str">
        <f>IFERROR(VLOOKUP(N1184, 【参考】数式用!$BA$2:$BB$48, 2, FALSE), "")</f>
        <v/>
      </c>
      <c r="AI1184" s="423" t="str">
        <f t="shared" si="38"/>
        <v/>
      </c>
      <c r="AJ1184" s="424" t="str">
        <f t="shared" si="39"/>
        <v/>
      </c>
    </row>
    <row r="1185" spans="1:36" ht="30" customHeight="1">
      <c r="A1185" s="153">
        <v>1172</v>
      </c>
      <c r="B1185" s="857" t="str">
        <f>IF(基本情報入力シート!C1210="","",基本情報入力シート!C1210)</f>
        <v/>
      </c>
      <c r="C1185" s="858"/>
      <c r="D1185" s="858"/>
      <c r="E1185" s="858"/>
      <c r="F1185" s="858"/>
      <c r="G1185" s="858"/>
      <c r="H1185" s="858"/>
      <c r="I1185" s="859"/>
      <c r="J1185" s="405" t="str">
        <f>IF(基本情報入力シート!M1210="","",基本情報入力シート!M1210)</f>
        <v/>
      </c>
      <c r="K1185" s="406" t="str">
        <f>IF(基本情報入力シート!R1210="","",基本情報入力シート!R1210)</f>
        <v/>
      </c>
      <c r="L1185" s="406" t="str">
        <f>IF(基本情報入力シート!W1210="","",基本情報入力シート!W1210)</f>
        <v/>
      </c>
      <c r="M1185" s="405" t="str">
        <f>IF(基本情報入力シート!X1210="","",基本情報入力シート!X1210)</f>
        <v/>
      </c>
      <c r="N1185" s="157" t="str">
        <f>IF(基本情報入力シート!Y1210="","",基本情報入力シート!Y1210)</f>
        <v/>
      </c>
      <c r="O1185" s="164"/>
      <c r="P1185" s="43"/>
      <c r="Q1185" s="860"/>
      <c r="R1185" s="861"/>
      <c r="S1185" s="154" t="str">
        <f>IFERROR(ROUNDDOWN(Q1185*VLOOKUP(N1185,【参考】数式用!$AR$2:$AW$48,MATCH(P1185,【参考】数式用!$AT$4:$AW$4)+2,FALSE)*0.5, 0), "")</f>
        <v/>
      </c>
      <c r="T1185" s="47"/>
      <c r="U1185" s="156" t="str">
        <f>IFERROR(IF(AG1185&lt;&gt;"",Q1185*VLOOKUP(N1185,【参考】数式用!$AG$2:$AL$48,MATCH(P1185,【参考】数式用!$AI$4:$AL$4,0)+2,0), ""), "")</f>
        <v/>
      </c>
      <c r="V1185" s="42"/>
      <c r="W1185" s="862"/>
      <c r="X1185" s="863"/>
      <c r="Y1185" s="43"/>
      <c r="Z1185" s="48"/>
      <c r="AA1185" s="155"/>
      <c r="AB1185" s="49"/>
      <c r="AC1185" s="864" t="str">
        <f>IFERROR(IF(AG1185&lt;&gt;"",Z1185*VLOOKUP(N1185,【参考】数式用!$AG$2:$AL$48,MATCH(Y1185,【参考】数式用!$AI$4:$AL$4,0)+2,0), ""), "")</f>
        <v/>
      </c>
      <c r="AD1185" s="864"/>
      <c r="AE1185" s="409"/>
      <c r="AF1185" s="53"/>
      <c r="AG1185" s="421" t="str">
        <f>IFERROR(VLOOKUP(O1185, 【参考】数式用!$AY$5:$AY$13, 1, FALSE), "")</f>
        <v/>
      </c>
      <c r="AH1185" s="422" t="str">
        <f>IFERROR(VLOOKUP(N1185, 【参考】数式用!$BA$2:$BB$48, 2, FALSE), "")</f>
        <v/>
      </c>
      <c r="AI1185" s="423" t="str">
        <f t="shared" si="38"/>
        <v/>
      </c>
      <c r="AJ1185" s="424" t="str">
        <f t="shared" si="39"/>
        <v/>
      </c>
    </row>
    <row r="1186" spans="1:36" ht="30" customHeight="1">
      <c r="A1186" s="153">
        <v>1173</v>
      </c>
      <c r="B1186" s="857" t="str">
        <f>IF(基本情報入力シート!C1211="","",基本情報入力シート!C1211)</f>
        <v/>
      </c>
      <c r="C1186" s="858"/>
      <c r="D1186" s="858"/>
      <c r="E1186" s="858"/>
      <c r="F1186" s="858"/>
      <c r="G1186" s="858"/>
      <c r="H1186" s="858"/>
      <c r="I1186" s="859"/>
      <c r="J1186" s="405" t="str">
        <f>IF(基本情報入力シート!M1211="","",基本情報入力シート!M1211)</f>
        <v/>
      </c>
      <c r="K1186" s="406" t="str">
        <f>IF(基本情報入力シート!R1211="","",基本情報入力シート!R1211)</f>
        <v/>
      </c>
      <c r="L1186" s="406" t="str">
        <f>IF(基本情報入力シート!W1211="","",基本情報入力シート!W1211)</f>
        <v/>
      </c>
      <c r="M1186" s="405" t="str">
        <f>IF(基本情報入力シート!X1211="","",基本情報入力シート!X1211)</f>
        <v/>
      </c>
      <c r="N1186" s="157" t="str">
        <f>IF(基本情報入力シート!Y1211="","",基本情報入力シート!Y1211)</f>
        <v/>
      </c>
      <c r="O1186" s="164"/>
      <c r="P1186" s="43"/>
      <c r="Q1186" s="860"/>
      <c r="R1186" s="861"/>
      <c r="S1186" s="154" t="str">
        <f>IFERROR(ROUNDDOWN(Q1186*VLOOKUP(N1186,【参考】数式用!$AR$2:$AW$48,MATCH(P1186,【参考】数式用!$AT$4:$AW$4)+2,FALSE)*0.5, 0), "")</f>
        <v/>
      </c>
      <c r="T1186" s="47"/>
      <c r="U1186" s="156" t="str">
        <f>IFERROR(IF(AG1186&lt;&gt;"",Q1186*VLOOKUP(N1186,【参考】数式用!$AG$2:$AL$48,MATCH(P1186,【参考】数式用!$AI$4:$AL$4,0)+2,0), ""), "")</f>
        <v/>
      </c>
      <c r="V1186" s="42"/>
      <c r="W1186" s="862"/>
      <c r="X1186" s="863"/>
      <c r="Y1186" s="43"/>
      <c r="Z1186" s="48"/>
      <c r="AA1186" s="155"/>
      <c r="AB1186" s="49"/>
      <c r="AC1186" s="864" t="str">
        <f>IFERROR(IF(AG1186&lt;&gt;"",Z1186*VLOOKUP(N1186,【参考】数式用!$AG$2:$AL$48,MATCH(Y1186,【参考】数式用!$AI$4:$AL$4,0)+2,0), ""), "")</f>
        <v/>
      </c>
      <c r="AD1186" s="864"/>
      <c r="AE1186" s="409"/>
      <c r="AF1186" s="53"/>
      <c r="AG1186" s="421" t="str">
        <f>IFERROR(VLOOKUP(O1186, 【参考】数式用!$AY$5:$AY$13, 1, FALSE), "")</f>
        <v/>
      </c>
      <c r="AH1186" s="422" t="str">
        <f>IFERROR(VLOOKUP(N1186, 【参考】数式用!$BA$2:$BB$48, 2, FALSE), "")</f>
        <v/>
      </c>
      <c r="AI1186" s="423" t="str">
        <f t="shared" si="38"/>
        <v/>
      </c>
      <c r="AJ1186" s="424" t="str">
        <f t="shared" si="39"/>
        <v/>
      </c>
    </row>
    <row r="1187" spans="1:36" ht="30" customHeight="1">
      <c r="A1187" s="153">
        <v>1174</v>
      </c>
      <c r="B1187" s="857" t="str">
        <f>IF(基本情報入力シート!C1212="","",基本情報入力シート!C1212)</f>
        <v/>
      </c>
      <c r="C1187" s="858"/>
      <c r="D1187" s="858"/>
      <c r="E1187" s="858"/>
      <c r="F1187" s="858"/>
      <c r="G1187" s="858"/>
      <c r="H1187" s="858"/>
      <c r="I1187" s="859"/>
      <c r="J1187" s="405" t="str">
        <f>IF(基本情報入力シート!M1212="","",基本情報入力シート!M1212)</f>
        <v/>
      </c>
      <c r="K1187" s="406" t="str">
        <f>IF(基本情報入力シート!R1212="","",基本情報入力シート!R1212)</f>
        <v/>
      </c>
      <c r="L1187" s="406" t="str">
        <f>IF(基本情報入力シート!W1212="","",基本情報入力シート!W1212)</f>
        <v/>
      </c>
      <c r="M1187" s="405" t="str">
        <f>IF(基本情報入力シート!X1212="","",基本情報入力シート!X1212)</f>
        <v/>
      </c>
      <c r="N1187" s="157" t="str">
        <f>IF(基本情報入力シート!Y1212="","",基本情報入力シート!Y1212)</f>
        <v/>
      </c>
      <c r="O1187" s="164"/>
      <c r="P1187" s="43"/>
      <c r="Q1187" s="860"/>
      <c r="R1187" s="861"/>
      <c r="S1187" s="154" t="str">
        <f>IFERROR(ROUNDDOWN(Q1187*VLOOKUP(N1187,【参考】数式用!$AR$2:$AW$48,MATCH(P1187,【参考】数式用!$AT$4:$AW$4)+2,FALSE)*0.5, 0), "")</f>
        <v/>
      </c>
      <c r="T1187" s="47"/>
      <c r="U1187" s="156" t="str">
        <f>IFERROR(IF(AG1187&lt;&gt;"",Q1187*VLOOKUP(N1187,【参考】数式用!$AG$2:$AL$48,MATCH(P1187,【参考】数式用!$AI$4:$AL$4,0)+2,0), ""), "")</f>
        <v/>
      </c>
      <c r="V1187" s="42"/>
      <c r="W1187" s="862"/>
      <c r="X1187" s="863"/>
      <c r="Y1187" s="43"/>
      <c r="Z1187" s="48"/>
      <c r="AA1187" s="155"/>
      <c r="AB1187" s="49"/>
      <c r="AC1187" s="864" t="str">
        <f>IFERROR(IF(AG1187&lt;&gt;"",Z1187*VLOOKUP(N1187,【参考】数式用!$AG$2:$AL$48,MATCH(Y1187,【参考】数式用!$AI$4:$AL$4,0)+2,0), ""), "")</f>
        <v/>
      </c>
      <c r="AD1187" s="864"/>
      <c r="AE1187" s="409"/>
      <c r="AF1187" s="53"/>
      <c r="AG1187" s="421" t="str">
        <f>IFERROR(VLOOKUP(O1187, 【参考】数式用!$AY$5:$AY$13, 1, FALSE), "")</f>
        <v/>
      </c>
      <c r="AH1187" s="422" t="str">
        <f>IFERROR(VLOOKUP(N1187, 【参考】数式用!$BA$2:$BB$48, 2, FALSE), "")</f>
        <v/>
      </c>
      <c r="AI1187" s="423" t="str">
        <f t="shared" si="38"/>
        <v/>
      </c>
      <c r="AJ1187" s="424" t="str">
        <f t="shared" si="39"/>
        <v/>
      </c>
    </row>
    <row r="1188" spans="1:36" ht="30" customHeight="1">
      <c r="A1188" s="153">
        <v>1175</v>
      </c>
      <c r="B1188" s="857" t="str">
        <f>IF(基本情報入力シート!C1213="","",基本情報入力シート!C1213)</f>
        <v/>
      </c>
      <c r="C1188" s="858"/>
      <c r="D1188" s="858"/>
      <c r="E1188" s="858"/>
      <c r="F1188" s="858"/>
      <c r="G1188" s="858"/>
      <c r="H1188" s="858"/>
      <c r="I1188" s="859"/>
      <c r="J1188" s="405" t="str">
        <f>IF(基本情報入力シート!M1213="","",基本情報入力シート!M1213)</f>
        <v/>
      </c>
      <c r="K1188" s="406" t="str">
        <f>IF(基本情報入力シート!R1213="","",基本情報入力シート!R1213)</f>
        <v/>
      </c>
      <c r="L1188" s="406" t="str">
        <f>IF(基本情報入力シート!W1213="","",基本情報入力シート!W1213)</f>
        <v/>
      </c>
      <c r="M1188" s="405" t="str">
        <f>IF(基本情報入力シート!X1213="","",基本情報入力シート!X1213)</f>
        <v/>
      </c>
      <c r="N1188" s="157" t="str">
        <f>IF(基本情報入力シート!Y1213="","",基本情報入力シート!Y1213)</f>
        <v/>
      </c>
      <c r="O1188" s="164"/>
      <c r="P1188" s="43"/>
      <c r="Q1188" s="860"/>
      <c r="R1188" s="861"/>
      <c r="S1188" s="154" t="str">
        <f>IFERROR(ROUNDDOWN(Q1188*VLOOKUP(N1188,【参考】数式用!$AR$2:$AW$48,MATCH(P1188,【参考】数式用!$AT$4:$AW$4)+2,FALSE)*0.5, 0), "")</f>
        <v/>
      </c>
      <c r="T1188" s="47"/>
      <c r="U1188" s="156" t="str">
        <f>IFERROR(IF(AG1188&lt;&gt;"",Q1188*VLOOKUP(N1188,【参考】数式用!$AG$2:$AL$48,MATCH(P1188,【参考】数式用!$AI$4:$AL$4,0)+2,0), ""), "")</f>
        <v/>
      </c>
      <c r="V1188" s="42"/>
      <c r="W1188" s="862"/>
      <c r="X1188" s="863"/>
      <c r="Y1188" s="43"/>
      <c r="Z1188" s="48"/>
      <c r="AA1188" s="155"/>
      <c r="AB1188" s="49"/>
      <c r="AC1188" s="864" t="str">
        <f>IFERROR(IF(AG1188&lt;&gt;"",Z1188*VLOOKUP(N1188,【参考】数式用!$AG$2:$AL$48,MATCH(Y1188,【参考】数式用!$AI$4:$AL$4,0)+2,0), ""), "")</f>
        <v/>
      </c>
      <c r="AD1188" s="864"/>
      <c r="AE1188" s="409"/>
      <c r="AF1188" s="53"/>
      <c r="AG1188" s="421" t="str">
        <f>IFERROR(VLOOKUP(O1188, 【参考】数式用!$AY$5:$AY$13, 1, FALSE), "")</f>
        <v/>
      </c>
      <c r="AH1188" s="422" t="str">
        <f>IFERROR(VLOOKUP(N1188, 【参考】数式用!$BA$2:$BB$48, 2, FALSE), "")</f>
        <v/>
      </c>
      <c r="AI1188" s="423" t="str">
        <f t="shared" si="38"/>
        <v/>
      </c>
      <c r="AJ1188" s="424" t="str">
        <f t="shared" si="39"/>
        <v/>
      </c>
    </row>
    <row r="1189" spans="1:36" ht="30" customHeight="1">
      <c r="A1189" s="153">
        <v>1176</v>
      </c>
      <c r="B1189" s="857" t="str">
        <f>IF(基本情報入力シート!C1214="","",基本情報入力シート!C1214)</f>
        <v/>
      </c>
      <c r="C1189" s="858"/>
      <c r="D1189" s="858"/>
      <c r="E1189" s="858"/>
      <c r="F1189" s="858"/>
      <c r="G1189" s="858"/>
      <c r="H1189" s="858"/>
      <c r="I1189" s="859"/>
      <c r="J1189" s="405" t="str">
        <f>IF(基本情報入力シート!M1214="","",基本情報入力シート!M1214)</f>
        <v/>
      </c>
      <c r="K1189" s="406" t="str">
        <f>IF(基本情報入力シート!R1214="","",基本情報入力シート!R1214)</f>
        <v/>
      </c>
      <c r="L1189" s="406" t="str">
        <f>IF(基本情報入力シート!W1214="","",基本情報入力シート!W1214)</f>
        <v/>
      </c>
      <c r="M1189" s="405" t="str">
        <f>IF(基本情報入力シート!X1214="","",基本情報入力シート!X1214)</f>
        <v/>
      </c>
      <c r="N1189" s="157" t="str">
        <f>IF(基本情報入力シート!Y1214="","",基本情報入力シート!Y1214)</f>
        <v/>
      </c>
      <c r="O1189" s="164"/>
      <c r="P1189" s="43"/>
      <c r="Q1189" s="860"/>
      <c r="R1189" s="861"/>
      <c r="S1189" s="154" t="str">
        <f>IFERROR(ROUNDDOWN(Q1189*VLOOKUP(N1189,【参考】数式用!$AR$2:$AW$48,MATCH(P1189,【参考】数式用!$AT$4:$AW$4)+2,FALSE)*0.5, 0), "")</f>
        <v/>
      </c>
      <c r="T1189" s="47"/>
      <c r="U1189" s="156" t="str">
        <f>IFERROR(IF(AG1189&lt;&gt;"",Q1189*VLOOKUP(N1189,【参考】数式用!$AG$2:$AL$48,MATCH(P1189,【参考】数式用!$AI$4:$AL$4,0)+2,0), ""), "")</f>
        <v/>
      </c>
      <c r="V1189" s="42"/>
      <c r="W1189" s="862"/>
      <c r="X1189" s="863"/>
      <c r="Y1189" s="43"/>
      <c r="Z1189" s="48"/>
      <c r="AA1189" s="155"/>
      <c r="AB1189" s="49"/>
      <c r="AC1189" s="864" t="str">
        <f>IFERROR(IF(AG1189&lt;&gt;"",Z1189*VLOOKUP(N1189,【参考】数式用!$AG$2:$AL$48,MATCH(Y1189,【参考】数式用!$AI$4:$AL$4,0)+2,0), ""), "")</f>
        <v/>
      </c>
      <c r="AD1189" s="864"/>
      <c r="AE1189" s="409"/>
      <c r="AF1189" s="53"/>
      <c r="AG1189" s="421" t="str">
        <f>IFERROR(VLOOKUP(O1189, 【参考】数式用!$AY$5:$AY$13, 1, FALSE), "")</f>
        <v/>
      </c>
      <c r="AH1189" s="422" t="str">
        <f>IFERROR(VLOOKUP(N1189, 【参考】数式用!$BA$2:$BB$48, 2, FALSE), "")</f>
        <v/>
      </c>
      <c r="AI1189" s="423" t="str">
        <f t="shared" si="38"/>
        <v/>
      </c>
      <c r="AJ1189" s="424" t="str">
        <f t="shared" si="39"/>
        <v/>
      </c>
    </row>
    <row r="1190" spans="1:36" ht="30" customHeight="1">
      <c r="A1190" s="153">
        <v>1177</v>
      </c>
      <c r="B1190" s="857" t="str">
        <f>IF(基本情報入力シート!C1215="","",基本情報入力シート!C1215)</f>
        <v/>
      </c>
      <c r="C1190" s="858"/>
      <c r="D1190" s="858"/>
      <c r="E1190" s="858"/>
      <c r="F1190" s="858"/>
      <c r="G1190" s="858"/>
      <c r="H1190" s="858"/>
      <c r="I1190" s="859"/>
      <c r="J1190" s="405" t="str">
        <f>IF(基本情報入力シート!M1215="","",基本情報入力シート!M1215)</f>
        <v/>
      </c>
      <c r="K1190" s="406" t="str">
        <f>IF(基本情報入力シート!R1215="","",基本情報入力シート!R1215)</f>
        <v/>
      </c>
      <c r="L1190" s="406" t="str">
        <f>IF(基本情報入力シート!W1215="","",基本情報入力シート!W1215)</f>
        <v/>
      </c>
      <c r="M1190" s="405" t="str">
        <f>IF(基本情報入力シート!X1215="","",基本情報入力シート!X1215)</f>
        <v/>
      </c>
      <c r="N1190" s="157" t="str">
        <f>IF(基本情報入力シート!Y1215="","",基本情報入力シート!Y1215)</f>
        <v/>
      </c>
      <c r="O1190" s="164"/>
      <c r="P1190" s="43"/>
      <c r="Q1190" s="860"/>
      <c r="R1190" s="861"/>
      <c r="S1190" s="154" t="str">
        <f>IFERROR(ROUNDDOWN(Q1190*VLOOKUP(N1190,【参考】数式用!$AR$2:$AW$48,MATCH(P1190,【参考】数式用!$AT$4:$AW$4)+2,FALSE)*0.5, 0), "")</f>
        <v/>
      </c>
      <c r="T1190" s="47"/>
      <c r="U1190" s="156" t="str">
        <f>IFERROR(IF(AG1190&lt;&gt;"",Q1190*VLOOKUP(N1190,【参考】数式用!$AG$2:$AL$48,MATCH(P1190,【参考】数式用!$AI$4:$AL$4,0)+2,0), ""), "")</f>
        <v/>
      </c>
      <c r="V1190" s="42"/>
      <c r="W1190" s="862"/>
      <c r="X1190" s="863"/>
      <c r="Y1190" s="43"/>
      <c r="Z1190" s="48"/>
      <c r="AA1190" s="155"/>
      <c r="AB1190" s="49"/>
      <c r="AC1190" s="864" t="str">
        <f>IFERROR(IF(AG1190&lt;&gt;"",Z1190*VLOOKUP(N1190,【参考】数式用!$AG$2:$AL$48,MATCH(Y1190,【参考】数式用!$AI$4:$AL$4,0)+2,0), ""), "")</f>
        <v/>
      </c>
      <c r="AD1190" s="864"/>
      <c r="AE1190" s="409"/>
      <c r="AF1190" s="53"/>
      <c r="AG1190" s="421" t="str">
        <f>IFERROR(VLOOKUP(O1190, 【参考】数式用!$AY$5:$AY$13, 1, FALSE), "")</f>
        <v/>
      </c>
      <c r="AH1190" s="422" t="str">
        <f>IFERROR(VLOOKUP(N1190, 【参考】数式用!$BA$2:$BB$48, 2, FALSE), "")</f>
        <v/>
      </c>
      <c r="AI1190" s="423" t="str">
        <f t="shared" si="38"/>
        <v/>
      </c>
      <c r="AJ1190" s="424" t="str">
        <f t="shared" si="39"/>
        <v/>
      </c>
    </row>
    <row r="1191" spans="1:36" ht="30" customHeight="1">
      <c r="A1191" s="153">
        <v>1178</v>
      </c>
      <c r="B1191" s="857" t="str">
        <f>IF(基本情報入力シート!C1216="","",基本情報入力シート!C1216)</f>
        <v/>
      </c>
      <c r="C1191" s="858"/>
      <c r="D1191" s="858"/>
      <c r="E1191" s="858"/>
      <c r="F1191" s="858"/>
      <c r="G1191" s="858"/>
      <c r="H1191" s="858"/>
      <c r="I1191" s="859"/>
      <c r="J1191" s="405" t="str">
        <f>IF(基本情報入力シート!M1216="","",基本情報入力シート!M1216)</f>
        <v/>
      </c>
      <c r="K1191" s="406" t="str">
        <f>IF(基本情報入力シート!R1216="","",基本情報入力シート!R1216)</f>
        <v/>
      </c>
      <c r="L1191" s="406" t="str">
        <f>IF(基本情報入力シート!W1216="","",基本情報入力シート!W1216)</f>
        <v/>
      </c>
      <c r="M1191" s="405" t="str">
        <f>IF(基本情報入力シート!X1216="","",基本情報入力シート!X1216)</f>
        <v/>
      </c>
      <c r="N1191" s="157" t="str">
        <f>IF(基本情報入力シート!Y1216="","",基本情報入力シート!Y1216)</f>
        <v/>
      </c>
      <c r="O1191" s="164"/>
      <c r="P1191" s="43"/>
      <c r="Q1191" s="860"/>
      <c r="R1191" s="861"/>
      <c r="S1191" s="154" t="str">
        <f>IFERROR(ROUNDDOWN(Q1191*VLOOKUP(N1191,【参考】数式用!$AR$2:$AW$48,MATCH(P1191,【参考】数式用!$AT$4:$AW$4)+2,FALSE)*0.5, 0), "")</f>
        <v/>
      </c>
      <c r="T1191" s="47"/>
      <c r="U1191" s="156" t="str">
        <f>IFERROR(IF(AG1191&lt;&gt;"",Q1191*VLOOKUP(N1191,【参考】数式用!$AG$2:$AL$48,MATCH(P1191,【参考】数式用!$AI$4:$AL$4,0)+2,0), ""), "")</f>
        <v/>
      </c>
      <c r="V1191" s="42"/>
      <c r="W1191" s="862"/>
      <c r="X1191" s="863"/>
      <c r="Y1191" s="43"/>
      <c r="Z1191" s="48"/>
      <c r="AA1191" s="155"/>
      <c r="AB1191" s="49"/>
      <c r="AC1191" s="864" t="str">
        <f>IFERROR(IF(AG1191&lt;&gt;"",Z1191*VLOOKUP(N1191,【参考】数式用!$AG$2:$AL$48,MATCH(Y1191,【参考】数式用!$AI$4:$AL$4,0)+2,0), ""), "")</f>
        <v/>
      </c>
      <c r="AD1191" s="864"/>
      <c r="AE1191" s="409"/>
      <c r="AF1191" s="53"/>
      <c r="AG1191" s="421" t="str">
        <f>IFERROR(VLOOKUP(O1191, 【参考】数式用!$AY$5:$AY$13, 1, FALSE), "")</f>
        <v/>
      </c>
      <c r="AH1191" s="422" t="str">
        <f>IFERROR(VLOOKUP(N1191, 【参考】数式用!$BA$2:$BB$48, 2, FALSE), "")</f>
        <v/>
      </c>
      <c r="AI1191" s="423" t="str">
        <f t="shared" si="38"/>
        <v/>
      </c>
      <c r="AJ1191" s="424" t="str">
        <f t="shared" si="39"/>
        <v/>
      </c>
    </row>
    <row r="1192" spans="1:36" ht="30" customHeight="1">
      <c r="A1192" s="153">
        <v>1179</v>
      </c>
      <c r="B1192" s="857" t="str">
        <f>IF(基本情報入力シート!C1217="","",基本情報入力シート!C1217)</f>
        <v/>
      </c>
      <c r="C1192" s="858"/>
      <c r="D1192" s="858"/>
      <c r="E1192" s="858"/>
      <c r="F1192" s="858"/>
      <c r="G1192" s="858"/>
      <c r="H1192" s="858"/>
      <c r="I1192" s="859"/>
      <c r="J1192" s="405" t="str">
        <f>IF(基本情報入力シート!M1217="","",基本情報入力シート!M1217)</f>
        <v/>
      </c>
      <c r="K1192" s="406" t="str">
        <f>IF(基本情報入力シート!R1217="","",基本情報入力シート!R1217)</f>
        <v/>
      </c>
      <c r="L1192" s="406" t="str">
        <f>IF(基本情報入力シート!W1217="","",基本情報入力シート!W1217)</f>
        <v/>
      </c>
      <c r="M1192" s="405" t="str">
        <f>IF(基本情報入力シート!X1217="","",基本情報入力シート!X1217)</f>
        <v/>
      </c>
      <c r="N1192" s="157" t="str">
        <f>IF(基本情報入力シート!Y1217="","",基本情報入力シート!Y1217)</f>
        <v/>
      </c>
      <c r="O1192" s="164"/>
      <c r="P1192" s="43"/>
      <c r="Q1192" s="860"/>
      <c r="R1192" s="861"/>
      <c r="S1192" s="154" t="str">
        <f>IFERROR(ROUNDDOWN(Q1192*VLOOKUP(N1192,【参考】数式用!$AR$2:$AW$48,MATCH(P1192,【参考】数式用!$AT$4:$AW$4)+2,FALSE)*0.5, 0), "")</f>
        <v/>
      </c>
      <c r="T1192" s="47"/>
      <c r="U1192" s="156" t="str">
        <f>IFERROR(IF(AG1192&lt;&gt;"",Q1192*VLOOKUP(N1192,【参考】数式用!$AG$2:$AL$48,MATCH(P1192,【参考】数式用!$AI$4:$AL$4,0)+2,0), ""), "")</f>
        <v/>
      </c>
      <c r="V1192" s="42"/>
      <c r="W1192" s="862"/>
      <c r="X1192" s="863"/>
      <c r="Y1192" s="43"/>
      <c r="Z1192" s="48"/>
      <c r="AA1192" s="155"/>
      <c r="AB1192" s="49"/>
      <c r="AC1192" s="864" t="str">
        <f>IFERROR(IF(AG1192&lt;&gt;"",Z1192*VLOOKUP(N1192,【参考】数式用!$AG$2:$AL$48,MATCH(Y1192,【参考】数式用!$AI$4:$AL$4,0)+2,0), ""), "")</f>
        <v/>
      </c>
      <c r="AD1192" s="864"/>
      <c r="AE1192" s="409"/>
      <c r="AF1192" s="53"/>
      <c r="AG1192" s="421" t="str">
        <f>IFERROR(VLOOKUP(O1192, 【参考】数式用!$AY$5:$AY$13, 1, FALSE), "")</f>
        <v/>
      </c>
      <c r="AH1192" s="422" t="str">
        <f>IFERROR(VLOOKUP(N1192, 【参考】数式用!$BA$2:$BB$48, 2, FALSE), "")</f>
        <v/>
      </c>
      <c r="AI1192" s="423" t="str">
        <f t="shared" ref="AI1192:AI1255" si="40">IF(AND(OR(P1192="処遇改善加算Ⅰ",P1192="処遇改善加算Ⅱ"),AH1192="対象"), 1,"")</f>
        <v/>
      </c>
      <c r="AJ1192" s="424" t="str">
        <f t="shared" ref="AJ1192:AJ1255" si="41">IF(OR(Y1192="処遇改善加算Ⅰ",Y1192="処遇改善加算Ⅱ"),IF(AND(N1192&lt;&gt;"訪問型サービス（総合事業）",N1192&lt;&gt;"通所型サービス（総合事業）",N1192&lt;&gt;"（介護予防）短期入所生活介護",N1192&lt;&gt;"（介護予防）短期入所療養介護（老健）",N1192&lt;&gt;"（介護予防）短期入所療養介護 （病院等（老健以外）)",N1192&lt;&gt;"（介護予防）短期入所療養介護（医療院）"),1,""),"")</f>
        <v/>
      </c>
    </row>
    <row r="1193" spans="1:36" ht="30" customHeight="1">
      <c r="A1193" s="153">
        <v>1180</v>
      </c>
      <c r="B1193" s="857" t="str">
        <f>IF(基本情報入力シート!C1218="","",基本情報入力シート!C1218)</f>
        <v/>
      </c>
      <c r="C1193" s="858"/>
      <c r="D1193" s="858"/>
      <c r="E1193" s="858"/>
      <c r="F1193" s="858"/>
      <c r="G1193" s="858"/>
      <c r="H1193" s="858"/>
      <c r="I1193" s="859"/>
      <c r="J1193" s="405" t="str">
        <f>IF(基本情報入力シート!M1218="","",基本情報入力シート!M1218)</f>
        <v/>
      </c>
      <c r="K1193" s="406" t="str">
        <f>IF(基本情報入力シート!R1218="","",基本情報入力シート!R1218)</f>
        <v/>
      </c>
      <c r="L1193" s="406" t="str">
        <f>IF(基本情報入力シート!W1218="","",基本情報入力シート!W1218)</f>
        <v/>
      </c>
      <c r="M1193" s="405" t="str">
        <f>IF(基本情報入力シート!X1218="","",基本情報入力シート!X1218)</f>
        <v/>
      </c>
      <c r="N1193" s="157" t="str">
        <f>IF(基本情報入力シート!Y1218="","",基本情報入力シート!Y1218)</f>
        <v/>
      </c>
      <c r="O1193" s="164"/>
      <c r="P1193" s="43"/>
      <c r="Q1193" s="860"/>
      <c r="R1193" s="861"/>
      <c r="S1193" s="154" t="str">
        <f>IFERROR(ROUNDDOWN(Q1193*VLOOKUP(N1193,【参考】数式用!$AR$2:$AW$48,MATCH(P1193,【参考】数式用!$AT$4:$AW$4)+2,FALSE)*0.5, 0), "")</f>
        <v/>
      </c>
      <c r="T1193" s="47"/>
      <c r="U1193" s="156" t="str">
        <f>IFERROR(IF(AG1193&lt;&gt;"",Q1193*VLOOKUP(N1193,【参考】数式用!$AG$2:$AL$48,MATCH(P1193,【参考】数式用!$AI$4:$AL$4,0)+2,0), ""), "")</f>
        <v/>
      </c>
      <c r="V1193" s="42"/>
      <c r="W1193" s="862"/>
      <c r="X1193" s="863"/>
      <c r="Y1193" s="43"/>
      <c r="Z1193" s="48"/>
      <c r="AA1193" s="155"/>
      <c r="AB1193" s="49"/>
      <c r="AC1193" s="864" t="str">
        <f>IFERROR(IF(AG1193&lt;&gt;"",Z1193*VLOOKUP(N1193,【参考】数式用!$AG$2:$AL$48,MATCH(Y1193,【参考】数式用!$AI$4:$AL$4,0)+2,0), ""), "")</f>
        <v/>
      </c>
      <c r="AD1193" s="864"/>
      <c r="AE1193" s="409"/>
      <c r="AF1193" s="53"/>
      <c r="AG1193" s="421" t="str">
        <f>IFERROR(VLOOKUP(O1193, 【参考】数式用!$AY$5:$AY$13, 1, FALSE), "")</f>
        <v/>
      </c>
      <c r="AH1193" s="422" t="str">
        <f>IFERROR(VLOOKUP(N1193, 【参考】数式用!$BA$2:$BB$48, 2, FALSE), "")</f>
        <v/>
      </c>
      <c r="AI1193" s="423" t="str">
        <f t="shared" si="40"/>
        <v/>
      </c>
      <c r="AJ1193" s="424" t="str">
        <f t="shared" si="41"/>
        <v/>
      </c>
    </row>
    <row r="1194" spans="1:36" ht="30" customHeight="1">
      <c r="A1194" s="153">
        <v>1181</v>
      </c>
      <c r="B1194" s="857" t="str">
        <f>IF(基本情報入力シート!C1219="","",基本情報入力シート!C1219)</f>
        <v/>
      </c>
      <c r="C1194" s="858"/>
      <c r="D1194" s="858"/>
      <c r="E1194" s="858"/>
      <c r="F1194" s="858"/>
      <c r="G1194" s="858"/>
      <c r="H1194" s="858"/>
      <c r="I1194" s="859"/>
      <c r="J1194" s="405" t="str">
        <f>IF(基本情報入力シート!M1219="","",基本情報入力シート!M1219)</f>
        <v/>
      </c>
      <c r="K1194" s="406" t="str">
        <f>IF(基本情報入力シート!R1219="","",基本情報入力シート!R1219)</f>
        <v/>
      </c>
      <c r="L1194" s="406" t="str">
        <f>IF(基本情報入力シート!W1219="","",基本情報入力シート!W1219)</f>
        <v/>
      </c>
      <c r="M1194" s="405" t="str">
        <f>IF(基本情報入力シート!X1219="","",基本情報入力シート!X1219)</f>
        <v/>
      </c>
      <c r="N1194" s="157" t="str">
        <f>IF(基本情報入力シート!Y1219="","",基本情報入力シート!Y1219)</f>
        <v/>
      </c>
      <c r="O1194" s="164"/>
      <c r="P1194" s="43"/>
      <c r="Q1194" s="860"/>
      <c r="R1194" s="861"/>
      <c r="S1194" s="154" t="str">
        <f>IFERROR(ROUNDDOWN(Q1194*VLOOKUP(N1194,【参考】数式用!$AR$2:$AW$48,MATCH(P1194,【参考】数式用!$AT$4:$AW$4)+2,FALSE)*0.5, 0), "")</f>
        <v/>
      </c>
      <c r="T1194" s="47"/>
      <c r="U1194" s="156" t="str">
        <f>IFERROR(IF(AG1194&lt;&gt;"",Q1194*VLOOKUP(N1194,【参考】数式用!$AG$2:$AL$48,MATCH(P1194,【参考】数式用!$AI$4:$AL$4,0)+2,0), ""), "")</f>
        <v/>
      </c>
      <c r="V1194" s="42"/>
      <c r="W1194" s="862"/>
      <c r="X1194" s="863"/>
      <c r="Y1194" s="43"/>
      <c r="Z1194" s="48"/>
      <c r="AA1194" s="155"/>
      <c r="AB1194" s="49"/>
      <c r="AC1194" s="864" t="str">
        <f>IFERROR(IF(AG1194&lt;&gt;"",Z1194*VLOOKUP(N1194,【参考】数式用!$AG$2:$AL$48,MATCH(Y1194,【参考】数式用!$AI$4:$AL$4,0)+2,0), ""), "")</f>
        <v/>
      </c>
      <c r="AD1194" s="864"/>
      <c r="AE1194" s="409"/>
      <c r="AF1194" s="53"/>
      <c r="AG1194" s="421" t="str">
        <f>IFERROR(VLOOKUP(O1194, 【参考】数式用!$AY$5:$AY$13, 1, FALSE), "")</f>
        <v/>
      </c>
      <c r="AH1194" s="422" t="str">
        <f>IFERROR(VLOOKUP(N1194, 【参考】数式用!$BA$2:$BB$48, 2, FALSE), "")</f>
        <v/>
      </c>
      <c r="AI1194" s="423" t="str">
        <f t="shared" si="40"/>
        <v/>
      </c>
      <c r="AJ1194" s="424" t="str">
        <f t="shared" si="41"/>
        <v/>
      </c>
    </row>
    <row r="1195" spans="1:36" ht="30" customHeight="1">
      <c r="A1195" s="153">
        <v>1182</v>
      </c>
      <c r="B1195" s="857" t="str">
        <f>IF(基本情報入力シート!C1220="","",基本情報入力シート!C1220)</f>
        <v/>
      </c>
      <c r="C1195" s="858"/>
      <c r="D1195" s="858"/>
      <c r="E1195" s="858"/>
      <c r="F1195" s="858"/>
      <c r="G1195" s="858"/>
      <c r="H1195" s="858"/>
      <c r="I1195" s="859"/>
      <c r="J1195" s="405" t="str">
        <f>IF(基本情報入力シート!M1220="","",基本情報入力シート!M1220)</f>
        <v/>
      </c>
      <c r="K1195" s="406" t="str">
        <f>IF(基本情報入力シート!R1220="","",基本情報入力シート!R1220)</f>
        <v/>
      </c>
      <c r="L1195" s="406" t="str">
        <f>IF(基本情報入力シート!W1220="","",基本情報入力シート!W1220)</f>
        <v/>
      </c>
      <c r="M1195" s="405" t="str">
        <f>IF(基本情報入力シート!X1220="","",基本情報入力シート!X1220)</f>
        <v/>
      </c>
      <c r="N1195" s="157" t="str">
        <f>IF(基本情報入力シート!Y1220="","",基本情報入力シート!Y1220)</f>
        <v/>
      </c>
      <c r="O1195" s="164"/>
      <c r="P1195" s="43"/>
      <c r="Q1195" s="860"/>
      <c r="R1195" s="861"/>
      <c r="S1195" s="154" t="str">
        <f>IFERROR(ROUNDDOWN(Q1195*VLOOKUP(N1195,【参考】数式用!$AR$2:$AW$48,MATCH(P1195,【参考】数式用!$AT$4:$AW$4)+2,FALSE)*0.5, 0), "")</f>
        <v/>
      </c>
      <c r="T1195" s="47"/>
      <c r="U1195" s="156" t="str">
        <f>IFERROR(IF(AG1195&lt;&gt;"",Q1195*VLOOKUP(N1195,【参考】数式用!$AG$2:$AL$48,MATCH(P1195,【参考】数式用!$AI$4:$AL$4,0)+2,0), ""), "")</f>
        <v/>
      </c>
      <c r="V1195" s="42"/>
      <c r="W1195" s="862"/>
      <c r="X1195" s="863"/>
      <c r="Y1195" s="43"/>
      <c r="Z1195" s="48"/>
      <c r="AA1195" s="155"/>
      <c r="AB1195" s="49"/>
      <c r="AC1195" s="864" t="str">
        <f>IFERROR(IF(AG1195&lt;&gt;"",Z1195*VLOOKUP(N1195,【参考】数式用!$AG$2:$AL$48,MATCH(Y1195,【参考】数式用!$AI$4:$AL$4,0)+2,0), ""), "")</f>
        <v/>
      </c>
      <c r="AD1195" s="864"/>
      <c r="AE1195" s="409"/>
      <c r="AF1195" s="53"/>
      <c r="AG1195" s="421" t="str">
        <f>IFERROR(VLOOKUP(O1195, 【参考】数式用!$AY$5:$AY$13, 1, FALSE), "")</f>
        <v/>
      </c>
      <c r="AH1195" s="422" t="str">
        <f>IFERROR(VLOOKUP(N1195, 【参考】数式用!$BA$2:$BB$48, 2, FALSE), "")</f>
        <v/>
      </c>
      <c r="AI1195" s="423" t="str">
        <f t="shared" si="40"/>
        <v/>
      </c>
      <c r="AJ1195" s="424" t="str">
        <f t="shared" si="41"/>
        <v/>
      </c>
    </row>
    <row r="1196" spans="1:36" ht="30" customHeight="1">
      <c r="A1196" s="153">
        <v>1183</v>
      </c>
      <c r="B1196" s="857" t="str">
        <f>IF(基本情報入力シート!C1221="","",基本情報入力シート!C1221)</f>
        <v/>
      </c>
      <c r="C1196" s="858"/>
      <c r="D1196" s="858"/>
      <c r="E1196" s="858"/>
      <c r="F1196" s="858"/>
      <c r="G1196" s="858"/>
      <c r="H1196" s="858"/>
      <c r="I1196" s="859"/>
      <c r="J1196" s="405" t="str">
        <f>IF(基本情報入力シート!M1221="","",基本情報入力シート!M1221)</f>
        <v/>
      </c>
      <c r="K1196" s="406" t="str">
        <f>IF(基本情報入力シート!R1221="","",基本情報入力シート!R1221)</f>
        <v/>
      </c>
      <c r="L1196" s="406" t="str">
        <f>IF(基本情報入力シート!W1221="","",基本情報入力シート!W1221)</f>
        <v/>
      </c>
      <c r="M1196" s="405" t="str">
        <f>IF(基本情報入力シート!X1221="","",基本情報入力シート!X1221)</f>
        <v/>
      </c>
      <c r="N1196" s="157" t="str">
        <f>IF(基本情報入力シート!Y1221="","",基本情報入力シート!Y1221)</f>
        <v/>
      </c>
      <c r="O1196" s="164"/>
      <c r="P1196" s="43"/>
      <c r="Q1196" s="860"/>
      <c r="R1196" s="861"/>
      <c r="S1196" s="154" t="str">
        <f>IFERROR(ROUNDDOWN(Q1196*VLOOKUP(N1196,【参考】数式用!$AR$2:$AW$48,MATCH(P1196,【参考】数式用!$AT$4:$AW$4)+2,FALSE)*0.5, 0), "")</f>
        <v/>
      </c>
      <c r="T1196" s="47"/>
      <c r="U1196" s="156" t="str">
        <f>IFERROR(IF(AG1196&lt;&gt;"",Q1196*VLOOKUP(N1196,【参考】数式用!$AG$2:$AL$48,MATCH(P1196,【参考】数式用!$AI$4:$AL$4,0)+2,0), ""), "")</f>
        <v/>
      </c>
      <c r="V1196" s="42"/>
      <c r="W1196" s="862"/>
      <c r="X1196" s="863"/>
      <c r="Y1196" s="43"/>
      <c r="Z1196" s="48"/>
      <c r="AA1196" s="155"/>
      <c r="AB1196" s="49"/>
      <c r="AC1196" s="864" t="str">
        <f>IFERROR(IF(AG1196&lt;&gt;"",Z1196*VLOOKUP(N1196,【参考】数式用!$AG$2:$AL$48,MATCH(Y1196,【参考】数式用!$AI$4:$AL$4,0)+2,0), ""), "")</f>
        <v/>
      </c>
      <c r="AD1196" s="864"/>
      <c r="AE1196" s="409"/>
      <c r="AF1196" s="53"/>
      <c r="AG1196" s="421" t="str">
        <f>IFERROR(VLOOKUP(O1196, 【参考】数式用!$AY$5:$AY$13, 1, FALSE), "")</f>
        <v/>
      </c>
      <c r="AH1196" s="422" t="str">
        <f>IFERROR(VLOOKUP(N1196, 【参考】数式用!$BA$2:$BB$48, 2, FALSE), "")</f>
        <v/>
      </c>
      <c r="AI1196" s="423" t="str">
        <f t="shared" si="40"/>
        <v/>
      </c>
      <c r="AJ1196" s="424" t="str">
        <f t="shared" si="41"/>
        <v/>
      </c>
    </row>
    <row r="1197" spans="1:36" ht="30" customHeight="1">
      <c r="A1197" s="153">
        <v>1184</v>
      </c>
      <c r="B1197" s="857" t="str">
        <f>IF(基本情報入力シート!C1222="","",基本情報入力シート!C1222)</f>
        <v/>
      </c>
      <c r="C1197" s="858"/>
      <c r="D1197" s="858"/>
      <c r="E1197" s="858"/>
      <c r="F1197" s="858"/>
      <c r="G1197" s="858"/>
      <c r="H1197" s="858"/>
      <c r="I1197" s="859"/>
      <c r="J1197" s="405" t="str">
        <f>IF(基本情報入力シート!M1222="","",基本情報入力シート!M1222)</f>
        <v/>
      </c>
      <c r="K1197" s="406" t="str">
        <f>IF(基本情報入力シート!R1222="","",基本情報入力シート!R1222)</f>
        <v/>
      </c>
      <c r="L1197" s="406" t="str">
        <f>IF(基本情報入力シート!W1222="","",基本情報入力シート!W1222)</f>
        <v/>
      </c>
      <c r="M1197" s="405" t="str">
        <f>IF(基本情報入力シート!X1222="","",基本情報入力シート!X1222)</f>
        <v/>
      </c>
      <c r="N1197" s="157" t="str">
        <f>IF(基本情報入力シート!Y1222="","",基本情報入力シート!Y1222)</f>
        <v/>
      </c>
      <c r="O1197" s="164"/>
      <c r="P1197" s="43"/>
      <c r="Q1197" s="860"/>
      <c r="R1197" s="861"/>
      <c r="S1197" s="154" t="str">
        <f>IFERROR(ROUNDDOWN(Q1197*VLOOKUP(N1197,【参考】数式用!$AR$2:$AW$48,MATCH(P1197,【参考】数式用!$AT$4:$AW$4)+2,FALSE)*0.5, 0), "")</f>
        <v/>
      </c>
      <c r="T1197" s="47"/>
      <c r="U1197" s="156" t="str">
        <f>IFERROR(IF(AG1197&lt;&gt;"",Q1197*VLOOKUP(N1197,【参考】数式用!$AG$2:$AL$48,MATCH(P1197,【参考】数式用!$AI$4:$AL$4,0)+2,0), ""), "")</f>
        <v/>
      </c>
      <c r="V1197" s="42"/>
      <c r="W1197" s="862"/>
      <c r="X1197" s="863"/>
      <c r="Y1197" s="43"/>
      <c r="Z1197" s="48"/>
      <c r="AA1197" s="155"/>
      <c r="AB1197" s="49"/>
      <c r="AC1197" s="864" t="str">
        <f>IFERROR(IF(AG1197&lt;&gt;"",Z1197*VLOOKUP(N1197,【参考】数式用!$AG$2:$AL$48,MATCH(Y1197,【参考】数式用!$AI$4:$AL$4,0)+2,0), ""), "")</f>
        <v/>
      </c>
      <c r="AD1197" s="864"/>
      <c r="AE1197" s="409"/>
      <c r="AF1197" s="53"/>
      <c r="AG1197" s="421" t="str">
        <f>IFERROR(VLOOKUP(O1197, 【参考】数式用!$AY$5:$AY$13, 1, FALSE), "")</f>
        <v/>
      </c>
      <c r="AH1197" s="422" t="str">
        <f>IFERROR(VLOOKUP(N1197, 【参考】数式用!$BA$2:$BB$48, 2, FALSE), "")</f>
        <v/>
      </c>
      <c r="AI1197" s="423" t="str">
        <f t="shared" si="40"/>
        <v/>
      </c>
      <c r="AJ1197" s="424" t="str">
        <f t="shared" si="41"/>
        <v/>
      </c>
    </row>
    <row r="1198" spans="1:36" ht="30" customHeight="1">
      <c r="A1198" s="153">
        <v>1185</v>
      </c>
      <c r="B1198" s="857" t="str">
        <f>IF(基本情報入力シート!C1223="","",基本情報入力シート!C1223)</f>
        <v/>
      </c>
      <c r="C1198" s="858"/>
      <c r="D1198" s="858"/>
      <c r="E1198" s="858"/>
      <c r="F1198" s="858"/>
      <c r="G1198" s="858"/>
      <c r="H1198" s="858"/>
      <c r="I1198" s="859"/>
      <c r="J1198" s="405" t="str">
        <f>IF(基本情報入力シート!M1223="","",基本情報入力シート!M1223)</f>
        <v/>
      </c>
      <c r="K1198" s="406" t="str">
        <f>IF(基本情報入力シート!R1223="","",基本情報入力シート!R1223)</f>
        <v/>
      </c>
      <c r="L1198" s="406" t="str">
        <f>IF(基本情報入力シート!W1223="","",基本情報入力シート!W1223)</f>
        <v/>
      </c>
      <c r="M1198" s="405" t="str">
        <f>IF(基本情報入力シート!X1223="","",基本情報入力シート!X1223)</f>
        <v/>
      </c>
      <c r="N1198" s="157" t="str">
        <f>IF(基本情報入力シート!Y1223="","",基本情報入力シート!Y1223)</f>
        <v/>
      </c>
      <c r="O1198" s="164"/>
      <c r="P1198" s="43"/>
      <c r="Q1198" s="860"/>
      <c r="R1198" s="861"/>
      <c r="S1198" s="154" t="str">
        <f>IFERROR(ROUNDDOWN(Q1198*VLOOKUP(N1198,【参考】数式用!$AR$2:$AW$48,MATCH(P1198,【参考】数式用!$AT$4:$AW$4)+2,FALSE)*0.5, 0), "")</f>
        <v/>
      </c>
      <c r="T1198" s="47"/>
      <c r="U1198" s="156" t="str">
        <f>IFERROR(IF(AG1198&lt;&gt;"",Q1198*VLOOKUP(N1198,【参考】数式用!$AG$2:$AL$48,MATCH(P1198,【参考】数式用!$AI$4:$AL$4,0)+2,0), ""), "")</f>
        <v/>
      </c>
      <c r="V1198" s="42"/>
      <c r="W1198" s="862"/>
      <c r="X1198" s="863"/>
      <c r="Y1198" s="43"/>
      <c r="Z1198" s="48"/>
      <c r="AA1198" s="155"/>
      <c r="AB1198" s="49"/>
      <c r="AC1198" s="864" t="str">
        <f>IFERROR(IF(AG1198&lt;&gt;"",Z1198*VLOOKUP(N1198,【参考】数式用!$AG$2:$AL$48,MATCH(Y1198,【参考】数式用!$AI$4:$AL$4,0)+2,0), ""), "")</f>
        <v/>
      </c>
      <c r="AD1198" s="864"/>
      <c r="AE1198" s="409"/>
      <c r="AF1198" s="53"/>
      <c r="AG1198" s="421" t="str">
        <f>IFERROR(VLOOKUP(O1198, 【参考】数式用!$AY$5:$AY$13, 1, FALSE), "")</f>
        <v/>
      </c>
      <c r="AH1198" s="422" t="str">
        <f>IFERROR(VLOOKUP(N1198, 【参考】数式用!$BA$2:$BB$48, 2, FALSE), "")</f>
        <v/>
      </c>
      <c r="AI1198" s="423" t="str">
        <f t="shared" si="40"/>
        <v/>
      </c>
      <c r="AJ1198" s="424" t="str">
        <f t="shared" si="41"/>
        <v/>
      </c>
    </row>
    <row r="1199" spans="1:36" ht="30" customHeight="1">
      <c r="A1199" s="153">
        <v>1186</v>
      </c>
      <c r="B1199" s="857" t="str">
        <f>IF(基本情報入力シート!C1224="","",基本情報入力シート!C1224)</f>
        <v/>
      </c>
      <c r="C1199" s="858"/>
      <c r="D1199" s="858"/>
      <c r="E1199" s="858"/>
      <c r="F1199" s="858"/>
      <c r="G1199" s="858"/>
      <c r="H1199" s="858"/>
      <c r="I1199" s="859"/>
      <c r="J1199" s="405" t="str">
        <f>IF(基本情報入力シート!M1224="","",基本情報入力シート!M1224)</f>
        <v/>
      </c>
      <c r="K1199" s="406" t="str">
        <f>IF(基本情報入力シート!R1224="","",基本情報入力シート!R1224)</f>
        <v/>
      </c>
      <c r="L1199" s="406" t="str">
        <f>IF(基本情報入力シート!W1224="","",基本情報入力シート!W1224)</f>
        <v/>
      </c>
      <c r="M1199" s="405" t="str">
        <f>IF(基本情報入力シート!X1224="","",基本情報入力シート!X1224)</f>
        <v/>
      </c>
      <c r="N1199" s="157" t="str">
        <f>IF(基本情報入力シート!Y1224="","",基本情報入力シート!Y1224)</f>
        <v/>
      </c>
      <c r="O1199" s="164"/>
      <c r="P1199" s="43"/>
      <c r="Q1199" s="860"/>
      <c r="R1199" s="861"/>
      <c r="S1199" s="154" t="str">
        <f>IFERROR(ROUNDDOWN(Q1199*VLOOKUP(N1199,【参考】数式用!$AR$2:$AW$48,MATCH(P1199,【参考】数式用!$AT$4:$AW$4)+2,FALSE)*0.5, 0), "")</f>
        <v/>
      </c>
      <c r="T1199" s="47"/>
      <c r="U1199" s="156" t="str">
        <f>IFERROR(IF(AG1199&lt;&gt;"",Q1199*VLOOKUP(N1199,【参考】数式用!$AG$2:$AL$48,MATCH(P1199,【参考】数式用!$AI$4:$AL$4,0)+2,0), ""), "")</f>
        <v/>
      </c>
      <c r="V1199" s="42"/>
      <c r="W1199" s="862"/>
      <c r="X1199" s="863"/>
      <c r="Y1199" s="43"/>
      <c r="Z1199" s="48"/>
      <c r="AA1199" s="155"/>
      <c r="AB1199" s="49"/>
      <c r="AC1199" s="864" t="str">
        <f>IFERROR(IF(AG1199&lt;&gt;"",Z1199*VLOOKUP(N1199,【参考】数式用!$AG$2:$AL$48,MATCH(Y1199,【参考】数式用!$AI$4:$AL$4,0)+2,0), ""), "")</f>
        <v/>
      </c>
      <c r="AD1199" s="864"/>
      <c r="AE1199" s="409"/>
      <c r="AF1199" s="53"/>
      <c r="AG1199" s="421" t="str">
        <f>IFERROR(VLOOKUP(O1199, 【参考】数式用!$AY$5:$AY$13, 1, FALSE), "")</f>
        <v/>
      </c>
      <c r="AH1199" s="422" t="str">
        <f>IFERROR(VLOOKUP(N1199, 【参考】数式用!$BA$2:$BB$48, 2, FALSE), "")</f>
        <v/>
      </c>
      <c r="AI1199" s="423" t="str">
        <f t="shared" si="40"/>
        <v/>
      </c>
      <c r="AJ1199" s="424" t="str">
        <f t="shared" si="41"/>
        <v/>
      </c>
    </row>
    <row r="1200" spans="1:36" ht="30" customHeight="1">
      <c r="A1200" s="153">
        <v>1187</v>
      </c>
      <c r="B1200" s="857" t="str">
        <f>IF(基本情報入力シート!C1225="","",基本情報入力シート!C1225)</f>
        <v/>
      </c>
      <c r="C1200" s="858"/>
      <c r="D1200" s="858"/>
      <c r="E1200" s="858"/>
      <c r="F1200" s="858"/>
      <c r="G1200" s="858"/>
      <c r="H1200" s="858"/>
      <c r="I1200" s="859"/>
      <c r="J1200" s="405" t="str">
        <f>IF(基本情報入力シート!M1225="","",基本情報入力シート!M1225)</f>
        <v/>
      </c>
      <c r="K1200" s="406" t="str">
        <f>IF(基本情報入力シート!R1225="","",基本情報入力シート!R1225)</f>
        <v/>
      </c>
      <c r="L1200" s="406" t="str">
        <f>IF(基本情報入力シート!W1225="","",基本情報入力シート!W1225)</f>
        <v/>
      </c>
      <c r="M1200" s="405" t="str">
        <f>IF(基本情報入力シート!X1225="","",基本情報入力シート!X1225)</f>
        <v/>
      </c>
      <c r="N1200" s="157" t="str">
        <f>IF(基本情報入力シート!Y1225="","",基本情報入力シート!Y1225)</f>
        <v/>
      </c>
      <c r="O1200" s="164"/>
      <c r="P1200" s="43"/>
      <c r="Q1200" s="860"/>
      <c r="R1200" s="861"/>
      <c r="S1200" s="154" t="str">
        <f>IFERROR(ROUNDDOWN(Q1200*VLOOKUP(N1200,【参考】数式用!$AR$2:$AW$48,MATCH(P1200,【参考】数式用!$AT$4:$AW$4)+2,FALSE)*0.5, 0), "")</f>
        <v/>
      </c>
      <c r="T1200" s="47"/>
      <c r="U1200" s="156" t="str">
        <f>IFERROR(IF(AG1200&lt;&gt;"",Q1200*VLOOKUP(N1200,【参考】数式用!$AG$2:$AL$48,MATCH(P1200,【参考】数式用!$AI$4:$AL$4,0)+2,0), ""), "")</f>
        <v/>
      </c>
      <c r="V1200" s="42"/>
      <c r="W1200" s="862"/>
      <c r="X1200" s="863"/>
      <c r="Y1200" s="43"/>
      <c r="Z1200" s="48"/>
      <c r="AA1200" s="155"/>
      <c r="AB1200" s="49"/>
      <c r="AC1200" s="864" t="str">
        <f>IFERROR(IF(AG1200&lt;&gt;"",Z1200*VLOOKUP(N1200,【参考】数式用!$AG$2:$AL$48,MATCH(Y1200,【参考】数式用!$AI$4:$AL$4,0)+2,0), ""), "")</f>
        <v/>
      </c>
      <c r="AD1200" s="864"/>
      <c r="AE1200" s="409"/>
      <c r="AF1200" s="53"/>
      <c r="AG1200" s="421" t="str">
        <f>IFERROR(VLOOKUP(O1200, 【参考】数式用!$AY$5:$AY$13, 1, FALSE), "")</f>
        <v/>
      </c>
      <c r="AH1200" s="422" t="str">
        <f>IFERROR(VLOOKUP(N1200, 【参考】数式用!$BA$2:$BB$48, 2, FALSE), "")</f>
        <v/>
      </c>
      <c r="AI1200" s="423" t="str">
        <f t="shared" si="40"/>
        <v/>
      </c>
      <c r="AJ1200" s="424" t="str">
        <f t="shared" si="41"/>
        <v/>
      </c>
    </row>
    <row r="1201" spans="1:36" ht="30" customHeight="1">
      <c r="A1201" s="153">
        <v>1188</v>
      </c>
      <c r="B1201" s="857" t="str">
        <f>IF(基本情報入力シート!C1226="","",基本情報入力シート!C1226)</f>
        <v/>
      </c>
      <c r="C1201" s="858"/>
      <c r="D1201" s="858"/>
      <c r="E1201" s="858"/>
      <c r="F1201" s="858"/>
      <c r="G1201" s="858"/>
      <c r="H1201" s="858"/>
      <c r="I1201" s="859"/>
      <c r="J1201" s="405" t="str">
        <f>IF(基本情報入力シート!M1226="","",基本情報入力シート!M1226)</f>
        <v/>
      </c>
      <c r="K1201" s="406" t="str">
        <f>IF(基本情報入力シート!R1226="","",基本情報入力シート!R1226)</f>
        <v/>
      </c>
      <c r="L1201" s="406" t="str">
        <f>IF(基本情報入力シート!W1226="","",基本情報入力シート!W1226)</f>
        <v/>
      </c>
      <c r="M1201" s="405" t="str">
        <f>IF(基本情報入力シート!X1226="","",基本情報入力シート!X1226)</f>
        <v/>
      </c>
      <c r="N1201" s="157" t="str">
        <f>IF(基本情報入力シート!Y1226="","",基本情報入力シート!Y1226)</f>
        <v/>
      </c>
      <c r="O1201" s="164"/>
      <c r="P1201" s="43"/>
      <c r="Q1201" s="860"/>
      <c r="R1201" s="861"/>
      <c r="S1201" s="154" t="str">
        <f>IFERROR(ROUNDDOWN(Q1201*VLOOKUP(N1201,【参考】数式用!$AR$2:$AW$48,MATCH(P1201,【参考】数式用!$AT$4:$AW$4)+2,FALSE)*0.5, 0), "")</f>
        <v/>
      </c>
      <c r="T1201" s="47"/>
      <c r="U1201" s="156" t="str">
        <f>IFERROR(IF(AG1201&lt;&gt;"",Q1201*VLOOKUP(N1201,【参考】数式用!$AG$2:$AL$48,MATCH(P1201,【参考】数式用!$AI$4:$AL$4,0)+2,0), ""), "")</f>
        <v/>
      </c>
      <c r="V1201" s="42"/>
      <c r="W1201" s="862"/>
      <c r="X1201" s="863"/>
      <c r="Y1201" s="43"/>
      <c r="Z1201" s="48"/>
      <c r="AA1201" s="155"/>
      <c r="AB1201" s="49"/>
      <c r="AC1201" s="864" t="str">
        <f>IFERROR(IF(AG1201&lt;&gt;"",Z1201*VLOOKUP(N1201,【参考】数式用!$AG$2:$AL$48,MATCH(Y1201,【参考】数式用!$AI$4:$AL$4,0)+2,0), ""), "")</f>
        <v/>
      </c>
      <c r="AD1201" s="864"/>
      <c r="AE1201" s="409"/>
      <c r="AF1201" s="53"/>
      <c r="AG1201" s="421" t="str">
        <f>IFERROR(VLOOKUP(O1201, 【参考】数式用!$AY$5:$AY$13, 1, FALSE), "")</f>
        <v/>
      </c>
      <c r="AH1201" s="422" t="str">
        <f>IFERROR(VLOOKUP(N1201, 【参考】数式用!$BA$2:$BB$48, 2, FALSE), "")</f>
        <v/>
      </c>
      <c r="AI1201" s="423" t="str">
        <f t="shared" si="40"/>
        <v/>
      </c>
      <c r="AJ1201" s="424" t="str">
        <f t="shared" si="41"/>
        <v/>
      </c>
    </row>
    <row r="1202" spans="1:36" ht="30" customHeight="1">
      <c r="A1202" s="153">
        <v>1189</v>
      </c>
      <c r="B1202" s="857" t="str">
        <f>IF(基本情報入力シート!C1227="","",基本情報入力シート!C1227)</f>
        <v/>
      </c>
      <c r="C1202" s="858"/>
      <c r="D1202" s="858"/>
      <c r="E1202" s="858"/>
      <c r="F1202" s="858"/>
      <c r="G1202" s="858"/>
      <c r="H1202" s="858"/>
      <c r="I1202" s="859"/>
      <c r="J1202" s="405" t="str">
        <f>IF(基本情報入力シート!M1227="","",基本情報入力シート!M1227)</f>
        <v/>
      </c>
      <c r="K1202" s="406" t="str">
        <f>IF(基本情報入力シート!R1227="","",基本情報入力シート!R1227)</f>
        <v/>
      </c>
      <c r="L1202" s="406" t="str">
        <f>IF(基本情報入力シート!W1227="","",基本情報入力シート!W1227)</f>
        <v/>
      </c>
      <c r="M1202" s="405" t="str">
        <f>IF(基本情報入力シート!X1227="","",基本情報入力シート!X1227)</f>
        <v/>
      </c>
      <c r="N1202" s="157" t="str">
        <f>IF(基本情報入力シート!Y1227="","",基本情報入力シート!Y1227)</f>
        <v/>
      </c>
      <c r="O1202" s="164"/>
      <c r="P1202" s="43"/>
      <c r="Q1202" s="860"/>
      <c r="R1202" s="861"/>
      <c r="S1202" s="154" t="str">
        <f>IFERROR(ROUNDDOWN(Q1202*VLOOKUP(N1202,【参考】数式用!$AR$2:$AW$48,MATCH(P1202,【参考】数式用!$AT$4:$AW$4)+2,FALSE)*0.5, 0), "")</f>
        <v/>
      </c>
      <c r="T1202" s="47"/>
      <c r="U1202" s="156" t="str">
        <f>IFERROR(IF(AG1202&lt;&gt;"",Q1202*VLOOKUP(N1202,【参考】数式用!$AG$2:$AL$48,MATCH(P1202,【参考】数式用!$AI$4:$AL$4,0)+2,0), ""), "")</f>
        <v/>
      </c>
      <c r="V1202" s="42"/>
      <c r="W1202" s="862"/>
      <c r="X1202" s="863"/>
      <c r="Y1202" s="43"/>
      <c r="Z1202" s="48"/>
      <c r="AA1202" s="155"/>
      <c r="AB1202" s="49"/>
      <c r="AC1202" s="864" t="str">
        <f>IFERROR(IF(AG1202&lt;&gt;"",Z1202*VLOOKUP(N1202,【参考】数式用!$AG$2:$AL$48,MATCH(Y1202,【参考】数式用!$AI$4:$AL$4,0)+2,0), ""), "")</f>
        <v/>
      </c>
      <c r="AD1202" s="864"/>
      <c r="AE1202" s="409"/>
      <c r="AF1202" s="53"/>
      <c r="AG1202" s="421" t="str">
        <f>IFERROR(VLOOKUP(O1202, 【参考】数式用!$AY$5:$AY$13, 1, FALSE), "")</f>
        <v/>
      </c>
      <c r="AH1202" s="422" t="str">
        <f>IFERROR(VLOOKUP(N1202, 【参考】数式用!$BA$2:$BB$48, 2, FALSE), "")</f>
        <v/>
      </c>
      <c r="AI1202" s="423" t="str">
        <f t="shared" si="40"/>
        <v/>
      </c>
      <c r="AJ1202" s="424" t="str">
        <f t="shared" si="41"/>
        <v/>
      </c>
    </row>
    <row r="1203" spans="1:36" ht="30" customHeight="1">
      <c r="A1203" s="153">
        <v>1190</v>
      </c>
      <c r="B1203" s="857" t="str">
        <f>IF(基本情報入力シート!C1228="","",基本情報入力シート!C1228)</f>
        <v/>
      </c>
      <c r="C1203" s="858"/>
      <c r="D1203" s="858"/>
      <c r="E1203" s="858"/>
      <c r="F1203" s="858"/>
      <c r="G1203" s="858"/>
      <c r="H1203" s="858"/>
      <c r="I1203" s="859"/>
      <c r="J1203" s="405" t="str">
        <f>IF(基本情報入力シート!M1228="","",基本情報入力シート!M1228)</f>
        <v/>
      </c>
      <c r="K1203" s="406" t="str">
        <f>IF(基本情報入力シート!R1228="","",基本情報入力シート!R1228)</f>
        <v/>
      </c>
      <c r="L1203" s="406" t="str">
        <f>IF(基本情報入力シート!W1228="","",基本情報入力シート!W1228)</f>
        <v/>
      </c>
      <c r="M1203" s="405" t="str">
        <f>IF(基本情報入力シート!X1228="","",基本情報入力シート!X1228)</f>
        <v/>
      </c>
      <c r="N1203" s="157" t="str">
        <f>IF(基本情報入力シート!Y1228="","",基本情報入力シート!Y1228)</f>
        <v/>
      </c>
      <c r="O1203" s="164"/>
      <c r="P1203" s="43"/>
      <c r="Q1203" s="860"/>
      <c r="R1203" s="861"/>
      <c r="S1203" s="154" t="str">
        <f>IFERROR(ROUNDDOWN(Q1203*VLOOKUP(N1203,【参考】数式用!$AR$2:$AW$48,MATCH(P1203,【参考】数式用!$AT$4:$AW$4)+2,FALSE)*0.5, 0), "")</f>
        <v/>
      </c>
      <c r="T1203" s="47"/>
      <c r="U1203" s="156" t="str">
        <f>IFERROR(IF(AG1203&lt;&gt;"",Q1203*VLOOKUP(N1203,【参考】数式用!$AG$2:$AL$48,MATCH(P1203,【参考】数式用!$AI$4:$AL$4,0)+2,0), ""), "")</f>
        <v/>
      </c>
      <c r="V1203" s="42"/>
      <c r="W1203" s="862"/>
      <c r="X1203" s="863"/>
      <c r="Y1203" s="43"/>
      <c r="Z1203" s="48"/>
      <c r="AA1203" s="155"/>
      <c r="AB1203" s="49"/>
      <c r="AC1203" s="864" t="str">
        <f>IFERROR(IF(AG1203&lt;&gt;"",Z1203*VLOOKUP(N1203,【参考】数式用!$AG$2:$AL$48,MATCH(Y1203,【参考】数式用!$AI$4:$AL$4,0)+2,0), ""), "")</f>
        <v/>
      </c>
      <c r="AD1203" s="864"/>
      <c r="AE1203" s="409"/>
      <c r="AF1203" s="53"/>
      <c r="AG1203" s="421" t="str">
        <f>IFERROR(VLOOKUP(O1203, 【参考】数式用!$AY$5:$AY$13, 1, FALSE), "")</f>
        <v/>
      </c>
      <c r="AH1203" s="422" t="str">
        <f>IFERROR(VLOOKUP(N1203, 【参考】数式用!$BA$2:$BB$48, 2, FALSE), "")</f>
        <v/>
      </c>
      <c r="AI1203" s="423" t="str">
        <f t="shared" si="40"/>
        <v/>
      </c>
      <c r="AJ1203" s="424" t="str">
        <f t="shared" si="41"/>
        <v/>
      </c>
    </row>
    <row r="1204" spans="1:36" ht="30" customHeight="1">
      <c r="A1204" s="153">
        <v>1191</v>
      </c>
      <c r="B1204" s="857" t="str">
        <f>IF(基本情報入力シート!C1229="","",基本情報入力シート!C1229)</f>
        <v/>
      </c>
      <c r="C1204" s="858"/>
      <c r="D1204" s="858"/>
      <c r="E1204" s="858"/>
      <c r="F1204" s="858"/>
      <c r="G1204" s="858"/>
      <c r="H1204" s="858"/>
      <c r="I1204" s="859"/>
      <c r="J1204" s="405" t="str">
        <f>IF(基本情報入力シート!M1229="","",基本情報入力シート!M1229)</f>
        <v/>
      </c>
      <c r="K1204" s="406" t="str">
        <f>IF(基本情報入力シート!R1229="","",基本情報入力シート!R1229)</f>
        <v/>
      </c>
      <c r="L1204" s="406" t="str">
        <f>IF(基本情報入力シート!W1229="","",基本情報入力シート!W1229)</f>
        <v/>
      </c>
      <c r="M1204" s="405" t="str">
        <f>IF(基本情報入力シート!X1229="","",基本情報入力シート!X1229)</f>
        <v/>
      </c>
      <c r="N1204" s="157" t="str">
        <f>IF(基本情報入力シート!Y1229="","",基本情報入力シート!Y1229)</f>
        <v/>
      </c>
      <c r="O1204" s="164"/>
      <c r="P1204" s="43"/>
      <c r="Q1204" s="860"/>
      <c r="R1204" s="861"/>
      <c r="S1204" s="154" t="str">
        <f>IFERROR(ROUNDDOWN(Q1204*VLOOKUP(N1204,【参考】数式用!$AR$2:$AW$48,MATCH(P1204,【参考】数式用!$AT$4:$AW$4)+2,FALSE)*0.5, 0), "")</f>
        <v/>
      </c>
      <c r="T1204" s="47"/>
      <c r="U1204" s="156" t="str">
        <f>IFERROR(IF(AG1204&lt;&gt;"",Q1204*VLOOKUP(N1204,【参考】数式用!$AG$2:$AL$48,MATCH(P1204,【参考】数式用!$AI$4:$AL$4,0)+2,0), ""), "")</f>
        <v/>
      </c>
      <c r="V1204" s="42"/>
      <c r="W1204" s="862"/>
      <c r="X1204" s="863"/>
      <c r="Y1204" s="43"/>
      <c r="Z1204" s="48"/>
      <c r="AA1204" s="155"/>
      <c r="AB1204" s="49"/>
      <c r="AC1204" s="864" t="str">
        <f>IFERROR(IF(AG1204&lt;&gt;"",Z1204*VLOOKUP(N1204,【参考】数式用!$AG$2:$AL$48,MATCH(Y1204,【参考】数式用!$AI$4:$AL$4,0)+2,0), ""), "")</f>
        <v/>
      </c>
      <c r="AD1204" s="864"/>
      <c r="AE1204" s="409"/>
      <c r="AF1204" s="53"/>
      <c r="AG1204" s="421" t="str">
        <f>IFERROR(VLOOKUP(O1204, 【参考】数式用!$AY$5:$AY$13, 1, FALSE), "")</f>
        <v/>
      </c>
      <c r="AH1204" s="422" t="str">
        <f>IFERROR(VLOOKUP(N1204, 【参考】数式用!$BA$2:$BB$48, 2, FALSE), "")</f>
        <v/>
      </c>
      <c r="AI1204" s="423" t="str">
        <f t="shared" si="40"/>
        <v/>
      </c>
      <c r="AJ1204" s="424" t="str">
        <f t="shared" si="41"/>
        <v/>
      </c>
    </row>
    <row r="1205" spans="1:36" ht="30" customHeight="1">
      <c r="A1205" s="153">
        <v>1192</v>
      </c>
      <c r="B1205" s="857" t="str">
        <f>IF(基本情報入力シート!C1230="","",基本情報入力シート!C1230)</f>
        <v/>
      </c>
      <c r="C1205" s="858"/>
      <c r="D1205" s="858"/>
      <c r="E1205" s="858"/>
      <c r="F1205" s="858"/>
      <c r="G1205" s="858"/>
      <c r="H1205" s="858"/>
      <c r="I1205" s="859"/>
      <c r="J1205" s="405" t="str">
        <f>IF(基本情報入力シート!M1230="","",基本情報入力シート!M1230)</f>
        <v/>
      </c>
      <c r="K1205" s="406" t="str">
        <f>IF(基本情報入力シート!R1230="","",基本情報入力シート!R1230)</f>
        <v/>
      </c>
      <c r="L1205" s="406" t="str">
        <f>IF(基本情報入力シート!W1230="","",基本情報入力シート!W1230)</f>
        <v/>
      </c>
      <c r="M1205" s="405" t="str">
        <f>IF(基本情報入力シート!X1230="","",基本情報入力シート!X1230)</f>
        <v/>
      </c>
      <c r="N1205" s="157" t="str">
        <f>IF(基本情報入力シート!Y1230="","",基本情報入力シート!Y1230)</f>
        <v/>
      </c>
      <c r="O1205" s="164"/>
      <c r="P1205" s="43"/>
      <c r="Q1205" s="860"/>
      <c r="R1205" s="861"/>
      <c r="S1205" s="154" t="str">
        <f>IFERROR(ROUNDDOWN(Q1205*VLOOKUP(N1205,【参考】数式用!$AR$2:$AW$48,MATCH(P1205,【参考】数式用!$AT$4:$AW$4)+2,FALSE)*0.5, 0), "")</f>
        <v/>
      </c>
      <c r="T1205" s="47"/>
      <c r="U1205" s="156" t="str">
        <f>IFERROR(IF(AG1205&lt;&gt;"",Q1205*VLOOKUP(N1205,【参考】数式用!$AG$2:$AL$48,MATCH(P1205,【参考】数式用!$AI$4:$AL$4,0)+2,0), ""), "")</f>
        <v/>
      </c>
      <c r="V1205" s="42"/>
      <c r="W1205" s="862"/>
      <c r="X1205" s="863"/>
      <c r="Y1205" s="43"/>
      <c r="Z1205" s="48"/>
      <c r="AA1205" s="155"/>
      <c r="AB1205" s="49"/>
      <c r="AC1205" s="864" t="str">
        <f>IFERROR(IF(AG1205&lt;&gt;"",Z1205*VLOOKUP(N1205,【参考】数式用!$AG$2:$AL$48,MATCH(Y1205,【参考】数式用!$AI$4:$AL$4,0)+2,0), ""), "")</f>
        <v/>
      </c>
      <c r="AD1205" s="864"/>
      <c r="AE1205" s="409"/>
      <c r="AF1205" s="53"/>
      <c r="AG1205" s="421" t="str">
        <f>IFERROR(VLOOKUP(O1205, 【参考】数式用!$AY$5:$AY$13, 1, FALSE), "")</f>
        <v/>
      </c>
      <c r="AH1205" s="422" t="str">
        <f>IFERROR(VLOOKUP(N1205, 【参考】数式用!$BA$2:$BB$48, 2, FALSE), "")</f>
        <v/>
      </c>
      <c r="AI1205" s="423" t="str">
        <f t="shared" si="40"/>
        <v/>
      </c>
      <c r="AJ1205" s="424" t="str">
        <f t="shared" si="41"/>
        <v/>
      </c>
    </row>
    <row r="1206" spans="1:36" ht="30" customHeight="1">
      <c r="A1206" s="153">
        <v>1193</v>
      </c>
      <c r="B1206" s="857" t="str">
        <f>IF(基本情報入力シート!C1231="","",基本情報入力シート!C1231)</f>
        <v/>
      </c>
      <c r="C1206" s="858"/>
      <c r="D1206" s="858"/>
      <c r="E1206" s="858"/>
      <c r="F1206" s="858"/>
      <c r="G1206" s="858"/>
      <c r="H1206" s="858"/>
      <c r="I1206" s="859"/>
      <c r="J1206" s="405" t="str">
        <f>IF(基本情報入力シート!M1231="","",基本情報入力シート!M1231)</f>
        <v/>
      </c>
      <c r="K1206" s="406" t="str">
        <f>IF(基本情報入力シート!R1231="","",基本情報入力シート!R1231)</f>
        <v/>
      </c>
      <c r="L1206" s="406" t="str">
        <f>IF(基本情報入力シート!W1231="","",基本情報入力シート!W1231)</f>
        <v/>
      </c>
      <c r="M1206" s="405" t="str">
        <f>IF(基本情報入力シート!X1231="","",基本情報入力シート!X1231)</f>
        <v/>
      </c>
      <c r="N1206" s="157" t="str">
        <f>IF(基本情報入力シート!Y1231="","",基本情報入力シート!Y1231)</f>
        <v/>
      </c>
      <c r="O1206" s="164"/>
      <c r="P1206" s="43"/>
      <c r="Q1206" s="860"/>
      <c r="R1206" s="861"/>
      <c r="S1206" s="154" t="str">
        <f>IFERROR(ROUNDDOWN(Q1206*VLOOKUP(N1206,【参考】数式用!$AR$2:$AW$48,MATCH(P1206,【参考】数式用!$AT$4:$AW$4)+2,FALSE)*0.5, 0), "")</f>
        <v/>
      </c>
      <c r="T1206" s="47"/>
      <c r="U1206" s="156" t="str">
        <f>IFERROR(IF(AG1206&lt;&gt;"",Q1206*VLOOKUP(N1206,【参考】数式用!$AG$2:$AL$48,MATCH(P1206,【参考】数式用!$AI$4:$AL$4,0)+2,0), ""), "")</f>
        <v/>
      </c>
      <c r="V1206" s="42"/>
      <c r="W1206" s="862"/>
      <c r="X1206" s="863"/>
      <c r="Y1206" s="43"/>
      <c r="Z1206" s="48"/>
      <c r="AA1206" s="155"/>
      <c r="AB1206" s="49"/>
      <c r="AC1206" s="864" t="str">
        <f>IFERROR(IF(AG1206&lt;&gt;"",Z1206*VLOOKUP(N1206,【参考】数式用!$AG$2:$AL$48,MATCH(Y1206,【参考】数式用!$AI$4:$AL$4,0)+2,0), ""), "")</f>
        <v/>
      </c>
      <c r="AD1206" s="864"/>
      <c r="AE1206" s="409"/>
      <c r="AF1206" s="53"/>
      <c r="AG1206" s="421" t="str">
        <f>IFERROR(VLOOKUP(O1206, 【参考】数式用!$AY$5:$AY$13, 1, FALSE), "")</f>
        <v/>
      </c>
      <c r="AH1206" s="422" t="str">
        <f>IFERROR(VLOOKUP(N1206, 【参考】数式用!$BA$2:$BB$48, 2, FALSE), "")</f>
        <v/>
      </c>
      <c r="AI1206" s="423" t="str">
        <f t="shared" si="40"/>
        <v/>
      </c>
      <c r="AJ1206" s="424" t="str">
        <f t="shared" si="41"/>
        <v/>
      </c>
    </row>
    <row r="1207" spans="1:36" ht="30" customHeight="1">
      <c r="A1207" s="153">
        <v>1194</v>
      </c>
      <c r="B1207" s="857" t="str">
        <f>IF(基本情報入力シート!C1232="","",基本情報入力シート!C1232)</f>
        <v/>
      </c>
      <c r="C1207" s="858"/>
      <c r="D1207" s="858"/>
      <c r="E1207" s="858"/>
      <c r="F1207" s="858"/>
      <c r="G1207" s="858"/>
      <c r="H1207" s="858"/>
      <c r="I1207" s="859"/>
      <c r="J1207" s="405" t="str">
        <f>IF(基本情報入力シート!M1232="","",基本情報入力シート!M1232)</f>
        <v/>
      </c>
      <c r="K1207" s="406" t="str">
        <f>IF(基本情報入力シート!R1232="","",基本情報入力シート!R1232)</f>
        <v/>
      </c>
      <c r="L1207" s="406" t="str">
        <f>IF(基本情報入力シート!W1232="","",基本情報入力シート!W1232)</f>
        <v/>
      </c>
      <c r="M1207" s="405" t="str">
        <f>IF(基本情報入力シート!X1232="","",基本情報入力シート!X1232)</f>
        <v/>
      </c>
      <c r="N1207" s="157" t="str">
        <f>IF(基本情報入力シート!Y1232="","",基本情報入力シート!Y1232)</f>
        <v/>
      </c>
      <c r="O1207" s="164"/>
      <c r="P1207" s="43"/>
      <c r="Q1207" s="860"/>
      <c r="R1207" s="861"/>
      <c r="S1207" s="154" t="str">
        <f>IFERROR(ROUNDDOWN(Q1207*VLOOKUP(N1207,【参考】数式用!$AR$2:$AW$48,MATCH(P1207,【参考】数式用!$AT$4:$AW$4)+2,FALSE)*0.5, 0), "")</f>
        <v/>
      </c>
      <c r="T1207" s="47"/>
      <c r="U1207" s="156" t="str">
        <f>IFERROR(IF(AG1207&lt;&gt;"",Q1207*VLOOKUP(N1207,【参考】数式用!$AG$2:$AL$48,MATCH(P1207,【参考】数式用!$AI$4:$AL$4,0)+2,0), ""), "")</f>
        <v/>
      </c>
      <c r="V1207" s="42"/>
      <c r="W1207" s="862"/>
      <c r="X1207" s="863"/>
      <c r="Y1207" s="43"/>
      <c r="Z1207" s="48"/>
      <c r="AA1207" s="155"/>
      <c r="AB1207" s="49"/>
      <c r="AC1207" s="864" t="str">
        <f>IFERROR(IF(AG1207&lt;&gt;"",Z1207*VLOOKUP(N1207,【参考】数式用!$AG$2:$AL$48,MATCH(Y1207,【参考】数式用!$AI$4:$AL$4,0)+2,0), ""), "")</f>
        <v/>
      </c>
      <c r="AD1207" s="864"/>
      <c r="AE1207" s="409"/>
      <c r="AF1207" s="53"/>
      <c r="AG1207" s="421" t="str">
        <f>IFERROR(VLOOKUP(O1207, 【参考】数式用!$AY$5:$AY$13, 1, FALSE), "")</f>
        <v/>
      </c>
      <c r="AH1207" s="422" t="str">
        <f>IFERROR(VLOOKUP(N1207, 【参考】数式用!$BA$2:$BB$48, 2, FALSE), "")</f>
        <v/>
      </c>
      <c r="AI1207" s="423" t="str">
        <f t="shared" si="40"/>
        <v/>
      </c>
      <c r="AJ1207" s="424" t="str">
        <f t="shared" si="41"/>
        <v/>
      </c>
    </row>
    <row r="1208" spans="1:36" ht="30" customHeight="1">
      <c r="A1208" s="153">
        <v>1195</v>
      </c>
      <c r="B1208" s="857" t="str">
        <f>IF(基本情報入力シート!C1233="","",基本情報入力シート!C1233)</f>
        <v/>
      </c>
      <c r="C1208" s="858"/>
      <c r="D1208" s="858"/>
      <c r="E1208" s="858"/>
      <c r="F1208" s="858"/>
      <c r="G1208" s="858"/>
      <c r="H1208" s="858"/>
      <c r="I1208" s="859"/>
      <c r="J1208" s="405" t="str">
        <f>IF(基本情報入力シート!M1233="","",基本情報入力シート!M1233)</f>
        <v/>
      </c>
      <c r="K1208" s="406" t="str">
        <f>IF(基本情報入力シート!R1233="","",基本情報入力シート!R1233)</f>
        <v/>
      </c>
      <c r="L1208" s="406" t="str">
        <f>IF(基本情報入力シート!W1233="","",基本情報入力シート!W1233)</f>
        <v/>
      </c>
      <c r="M1208" s="405" t="str">
        <f>IF(基本情報入力シート!X1233="","",基本情報入力シート!X1233)</f>
        <v/>
      </c>
      <c r="N1208" s="157" t="str">
        <f>IF(基本情報入力シート!Y1233="","",基本情報入力シート!Y1233)</f>
        <v/>
      </c>
      <c r="O1208" s="164"/>
      <c r="P1208" s="43"/>
      <c r="Q1208" s="860"/>
      <c r="R1208" s="861"/>
      <c r="S1208" s="154" t="str">
        <f>IFERROR(ROUNDDOWN(Q1208*VLOOKUP(N1208,【参考】数式用!$AR$2:$AW$48,MATCH(P1208,【参考】数式用!$AT$4:$AW$4)+2,FALSE)*0.5, 0), "")</f>
        <v/>
      </c>
      <c r="T1208" s="47"/>
      <c r="U1208" s="156" t="str">
        <f>IFERROR(IF(AG1208&lt;&gt;"",Q1208*VLOOKUP(N1208,【参考】数式用!$AG$2:$AL$48,MATCH(P1208,【参考】数式用!$AI$4:$AL$4,0)+2,0), ""), "")</f>
        <v/>
      </c>
      <c r="V1208" s="42"/>
      <c r="W1208" s="862"/>
      <c r="X1208" s="863"/>
      <c r="Y1208" s="43"/>
      <c r="Z1208" s="48"/>
      <c r="AA1208" s="155"/>
      <c r="AB1208" s="49"/>
      <c r="AC1208" s="864" t="str">
        <f>IFERROR(IF(AG1208&lt;&gt;"",Z1208*VLOOKUP(N1208,【参考】数式用!$AG$2:$AL$48,MATCH(Y1208,【参考】数式用!$AI$4:$AL$4,0)+2,0), ""), "")</f>
        <v/>
      </c>
      <c r="AD1208" s="864"/>
      <c r="AE1208" s="409"/>
      <c r="AF1208" s="53"/>
      <c r="AG1208" s="421" t="str">
        <f>IFERROR(VLOOKUP(O1208, 【参考】数式用!$AY$5:$AY$13, 1, FALSE), "")</f>
        <v/>
      </c>
      <c r="AH1208" s="422" t="str">
        <f>IFERROR(VLOOKUP(N1208, 【参考】数式用!$BA$2:$BB$48, 2, FALSE), "")</f>
        <v/>
      </c>
      <c r="AI1208" s="423" t="str">
        <f t="shared" si="40"/>
        <v/>
      </c>
      <c r="AJ1208" s="424" t="str">
        <f t="shared" si="41"/>
        <v/>
      </c>
    </row>
    <row r="1209" spans="1:36" ht="30" customHeight="1">
      <c r="A1209" s="153">
        <v>1196</v>
      </c>
      <c r="B1209" s="857" t="str">
        <f>IF(基本情報入力シート!C1234="","",基本情報入力シート!C1234)</f>
        <v/>
      </c>
      <c r="C1209" s="858"/>
      <c r="D1209" s="858"/>
      <c r="E1209" s="858"/>
      <c r="F1209" s="858"/>
      <c r="G1209" s="858"/>
      <c r="H1209" s="858"/>
      <c r="I1209" s="859"/>
      <c r="J1209" s="405" t="str">
        <f>IF(基本情報入力シート!M1234="","",基本情報入力シート!M1234)</f>
        <v/>
      </c>
      <c r="K1209" s="406" t="str">
        <f>IF(基本情報入力シート!R1234="","",基本情報入力シート!R1234)</f>
        <v/>
      </c>
      <c r="L1209" s="406" t="str">
        <f>IF(基本情報入力シート!W1234="","",基本情報入力シート!W1234)</f>
        <v/>
      </c>
      <c r="M1209" s="405" t="str">
        <f>IF(基本情報入力シート!X1234="","",基本情報入力シート!X1234)</f>
        <v/>
      </c>
      <c r="N1209" s="157" t="str">
        <f>IF(基本情報入力シート!Y1234="","",基本情報入力シート!Y1234)</f>
        <v/>
      </c>
      <c r="O1209" s="164"/>
      <c r="P1209" s="43"/>
      <c r="Q1209" s="860"/>
      <c r="R1209" s="861"/>
      <c r="S1209" s="154" t="str">
        <f>IFERROR(ROUNDDOWN(Q1209*VLOOKUP(N1209,【参考】数式用!$AR$2:$AW$48,MATCH(P1209,【参考】数式用!$AT$4:$AW$4)+2,FALSE)*0.5, 0), "")</f>
        <v/>
      </c>
      <c r="T1209" s="47"/>
      <c r="U1209" s="156" t="str">
        <f>IFERROR(IF(AG1209&lt;&gt;"",Q1209*VLOOKUP(N1209,【参考】数式用!$AG$2:$AL$48,MATCH(P1209,【参考】数式用!$AI$4:$AL$4,0)+2,0), ""), "")</f>
        <v/>
      </c>
      <c r="V1209" s="42"/>
      <c r="W1209" s="862"/>
      <c r="X1209" s="863"/>
      <c r="Y1209" s="43"/>
      <c r="Z1209" s="48"/>
      <c r="AA1209" s="155"/>
      <c r="AB1209" s="49"/>
      <c r="AC1209" s="864" t="str">
        <f>IFERROR(IF(AG1209&lt;&gt;"",Z1209*VLOOKUP(N1209,【参考】数式用!$AG$2:$AL$48,MATCH(Y1209,【参考】数式用!$AI$4:$AL$4,0)+2,0), ""), "")</f>
        <v/>
      </c>
      <c r="AD1209" s="864"/>
      <c r="AE1209" s="409"/>
      <c r="AF1209" s="53"/>
      <c r="AG1209" s="421" t="str">
        <f>IFERROR(VLOOKUP(O1209, 【参考】数式用!$AY$5:$AY$13, 1, FALSE), "")</f>
        <v/>
      </c>
      <c r="AH1209" s="422" t="str">
        <f>IFERROR(VLOOKUP(N1209, 【参考】数式用!$BA$2:$BB$48, 2, FALSE), "")</f>
        <v/>
      </c>
      <c r="AI1209" s="423" t="str">
        <f t="shared" si="40"/>
        <v/>
      </c>
      <c r="AJ1209" s="424" t="str">
        <f t="shared" si="41"/>
        <v/>
      </c>
    </row>
    <row r="1210" spans="1:36" ht="30" customHeight="1">
      <c r="A1210" s="153">
        <v>1197</v>
      </c>
      <c r="B1210" s="857" t="str">
        <f>IF(基本情報入力シート!C1235="","",基本情報入力シート!C1235)</f>
        <v/>
      </c>
      <c r="C1210" s="858"/>
      <c r="D1210" s="858"/>
      <c r="E1210" s="858"/>
      <c r="F1210" s="858"/>
      <c r="G1210" s="858"/>
      <c r="H1210" s="858"/>
      <c r="I1210" s="859"/>
      <c r="J1210" s="405" t="str">
        <f>IF(基本情報入力シート!M1235="","",基本情報入力シート!M1235)</f>
        <v/>
      </c>
      <c r="K1210" s="406" t="str">
        <f>IF(基本情報入力シート!R1235="","",基本情報入力シート!R1235)</f>
        <v/>
      </c>
      <c r="L1210" s="406" t="str">
        <f>IF(基本情報入力シート!W1235="","",基本情報入力シート!W1235)</f>
        <v/>
      </c>
      <c r="M1210" s="405" t="str">
        <f>IF(基本情報入力シート!X1235="","",基本情報入力シート!X1235)</f>
        <v/>
      </c>
      <c r="N1210" s="157" t="str">
        <f>IF(基本情報入力シート!Y1235="","",基本情報入力シート!Y1235)</f>
        <v/>
      </c>
      <c r="O1210" s="164"/>
      <c r="P1210" s="43"/>
      <c r="Q1210" s="860"/>
      <c r="R1210" s="861"/>
      <c r="S1210" s="154" t="str">
        <f>IFERROR(ROUNDDOWN(Q1210*VLOOKUP(N1210,【参考】数式用!$AR$2:$AW$48,MATCH(P1210,【参考】数式用!$AT$4:$AW$4)+2,FALSE)*0.5, 0), "")</f>
        <v/>
      </c>
      <c r="T1210" s="47"/>
      <c r="U1210" s="156" t="str">
        <f>IFERROR(IF(AG1210&lt;&gt;"",Q1210*VLOOKUP(N1210,【参考】数式用!$AG$2:$AL$48,MATCH(P1210,【参考】数式用!$AI$4:$AL$4,0)+2,0), ""), "")</f>
        <v/>
      </c>
      <c r="V1210" s="42"/>
      <c r="W1210" s="862"/>
      <c r="X1210" s="863"/>
      <c r="Y1210" s="43"/>
      <c r="Z1210" s="48"/>
      <c r="AA1210" s="155"/>
      <c r="AB1210" s="49"/>
      <c r="AC1210" s="864" t="str">
        <f>IFERROR(IF(AG1210&lt;&gt;"",Z1210*VLOOKUP(N1210,【参考】数式用!$AG$2:$AL$48,MATCH(Y1210,【参考】数式用!$AI$4:$AL$4,0)+2,0), ""), "")</f>
        <v/>
      </c>
      <c r="AD1210" s="864"/>
      <c r="AE1210" s="409"/>
      <c r="AF1210" s="53"/>
      <c r="AG1210" s="421" t="str">
        <f>IFERROR(VLOOKUP(O1210, 【参考】数式用!$AY$5:$AY$13, 1, FALSE), "")</f>
        <v/>
      </c>
      <c r="AH1210" s="422" t="str">
        <f>IFERROR(VLOOKUP(N1210, 【参考】数式用!$BA$2:$BB$48, 2, FALSE), "")</f>
        <v/>
      </c>
      <c r="AI1210" s="423" t="str">
        <f t="shared" si="40"/>
        <v/>
      </c>
      <c r="AJ1210" s="424" t="str">
        <f t="shared" si="41"/>
        <v/>
      </c>
    </row>
    <row r="1211" spans="1:36" ht="30" customHeight="1">
      <c r="A1211" s="153">
        <v>1198</v>
      </c>
      <c r="B1211" s="857" t="str">
        <f>IF(基本情報入力シート!C1236="","",基本情報入力シート!C1236)</f>
        <v/>
      </c>
      <c r="C1211" s="858"/>
      <c r="D1211" s="858"/>
      <c r="E1211" s="858"/>
      <c r="F1211" s="858"/>
      <c r="G1211" s="858"/>
      <c r="H1211" s="858"/>
      <c r="I1211" s="859"/>
      <c r="J1211" s="405" t="str">
        <f>IF(基本情報入力シート!M1236="","",基本情報入力シート!M1236)</f>
        <v/>
      </c>
      <c r="K1211" s="406" t="str">
        <f>IF(基本情報入力シート!R1236="","",基本情報入力シート!R1236)</f>
        <v/>
      </c>
      <c r="L1211" s="406" t="str">
        <f>IF(基本情報入力シート!W1236="","",基本情報入力シート!W1236)</f>
        <v/>
      </c>
      <c r="M1211" s="405" t="str">
        <f>IF(基本情報入力シート!X1236="","",基本情報入力シート!X1236)</f>
        <v/>
      </c>
      <c r="N1211" s="157" t="str">
        <f>IF(基本情報入力シート!Y1236="","",基本情報入力シート!Y1236)</f>
        <v/>
      </c>
      <c r="O1211" s="164"/>
      <c r="P1211" s="43"/>
      <c r="Q1211" s="860"/>
      <c r="R1211" s="861"/>
      <c r="S1211" s="154" t="str">
        <f>IFERROR(ROUNDDOWN(Q1211*VLOOKUP(N1211,【参考】数式用!$AR$2:$AW$48,MATCH(P1211,【参考】数式用!$AT$4:$AW$4)+2,FALSE)*0.5, 0), "")</f>
        <v/>
      </c>
      <c r="T1211" s="47"/>
      <c r="U1211" s="156" t="str">
        <f>IFERROR(IF(AG1211&lt;&gt;"",Q1211*VLOOKUP(N1211,【参考】数式用!$AG$2:$AL$48,MATCH(P1211,【参考】数式用!$AI$4:$AL$4,0)+2,0), ""), "")</f>
        <v/>
      </c>
      <c r="V1211" s="42"/>
      <c r="W1211" s="862"/>
      <c r="X1211" s="863"/>
      <c r="Y1211" s="43"/>
      <c r="Z1211" s="48"/>
      <c r="AA1211" s="155"/>
      <c r="AB1211" s="49"/>
      <c r="AC1211" s="864" t="str">
        <f>IFERROR(IF(AG1211&lt;&gt;"",Z1211*VLOOKUP(N1211,【参考】数式用!$AG$2:$AL$48,MATCH(Y1211,【参考】数式用!$AI$4:$AL$4,0)+2,0), ""), "")</f>
        <v/>
      </c>
      <c r="AD1211" s="864"/>
      <c r="AE1211" s="409"/>
      <c r="AF1211" s="53"/>
      <c r="AG1211" s="421" t="str">
        <f>IFERROR(VLOOKUP(O1211, 【参考】数式用!$AY$5:$AY$13, 1, FALSE), "")</f>
        <v/>
      </c>
      <c r="AH1211" s="422" t="str">
        <f>IFERROR(VLOOKUP(N1211, 【参考】数式用!$BA$2:$BB$48, 2, FALSE), "")</f>
        <v/>
      </c>
      <c r="AI1211" s="423" t="str">
        <f t="shared" si="40"/>
        <v/>
      </c>
      <c r="AJ1211" s="424" t="str">
        <f t="shared" si="41"/>
        <v/>
      </c>
    </row>
    <row r="1212" spans="1:36" ht="30" customHeight="1">
      <c r="A1212" s="153">
        <v>1199</v>
      </c>
      <c r="B1212" s="857" t="str">
        <f>IF(基本情報入力シート!C1237="","",基本情報入力シート!C1237)</f>
        <v/>
      </c>
      <c r="C1212" s="858"/>
      <c r="D1212" s="858"/>
      <c r="E1212" s="858"/>
      <c r="F1212" s="858"/>
      <c r="G1212" s="858"/>
      <c r="H1212" s="858"/>
      <c r="I1212" s="859"/>
      <c r="J1212" s="405" t="str">
        <f>IF(基本情報入力シート!M1237="","",基本情報入力シート!M1237)</f>
        <v/>
      </c>
      <c r="K1212" s="406" t="str">
        <f>IF(基本情報入力シート!R1237="","",基本情報入力シート!R1237)</f>
        <v/>
      </c>
      <c r="L1212" s="406" t="str">
        <f>IF(基本情報入力シート!W1237="","",基本情報入力シート!W1237)</f>
        <v/>
      </c>
      <c r="M1212" s="405" t="str">
        <f>IF(基本情報入力シート!X1237="","",基本情報入力シート!X1237)</f>
        <v/>
      </c>
      <c r="N1212" s="157" t="str">
        <f>IF(基本情報入力シート!Y1237="","",基本情報入力シート!Y1237)</f>
        <v/>
      </c>
      <c r="O1212" s="164"/>
      <c r="P1212" s="43"/>
      <c r="Q1212" s="860"/>
      <c r="R1212" s="861"/>
      <c r="S1212" s="154" t="str">
        <f>IFERROR(ROUNDDOWN(Q1212*VLOOKUP(N1212,【参考】数式用!$AR$2:$AW$48,MATCH(P1212,【参考】数式用!$AT$4:$AW$4)+2,FALSE)*0.5, 0), "")</f>
        <v/>
      </c>
      <c r="T1212" s="47"/>
      <c r="U1212" s="156" t="str">
        <f>IFERROR(IF(AG1212&lt;&gt;"",Q1212*VLOOKUP(N1212,【参考】数式用!$AG$2:$AL$48,MATCH(P1212,【参考】数式用!$AI$4:$AL$4,0)+2,0), ""), "")</f>
        <v/>
      </c>
      <c r="V1212" s="42"/>
      <c r="W1212" s="862"/>
      <c r="X1212" s="863"/>
      <c r="Y1212" s="43"/>
      <c r="Z1212" s="48"/>
      <c r="AA1212" s="155"/>
      <c r="AB1212" s="49"/>
      <c r="AC1212" s="864" t="str">
        <f>IFERROR(IF(AG1212&lt;&gt;"",Z1212*VLOOKUP(N1212,【参考】数式用!$AG$2:$AL$48,MATCH(Y1212,【参考】数式用!$AI$4:$AL$4,0)+2,0), ""), "")</f>
        <v/>
      </c>
      <c r="AD1212" s="864"/>
      <c r="AE1212" s="409"/>
      <c r="AF1212" s="53"/>
      <c r="AG1212" s="421" t="str">
        <f>IFERROR(VLOOKUP(O1212, 【参考】数式用!$AY$5:$AY$13, 1, FALSE), "")</f>
        <v/>
      </c>
      <c r="AH1212" s="422" t="str">
        <f>IFERROR(VLOOKUP(N1212, 【参考】数式用!$BA$2:$BB$48, 2, FALSE), "")</f>
        <v/>
      </c>
      <c r="AI1212" s="423" t="str">
        <f t="shared" si="40"/>
        <v/>
      </c>
      <c r="AJ1212" s="424" t="str">
        <f t="shared" si="41"/>
        <v/>
      </c>
    </row>
    <row r="1213" spans="1:36" ht="30" customHeight="1">
      <c r="A1213" s="153">
        <v>1200</v>
      </c>
      <c r="B1213" s="857" t="str">
        <f>IF(基本情報入力シート!C1238="","",基本情報入力シート!C1238)</f>
        <v/>
      </c>
      <c r="C1213" s="858"/>
      <c r="D1213" s="858"/>
      <c r="E1213" s="858"/>
      <c r="F1213" s="858"/>
      <c r="G1213" s="858"/>
      <c r="H1213" s="858"/>
      <c r="I1213" s="859"/>
      <c r="J1213" s="405" t="str">
        <f>IF(基本情報入力シート!M1238="","",基本情報入力シート!M1238)</f>
        <v/>
      </c>
      <c r="K1213" s="406" t="str">
        <f>IF(基本情報入力シート!R1238="","",基本情報入力シート!R1238)</f>
        <v/>
      </c>
      <c r="L1213" s="406" t="str">
        <f>IF(基本情報入力シート!W1238="","",基本情報入力シート!W1238)</f>
        <v/>
      </c>
      <c r="M1213" s="405" t="str">
        <f>IF(基本情報入力シート!X1238="","",基本情報入力シート!X1238)</f>
        <v/>
      </c>
      <c r="N1213" s="157" t="str">
        <f>IF(基本情報入力シート!Y1238="","",基本情報入力シート!Y1238)</f>
        <v/>
      </c>
      <c r="O1213" s="164"/>
      <c r="P1213" s="43"/>
      <c r="Q1213" s="860"/>
      <c r="R1213" s="861"/>
      <c r="S1213" s="154" t="str">
        <f>IFERROR(ROUNDDOWN(Q1213*VLOOKUP(N1213,【参考】数式用!$AR$2:$AW$48,MATCH(P1213,【参考】数式用!$AT$4:$AW$4)+2,FALSE)*0.5, 0), "")</f>
        <v/>
      </c>
      <c r="T1213" s="47"/>
      <c r="U1213" s="156" t="str">
        <f>IFERROR(IF(AG1213&lt;&gt;"",Q1213*VLOOKUP(N1213,【参考】数式用!$AG$2:$AL$48,MATCH(P1213,【参考】数式用!$AI$4:$AL$4,0)+2,0), ""), "")</f>
        <v/>
      </c>
      <c r="V1213" s="42"/>
      <c r="W1213" s="862"/>
      <c r="X1213" s="863"/>
      <c r="Y1213" s="43"/>
      <c r="Z1213" s="48"/>
      <c r="AA1213" s="155"/>
      <c r="AB1213" s="49"/>
      <c r="AC1213" s="864" t="str">
        <f>IFERROR(IF(AG1213&lt;&gt;"",Z1213*VLOOKUP(N1213,【参考】数式用!$AG$2:$AL$48,MATCH(Y1213,【参考】数式用!$AI$4:$AL$4,0)+2,0), ""), "")</f>
        <v/>
      </c>
      <c r="AD1213" s="864"/>
      <c r="AE1213" s="409"/>
      <c r="AF1213" s="53"/>
      <c r="AG1213" s="421" t="str">
        <f>IFERROR(VLOOKUP(O1213, 【参考】数式用!$AY$5:$AY$13, 1, FALSE), "")</f>
        <v/>
      </c>
      <c r="AH1213" s="422" t="str">
        <f>IFERROR(VLOOKUP(N1213, 【参考】数式用!$BA$2:$BB$48, 2, FALSE), "")</f>
        <v/>
      </c>
      <c r="AI1213" s="423" t="str">
        <f t="shared" si="40"/>
        <v/>
      </c>
      <c r="AJ1213" s="424" t="str">
        <f t="shared" si="41"/>
        <v/>
      </c>
    </row>
    <row r="1214" spans="1:36" ht="30" customHeight="1">
      <c r="A1214" s="153">
        <v>1201</v>
      </c>
      <c r="B1214" s="857" t="str">
        <f>IF(基本情報入力シート!C1239="","",基本情報入力シート!C1239)</f>
        <v/>
      </c>
      <c r="C1214" s="858"/>
      <c r="D1214" s="858"/>
      <c r="E1214" s="858"/>
      <c r="F1214" s="858"/>
      <c r="G1214" s="858"/>
      <c r="H1214" s="858"/>
      <c r="I1214" s="859"/>
      <c r="J1214" s="405" t="str">
        <f>IF(基本情報入力シート!M1239="","",基本情報入力シート!M1239)</f>
        <v/>
      </c>
      <c r="K1214" s="406" t="str">
        <f>IF(基本情報入力シート!R1239="","",基本情報入力シート!R1239)</f>
        <v/>
      </c>
      <c r="L1214" s="406" t="str">
        <f>IF(基本情報入力シート!W1239="","",基本情報入力シート!W1239)</f>
        <v/>
      </c>
      <c r="M1214" s="405" t="str">
        <f>IF(基本情報入力シート!X1239="","",基本情報入力シート!X1239)</f>
        <v/>
      </c>
      <c r="N1214" s="157" t="str">
        <f>IF(基本情報入力シート!Y1239="","",基本情報入力シート!Y1239)</f>
        <v/>
      </c>
      <c r="O1214" s="164"/>
      <c r="P1214" s="43"/>
      <c r="Q1214" s="860"/>
      <c r="R1214" s="861"/>
      <c r="S1214" s="154" t="str">
        <f>IFERROR(ROUNDDOWN(Q1214*VLOOKUP(N1214,【参考】数式用!$AR$2:$AW$48,MATCH(P1214,【参考】数式用!$AT$4:$AW$4)+2,FALSE)*0.5, 0), "")</f>
        <v/>
      </c>
      <c r="T1214" s="47"/>
      <c r="U1214" s="156" t="str">
        <f>IFERROR(IF(AG1214&lt;&gt;"",Q1214*VLOOKUP(N1214,【参考】数式用!$AG$2:$AL$48,MATCH(P1214,【参考】数式用!$AI$4:$AL$4,0)+2,0), ""), "")</f>
        <v/>
      </c>
      <c r="V1214" s="42"/>
      <c r="W1214" s="862"/>
      <c r="X1214" s="863"/>
      <c r="Y1214" s="43"/>
      <c r="Z1214" s="48"/>
      <c r="AA1214" s="155"/>
      <c r="AB1214" s="49"/>
      <c r="AC1214" s="864" t="str">
        <f>IFERROR(IF(AG1214&lt;&gt;"",Z1214*VLOOKUP(N1214,【参考】数式用!$AG$2:$AL$48,MATCH(Y1214,【参考】数式用!$AI$4:$AL$4,0)+2,0), ""), "")</f>
        <v/>
      </c>
      <c r="AD1214" s="864"/>
      <c r="AE1214" s="409"/>
      <c r="AF1214" s="53"/>
      <c r="AG1214" s="421" t="str">
        <f>IFERROR(VLOOKUP(O1214, 【参考】数式用!$AY$5:$AY$13, 1, FALSE), "")</f>
        <v/>
      </c>
      <c r="AH1214" s="422" t="str">
        <f>IFERROR(VLOOKUP(N1214, 【参考】数式用!$BA$2:$BB$48, 2, FALSE), "")</f>
        <v/>
      </c>
      <c r="AI1214" s="423" t="str">
        <f t="shared" si="40"/>
        <v/>
      </c>
      <c r="AJ1214" s="424" t="str">
        <f t="shared" si="41"/>
        <v/>
      </c>
    </row>
    <row r="1215" spans="1:36" ht="30" customHeight="1">
      <c r="A1215" s="153">
        <v>1202</v>
      </c>
      <c r="B1215" s="857" t="str">
        <f>IF(基本情報入力シート!C1240="","",基本情報入力シート!C1240)</f>
        <v/>
      </c>
      <c r="C1215" s="858"/>
      <c r="D1215" s="858"/>
      <c r="E1215" s="858"/>
      <c r="F1215" s="858"/>
      <c r="G1215" s="858"/>
      <c r="H1215" s="858"/>
      <c r="I1215" s="859"/>
      <c r="J1215" s="405" t="str">
        <f>IF(基本情報入力シート!M1240="","",基本情報入力シート!M1240)</f>
        <v/>
      </c>
      <c r="K1215" s="406" t="str">
        <f>IF(基本情報入力シート!R1240="","",基本情報入力シート!R1240)</f>
        <v/>
      </c>
      <c r="L1215" s="406" t="str">
        <f>IF(基本情報入力シート!W1240="","",基本情報入力シート!W1240)</f>
        <v/>
      </c>
      <c r="M1215" s="405" t="str">
        <f>IF(基本情報入力シート!X1240="","",基本情報入力シート!X1240)</f>
        <v/>
      </c>
      <c r="N1215" s="157" t="str">
        <f>IF(基本情報入力シート!Y1240="","",基本情報入力シート!Y1240)</f>
        <v/>
      </c>
      <c r="O1215" s="164"/>
      <c r="P1215" s="43"/>
      <c r="Q1215" s="860"/>
      <c r="R1215" s="861"/>
      <c r="S1215" s="154" t="str">
        <f>IFERROR(ROUNDDOWN(Q1215*VLOOKUP(N1215,【参考】数式用!$AR$2:$AW$48,MATCH(P1215,【参考】数式用!$AT$4:$AW$4)+2,FALSE)*0.5, 0), "")</f>
        <v/>
      </c>
      <c r="T1215" s="47"/>
      <c r="U1215" s="156" t="str">
        <f>IFERROR(IF(AG1215&lt;&gt;"",Q1215*VLOOKUP(N1215,【参考】数式用!$AG$2:$AL$48,MATCH(P1215,【参考】数式用!$AI$4:$AL$4,0)+2,0), ""), "")</f>
        <v/>
      </c>
      <c r="V1215" s="42"/>
      <c r="W1215" s="862"/>
      <c r="X1215" s="863"/>
      <c r="Y1215" s="43"/>
      <c r="Z1215" s="48"/>
      <c r="AA1215" s="155"/>
      <c r="AB1215" s="49"/>
      <c r="AC1215" s="864" t="str">
        <f>IFERROR(IF(AG1215&lt;&gt;"",Z1215*VLOOKUP(N1215,【参考】数式用!$AG$2:$AL$48,MATCH(Y1215,【参考】数式用!$AI$4:$AL$4,0)+2,0), ""), "")</f>
        <v/>
      </c>
      <c r="AD1215" s="864"/>
      <c r="AE1215" s="409"/>
      <c r="AF1215" s="53"/>
      <c r="AG1215" s="421" t="str">
        <f>IFERROR(VLOOKUP(O1215, 【参考】数式用!$AY$5:$AY$13, 1, FALSE), "")</f>
        <v/>
      </c>
      <c r="AH1215" s="422" t="str">
        <f>IFERROR(VLOOKUP(N1215, 【参考】数式用!$BA$2:$BB$48, 2, FALSE), "")</f>
        <v/>
      </c>
      <c r="AI1215" s="423" t="str">
        <f t="shared" si="40"/>
        <v/>
      </c>
      <c r="AJ1215" s="424" t="str">
        <f t="shared" si="41"/>
        <v/>
      </c>
    </row>
    <row r="1216" spans="1:36" ht="30" customHeight="1">
      <c r="A1216" s="153">
        <v>1203</v>
      </c>
      <c r="B1216" s="857" t="str">
        <f>IF(基本情報入力シート!C1241="","",基本情報入力シート!C1241)</f>
        <v/>
      </c>
      <c r="C1216" s="858"/>
      <c r="D1216" s="858"/>
      <c r="E1216" s="858"/>
      <c r="F1216" s="858"/>
      <c r="G1216" s="858"/>
      <c r="H1216" s="858"/>
      <c r="I1216" s="859"/>
      <c r="J1216" s="405" t="str">
        <f>IF(基本情報入力シート!M1241="","",基本情報入力シート!M1241)</f>
        <v/>
      </c>
      <c r="K1216" s="406" t="str">
        <f>IF(基本情報入力シート!R1241="","",基本情報入力シート!R1241)</f>
        <v/>
      </c>
      <c r="L1216" s="406" t="str">
        <f>IF(基本情報入力シート!W1241="","",基本情報入力シート!W1241)</f>
        <v/>
      </c>
      <c r="M1216" s="405" t="str">
        <f>IF(基本情報入力シート!X1241="","",基本情報入力シート!X1241)</f>
        <v/>
      </c>
      <c r="N1216" s="157" t="str">
        <f>IF(基本情報入力シート!Y1241="","",基本情報入力シート!Y1241)</f>
        <v/>
      </c>
      <c r="O1216" s="164"/>
      <c r="P1216" s="43"/>
      <c r="Q1216" s="860"/>
      <c r="R1216" s="861"/>
      <c r="S1216" s="154" t="str">
        <f>IFERROR(ROUNDDOWN(Q1216*VLOOKUP(N1216,【参考】数式用!$AR$2:$AW$48,MATCH(P1216,【参考】数式用!$AT$4:$AW$4)+2,FALSE)*0.5, 0), "")</f>
        <v/>
      </c>
      <c r="T1216" s="47"/>
      <c r="U1216" s="156" t="str">
        <f>IFERROR(IF(AG1216&lt;&gt;"",Q1216*VLOOKUP(N1216,【参考】数式用!$AG$2:$AL$48,MATCH(P1216,【参考】数式用!$AI$4:$AL$4,0)+2,0), ""), "")</f>
        <v/>
      </c>
      <c r="V1216" s="42"/>
      <c r="W1216" s="862"/>
      <c r="X1216" s="863"/>
      <c r="Y1216" s="43"/>
      <c r="Z1216" s="48"/>
      <c r="AA1216" s="155"/>
      <c r="AB1216" s="49"/>
      <c r="AC1216" s="864" t="str">
        <f>IFERROR(IF(AG1216&lt;&gt;"",Z1216*VLOOKUP(N1216,【参考】数式用!$AG$2:$AL$48,MATCH(Y1216,【参考】数式用!$AI$4:$AL$4,0)+2,0), ""), "")</f>
        <v/>
      </c>
      <c r="AD1216" s="864"/>
      <c r="AE1216" s="409"/>
      <c r="AF1216" s="53"/>
      <c r="AG1216" s="421" t="str">
        <f>IFERROR(VLOOKUP(O1216, 【参考】数式用!$AY$5:$AY$13, 1, FALSE), "")</f>
        <v/>
      </c>
      <c r="AH1216" s="422" t="str">
        <f>IFERROR(VLOOKUP(N1216, 【参考】数式用!$BA$2:$BB$48, 2, FALSE), "")</f>
        <v/>
      </c>
      <c r="AI1216" s="423" t="str">
        <f t="shared" si="40"/>
        <v/>
      </c>
      <c r="AJ1216" s="424" t="str">
        <f t="shared" si="41"/>
        <v/>
      </c>
    </row>
    <row r="1217" spans="1:36" ht="30" customHeight="1">
      <c r="A1217" s="153">
        <v>1204</v>
      </c>
      <c r="B1217" s="857" t="str">
        <f>IF(基本情報入力シート!C1242="","",基本情報入力シート!C1242)</f>
        <v/>
      </c>
      <c r="C1217" s="858"/>
      <c r="D1217" s="858"/>
      <c r="E1217" s="858"/>
      <c r="F1217" s="858"/>
      <c r="G1217" s="858"/>
      <c r="H1217" s="858"/>
      <c r="I1217" s="859"/>
      <c r="J1217" s="405" t="str">
        <f>IF(基本情報入力シート!M1242="","",基本情報入力シート!M1242)</f>
        <v/>
      </c>
      <c r="K1217" s="406" t="str">
        <f>IF(基本情報入力シート!R1242="","",基本情報入力シート!R1242)</f>
        <v/>
      </c>
      <c r="L1217" s="406" t="str">
        <f>IF(基本情報入力シート!W1242="","",基本情報入力シート!W1242)</f>
        <v/>
      </c>
      <c r="M1217" s="405" t="str">
        <f>IF(基本情報入力シート!X1242="","",基本情報入力シート!X1242)</f>
        <v/>
      </c>
      <c r="N1217" s="157" t="str">
        <f>IF(基本情報入力シート!Y1242="","",基本情報入力シート!Y1242)</f>
        <v/>
      </c>
      <c r="O1217" s="164"/>
      <c r="P1217" s="43"/>
      <c r="Q1217" s="860"/>
      <c r="R1217" s="861"/>
      <c r="S1217" s="154" t="str">
        <f>IFERROR(ROUNDDOWN(Q1217*VLOOKUP(N1217,【参考】数式用!$AR$2:$AW$48,MATCH(P1217,【参考】数式用!$AT$4:$AW$4)+2,FALSE)*0.5, 0), "")</f>
        <v/>
      </c>
      <c r="T1217" s="47"/>
      <c r="U1217" s="156" t="str">
        <f>IFERROR(IF(AG1217&lt;&gt;"",Q1217*VLOOKUP(N1217,【参考】数式用!$AG$2:$AL$48,MATCH(P1217,【参考】数式用!$AI$4:$AL$4,0)+2,0), ""), "")</f>
        <v/>
      </c>
      <c r="V1217" s="42"/>
      <c r="W1217" s="862"/>
      <c r="X1217" s="863"/>
      <c r="Y1217" s="43"/>
      <c r="Z1217" s="48"/>
      <c r="AA1217" s="155"/>
      <c r="AB1217" s="49"/>
      <c r="AC1217" s="864" t="str">
        <f>IFERROR(IF(AG1217&lt;&gt;"",Z1217*VLOOKUP(N1217,【参考】数式用!$AG$2:$AL$48,MATCH(Y1217,【参考】数式用!$AI$4:$AL$4,0)+2,0), ""), "")</f>
        <v/>
      </c>
      <c r="AD1217" s="864"/>
      <c r="AE1217" s="409"/>
      <c r="AF1217" s="53"/>
      <c r="AG1217" s="421" t="str">
        <f>IFERROR(VLOOKUP(O1217, 【参考】数式用!$AY$5:$AY$13, 1, FALSE), "")</f>
        <v/>
      </c>
      <c r="AH1217" s="422" t="str">
        <f>IFERROR(VLOOKUP(N1217, 【参考】数式用!$BA$2:$BB$48, 2, FALSE), "")</f>
        <v/>
      </c>
      <c r="AI1217" s="423" t="str">
        <f t="shared" si="40"/>
        <v/>
      </c>
      <c r="AJ1217" s="424" t="str">
        <f t="shared" si="41"/>
        <v/>
      </c>
    </row>
    <row r="1218" spans="1:36" ht="30" customHeight="1">
      <c r="A1218" s="153">
        <v>1205</v>
      </c>
      <c r="B1218" s="857" t="str">
        <f>IF(基本情報入力シート!C1243="","",基本情報入力シート!C1243)</f>
        <v/>
      </c>
      <c r="C1218" s="858"/>
      <c r="D1218" s="858"/>
      <c r="E1218" s="858"/>
      <c r="F1218" s="858"/>
      <c r="G1218" s="858"/>
      <c r="H1218" s="858"/>
      <c r="I1218" s="859"/>
      <c r="J1218" s="405" t="str">
        <f>IF(基本情報入力シート!M1243="","",基本情報入力シート!M1243)</f>
        <v/>
      </c>
      <c r="K1218" s="406" t="str">
        <f>IF(基本情報入力シート!R1243="","",基本情報入力シート!R1243)</f>
        <v/>
      </c>
      <c r="L1218" s="406" t="str">
        <f>IF(基本情報入力シート!W1243="","",基本情報入力シート!W1243)</f>
        <v/>
      </c>
      <c r="M1218" s="405" t="str">
        <f>IF(基本情報入力シート!X1243="","",基本情報入力シート!X1243)</f>
        <v/>
      </c>
      <c r="N1218" s="157" t="str">
        <f>IF(基本情報入力シート!Y1243="","",基本情報入力シート!Y1243)</f>
        <v/>
      </c>
      <c r="O1218" s="164"/>
      <c r="P1218" s="43"/>
      <c r="Q1218" s="860"/>
      <c r="R1218" s="861"/>
      <c r="S1218" s="154" t="str">
        <f>IFERROR(ROUNDDOWN(Q1218*VLOOKUP(N1218,【参考】数式用!$AR$2:$AW$48,MATCH(P1218,【参考】数式用!$AT$4:$AW$4)+2,FALSE)*0.5, 0), "")</f>
        <v/>
      </c>
      <c r="T1218" s="47"/>
      <c r="U1218" s="156" t="str">
        <f>IFERROR(IF(AG1218&lt;&gt;"",Q1218*VLOOKUP(N1218,【参考】数式用!$AG$2:$AL$48,MATCH(P1218,【参考】数式用!$AI$4:$AL$4,0)+2,0), ""), "")</f>
        <v/>
      </c>
      <c r="V1218" s="42"/>
      <c r="W1218" s="862"/>
      <c r="X1218" s="863"/>
      <c r="Y1218" s="43"/>
      <c r="Z1218" s="48"/>
      <c r="AA1218" s="155"/>
      <c r="AB1218" s="49"/>
      <c r="AC1218" s="864" t="str">
        <f>IFERROR(IF(AG1218&lt;&gt;"",Z1218*VLOOKUP(N1218,【参考】数式用!$AG$2:$AL$48,MATCH(Y1218,【参考】数式用!$AI$4:$AL$4,0)+2,0), ""), "")</f>
        <v/>
      </c>
      <c r="AD1218" s="864"/>
      <c r="AE1218" s="409"/>
      <c r="AF1218" s="53"/>
      <c r="AG1218" s="421" t="str">
        <f>IFERROR(VLOOKUP(O1218, 【参考】数式用!$AY$5:$AY$13, 1, FALSE), "")</f>
        <v/>
      </c>
      <c r="AH1218" s="422" t="str">
        <f>IFERROR(VLOOKUP(N1218, 【参考】数式用!$BA$2:$BB$48, 2, FALSE), "")</f>
        <v/>
      </c>
      <c r="AI1218" s="423" t="str">
        <f t="shared" si="40"/>
        <v/>
      </c>
      <c r="AJ1218" s="424" t="str">
        <f t="shared" si="41"/>
        <v/>
      </c>
    </row>
    <row r="1219" spans="1:36" ht="30" customHeight="1">
      <c r="A1219" s="153">
        <v>1206</v>
      </c>
      <c r="B1219" s="857" t="str">
        <f>IF(基本情報入力シート!C1244="","",基本情報入力シート!C1244)</f>
        <v/>
      </c>
      <c r="C1219" s="858"/>
      <c r="D1219" s="858"/>
      <c r="E1219" s="858"/>
      <c r="F1219" s="858"/>
      <c r="G1219" s="858"/>
      <c r="H1219" s="858"/>
      <c r="I1219" s="859"/>
      <c r="J1219" s="405" t="str">
        <f>IF(基本情報入力シート!M1244="","",基本情報入力シート!M1244)</f>
        <v/>
      </c>
      <c r="K1219" s="406" t="str">
        <f>IF(基本情報入力シート!R1244="","",基本情報入力シート!R1244)</f>
        <v/>
      </c>
      <c r="L1219" s="406" t="str">
        <f>IF(基本情報入力シート!W1244="","",基本情報入力シート!W1244)</f>
        <v/>
      </c>
      <c r="M1219" s="405" t="str">
        <f>IF(基本情報入力シート!X1244="","",基本情報入力シート!X1244)</f>
        <v/>
      </c>
      <c r="N1219" s="157" t="str">
        <f>IF(基本情報入力シート!Y1244="","",基本情報入力シート!Y1244)</f>
        <v/>
      </c>
      <c r="O1219" s="164"/>
      <c r="P1219" s="43"/>
      <c r="Q1219" s="860"/>
      <c r="R1219" s="861"/>
      <c r="S1219" s="154" t="str">
        <f>IFERROR(ROUNDDOWN(Q1219*VLOOKUP(N1219,【参考】数式用!$AR$2:$AW$48,MATCH(P1219,【参考】数式用!$AT$4:$AW$4)+2,FALSE)*0.5, 0), "")</f>
        <v/>
      </c>
      <c r="T1219" s="47"/>
      <c r="U1219" s="156" t="str">
        <f>IFERROR(IF(AG1219&lt;&gt;"",Q1219*VLOOKUP(N1219,【参考】数式用!$AG$2:$AL$48,MATCH(P1219,【参考】数式用!$AI$4:$AL$4,0)+2,0), ""), "")</f>
        <v/>
      </c>
      <c r="V1219" s="42"/>
      <c r="W1219" s="862"/>
      <c r="X1219" s="863"/>
      <c r="Y1219" s="43"/>
      <c r="Z1219" s="48"/>
      <c r="AA1219" s="155"/>
      <c r="AB1219" s="49"/>
      <c r="AC1219" s="864" t="str">
        <f>IFERROR(IF(AG1219&lt;&gt;"",Z1219*VLOOKUP(N1219,【参考】数式用!$AG$2:$AL$48,MATCH(Y1219,【参考】数式用!$AI$4:$AL$4,0)+2,0), ""), "")</f>
        <v/>
      </c>
      <c r="AD1219" s="864"/>
      <c r="AE1219" s="409"/>
      <c r="AF1219" s="53"/>
      <c r="AG1219" s="421" t="str">
        <f>IFERROR(VLOOKUP(O1219, 【参考】数式用!$AY$5:$AY$13, 1, FALSE), "")</f>
        <v/>
      </c>
      <c r="AH1219" s="422" t="str">
        <f>IFERROR(VLOOKUP(N1219, 【参考】数式用!$BA$2:$BB$48, 2, FALSE), "")</f>
        <v/>
      </c>
      <c r="AI1219" s="423" t="str">
        <f t="shared" si="40"/>
        <v/>
      </c>
      <c r="AJ1219" s="424" t="str">
        <f t="shared" si="41"/>
        <v/>
      </c>
    </row>
    <row r="1220" spans="1:36" ht="30" customHeight="1">
      <c r="A1220" s="153">
        <v>1207</v>
      </c>
      <c r="B1220" s="857" t="str">
        <f>IF(基本情報入力シート!C1245="","",基本情報入力シート!C1245)</f>
        <v/>
      </c>
      <c r="C1220" s="858"/>
      <c r="D1220" s="858"/>
      <c r="E1220" s="858"/>
      <c r="F1220" s="858"/>
      <c r="G1220" s="858"/>
      <c r="H1220" s="858"/>
      <c r="I1220" s="859"/>
      <c r="J1220" s="405" t="str">
        <f>IF(基本情報入力シート!M1245="","",基本情報入力シート!M1245)</f>
        <v/>
      </c>
      <c r="K1220" s="406" t="str">
        <f>IF(基本情報入力シート!R1245="","",基本情報入力シート!R1245)</f>
        <v/>
      </c>
      <c r="L1220" s="406" t="str">
        <f>IF(基本情報入力シート!W1245="","",基本情報入力シート!W1245)</f>
        <v/>
      </c>
      <c r="M1220" s="405" t="str">
        <f>IF(基本情報入力シート!X1245="","",基本情報入力シート!X1245)</f>
        <v/>
      </c>
      <c r="N1220" s="157" t="str">
        <f>IF(基本情報入力シート!Y1245="","",基本情報入力シート!Y1245)</f>
        <v/>
      </c>
      <c r="O1220" s="164"/>
      <c r="P1220" s="43"/>
      <c r="Q1220" s="860"/>
      <c r="R1220" s="861"/>
      <c r="S1220" s="154" t="str">
        <f>IFERROR(ROUNDDOWN(Q1220*VLOOKUP(N1220,【参考】数式用!$AR$2:$AW$48,MATCH(P1220,【参考】数式用!$AT$4:$AW$4)+2,FALSE)*0.5, 0), "")</f>
        <v/>
      </c>
      <c r="T1220" s="47"/>
      <c r="U1220" s="156" t="str">
        <f>IFERROR(IF(AG1220&lt;&gt;"",Q1220*VLOOKUP(N1220,【参考】数式用!$AG$2:$AL$48,MATCH(P1220,【参考】数式用!$AI$4:$AL$4,0)+2,0), ""), "")</f>
        <v/>
      </c>
      <c r="V1220" s="42"/>
      <c r="W1220" s="862"/>
      <c r="X1220" s="863"/>
      <c r="Y1220" s="43"/>
      <c r="Z1220" s="48"/>
      <c r="AA1220" s="155"/>
      <c r="AB1220" s="49"/>
      <c r="AC1220" s="864" t="str">
        <f>IFERROR(IF(AG1220&lt;&gt;"",Z1220*VLOOKUP(N1220,【参考】数式用!$AG$2:$AL$48,MATCH(Y1220,【参考】数式用!$AI$4:$AL$4,0)+2,0), ""), "")</f>
        <v/>
      </c>
      <c r="AD1220" s="864"/>
      <c r="AE1220" s="409"/>
      <c r="AF1220" s="53"/>
      <c r="AG1220" s="421" t="str">
        <f>IFERROR(VLOOKUP(O1220, 【参考】数式用!$AY$5:$AY$13, 1, FALSE), "")</f>
        <v/>
      </c>
      <c r="AH1220" s="422" t="str">
        <f>IFERROR(VLOOKUP(N1220, 【参考】数式用!$BA$2:$BB$48, 2, FALSE), "")</f>
        <v/>
      </c>
      <c r="AI1220" s="423" t="str">
        <f t="shared" si="40"/>
        <v/>
      </c>
      <c r="AJ1220" s="424" t="str">
        <f t="shared" si="41"/>
        <v/>
      </c>
    </row>
    <row r="1221" spans="1:36" ht="30" customHeight="1">
      <c r="A1221" s="153">
        <v>1208</v>
      </c>
      <c r="B1221" s="857" t="str">
        <f>IF(基本情報入力シート!C1246="","",基本情報入力シート!C1246)</f>
        <v/>
      </c>
      <c r="C1221" s="858"/>
      <c r="D1221" s="858"/>
      <c r="E1221" s="858"/>
      <c r="F1221" s="858"/>
      <c r="G1221" s="858"/>
      <c r="H1221" s="858"/>
      <c r="I1221" s="859"/>
      <c r="J1221" s="405" t="str">
        <f>IF(基本情報入力シート!M1246="","",基本情報入力シート!M1246)</f>
        <v/>
      </c>
      <c r="K1221" s="406" t="str">
        <f>IF(基本情報入力シート!R1246="","",基本情報入力シート!R1246)</f>
        <v/>
      </c>
      <c r="L1221" s="406" t="str">
        <f>IF(基本情報入力シート!W1246="","",基本情報入力シート!W1246)</f>
        <v/>
      </c>
      <c r="M1221" s="405" t="str">
        <f>IF(基本情報入力シート!X1246="","",基本情報入力シート!X1246)</f>
        <v/>
      </c>
      <c r="N1221" s="157" t="str">
        <f>IF(基本情報入力シート!Y1246="","",基本情報入力シート!Y1246)</f>
        <v/>
      </c>
      <c r="O1221" s="164"/>
      <c r="P1221" s="43"/>
      <c r="Q1221" s="860"/>
      <c r="R1221" s="861"/>
      <c r="S1221" s="154" t="str">
        <f>IFERROR(ROUNDDOWN(Q1221*VLOOKUP(N1221,【参考】数式用!$AR$2:$AW$48,MATCH(P1221,【参考】数式用!$AT$4:$AW$4)+2,FALSE)*0.5, 0), "")</f>
        <v/>
      </c>
      <c r="T1221" s="47"/>
      <c r="U1221" s="156" t="str">
        <f>IFERROR(IF(AG1221&lt;&gt;"",Q1221*VLOOKUP(N1221,【参考】数式用!$AG$2:$AL$48,MATCH(P1221,【参考】数式用!$AI$4:$AL$4,0)+2,0), ""), "")</f>
        <v/>
      </c>
      <c r="V1221" s="42"/>
      <c r="W1221" s="862"/>
      <c r="X1221" s="863"/>
      <c r="Y1221" s="43"/>
      <c r="Z1221" s="48"/>
      <c r="AA1221" s="155"/>
      <c r="AB1221" s="49"/>
      <c r="AC1221" s="864" t="str">
        <f>IFERROR(IF(AG1221&lt;&gt;"",Z1221*VLOOKUP(N1221,【参考】数式用!$AG$2:$AL$48,MATCH(Y1221,【参考】数式用!$AI$4:$AL$4,0)+2,0), ""), "")</f>
        <v/>
      </c>
      <c r="AD1221" s="864"/>
      <c r="AE1221" s="409"/>
      <c r="AF1221" s="53"/>
      <c r="AG1221" s="421" t="str">
        <f>IFERROR(VLOOKUP(O1221, 【参考】数式用!$AY$5:$AY$13, 1, FALSE), "")</f>
        <v/>
      </c>
      <c r="AH1221" s="422" t="str">
        <f>IFERROR(VLOOKUP(N1221, 【参考】数式用!$BA$2:$BB$48, 2, FALSE), "")</f>
        <v/>
      </c>
      <c r="AI1221" s="423" t="str">
        <f t="shared" si="40"/>
        <v/>
      </c>
      <c r="AJ1221" s="424" t="str">
        <f t="shared" si="41"/>
        <v/>
      </c>
    </row>
    <row r="1222" spans="1:36" ht="30" customHeight="1">
      <c r="A1222" s="153">
        <v>1209</v>
      </c>
      <c r="B1222" s="857" t="str">
        <f>IF(基本情報入力シート!C1247="","",基本情報入力シート!C1247)</f>
        <v/>
      </c>
      <c r="C1222" s="858"/>
      <c r="D1222" s="858"/>
      <c r="E1222" s="858"/>
      <c r="F1222" s="858"/>
      <c r="G1222" s="858"/>
      <c r="H1222" s="858"/>
      <c r="I1222" s="859"/>
      <c r="J1222" s="405" t="str">
        <f>IF(基本情報入力シート!M1247="","",基本情報入力シート!M1247)</f>
        <v/>
      </c>
      <c r="K1222" s="406" t="str">
        <f>IF(基本情報入力シート!R1247="","",基本情報入力シート!R1247)</f>
        <v/>
      </c>
      <c r="L1222" s="406" t="str">
        <f>IF(基本情報入力シート!W1247="","",基本情報入力シート!W1247)</f>
        <v/>
      </c>
      <c r="M1222" s="405" t="str">
        <f>IF(基本情報入力シート!X1247="","",基本情報入力シート!X1247)</f>
        <v/>
      </c>
      <c r="N1222" s="157" t="str">
        <f>IF(基本情報入力シート!Y1247="","",基本情報入力シート!Y1247)</f>
        <v/>
      </c>
      <c r="O1222" s="164"/>
      <c r="P1222" s="43"/>
      <c r="Q1222" s="860"/>
      <c r="R1222" s="861"/>
      <c r="S1222" s="154" t="str">
        <f>IFERROR(ROUNDDOWN(Q1222*VLOOKUP(N1222,【参考】数式用!$AR$2:$AW$48,MATCH(P1222,【参考】数式用!$AT$4:$AW$4)+2,FALSE)*0.5, 0), "")</f>
        <v/>
      </c>
      <c r="T1222" s="47"/>
      <c r="U1222" s="156" t="str">
        <f>IFERROR(IF(AG1222&lt;&gt;"",Q1222*VLOOKUP(N1222,【参考】数式用!$AG$2:$AL$48,MATCH(P1222,【参考】数式用!$AI$4:$AL$4,0)+2,0), ""), "")</f>
        <v/>
      </c>
      <c r="V1222" s="42"/>
      <c r="W1222" s="862"/>
      <c r="X1222" s="863"/>
      <c r="Y1222" s="43"/>
      <c r="Z1222" s="48"/>
      <c r="AA1222" s="155"/>
      <c r="AB1222" s="49"/>
      <c r="AC1222" s="864" t="str">
        <f>IFERROR(IF(AG1222&lt;&gt;"",Z1222*VLOOKUP(N1222,【参考】数式用!$AG$2:$AL$48,MATCH(Y1222,【参考】数式用!$AI$4:$AL$4,0)+2,0), ""), "")</f>
        <v/>
      </c>
      <c r="AD1222" s="864"/>
      <c r="AE1222" s="409"/>
      <c r="AF1222" s="53"/>
      <c r="AG1222" s="421" t="str">
        <f>IFERROR(VLOOKUP(O1222, 【参考】数式用!$AY$5:$AY$13, 1, FALSE), "")</f>
        <v/>
      </c>
      <c r="AH1222" s="422" t="str">
        <f>IFERROR(VLOOKUP(N1222, 【参考】数式用!$BA$2:$BB$48, 2, FALSE), "")</f>
        <v/>
      </c>
      <c r="AI1222" s="423" t="str">
        <f t="shared" si="40"/>
        <v/>
      </c>
      <c r="AJ1222" s="424" t="str">
        <f t="shared" si="41"/>
        <v/>
      </c>
    </row>
    <row r="1223" spans="1:36" ht="30" customHeight="1">
      <c r="A1223" s="153">
        <v>1210</v>
      </c>
      <c r="B1223" s="857" t="str">
        <f>IF(基本情報入力シート!C1248="","",基本情報入力シート!C1248)</f>
        <v/>
      </c>
      <c r="C1223" s="858"/>
      <c r="D1223" s="858"/>
      <c r="E1223" s="858"/>
      <c r="F1223" s="858"/>
      <c r="G1223" s="858"/>
      <c r="H1223" s="858"/>
      <c r="I1223" s="859"/>
      <c r="J1223" s="405" t="str">
        <f>IF(基本情報入力シート!M1248="","",基本情報入力シート!M1248)</f>
        <v/>
      </c>
      <c r="K1223" s="406" t="str">
        <f>IF(基本情報入力シート!R1248="","",基本情報入力シート!R1248)</f>
        <v/>
      </c>
      <c r="L1223" s="406" t="str">
        <f>IF(基本情報入力シート!W1248="","",基本情報入力シート!W1248)</f>
        <v/>
      </c>
      <c r="M1223" s="405" t="str">
        <f>IF(基本情報入力シート!X1248="","",基本情報入力シート!X1248)</f>
        <v/>
      </c>
      <c r="N1223" s="157" t="str">
        <f>IF(基本情報入力シート!Y1248="","",基本情報入力シート!Y1248)</f>
        <v/>
      </c>
      <c r="O1223" s="164"/>
      <c r="P1223" s="43"/>
      <c r="Q1223" s="860"/>
      <c r="R1223" s="861"/>
      <c r="S1223" s="154" t="str">
        <f>IFERROR(ROUNDDOWN(Q1223*VLOOKUP(N1223,【参考】数式用!$AR$2:$AW$48,MATCH(P1223,【参考】数式用!$AT$4:$AW$4)+2,FALSE)*0.5, 0), "")</f>
        <v/>
      </c>
      <c r="T1223" s="47"/>
      <c r="U1223" s="156" t="str">
        <f>IFERROR(IF(AG1223&lt;&gt;"",Q1223*VLOOKUP(N1223,【参考】数式用!$AG$2:$AL$48,MATCH(P1223,【参考】数式用!$AI$4:$AL$4,0)+2,0), ""), "")</f>
        <v/>
      </c>
      <c r="V1223" s="42"/>
      <c r="W1223" s="862"/>
      <c r="X1223" s="863"/>
      <c r="Y1223" s="43"/>
      <c r="Z1223" s="48"/>
      <c r="AA1223" s="155"/>
      <c r="AB1223" s="49"/>
      <c r="AC1223" s="864" t="str">
        <f>IFERROR(IF(AG1223&lt;&gt;"",Z1223*VLOOKUP(N1223,【参考】数式用!$AG$2:$AL$48,MATCH(Y1223,【参考】数式用!$AI$4:$AL$4,0)+2,0), ""), "")</f>
        <v/>
      </c>
      <c r="AD1223" s="864"/>
      <c r="AE1223" s="409"/>
      <c r="AF1223" s="53"/>
      <c r="AG1223" s="421" t="str">
        <f>IFERROR(VLOOKUP(O1223, 【参考】数式用!$AY$5:$AY$13, 1, FALSE), "")</f>
        <v/>
      </c>
      <c r="AH1223" s="422" t="str">
        <f>IFERROR(VLOOKUP(N1223, 【参考】数式用!$BA$2:$BB$48, 2, FALSE), "")</f>
        <v/>
      </c>
      <c r="AI1223" s="423" t="str">
        <f t="shared" si="40"/>
        <v/>
      </c>
      <c r="AJ1223" s="424" t="str">
        <f t="shared" si="41"/>
        <v/>
      </c>
    </row>
    <row r="1224" spans="1:36" ht="30" customHeight="1">
      <c r="A1224" s="153">
        <v>1211</v>
      </c>
      <c r="B1224" s="857" t="str">
        <f>IF(基本情報入力シート!C1249="","",基本情報入力シート!C1249)</f>
        <v/>
      </c>
      <c r="C1224" s="858"/>
      <c r="D1224" s="858"/>
      <c r="E1224" s="858"/>
      <c r="F1224" s="858"/>
      <c r="G1224" s="858"/>
      <c r="H1224" s="858"/>
      <c r="I1224" s="859"/>
      <c r="J1224" s="405" t="str">
        <f>IF(基本情報入力シート!M1249="","",基本情報入力シート!M1249)</f>
        <v/>
      </c>
      <c r="K1224" s="406" t="str">
        <f>IF(基本情報入力シート!R1249="","",基本情報入力シート!R1249)</f>
        <v/>
      </c>
      <c r="L1224" s="406" t="str">
        <f>IF(基本情報入力シート!W1249="","",基本情報入力シート!W1249)</f>
        <v/>
      </c>
      <c r="M1224" s="405" t="str">
        <f>IF(基本情報入力シート!X1249="","",基本情報入力シート!X1249)</f>
        <v/>
      </c>
      <c r="N1224" s="157" t="str">
        <f>IF(基本情報入力シート!Y1249="","",基本情報入力シート!Y1249)</f>
        <v/>
      </c>
      <c r="O1224" s="164"/>
      <c r="P1224" s="43"/>
      <c r="Q1224" s="860"/>
      <c r="R1224" s="861"/>
      <c r="S1224" s="154" t="str">
        <f>IFERROR(ROUNDDOWN(Q1224*VLOOKUP(N1224,【参考】数式用!$AR$2:$AW$48,MATCH(P1224,【参考】数式用!$AT$4:$AW$4)+2,FALSE)*0.5, 0), "")</f>
        <v/>
      </c>
      <c r="T1224" s="47"/>
      <c r="U1224" s="156" t="str">
        <f>IFERROR(IF(AG1224&lt;&gt;"",Q1224*VLOOKUP(N1224,【参考】数式用!$AG$2:$AL$48,MATCH(P1224,【参考】数式用!$AI$4:$AL$4,0)+2,0), ""), "")</f>
        <v/>
      </c>
      <c r="V1224" s="42"/>
      <c r="W1224" s="862"/>
      <c r="X1224" s="863"/>
      <c r="Y1224" s="43"/>
      <c r="Z1224" s="48"/>
      <c r="AA1224" s="155"/>
      <c r="AB1224" s="49"/>
      <c r="AC1224" s="864" t="str">
        <f>IFERROR(IF(AG1224&lt;&gt;"",Z1224*VLOOKUP(N1224,【参考】数式用!$AG$2:$AL$48,MATCH(Y1224,【参考】数式用!$AI$4:$AL$4,0)+2,0), ""), "")</f>
        <v/>
      </c>
      <c r="AD1224" s="864"/>
      <c r="AE1224" s="409"/>
      <c r="AF1224" s="53"/>
      <c r="AG1224" s="421" t="str">
        <f>IFERROR(VLOOKUP(O1224, 【参考】数式用!$AY$5:$AY$13, 1, FALSE), "")</f>
        <v/>
      </c>
      <c r="AH1224" s="422" t="str">
        <f>IFERROR(VLOOKUP(N1224, 【参考】数式用!$BA$2:$BB$48, 2, FALSE), "")</f>
        <v/>
      </c>
      <c r="AI1224" s="423" t="str">
        <f t="shared" si="40"/>
        <v/>
      </c>
      <c r="AJ1224" s="424" t="str">
        <f t="shared" si="41"/>
        <v/>
      </c>
    </row>
    <row r="1225" spans="1:36" ht="30" customHeight="1">
      <c r="A1225" s="153">
        <v>1212</v>
      </c>
      <c r="B1225" s="857" t="str">
        <f>IF(基本情報入力シート!C1250="","",基本情報入力シート!C1250)</f>
        <v/>
      </c>
      <c r="C1225" s="858"/>
      <c r="D1225" s="858"/>
      <c r="E1225" s="858"/>
      <c r="F1225" s="858"/>
      <c r="G1225" s="858"/>
      <c r="H1225" s="858"/>
      <c r="I1225" s="859"/>
      <c r="J1225" s="405" t="str">
        <f>IF(基本情報入力シート!M1250="","",基本情報入力シート!M1250)</f>
        <v/>
      </c>
      <c r="K1225" s="406" t="str">
        <f>IF(基本情報入力シート!R1250="","",基本情報入力シート!R1250)</f>
        <v/>
      </c>
      <c r="L1225" s="406" t="str">
        <f>IF(基本情報入力シート!W1250="","",基本情報入力シート!W1250)</f>
        <v/>
      </c>
      <c r="M1225" s="405" t="str">
        <f>IF(基本情報入力シート!X1250="","",基本情報入力シート!X1250)</f>
        <v/>
      </c>
      <c r="N1225" s="157" t="str">
        <f>IF(基本情報入力シート!Y1250="","",基本情報入力シート!Y1250)</f>
        <v/>
      </c>
      <c r="O1225" s="164"/>
      <c r="P1225" s="43"/>
      <c r="Q1225" s="860"/>
      <c r="R1225" s="861"/>
      <c r="S1225" s="154" t="str">
        <f>IFERROR(ROUNDDOWN(Q1225*VLOOKUP(N1225,【参考】数式用!$AR$2:$AW$48,MATCH(P1225,【参考】数式用!$AT$4:$AW$4)+2,FALSE)*0.5, 0), "")</f>
        <v/>
      </c>
      <c r="T1225" s="47"/>
      <c r="U1225" s="156" t="str">
        <f>IFERROR(IF(AG1225&lt;&gt;"",Q1225*VLOOKUP(N1225,【参考】数式用!$AG$2:$AL$48,MATCH(P1225,【参考】数式用!$AI$4:$AL$4,0)+2,0), ""), "")</f>
        <v/>
      </c>
      <c r="V1225" s="42"/>
      <c r="W1225" s="862"/>
      <c r="X1225" s="863"/>
      <c r="Y1225" s="43"/>
      <c r="Z1225" s="48"/>
      <c r="AA1225" s="155"/>
      <c r="AB1225" s="49"/>
      <c r="AC1225" s="864" t="str">
        <f>IFERROR(IF(AG1225&lt;&gt;"",Z1225*VLOOKUP(N1225,【参考】数式用!$AG$2:$AL$48,MATCH(Y1225,【参考】数式用!$AI$4:$AL$4,0)+2,0), ""), "")</f>
        <v/>
      </c>
      <c r="AD1225" s="864"/>
      <c r="AE1225" s="409"/>
      <c r="AF1225" s="53"/>
      <c r="AG1225" s="421" t="str">
        <f>IFERROR(VLOOKUP(O1225, 【参考】数式用!$AY$5:$AY$13, 1, FALSE), "")</f>
        <v/>
      </c>
      <c r="AH1225" s="422" t="str">
        <f>IFERROR(VLOOKUP(N1225, 【参考】数式用!$BA$2:$BB$48, 2, FALSE), "")</f>
        <v/>
      </c>
      <c r="AI1225" s="423" t="str">
        <f t="shared" si="40"/>
        <v/>
      </c>
      <c r="AJ1225" s="424" t="str">
        <f t="shared" si="41"/>
        <v/>
      </c>
    </row>
    <row r="1226" spans="1:36" ht="30" customHeight="1">
      <c r="A1226" s="153">
        <v>1213</v>
      </c>
      <c r="B1226" s="857" t="str">
        <f>IF(基本情報入力シート!C1251="","",基本情報入力シート!C1251)</f>
        <v/>
      </c>
      <c r="C1226" s="858"/>
      <c r="D1226" s="858"/>
      <c r="E1226" s="858"/>
      <c r="F1226" s="858"/>
      <c r="G1226" s="858"/>
      <c r="H1226" s="858"/>
      <c r="I1226" s="859"/>
      <c r="J1226" s="405" t="str">
        <f>IF(基本情報入力シート!M1251="","",基本情報入力シート!M1251)</f>
        <v/>
      </c>
      <c r="K1226" s="406" t="str">
        <f>IF(基本情報入力シート!R1251="","",基本情報入力シート!R1251)</f>
        <v/>
      </c>
      <c r="L1226" s="406" t="str">
        <f>IF(基本情報入力シート!W1251="","",基本情報入力シート!W1251)</f>
        <v/>
      </c>
      <c r="M1226" s="405" t="str">
        <f>IF(基本情報入力シート!X1251="","",基本情報入力シート!X1251)</f>
        <v/>
      </c>
      <c r="N1226" s="157" t="str">
        <f>IF(基本情報入力シート!Y1251="","",基本情報入力シート!Y1251)</f>
        <v/>
      </c>
      <c r="O1226" s="164"/>
      <c r="P1226" s="43"/>
      <c r="Q1226" s="860"/>
      <c r="R1226" s="861"/>
      <c r="S1226" s="154" t="str">
        <f>IFERROR(ROUNDDOWN(Q1226*VLOOKUP(N1226,【参考】数式用!$AR$2:$AW$48,MATCH(P1226,【参考】数式用!$AT$4:$AW$4)+2,FALSE)*0.5, 0), "")</f>
        <v/>
      </c>
      <c r="T1226" s="47"/>
      <c r="U1226" s="156" t="str">
        <f>IFERROR(IF(AG1226&lt;&gt;"",Q1226*VLOOKUP(N1226,【参考】数式用!$AG$2:$AL$48,MATCH(P1226,【参考】数式用!$AI$4:$AL$4,0)+2,0), ""), "")</f>
        <v/>
      </c>
      <c r="V1226" s="42"/>
      <c r="W1226" s="862"/>
      <c r="X1226" s="863"/>
      <c r="Y1226" s="43"/>
      <c r="Z1226" s="48"/>
      <c r="AA1226" s="155"/>
      <c r="AB1226" s="49"/>
      <c r="AC1226" s="864" t="str">
        <f>IFERROR(IF(AG1226&lt;&gt;"",Z1226*VLOOKUP(N1226,【参考】数式用!$AG$2:$AL$48,MATCH(Y1226,【参考】数式用!$AI$4:$AL$4,0)+2,0), ""), "")</f>
        <v/>
      </c>
      <c r="AD1226" s="864"/>
      <c r="AE1226" s="409"/>
      <c r="AF1226" s="53"/>
      <c r="AG1226" s="421" t="str">
        <f>IFERROR(VLOOKUP(O1226, 【参考】数式用!$AY$5:$AY$13, 1, FALSE), "")</f>
        <v/>
      </c>
      <c r="AH1226" s="422" t="str">
        <f>IFERROR(VLOOKUP(N1226, 【参考】数式用!$BA$2:$BB$48, 2, FALSE), "")</f>
        <v/>
      </c>
      <c r="AI1226" s="423" t="str">
        <f t="shared" si="40"/>
        <v/>
      </c>
      <c r="AJ1226" s="424" t="str">
        <f t="shared" si="41"/>
        <v/>
      </c>
    </row>
    <row r="1227" spans="1:36" ht="30" customHeight="1">
      <c r="A1227" s="153">
        <v>1214</v>
      </c>
      <c r="B1227" s="857" t="str">
        <f>IF(基本情報入力シート!C1252="","",基本情報入力シート!C1252)</f>
        <v/>
      </c>
      <c r="C1227" s="858"/>
      <c r="D1227" s="858"/>
      <c r="E1227" s="858"/>
      <c r="F1227" s="858"/>
      <c r="G1227" s="858"/>
      <c r="H1227" s="858"/>
      <c r="I1227" s="859"/>
      <c r="J1227" s="405" t="str">
        <f>IF(基本情報入力シート!M1252="","",基本情報入力シート!M1252)</f>
        <v/>
      </c>
      <c r="K1227" s="406" t="str">
        <f>IF(基本情報入力シート!R1252="","",基本情報入力シート!R1252)</f>
        <v/>
      </c>
      <c r="L1227" s="406" t="str">
        <f>IF(基本情報入力シート!W1252="","",基本情報入力シート!W1252)</f>
        <v/>
      </c>
      <c r="M1227" s="405" t="str">
        <f>IF(基本情報入力シート!X1252="","",基本情報入力シート!X1252)</f>
        <v/>
      </c>
      <c r="N1227" s="157" t="str">
        <f>IF(基本情報入力シート!Y1252="","",基本情報入力シート!Y1252)</f>
        <v/>
      </c>
      <c r="O1227" s="164"/>
      <c r="P1227" s="43"/>
      <c r="Q1227" s="860"/>
      <c r="R1227" s="861"/>
      <c r="S1227" s="154" t="str">
        <f>IFERROR(ROUNDDOWN(Q1227*VLOOKUP(N1227,【参考】数式用!$AR$2:$AW$48,MATCH(P1227,【参考】数式用!$AT$4:$AW$4)+2,FALSE)*0.5, 0), "")</f>
        <v/>
      </c>
      <c r="T1227" s="47"/>
      <c r="U1227" s="156" t="str">
        <f>IFERROR(IF(AG1227&lt;&gt;"",Q1227*VLOOKUP(N1227,【参考】数式用!$AG$2:$AL$48,MATCH(P1227,【参考】数式用!$AI$4:$AL$4,0)+2,0), ""), "")</f>
        <v/>
      </c>
      <c r="V1227" s="42"/>
      <c r="W1227" s="862"/>
      <c r="X1227" s="863"/>
      <c r="Y1227" s="43"/>
      <c r="Z1227" s="48"/>
      <c r="AA1227" s="155"/>
      <c r="AB1227" s="49"/>
      <c r="AC1227" s="864" t="str">
        <f>IFERROR(IF(AG1227&lt;&gt;"",Z1227*VLOOKUP(N1227,【参考】数式用!$AG$2:$AL$48,MATCH(Y1227,【参考】数式用!$AI$4:$AL$4,0)+2,0), ""), "")</f>
        <v/>
      </c>
      <c r="AD1227" s="864"/>
      <c r="AE1227" s="409"/>
      <c r="AF1227" s="53"/>
      <c r="AG1227" s="421" t="str">
        <f>IFERROR(VLOOKUP(O1227, 【参考】数式用!$AY$5:$AY$13, 1, FALSE), "")</f>
        <v/>
      </c>
      <c r="AH1227" s="422" t="str">
        <f>IFERROR(VLOOKUP(N1227, 【参考】数式用!$BA$2:$BB$48, 2, FALSE), "")</f>
        <v/>
      </c>
      <c r="AI1227" s="423" t="str">
        <f t="shared" si="40"/>
        <v/>
      </c>
      <c r="AJ1227" s="424" t="str">
        <f t="shared" si="41"/>
        <v/>
      </c>
    </row>
    <row r="1228" spans="1:36" ht="30" customHeight="1">
      <c r="A1228" s="153">
        <v>1215</v>
      </c>
      <c r="B1228" s="857" t="str">
        <f>IF(基本情報入力シート!C1253="","",基本情報入力シート!C1253)</f>
        <v/>
      </c>
      <c r="C1228" s="858"/>
      <c r="D1228" s="858"/>
      <c r="E1228" s="858"/>
      <c r="F1228" s="858"/>
      <c r="G1228" s="858"/>
      <c r="H1228" s="858"/>
      <c r="I1228" s="859"/>
      <c r="J1228" s="405" t="str">
        <f>IF(基本情報入力シート!M1253="","",基本情報入力シート!M1253)</f>
        <v/>
      </c>
      <c r="K1228" s="406" t="str">
        <f>IF(基本情報入力シート!R1253="","",基本情報入力シート!R1253)</f>
        <v/>
      </c>
      <c r="L1228" s="406" t="str">
        <f>IF(基本情報入力シート!W1253="","",基本情報入力シート!W1253)</f>
        <v/>
      </c>
      <c r="M1228" s="405" t="str">
        <f>IF(基本情報入力シート!X1253="","",基本情報入力シート!X1253)</f>
        <v/>
      </c>
      <c r="N1228" s="157" t="str">
        <f>IF(基本情報入力シート!Y1253="","",基本情報入力シート!Y1253)</f>
        <v/>
      </c>
      <c r="O1228" s="164"/>
      <c r="P1228" s="43"/>
      <c r="Q1228" s="860"/>
      <c r="R1228" s="861"/>
      <c r="S1228" s="154" t="str">
        <f>IFERROR(ROUNDDOWN(Q1228*VLOOKUP(N1228,【参考】数式用!$AR$2:$AW$48,MATCH(P1228,【参考】数式用!$AT$4:$AW$4)+2,FALSE)*0.5, 0), "")</f>
        <v/>
      </c>
      <c r="T1228" s="47"/>
      <c r="U1228" s="156" t="str">
        <f>IFERROR(IF(AG1228&lt;&gt;"",Q1228*VLOOKUP(N1228,【参考】数式用!$AG$2:$AL$48,MATCH(P1228,【参考】数式用!$AI$4:$AL$4,0)+2,0), ""), "")</f>
        <v/>
      </c>
      <c r="V1228" s="42"/>
      <c r="W1228" s="862"/>
      <c r="X1228" s="863"/>
      <c r="Y1228" s="43"/>
      <c r="Z1228" s="48"/>
      <c r="AA1228" s="155"/>
      <c r="AB1228" s="49"/>
      <c r="AC1228" s="864" t="str">
        <f>IFERROR(IF(AG1228&lt;&gt;"",Z1228*VLOOKUP(N1228,【参考】数式用!$AG$2:$AL$48,MATCH(Y1228,【参考】数式用!$AI$4:$AL$4,0)+2,0), ""), "")</f>
        <v/>
      </c>
      <c r="AD1228" s="864"/>
      <c r="AE1228" s="409"/>
      <c r="AF1228" s="53"/>
      <c r="AG1228" s="421" t="str">
        <f>IFERROR(VLOOKUP(O1228, 【参考】数式用!$AY$5:$AY$13, 1, FALSE), "")</f>
        <v/>
      </c>
      <c r="AH1228" s="422" t="str">
        <f>IFERROR(VLOOKUP(N1228, 【参考】数式用!$BA$2:$BB$48, 2, FALSE), "")</f>
        <v/>
      </c>
      <c r="AI1228" s="423" t="str">
        <f t="shared" si="40"/>
        <v/>
      </c>
      <c r="AJ1228" s="424" t="str">
        <f t="shared" si="41"/>
        <v/>
      </c>
    </row>
    <row r="1229" spans="1:36" ht="30" customHeight="1">
      <c r="A1229" s="153">
        <v>1216</v>
      </c>
      <c r="B1229" s="857" t="str">
        <f>IF(基本情報入力シート!C1254="","",基本情報入力シート!C1254)</f>
        <v/>
      </c>
      <c r="C1229" s="858"/>
      <c r="D1229" s="858"/>
      <c r="E1229" s="858"/>
      <c r="F1229" s="858"/>
      <c r="G1229" s="858"/>
      <c r="H1229" s="858"/>
      <c r="I1229" s="859"/>
      <c r="J1229" s="405" t="str">
        <f>IF(基本情報入力シート!M1254="","",基本情報入力シート!M1254)</f>
        <v/>
      </c>
      <c r="K1229" s="406" t="str">
        <f>IF(基本情報入力シート!R1254="","",基本情報入力シート!R1254)</f>
        <v/>
      </c>
      <c r="L1229" s="406" t="str">
        <f>IF(基本情報入力シート!W1254="","",基本情報入力シート!W1254)</f>
        <v/>
      </c>
      <c r="M1229" s="405" t="str">
        <f>IF(基本情報入力シート!X1254="","",基本情報入力シート!X1254)</f>
        <v/>
      </c>
      <c r="N1229" s="157" t="str">
        <f>IF(基本情報入力シート!Y1254="","",基本情報入力シート!Y1254)</f>
        <v/>
      </c>
      <c r="O1229" s="164"/>
      <c r="P1229" s="43"/>
      <c r="Q1229" s="860"/>
      <c r="R1229" s="861"/>
      <c r="S1229" s="154" t="str">
        <f>IFERROR(ROUNDDOWN(Q1229*VLOOKUP(N1229,【参考】数式用!$AR$2:$AW$48,MATCH(P1229,【参考】数式用!$AT$4:$AW$4)+2,FALSE)*0.5, 0), "")</f>
        <v/>
      </c>
      <c r="T1229" s="47"/>
      <c r="U1229" s="156" t="str">
        <f>IFERROR(IF(AG1229&lt;&gt;"",Q1229*VLOOKUP(N1229,【参考】数式用!$AG$2:$AL$48,MATCH(P1229,【参考】数式用!$AI$4:$AL$4,0)+2,0), ""), "")</f>
        <v/>
      </c>
      <c r="V1229" s="42"/>
      <c r="W1229" s="862"/>
      <c r="X1229" s="863"/>
      <c r="Y1229" s="43"/>
      <c r="Z1229" s="48"/>
      <c r="AA1229" s="155"/>
      <c r="AB1229" s="49"/>
      <c r="AC1229" s="864" t="str">
        <f>IFERROR(IF(AG1229&lt;&gt;"",Z1229*VLOOKUP(N1229,【参考】数式用!$AG$2:$AL$48,MATCH(Y1229,【参考】数式用!$AI$4:$AL$4,0)+2,0), ""), "")</f>
        <v/>
      </c>
      <c r="AD1229" s="864"/>
      <c r="AE1229" s="409"/>
      <c r="AF1229" s="53"/>
      <c r="AG1229" s="421" t="str">
        <f>IFERROR(VLOOKUP(O1229, 【参考】数式用!$AY$5:$AY$13, 1, FALSE), "")</f>
        <v/>
      </c>
      <c r="AH1229" s="422" t="str">
        <f>IFERROR(VLOOKUP(N1229, 【参考】数式用!$BA$2:$BB$48, 2, FALSE), "")</f>
        <v/>
      </c>
      <c r="AI1229" s="423" t="str">
        <f t="shared" si="40"/>
        <v/>
      </c>
      <c r="AJ1229" s="424" t="str">
        <f t="shared" si="41"/>
        <v/>
      </c>
    </row>
    <row r="1230" spans="1:36" ht="30" customHeight="1">
      <c r="A1230" s="153">
        <v>1217</v>
      </c>
      <c r="B1230" s="857" t="str">
        <f>IF(基本情報入力シート!C1255="","",基本情報入力シート!C1255)</f>
        <v/>
      </c>
      <c r="C1230" s="858"/>
      <c r="D1230" s="858"/>
      <c r="E1230" s="858"/>
      <c r="F1230" s="858"/>
      <c r="G1230" s="858"/>
      <c r="H1230" s="858"/>
      <c r="I1230" s="859"/>
      <c r="J1230" s="405" t="str">
        <f>IF(基本情報入力シート!M1255="","",基本情報入力シート!M1255)</f>
        <v/>
      </c>
      <c r="K1230" s="406" t="str">
        <f>IF(基本情報入力シート!R1255="","",基本情報入力シート!R1255)</f>
        <v/>
      </c>
      <c r="L1230" s="406" t="str">
        <f>IF(基本情報入力シート!W1255="","",基本情報入力シート!W1255)</f>
        <v/>
      </c>
      <c r="M1230" s="405" t="str">
        <f>IF(基本情報入力シート!X1255="","",基本情報入力シート!X1255)</f>
        <v/>
      </c>
      <c r="N1230" s="157" t="str">
        <f>IF(基本情報入力シート!Y1255="","",基本情報入力シート!Y1255)</f>
        <v/>
      </c>
      <c r="O1230" s="164"/>
      <c r="P1230" s="43"/>
      <c r="Q1230" s="860"/>
      <c r="R1230" s="861"/>
      <c r="S1230" s="154" t="str">
        <f>IFERROR(ROUNDDOWN(Q1230*VLOOKUP(N1230,【参考】数式用!$AR$2:$AW$48,MATCH(P1230,【参考】数式用!$AT$4:$AW$4)+2,FALSE)*0.5, 0), "")</f>
        <v/>
      </c>
      <c r="T1230" s="47"/>
      <c r="U1230" s="156" t="str">
        <f>IFERROR(IF(AG1230&lt;&gt;"",Q1230*VLOOKUP(N1230,【参考】数式用!$AG$2:$AL$48,MATCH(P1230,【参考】数式用!$AI$4:$AL$4,0)+2,0), ""), "")</f>
        <v/>
      </c>
      <c r="V1230" s="42"/>
      <c r="W1230" s="862"/>
      <c r="X1230" s="863"/>
      <c r="Y1230" s="43"/>
      <c r="Z1230" s="48"/>
      <c r="AA1230" s="155"/>
      <c r="AB1230" s="49"/>
      <c r="AC1230" s="864" t="str">
        <f>IFERROR(IF(AG1230&lt;&gt;"",Z1230*VLOOKUP(N1230,【参考】数式用!$AG$2:$AL$48,MATCH(Y1230,【参考】数式用!$AI$4:$AL$4,0)+2,0), ""), "")</f>
        <v/>
      </c>
      <c r="AD1230" s="864"/>
      <c r="AE1230" s="409"/>
      <c r="AF1230" s="53"/>
      <c r="AG1230" s="421" t="str">
        <f>IFERROR(VLOOKUP(O1230, 【参考】数式用!$AY$5:$AY$13, 1, FALSE), "")</f>
        <v/>
      </c>
      <c r="AH1230" s="422" t="str">
        <f>IFERROR(VLOOKUP(N1230, 【参考】数式用!$BA$2:$BB$48, 2, FALSE), "")</f>
        <v/>
      </c>
      <c r="AI1230" s="423" t="str">
        <f t="shared" si="40"/>
        <v/>
      </c>
      <c r="AJ1230" s="424" t="str">
        <f t="shared" si="41"/>
        <v/>
      </c>
    </row>
    <row r="1231" spans="1:36" ht="30" customHeight="1">
      <c r="A1231" s="153">
        <v>1218</v>
      </c>
      <c r="B1231" s="857" t="str">
        <f>IF(基本情報入力シート!C1256="","",基本情報入力シート!C1256)</f>
        <v/>
      </c>
      <c r="C1231" s="858"/>
      <c r="D1231" s="858"/>
      <c r="E1231" s="858"/>
      <c r="F1231" s="858"/>
      <c r="G1231" s="858"/>
      <c r="H1231" s="858"/>
      <c r="I1231" s="859"/>
      <c r="J1231" s="405" t="str">
        <f>IF(基本情報入力シート!M1256="","",基本情報入力シート!M1256)</f>
        <v/>
      </c>
      <c r="K1231" s="406" t="str">
        <f>IF(基本情報入力シート!R1256="","",基本情報入力シート!R1256)</f>
        <v/>
      </c>
      <c r="L1231" s="406" t="str">
        <f>IF(基本情報入力シート!W1256="","",基本情報入力シート!W1256)</f>
        <v/>
      </c>
      <c r="M1231" s="405" t="str">
        <f>IF(基本情報入力シート!X1256="","",基本情報入力シート!X1256)</f>
        <v/>
      </c>
      <c r="N1231" s="157" t="str">
        <f>IF(基本情報入力シート!Y1256="","",基本情報入力シート!Y1256)</f>
        <v/>
      </c>
      <c r="O1231" s="164"/>
      <c r="P1231" s="43"/>
      <c r="Q1231" s="860"/>
      <c r="R1231" s="861"/>
      <c r="S1231" s="154" t="str">
        <f>IFERROR(ROUNDDOWN(Q1231*VLOOKUP(N1231,【参考】数式用!$AR$2:$AW$48,MATCH(P1231,【参考】数式用!$AT$4:$AW$4)+2,FALSE)*0.5, 0), "")</f>
        <v/>
      </c>
      <c r="T1231" s="47"/>
      <c r="U1231" s="156" t="str">
        <f>IFERROR(IF(AG1231&lt;&gt;"",Q1231*VLOOKUP(N1231,【参考】数式用!$AG$2:$AL$48,MATCH(P1231,【参考】数式用!$AI$4:$AL$4,0)+2,0), ""), "")</f>
        <v/>
      </c>
      <c r="V1231" s="42"/>
      <c r="W1231" s="862"/>
      <c r="X1231" s="863"/>
      <c r="Y1231" s="43"/>
      <c r="Z1231" s="48"/>
      <c r="AA1231" s="155"/>
      <c r="AB1231" s="49"/>
      <c r="AC1231" s="864" t="str">
        <f>IFERROR(IF(AG1231&lt;&gt;"",Z1231*VLOOKUP(N1231,【参考】数式用!$AG$2:$AL$48,MATCH(Y1231,【参考】数式用!$AI$4:$AL$4,0)+2,0), ""), "")</f>
        <v/>
      </c>
      <c r="AD1231" s="864"/>
      <c r="AE1231" s="409"/>
      <c r="AF1231" s="53"/>
      <c r="AG1231" s="421" t="str">
        <f>IFERROR(VLOOKUP(O1231, 【参考】数式用!$AY$5:$AY$13, 1, FALSE), "")</f>
        <v/>
      </c>
      <c r="AH1231" s="422" t="str">
        <f>IFERROR(VLOOKUP(N1231, 【参考】数式用!$BA$2:$BB$48, 2, FALSE), "")</f>
        <v/>
      </c>
      <c r="AI1231" s="423" t="str">
        <f t="shared" si="40"/>
        <v/>
      </c>
      <c r="AJ1231" s="424" t="str">
        <f t="shared" si="41"/>
        <v/>
      </c>
    </row>
    <row r="1232" spans="1:36" ht="30" customHeight="1">
      <c r="A1232" s="153">
        <v>1219</v>
      </c>
      <c r="B1232" s="857" t="str">
        <f>IF(基本情報入力シート!C1257="","",基本情報入力シート!C1257)</f>
        <v/>
      </c>
      <c r="C1232" s="858"/>
      <c r="D1232" s="858"/>
      <c r="E1232" s="858"/>
      <c r="F1232" s="858"/>
      <c r="G1232" s="858"/>
      <c r="H1232" s="858"/>
      <c r="I1232" s="859"/>
      <c r="J1232" s="405" t="str">
        <f>IF(基本情報入力シート!M1257="","",基本情報入力シート!M1257)</f>
        <v/>
      </c>
      <c r="K1232" s="406" t="str">
        <f>IF(基本情報入力シート!R1257="","",基本情報入力シート!R1257)</f>
        <v/>
      </c>
      <c r="L1232" s="406" t="str">
        <f>IF(基本情報入力シート!W1257="","",基本情報入力シート!W1257)</f>
        <v/>
      </c>
      <c r="M1232" s="405" t="str">
        <f>IF(基本情報入力シート!X1257="","",基本情報入力シート!X1257)</f>
        <v/>
      </c>
      <c r="N1232" s="157" t="str">
        <f>IF(基本情報入力シート!Y1257="","",基本情報入力シート!Y1257)</f>
        <v/>
      </c>
      <c r="O1232" s="164"/>
      <c r="P1232" s="43"/>
      <c r="Q1232" s="860"/>
      <c r="R1232" s="861"/>
      <c r="S1232" s="154" t="str">
        <f>IFERROR(ROUNDDOWN(Q1232*VLOOKUP(N1232,【参考】数式用!$AR$2:$AW$48,MATCH(P1232,【参考】数式用!$AT$4:$AW$4)+2,FALSE)*0.5, 0), "")</f>
        <v/>
      </c>
      <c r="T1232" s="47"/>
      <c r="U1232" s="156" t="str">
        <f>IFERROR(IF(AG1232&lt;&gt;"",Q1232*VLOOKUP(N1232,【参考】数式用!$AG$2:$AL$48,MATCH(P1232,【参考】数式用!$AI$4:$AL$4,0)+2,0), ""), "")</f>
        <v/>
      </c>
      <c r="V1232" s="42"/>
      <c r="W1232" s="862"/>
      <c r="X1232" s="863"/>
      <c r="Y1232" s="43"/>
      <c r="Z1232" s="48"/>
      <c r="AA1232" s="155"/>
      <c r="AB1232" s="49"/>
      <c r="AC1232" s="864" t="str">
        <f>IFERROR(IF(AG1232&lt;&gt;"",Z1232*VLOOKUP(N1232,【参考】数式用!$AG$2:$AL$48,MATCH(Y1232,【参考】数式用!$AI$4:$AL$4,0)+2,0), ""), "")</f>
        <v/>
      </c>
      <c r="AD1232" s="864"/>
      <c r="AE1232" s="409"/>
      <c r="AF1232" s="53"/>
      <c r="AG1232" s="421" t="str">
        <f>IFERROR(VLOOKUP(O1232, 【参考】数式用!$AY$5:$AY$13, 1, FALSE), "")</f>
        <v/>
      </c>
      <c r="AH1232" s="422" t="str">
        <f>IFERROR(VLOOKUP(N1232, 【参考】数式用!$BA$2:$BB$48, 2, FALSE), "")</f>
        <v/>
      </c>
      <c r="AI1232" s="423" t="str">
        <f t="shared" si="40"/>
        <v/>
      </c>
      <c r="AJ1232" s="424" t="str">
        <f t="shared" si="41"/>
        <v/>
      </c>
    </row>
    <row r="1233" spans="1:36" ht="30" customHeight="1">
      <c r="A1233" s="153">
        <v>1220</v>
      </c>
      <c r="B1233" s="857" t="str">
        <f>IF(基本情報入力シート!C1258="","",基本情報入力シート!C1258)</f>
        <v/>
      </c>
      <c r="C1233" s="858"/>
      <c r="D1233" s="858"/>
      <c r="E1233" s="858"/>
      <c r="F1233" s="858"/>
      <c r="G1233" s="858"/>
      <c r="H1233" s="858"/>
      <c r="I1233" s="859"/>
      <c r="J1233" s="405" t="str">
        <f>IF(基本情報入力シート!M1258="","",基本情報入力シート!M1258)</f>
        <v/>
      </c>
      <c r="K1233" s="406" t="str">
        <f>IF(基本情報入力シート!R1258="","",基本情報入力シート!R1258)</f>
        <v/>
      </c>
      <c r="L1233" s="406" t="str">
        <f>IF(基本情報入力シート!W1258="","",基本情報入力シート!W1258)</f>
        <v/>
      </c>
      <c r="M1233" s="405" t="str">
        <f>IF(基本情報入力シート!X1258="","",基本情報入力シート!X1258)</f>
        <v/>
      </c>
      <c r="N1233" s="157" t="str">
        <f>IF(基本情報入力シート!Y1258="","",基本情報入力シート!Y1258)</f>
        <v/>
      </c>
      <c r="O1233" s="164"/>
      <c r="P1233" s="43"/>
      <c r="Q1233" s="860"/>
      <c r="R1233" s="861"/>
      <c r="S1233" s="154" t="str">
        <f>IFERROR(ROUNDDOWN(Q1233*VLOOKUP(N1233,【参考】数式用!$AR$2:$AW$48,MATCH(P1233,【参考】数式用!$AT$4:$AW$4)+2,FALSE)*0.5, 0), "")</f>
        <v/>
      </c>
      <c r="T1233" s="47"/>
      <c r="U1233" s="156" t="str">
        <f>IFERROR(IF(AG1233&lt;&gt;"",Q1233*VLOOKUP(N1233,【参考】数式用!$AG$2:$AL$48,MATCH(P1233,【参考】数式用!$AI$4:$AL$4,0)+2,0), ""), "")</f>
        <v/>
      </c>
      <c r="V1233" s="42"/>
      <c r="W1233" s="862"/>
      <c r="X1233" s="863"/>
      <c r="Y1233" s="43"/>
      <c r="Z1233" s="48"/>
      <c r="AA1233" s="155"/>
      <c r="AB1233" s="49"/>
      <c r="AC1233" s="864" t="str">
        <f>IFERROR(IF(AG1233&lt;&gt;"",Z1233*VLOOKUP(N1233,【参考】数式用!$AG$2:$AL$48,MATCH(Y1233,【参考】数式用!$AI$4:$AL$4,0)+2,0), ""), "")</f>
        <v/>
      </c>
      <c r="AD1233" s="864"/>
      <c r="AE1233" s="409"/>
      <c r="AF1233" s="53"/>
      <c r="AG1233" s="421" t="str">
        <f>IFERROR(VLOOKUP(O1233, 【参考】数式用!$AY$5:$AY$13, 1, FALSE), "")</f>
        <v/>
      </c>
      <c r="AH1233" s="422" t="str">
        <f>IFERROR(VLOOKUP(N1233, 【参考】数式用!$BA$2:$BB$48, 2, FALSE), "")</f>
        <v/>
      </c>
      <c r="AI1233" s="423" t="str">
        <f t="shared" si="40"/>
        <v/>
      </c>
      <c r="AJ1233" s="424" t="str">
        <f t="shared" si="41"/>
        <v/>
      </c>
    </row>
    <row r="1234" spans="1:36" ht="30" customHeight="1">
      <c r="A1234" s="153">
        <v>1221</v>
      </c>
      <c r="B1234" s="857" t="str">
        <f>IF(基本情報入力シート!C1259="","",基本情報入力シート!C1259)</f>
        <v/>
      </c>
      <c r="C1234" s="858"/>
      <c r="D1234" s="858"/>
      <c r="E1234" s="858"/>
      <c r="F1234" s="858"/>
      <c r="G1234" s="858"/>
      <c r="H1234" s="858"/>
      <c r="I1234" s="859"/>
      <c r="J1234" s="405" t="str">
        <f>IF(基本情報入力シート!M1259="","",基本情報入力シート!M1259)</f>
        <v/>
      </c>
      <c r="K1234" s="406" t="str">
        <f>IF(基本情報入力シート!R1259="","",基本情報入力シート!R1259)</f>
        <v/>
      </c>
      <c r="L1234" s="406" t="str">
        <f>IF(基本情報入力シート!W1259="","",基本情報入力シート!W1259)</f>
        <v/>
      </c>
      <c r="M1234" s="405" t="str">
        <f>IF(基本情報入力シート!X1259="","",基本情報入力シート!X1259)</f>
        <v/>
      </c>
      <c r="N1234" s="157" t="str">
        <f>IF(基本情報入力シート!Y1259="","",基本情報入力シート!Y1259)</f>
        <v/>
      </c>
      <c r="O1234" s="164"/>
      <c r="P1234" s="43"/>
      <c r="Q1234" s="860"/>
      <c r="R1234" s="861"/>
      <c r="S1234" s="154" t="str">
        <f>IFERROR(ROUNDDOWN(Q1234*VLOOKUP(N1234,【参考】数式用!$AR$2:$AW$48,MATCH(P1234,【参考】数式用!$AT$4:$AW$4)+2,FALSE)*0.5, 0), "")</f>
        <v/>
      </c>
      <c r="T1234" s="47"/>
      <c r="U1234" s="156" t="str">
        <f>IFERROR(IF(AG1234&lt;&gt;"",Q1234*VLOOKUP(N1234,【参考】数式用!$AG$2:$AL$48,MATCH(P1234,【参考】数式用!$AI$4:$AL$4,0)+2,0), ""), "")</f>
        <v/>
      </c>
      <c r="V1234" s="42"/>
      <c r="W1234" s="862"/>
      <c r="X1234" s="863"/>
      <c r="Y1234" s="43"/>
      <c r="Z1234" s="48"/>
      <c r="AA1234" s="155"/>
      <c r="AB1234" s="49"/>
      <c r="AC1234" s="864" t="str">
        <f>IFERROR(IF(AG1234&lt;&gt;"",Z1234*VLOOKUP(N1234,【参考】数式用!$AG$2:$AL$48,MATCH(Y1234,【参考】数式用!$AI$4:$AL$4,0)+2,0), ""), "")</f>
        <v/>
      </c>
      <c r="AD1234" s="864"/>
      <c r="AE1234" s="409"/>
      <c r="AF1234" s="53"/>
      <c r="AG1234" s="421" t="str">
        <f>IFERROR(VLOOKUP(O1234, 【参考】数式用!$AY$5:$AY$13, 1, FALSE), "")</f>
        <v/>
      </c>
      <c r="AH1234" s="422" t="str">
        <f>IFERROR(VLOOKUP(N1234, 【参考】数式用!$BA$2:$BB$48, 2, FALSE), "")</f>
        <v/>
      </c>
      <c r="AI1234" s="423" t="str">
        <f t="shared" si="40"/>
        <v/>
      </c>
      <c r="AJ1234" s="424" t="str">
        <f t="shared" si="41"/>
        <v/>
      </c>
    </row>
    <row r="1235" spans="1:36" ht="30" customHeight="1">
      <c r="A1235" s="153">
        <v>1222</v>
      </c>
      <c r="B1235" s="857" t="str">
        <f>IF(基本情報入力シート!C1260="","",基本情報入力シート!C1260)</f>
        <v/>
      </c>
      <c r="C1235" s="858"/>
      <c r="D1235" s="858"/>
      <c r="E1235" s="858"/>
      <c r="F1235" s="858"/>
      <c r="G1235" s="858"/>
      <c r="H1235" s="858"/>
      <c r="I1235" s="859"/>
      <c r="J1235" s="405" t="str">
        <f>IF(基本情報入力シート!M1260="","",基本情報入力シート!M1260)</f>
        <v/>
      </c>
      <c r="K1235" s="406" t="str">
        <f>IF(基本情報入力シート!R1260="","",基本情報入力シート!R1260)</f>
        <v/>
      </c>
      <c r="L1235" s="406" t="str">
        <f>IF(基本情報入力シート!W1260="","",基本情報入力シート!W1260)</f>
        <v/>
      </c>
      <c r="M1235" s="405" t="str">
        <f>IF(基本情報入力シート!X1260="","",基本情報入力シート!X1260)</f>
        <v/>
      </c>
      <c r="N1235" s="157" t="str">
        <f>IF(基本情報入力シート!Y1260="","",基本情報入力シート!Y1260)</f>
        <v/>
      </c>
      <c r="O1235" s="164"/>
      <c r="P1235" s="43"/>
      <c r="Q1235" s="860"/>
      <c r="R1235" s="861"/>
      <c r="S1235" s="154" t="str">
        <f>IFERROR(ROUNDDOWN(Q1235*VLOOKUP(N1235,【参考】数式用!$AR$2:$AW$48,MATCH(P1235,【参考】数式用!$AT$4:$AW$4)+2,FALSE)*0.5, 0), "")</f>
        <v/>
      </c>
      <c r="T1235" s="47"/>
      <c r="U1235" s="156" t="str">
        <f>IFERROR(IF(AG1235&lt;&gt;"",Q1235*VLOOKUP(N1235,【参考】数式用!$AG$2:$AL$48,MATCH(P1235,【参考】数式用!$AI$4:$AL$4,0)+2,0), ""), "")</f>
        <v/>
      </c>
      <c r="V1235" s="42"/>
      <c r="W1235" s="862"/>
      <c r="X1235" s="863"/>
      <c r="Y1235" s="43"/>
      <c r="Z1235" s="48"/>
      <c r="AA1235" s="155"/>
      <c r="AB1235" s="49"/>
      <c r="AC1235" s="864" t="str">
        <f>IFERROR(IF(AG1235&lt;&gt;"",Z1235*VLOOKUP(N1235,【参考】数式用!$AG$2:$AL$48,MATCH(Y1235,【参考】数式用!$AI$4:$AL$4,0)+2,0), ""), "")</f>
        <v/>
      </c>
      <c r="AD1235" s="864"/>
      <c r="AE1235" s="409"/>
      <c r="AF1235" s="53"/>
      <c r="AG1235" s="421" t="str">
        <f>IFERROR(VLOOKUP(O1235, 【参考】数式用!$AY$5:$AY$13, 1, FALSE), "")</f>
        <v/>
      </c>
      <c r="AH1235" s="422" t="str">
        <f>IFERROR(VLOOKUP(N1235, 【参考】数式用!$BA$2:$BB$48, 2, FALSE), "")</f>
        <v/>
      </c>
      <c r="AI1235" s="423" t="str">
        <f t="shared" si="40"/>
        <v/>
      </c>
      <c r="AJ1235" s="424" t="str">
        <f t="shared" si="41"/>
        <v/>
      </c>
    </row>
    <row r="1236" spans="1:36" ht="30" customHeight="1">
      <c r="A1236" s="153">
        <v>1223</v>
      </c>
      <c r="B1236" s="857" t="str">
        <f>IF(基本情報入力シート!C1261="","",基本情報入力シート!C1261)</f>
        <v/>
      </c>
      <c r="C1236" s="858"/>
      <c r="D1236" s="858"/>
      <c r="E1236" s="858"/>
      <c r="F1236" s="858"/>
      <c r="G1236" s="858"/>
      <c r="H1236" s="858"/>
      <c r="I1236" s="859"/>
      <c r="J1236" s="405" t="str">
        <f>IF(基本情報入力シート!M1261="","",基本情報入力シート!M1261)</f>
        <v/>
      </c>
      <c r="K1236" s="406" t="str">
        <f>IF(基本情報入力シート!R1261="","",基本情報入力シート!R1261)</f>
        <v/>
      </c>
      <c r="L1236" s="406" t="str">
        <f>IF(基本情報入力シート!W1261="","",基本情報入力シート!W1261)</f>
        <v/>
      </c>
      <c r="M1236" s="405" t="str">
        <f>IF(基本情報入力シート!X1261="","",基本情報入力シート!X1261)</f>
        <v/>
      </c>
      <c r="N1236" s="157" t="str">
        <f>IF(基本情報入力シート!Y1261="","",基本情報入力シート!Y1261)</f>
        <v/>
      </c>
      <c r="O1236" s="164"/>
      <c r="P1236" s="43"/>
      <c r="Q1236" s="860"/>
      <c r="R1236" s="861"/>
      <c r="S1236" s="154" t="str">
        <f>IFERROR(ROUNDDOWN(Q1236*VLOOKUP(N1236,【参考】数式用!$AR$2:$AW$48,MATCH(P1236,【参考】数式用!$AT$4:$AW$4)+2,FALSE)*0.5, 0), "")</f>
        <v/>
      </c>
      <c r="T1236" s="47"/>
      <c r="U1236" s="156" t="str">
        <f>IFERROR(IF(AG1236&lt;&gt;"",Q1236*VLOOKUP(N1236,【参考】数式用!$AG$2:$AL$48,MATCH(P1236,【参考】数式用!$AI$4:$AL$4,0)+2,0), ""), "")</f>
        <v/>
      </c>
      <c r="V1236" s="42"/>
      <c r="W1236" s="862"/>
      <c r="X1236" s="863"/>
      <c r="Y1236" s="43"/>
      <c r="Z1236" s="48"/>
      <c r="AA1236" s="155"/>
      <c r="AB1236" s="49"/>
      <c r="AC1236" s="864" t="str">
        <f>IFERROR(IF(AG1236&lt;&gt;"",Z1236*VLOOKUP(N1236,【参考】数式用!$AG$2:$AL$48,MATCH(Y1236,【参考】数式用!$AI$4:$AL$4,0)+2,0), ""), "")</f>
        <v/>
      </c>
      <c r="AD1236" s="864"/>
      <c r="AE1236" s="409"/>
      <c r="AF1236" s="53"/>
      <c r="AG1236" s="421" t="str">
        <f>IFERROR(VLOOKUP(O1236, 【参考】数式用!$AY$5:$AY$13, 1, FALSE), "")</f>
        <v/>
      </c>
      <c r="AH1236" s="422" t="str">
        <f>IFERROR(VLOOKUP(N1236, 【参考】数式用!$BA$2:$BB$48, 2, FALSE), "")</f>
        <v/>
      </c>
      <c r="AI1236" s="423" t="str">
        <f t="shared" si="40"/>
        <v/>
      </c>
      <c r="AJ1236" s="424" t="str">
        <f t="shared" si="41"/>
        <v/>
      </c>
    </row>
    <row r="1237" spans="1:36" ht="30" customHeight="1">
      <c r="A1237" s="153">
        <v>1224</v>
      </c>
      <c r="B1237" s="857" t="str">
        <f>IF(基本情報入力シート!C1262="","",基本情報入力シート!C1262)</f>
        <v/>
      </c>
      <c r="C1237" s="858"/>
      <c r="D1237" s="858"/>
      <c r="E1237" s="858"/>
      <c r="F1237" s="858"/>
      <c r="G1237" s="858"/>
      <c r="H1237" s="858"/>
      <c r="I1237" s="859"/>
      <c r="J1237" s="405" t="str">
        <f>IF(基本情報入力シート!M1262="","",基本情報入力シート!M1262)</f>
        <v/>
      </c>
      <c r="K1237" s="406" t="str">
        <f>IF(基本情報入力シート!R1262="","",基本情報入力シート!R1262)</f>
        <v/>
      </c>
      <c r="L1237" s="406" t="str">
        <f>IF(基本情報入力シート!W1262="","",基本情報入力シート!W1262)</f>
        <v/>
      </c>
      <c r="M1237" s="405" t="str">
        <f>IF(基本情報入力シート!X1262="","",基本情報入力シート!X1262)</f>
        <v/>
      </c>
      <c r="N1237" s="157" t="str">
        <f>IF(基本情報入力シート!Y1262="","",基本情報入力シート!Y1262)</f>
        <v/>
      </c>
      <c r="O1237" s="164"/>
      <c r="P1237" s="43"/>
      <c r="Q1237" s="860"/>
      <c r="R1237" s="861"/>
      <c r="S1237" s="154" t="str">
        <f>IFERROR(ROUNDDOWN(Q1237*VLOOKUP(N1237,【参考】数式用!$AR$2:$AW$48,MATCH(P1237,【参考】数式用!$AT$4:$AW$4)+2,FALSE)*0.5, 0), "")</f>
        <v/>
      </c>
      <c r="T1237" s="47"/>
      <c r="U1237" s="156" t="str">
        <f>IFERROR(IF(AG1237&lt;&gt;"",Q1237*VLOOKUP(N1237,【参考】数式用!$AG$2:$AL$48,MATCH(P1237,【参考】数式用!$AI$4:$AL$4,0)+2,0), ""), "")</f>
        <v/>
      </c>
      <c r="V1237" s="42"/>
      <c r="W1237" s="862"/>
      <c r="X1237" s="863"/>
      <c r="Y1237" s="43"/>
      <c r="Z1237" s="48"/>
      <c r="AA1237" s="155"/>
      <c r="AB1237" s="49"/>
      <c r="AC1237" s="864" t="str">
        <f>IFERROR(IF(AG1237&lt;&gt;"",Z1237*VLOOKUP(N1237,【参考】数式用!$AG$2:$AL$48,MATCH(Y1237,【参考】数式用!$AI$4:$AL$4,0)+2,0), ""), "")</f>
        <v/>
      </c>
      <c r="AD1237" s="864"/>
      <c r="AE1237" s="409"/>
      <c r="AF1237" s="53"/>
      <c r="AG1237" s="421" t="str">
        <f>IFERROR(VLOOKUP(O1237, 【参考】数式用!$AY$5:$AY$13, 1, FALSE), "")</f>
        <v/>
      </c>
      <c r="AH1237" s="422" t="str">
        <f>IFERROR(VLOOKUP(N1237, 【参考】数式用!$BA$2:$BB$48, 2, FALSE), "")</f>
        <v/>
      </c>
      <c r="AI1237" s="423" t="str">
        <f t="shared" si="40"/>
        <v/>
      </c>
      <c r="AJ1237" s="424" t="str">
        <f t="shared" si="41"/>
        <v/>
      </c>
    </row>
    <row r="1238" spans="1:36" ht="30" customHeight="1">
      <c r="A1238" s="153">
        <v>1225</v>
      </c>
      <c r="B1238" s="857" t="str">
        <f>IF(基本情報入力シート!C1263="","",基本情報入力シート!C1263)</f>
        <v/>
      </c>
      <c r="C1238" s="858"/>
      <c r="D1238" s="858"/>
      <c r="E1238" s="858"/>
      <c r="F1238" s="858"/>
      <c r="G1238" s="858"/>
      <c r="H1238" s="858"/>
      <c r="I1238" s="859"/>
      <c r="J1238" s="405" t="str">
        <f>IF(基本情報入力シート!M1263="","",基本情報入力シート!M1263)</f>
        <v/>
      </c>
      <c r="K1238" s="406" t="str">
        <f>IF(基本情報入力シート!R1263="","",基本情報入力シート!R1263)</f>
        <v/>
      </c>
      <c r="L1238" s="406" t="str">
        <f>IF(基本情報入力シート!W1263="","",基本情報入力シート!W1263)</f>
        <v/>
      </c>
      <c r="M1238" s="405" t="str">
        <f>IF(基本情報入力シート!X1263="","",基本情報入力シート!X1263)</f>
        <v/>
      </c>
      <c r="N1238" s="157" t="str">
        <f>IF(基本情報入力シート!Y1263="","",基本情報入力シート!Y1263)</f>
        <v/>
      </c>
      <c r="O1238" s="164"/>
      <c r="P1238" s="43"/>
      <c r="Q1238" s="860"/>
      <c r="R1238" s="861"/>
      <c r="S1238" s="154" t="str">
        <f>IFERROR(ROUNDDOWN(Q1238*VLOOKUP(N1238,【参考】数式用!$AR$2:$AW$48,MATCH(P1238,【参考】数式用!$AT$4:$AW$4)+2,FALSE)*0.5, 0), "")</f>
        <v/>
      </c>
      <c r="T1238" s="47"/>
      <c r="U1238" s="156" t="str">
        <f>IFERROR(IF(AG1238&lt;&gt;"",Q1238*VLOOKUP(N1238,【参考】数式用!$AG$2:$AL$48,MATCH(P1238,【参考】数式用!$AI$4:$AL$4,0)+2,0), ""), "")</f>
        <v/>
      </c>
      <c r="V1238" s="42"/>
      <c r="W1238" s="862"/>
      <c r="X1238" s="863"/>
      <c r="Y1238" s="43"/>
      <c r="Z1238" s="48"/>
      <c r="AA1238" s="155"/>
      <c r="AB1238" s="49"/>
      <c r="AC1238" s="864" t="str">
        <f>IFERROR(IF(AG1238&lt;&gt;"",Z1238*VLOOKUP(N1238,【参考】数式用!$AG$2:$AL$48,MATCH(Y1238,【参考】数式用!$AI$4:$AL$4,0)+2,0), ""), "")</f>
        <v/>
      </c>
      <c r="AD1238" s="864"/>
      <c r="AE1238" s="409"/>
      <c r="AF1238" s="53"/>
      <c r="AG1238" s="421" t="str">
        <f>IFERROR(VLOOKUP(O1238, 【参考】数式用!$AY$5:$AY$13, 1, FALSE), "")</f>
        <v/>
      </c>
      <c r="AH1238" s="422" t="str">
        <f>IFERROR(VLOOKUP(N1238, 【参考】数式用!$BA$2:$BB$48, 2, FALSE), "")</f>
        <v/>
      </c>
      <c r="AI1238" s="423" t="str">
        <f t="shared" si="40"/>
        <v/>
      </c>
      <c r="AJ1238" s="424" t="str">
        <f t="shared" si="41"/>
        <v/>
      </c>
    </row>
    <row r="1239" spans="1:36" ht="30" customHeight="1">
      <c r="A1239" s="153">
        <v>1226</v>
      </c>
      <c r="B1239" s="857" t="str">
        <f>IF(基本情報入力シート!C1264="","",基本情報入力シート!C1264)</f>
        <v/>
      </c>
      <c r="C1239" s="858"/>
      <c r="D1239" s="858"/>
      <c r="E1239" s="858"/>
      <c r="F1239" s="858"/>
      <c r="G1239" s="858"/>
      <c r="H1239" s="858"/>
      <c r="I1239" s="859"/>
      <c r="J1239" s="405" t="str">
        <f>IF(基本情報入力シート!M1264="","",基本情報入力シート!M1264)</f>
        <v/>
      </c>
      <c r="K1239" s="406" t="str">
        <f>IF(基本情報入力シート!R1264="","",基本情報入力シート!R1264)</f>
        <v/>
      </c>
      <c r="L1239" s="406" t="str">
        <f>IF(基本情報入力シート!W1264="","",基本情報入力シート!W1264)</f>
        <v/>
      </c>
      <c r="M1239" s="405" t="str">
        <f>IF(基本情報入力シート!X1264="","",基本情報入力シート!X1264)</f>
        <v/>
      </c>
      <c r="N1239" s="157" t="str">
        <f>IF(基本情報入力シート!Y1264="","",基本情報入力シート!Y1264)</f>
        <v/>
      </c>
      <c r="O1239" s="164"/>
      <c r="P1239" s="43"/>
      <c r="Q1239" s="860"/>
      <c r="R1239" s="861"/>
      <c r="S1239" s="154" t="str">
        <f>IFERROR(ROUNDDOWN(Q1239*VLOOKUP(N1239,【参考】数式用!$AR$2:$AW$48,MATCH(P1239,【参考】数式用!$AT$4:$AW$4)+2,FALSE)*0.5, 0), "")</f>
        <v/>
      </c>
      <c r="T1239" s="47"/>
      <c r="U1239" s="156" t="str">
        <f>IFERROR(IF(AG1239&lt;&gt;"",Q1239*VLOOKUP(N1239,【参考】数式用!$AG$2:$AL$48,MATCH(P1239,【参考】数式用!$AI$4:$AL$4,0)+2,0), ""), "")</f>
        <v/>
      </c>
      <c r="V1239" s="42"/>
      <c r="W1239" s="862"/>
      <c r="X1239" s="863"/>
      <c r="Y1239" s="43"/>
      <c r="Z1239" s="48"/>
      <c r="AA1239" s="155"/>
      <c r="AB1239" s="49"/>
      <c r="AC1239" s="864" t="str">
        <f>IFERROR(IF(AG1239&lt;&gt;"",Z1239*VLOOKUP(N1239,【参考】数式用!$AG$2:$AL$48,MATCH(Y1239,【参考】数式用!$AI$4:$AL$4,0)+2,0), ""), "")</f>
        <v/>
      </c>
      <c r="AD1239" s="864"/>
      <c r="AE1239" s="409"/>
      <c r="AF1239" s="53"/>
      <c r="AG1239" s="421" t="str">
        <f>IFERROR(VLOOKUP(O1239, 【参考】数式用!$AY$5:$AY$13, 1, FALSE), "")</f>
        <v/>
      </c>
      <c r="AH1239" s="422" t="str">
        <f>IFERROR(VLOOKUP(N1239, 【参考】数式用!$BA$2:$BB$48, 2, FALSE), "")</f>
        <v/>
      </c>
      <c r="AI1239" s="423" t="str">
        <f t="shared" si="40"/>
        <v/>
      </c>
      <c r="AJ1239" s="424" t="str">
        <f t="shared" si="41"/>
        <v/>
      </c>
    </row>
    <row r="1240" spans="1:36" ht="30" customHeight="1">
      <c r="A1240" s="153">
        <v>1227</v>
      </c>
      <c r="B1240" s="857" t="str">
        <f>IF(基本情報入力シート!C1265="","",基本情報入力シート!C1265)</f>
        <v/>
      </c>
      <c r="C1240" s="858"/>
      <c r="D1240" s="858"/>
      <c r="E1240" s="858"/>
      <c r="F1240" s="858"/>
      <c r="G1240" s="858"/>
      <c r="H1240" s="858"/>
      <c r="I1240" s="859"/>
      <c r="J1240" s="405" t="str">
        <f>IF(基本情報入力シート!M1265="","",基本情報入力シート!M1265)</f>
        <v/>
      </c>
      <c r="K1240" s="406" t="str">
        <f>IF(基本情報入力シート!R1265="","",基本情報入力シート!R1265)</f>
        <v/>
      </c>
      <c r="L1240" s="406" t="str">
        <f>IF(基本情報入力シート!W1265="","",基本情報入力シート!W1265)</f>
        <v/>
      </c>
      <c r="M1240" s="405" t="str">
        <f>IF(基本情報入力シート!X1265="","",基本情報入力シート!X1265)</f>
        <v/>
      </c>
      <c r="N1240" s="157" t="str">
        <f>IF(基本情報入力シート!Y1265="","",基本情報入力シート!Y1265)</f>
        <v/>
      </c>
      <c r="O1240" s="164"/>
      <c r="P1240" s="43"/>
      <c r="Q1240" s="860"/>
      <c r="R1240" s="861"/>
      <c r="S1240" s="154" t="str">
        <f>IFERROR(ROUNDDOWN(Q1240*VLOOKUP(N1240,【参考】数式用!$AR$2:$AW$48,MATCH(P1240,【参考】数式用!$AT$4:$AW$4)+2,FALSE)*0.5, 0), "")</f>
        <v/>
      </c>
      <c r="T1240" s="47"/>
      <c r="U1240" s="156" t="str">
        <f>IFERROR(IF(AG1240&lt;&gt;"",Q1240*VLOOKUP(N1240,【参考】数式用!$AG$2:$AL$48,MATCH(P1240,【参考】数式用!$AI$4:$AL$4,0)+2,0), ""), "")</f>
        <v/>
      </c>
      <c r="V1240" s="42"/>
      <c r="W1240" s="862"/>
      <c r="X1240" s="863"/>
      <c r="Y1240" s="43"/>
      <c r="Z1240" s="48"/>
      <c r="AA1240" s="155"/>
      <c r="AB1240" s="49"/>
      <c r="AC1240" s="864" t="str">
        <f>IFERROR(IF(AG1240&lt;&gt;"",Z1240*VLOOKUP(N1240,【参考】数式用!$AG$2:$AL$48,MATCH(Y1240,【参考】数式用!$AI$4:$AL$4,0)+2,0), ""), "")</f>
        <v/>
      </c>
      <c r="AD1240" s="864"/>
      <c r="AE1240" s="409"/>
      <c r="AF1240" s="53"/>
      <c r="AG1240" s="421" t="str">
        <f>IFERROR(VLOOKUP(O1240, 【参考】数式用!$AY$5:$AY$13, 1, FALSE), "")</f>
        <v/>
      </c>
      <c r="AH1240" s="422" t="str">
        <f>IFERROR(VLOOKUP(N1240, 【参考】数式用!$BA$2:$BB$48, 2, FALSE), "")</f>
        <v/>
      </c>
      <c r="AI1240" s="423" t="str">
        <f t="shared" si="40"/>
        <v/>
      </c>
      <c r="AJ1240" s="424" t="str">
        <f t="shared" si="41"/>
        <v/>
      </c>
    </row>
    <row r="1241" spans="1:36" ht="30" customHeight="1">
      <c r="A1241" s="153">
        <v>1228</v>
      </c>
      <c r="B1241" s="857" t="str">
        <f>IF(基本情報入力シート!C1266="","",基本情報入力シート!C1266)</f>
        <v/>
      </c>
      <c r="C1241" s="858"/>
      <c r="D1241" s="858"/>
      <c r="E1241" s="858"/>
      <c r="F1241" s="858"/>
      <c r="G1241" s="858"/>
      <c r="H1241" s="858"/>
      <c r="I1241" s="859"/>
      <c r="J1241" s="405" t="str">
        <f>IF(基本情報入力シート!M1266="","",基本情報入力シート!M1266)</f>
        <v/>
      </c>
      <c r="K1241" s="406" t="str">
        <f>IF(基本情報入力シート!R1266="","",基本情報入力シート!R1266)</f>
        <v/>
      </c>
      <c r="L1241" s="406" t="str">
        <f>IF(基本情報入力シート!W1266="","",基本情報入力シート!W1266)</f>
        <v/>
      </c>
      <c r="M1241" s="405" t="str">
        <f>IF(基本情報入力シート!X1266="","",基本情報入力シート!X1266)</f>
        <v/>
      </c>
      <c r="N1241" s="157" t="str">
        <f>IF(基本情報入力シート!Y1266="","",基本情報入力シート!Y1266)</f>
        <v/>
      </c>
      <c r="O1241" s="164"/>
      <c r="P1241" s="43"/>
      <c r="Q1241" s="860"/>
      <c r="R1241" s="861"/>
      <c r="S1241" s="154" t="str">
        <f>IFERROR(ROUNDDOWN(Q1241*VLOOKUP(N1241,【参考】数式用!$AR$2:$AW$48,MATCH(P1241,【参考】数式用!$AT$4:$AW$4)+2,FALSE)*0.5, 0), "")</f>
        <v/>
      </c>
      <c r="T1241" s="47"/>
      <c r="U1241" s="156" t="str">
        <f>IFERROR(IF(AG1241&lt;&gt;"",Q1241*VLOOKUP(N1241,【参考】数式用!$AG$2:$AL$48,MATCH(P1241,【参考】数式用!$AI$4:$AL$4,0)+2,0), ""), "")</f>
        <v/>
      </c>
      <c r="V1241" s="42"/>
      <c r="W1241" s="862"/>
      <c r="X1241" s="863"/>
      <c r="Y1241" s="43"/>
      <c r="Z1241" s="48"/>
      <c r="AA1241" s="155"/>
      <c r="AB1241" s="49"/>
      <c r="AC1241" s="864" t="str">
        <f>IFERROR(IF(AG1241&lt;&gt;"",Z1241*VLOOKUP(N1241,【参考】数式用!$AG$2:$AL$48,MATCH(Y1241,【参考】数式用!$AI$4:$AL$4,0)+2,0), ""), "")</f>
        <v/>
      </c>
      <c r="AD1241" s="864"/>
      <c r="AE1241" s="409"/>
      <c r="AF1241" s="53"/>
      <c r="AG1241" s="421" t="str">
        <f>IFERROR(VLOOKUP(O1241, 【参考】数式用!$AY$5:$AY$13, 1, FALSE), "")</f>
        <v/>
      </c>
      <c r="AH1241" s="422" t="str">
        <f>IFERROR(VLOOKUP(N1241, 【参考】数式用!$BA$2:$BB$48, 2, FALSE), "")</f>
        <v/>
      </c>
      <c r="AI1241" s="423" t="str">
        <f t="shared" si="40"/>
        <v/>
      </c>
      <c r="AJ1241" s="424" t="str">
        <f t="shared" si="41"/>
        <v/>
      </c>
    </row>
    <row r="1242" spans="1:36" ht="30" customHeight="1">
      <c r="A1242" s="153">
        <v>1229</v>
      </c>
      <c r="B1242" s="857" t="str">
        <f>IF(基本情報入力シート!C1267="","",基本情報入力シート!C1267)</f>
        <v/>
      </c>
      <c r="C1242" s="858"/>
      <c r="D1242" s="858"/>
      <c r="E1242" s="858"/>
      <c r="F1242" s="858"/>
      <c r="G1242" s="858"/>
      <c r="H1242" s="858"/>
      <c r="I1242" s="859"/>
      <c r="J1242" s="405" t="str">
        <f>IF(基本情報入力シート!M1267="","",基本情報入力シート!M1267)</f>
        <v/>
      </c>
      <c r="K1242" s="406" t="str">
        <f>IF(基本情報入力シート!R1267="","",基本情報入力シート!R1267)</f>
        <v/>
      </c>
      <c r="L1242" s="406" t="str">
        <f>IF(基本情報入力シート!W1267="","",基本情報入力シート!W1267)</f>
        <v/>
      </c>
      <c r="M1242" s="405" t="str">
        <f>IF(基本情報入力シート!X1267="","",基本情報入力シート!X1267)</f>
        <v/>
      </c>
      <c r="N1242" s="157" t="str">
        <f>IF(基本情報入力シート!Y1267="","",基本情報入力シート!Y1267)</f>
        <v/>
      </c>
      <c r="O1242" s="164"/>
      <c r="P1242" s="43"/>
      <c r="Q1242" s="860"/>
      <c r="R1242" s="861"/>
      <c r="S1242" s="154" t="str">
        <f>IFERROR(ROUNDDOWN(Q1242*VLOOKUP(N1242,【参考】数式用!$AR$2:$AW$48,MATCH(P1242,【参考】数式用!$AT$4:$AW$4)+2,FALSE)*0.5, 0), "")</f>
        <v/>
      </c>
      <c r="T1242" s="47"/>
      <c r="U1242" s="156" t="str">
        <f>IFERROR(IF(AG1242&lt;&gt;"",Q1242*VLOOKUP(N1242,【参考】数式用!$AG$2:$AL$48,MATCH(P1242,【参考】数式用!$AI$4:$AL$4,0)+2,0), ""), "")</f>
        <v/>
      </c>
      <c r="V1242" s="42"/>
      <c r="W1242" s="862"/>
      <c r="X1242" s="863"/>
      <c r="Y1242" s="43"/>
      <c r="Z1242" s="48"/>
      <c r="AA1242" s="155"/>
      <c r="AB1242" s="49"/>
      <c r="AC1242" s="864" t="str">
        <f>IFERROR(IF(AG1242&lt;&gt;"",Z1242*VLOOKUP(N1242,【参考】数式用!$AG$2:$AL$48,MATCH(Y1242,【参考】数式用!$AI$4:$AL$4,0)+2,0), ""), "")</f>
        <v/>
      </c>
      <c r="AD1242" s="864"/>
      <c r="AE1242" s="409"/>
      <c r="AF1242" s="53"/>
      <c r="AG1242" s="421" t="str">
        <f>IFERROR(VLOOKUP(O1242, 【参考】数式用!$AY$5:$AY$13, 1, FALSE), "")</f>
        <v/>
      </c>
      <c r="AH1242" s="422" t="str">
        <f>IFERROR(VLOOKUP(N1242, 【参考】数式用!$BA$2:$BB$48, 2, FALSE), "")</f>
        <v/>
      </c>
      <c r="AI1242" s="423" t="str">
        <f t="shared" si="40"/>
        <v/>
      </c>
      <c r="AJ1242" s="424" t="str">
        <f t="shared" si="41"/>
        <v/>
      </c>
    </row>
    <row r="1243" spans="1:36" ht="30" customHeight="1">
      <c r="A1243" s="153">
        <v>1230</v>
      </c>
      <c r="B1243" s="857" t="str">
        <f>IF(基本情報入力シート!C1268="","",基本情報入力シート!C1268)</f>
        <v/>
      </c>
      <c r="C1243" s="858"/>
      <c r="D1243" s="858"/>
      <c r="E1243" s="858"/>
      <c r="F1243" s="858"/>
      <c r="G1243" s="858"/>
      <c r="H1243" s="858"/>
      <c r="I1243" s="859"/>
      <c r="J1243" s="405" t="str">
        <f>IF(基本情報入力シート!M1268="","",基本情報入力シート!M1268)</f>
        <v/>
      </c>
      <c r="K1243" s="406" t="str">
        <f>IF(基本情報入力シート!R1268="","",基本情報入力シート!R1268)</f>
        <v/>
      </c>
      <c r="L1243" s="406" t="str">
        <f>IF(基本情報入力シート!W1268="","",基本情報入力シート!W1268)</f>
        <v/>
      </c>
      <c r="M1243" s="405" t="str">
        <f>IF(基本情報入力シート!X1268="","",基本情報入力シート!X1268)</f>
        <v/>
      </c>
      <c r="N1243" s="157" t="str">
        <f>IF(基本情報入力シート!Y1268="","",基本情報入力シート!Y1268)</f>
        <v/>
      </c>
      <c r="O1243" s="164"/>
      <c r="P1243" s="43"/>
      <c r="Q1243" s="860"/>
      <c r="R1243" s="861"/>
      <c r="S1243" s="154" t="str">
        <f>IFERROR(ROUNDDOWN(Q1243*VLOOKUP(N1243,【参考】数式用!$AR$2:$AW$48,MATCH(P1243,【参考】数式用!$AT$4:$AW$4)+2,FALSE)*0.5, 0), "")</f>
        <v/>
      </c>
      <c r="T1243" s="47"/>
      <c r="U1243" s="156" t="str">
        <f>IFERROR(IF(AG1243&lt;&gt;"",Q1243*VLOOKUP(N1243,【参考】数式用!$AG$2:$AL$48,MATCH(P1243,【参考】数式用!$AI$4:$AL$4,0)+2,0), ""), "")</f>
        <v/>
      </c>
      <c r="V1243" s="42"/>
      <c r="W1243" s="862"/>
      <c r="X1243" s="863"/>
      <c r="Y1243" s="43"/>
      <c r="Z1243" s="48"/>
      <c r="AA1243" s="155"/>
      <c r="AB1243" s="49"/>
      <c r="AC1243" s="864" t="str">
        <f>IFERROR(IF(AG1243&lt;&gt;"",Z1243*VLOOKUP(N1243,【参考】数式用!$AG$2:$AL$48,MATCH(Y1243,【参考】数式用!$AI$4:$AL$4,0)+2,0), ""), "")</f>
        <v/>
      </c>
      <c r="AD1243" s="864"/>
      <c r="AE1243" s="409"/>
      <c r="AF1243" s="53"/>
      <c r="AG1243" s="421" t="str">
        <f>IFERROR(VLOOKUP(O1243, 【参考】数式用!$AY$5:$AY$13, 1, FALSE), "")</f>
        <v/>
      </c>
      <c r="AH1243" s="422" t="str">
        <f>IFERROR(VLOOKUP(N1243, 【参考】数式用!$BA$2:$BB$48, 2, FALSE), "")</f>
        <v/>
      </c>
      <c r="AI1243" s="423" t="str">
        <f t="shared" si="40"/>
        <v/>
      </c>
      <c r="AJ1243" s="424" t="str">
        <f t="shared" si="41"/>
        <v/>
      </c>
    </row>
    <row r="1244" spans="1:36" ht="30" customHeight="1">
      <c r="A1244" s="153">
        <v>1231</v>
      </c>
      <c r="B1244" s="857" t="str">
        <f>IF(基本情報入力シート!C1269="","",基本情報入力シート!C1269)</f>
        <v/>
      </c>
      <c r="C1244" s="858"/>
      <c r="D1244" s="858"/>
      <c r="E1244" s="858"/>
      <c r="F1244" s="858"/>
      <c r="G1244" s="858"/>
      <c r="H1244" s="858"/>
      <c r="I1244" s="859"/>
      <c r="J1244" s="405" t="str">
        <f>IF(基本情報入力シート!M1269="","",基本情報入力シート!M1269)</f>
        <v/>
      </c>
      <c r="K1244" s="406" t="str">
        <f>IF(基本情報入力シート!R1269="","",基本情報入力シート!R1269)</f>
        <v/>
      </c>
      <c r="L1244" s="406" t="str">
        <f>IF(基本情報入力シート!W1269="","",基本情報入力シート!W1269)</f>
        <v/>
      </c>
      <c r="M1244" s="405" t="str">
        <f>IF(基本情報入力シート!X1269="","",基本情報入力シート!X1269)</f>
        <v/>
      </c>
      <c r="N1244" s="157" t="str">
        <f>IF(基本情報入力シート!Y1269="","",基本情報入力シート!Y1269)</f>
        <v/>
      </c>
      <c r="O1244" s="164"/>
      <c r="P1244" s="43"/>
      <c r="Q1244" s="860"/>
      <c r="R1244" s="861"/>
      <c r="S1244" s="154" t="str">
        <f>IFERROR(ROUNDDOWN(Q1244*VLOOKUP(N1244,【参考】数式用!$AR$2:$AW$48,MATCH(P1244,【参考】数式用!$AT$4:$AW$4)+2,FALSE)*0.5, 0), "")</f>
        <v/>
      </c>
      <c r="T1244" s="47"/>
      <c r="U1244" s="156" t="str">
        <f>IFERROR(IF(AG1244&lt;&gt;"",Q1244*VLOOKUP(N1244,【参考】数式用!$AG$2:$AL$48,MATCH(P1244,【参考】数式用!$AI$4:$AL$4,0)+2,0), ""), "")</f>
        <v/>
      </c>
      <c r="V1244" s="42"/>
      <c r="W1244" s="862"/>
      <c r="X1244" s="863"/>
      <c r="Y1244" s="43"/>
      <c r="Z1244" s="48"/>
      <c r="AA1244" s="155"/>
      <c r="AB1244" s="49"/>
      <c r="AC1244" s="864" t="str">
        <f>IFERROR(IF(AG1244&lt;&gt;"",Z1244*VLOOKUP(N1244,【参考】数式用!$AG$2:$AL$48,MATCH(Y1244,【参考】数式用!$AI$4:$AL$4,0)+2,0), ""), "")</f>
        <v/>
      </c>
      <c r="AD1244" s="864"/>
      <c r="AE1244" s="409"/>
      <c r="AF1244" s="53"/>
      <c r="AG1244" s="421" t="str">
        <f>IFERROR(VLOOKUP(O1244, 【参考】数式用!$AY$5:$AY$13, 1, FALSE), "")</f>
        <v/>
      </c>
      <c r="AH1244" s="422" t="str">
        <f>IFERROR(VLOOKUP(N1244, 【参考】数式用!$BA$2:$BB$48, 2, FALSE), "")</f>
        <v/>
      </c>
      <c r="AI1244" s="423" t="str">
        <f t="shared" si="40"/>
        <v/>
      </c>
      <c r="AJ1244" s="424" t="str">
        <f t="shared" si="41"/>
        <v/>
      </c>
    </row>
    <row r="1245" spans="1:36" ht="30" customHeight="1">
      <c r="A1245" s="153">
        <v>1232</v>
      </c>
      <c r="B1245" s="857" t="str">
        <f>IF(基本情報入力シート!C1270="","",基本情報入力シート!C1270)</f>
        <v/>
      </c>
      <c r="C1245" s="858"/>
      <c r="D1245" s="858"/>
      <c r="E1245" s="858"/>
      <c r="F1245" s="858"/>
      <c r="G1245" s="858"/>
      <c r="H1245" s="858"/>
      <c r="I1245" s="859"/>
      <c r="J1245" s="405" t="str">
        <f>IF(基本情報入力シート!M1270="","",基本情報入力シート!M1270)</f>
        <v/>
      </c>
      <c r="K1245" s="406" t="str">
        <f>IF(基本情報入力シート!R1270="","",基本情報入力シート!R1270)</f>
        <v/>
      </c>
      <c r="L1245" s="406" t="str">
        <f>IF(基本情報入力シート!W1270="","",基本情報入力シート!W1270)</f>
        <v/>
      </c>
      <c r="M1245" s="405" t="str">
        <f>IF(基本情報入力シート!X1270="","",基本情報入力シート!X1270)</f>
        <v/>
      </c>
      <c r="N1245" s="157" t="str">
        <f>IF(基本情報入力シート!Y1270="","",基本情報入力シート!Y1270)</f>
        <v/>
      </c>
      <c r="O1245" s="164"/>
      <c r="P1245" s="43"/>
      <c r="Q1245" s="860"/>
      <c r="R1245" s="861"/>
      <c r="S1245" s="154" t="str">
        <f>IFERROR(ROUNDDOWN(Q1245*VLOOKUP(N1245,【参考】数式用!$AR$2:$AW$48,MATCH(P1245,【参考】数式用!$AT$4:$AW$4)+2,FALSE)*0.5, 0), "")</f>
        <v/>
      </c>
      <c r="T1245" s="47"/>
      <c r="U1245" s="156" t="str">
        <f>IFERROR(IF(AG1245&lt;&gt;"",Q1245*VLOOKUP(N1245,【参考】数式用!$AG$2:$AL$48,MATCH(P1245,【参考】数式用!$AI$4:$AL$4,0)+2,0), ""), "")</f>
        <v/>
      </c>
      <c r="V1245" s="42"/>
      <c r="W1245" s="862"/>
      <c r="X1245" s="863"/>
      <c r="Y1245" s="43"/>
      <c r="Z1245" s="48"/>
      <c r="AA1245" s="155"/>
      <c r="AB1245" s="49"/>
      <c r="AC1245" s="864" t="str">
        <f>IFERROR(IF(AG1245&lt;&gt;"",Z1245*VLOOKUP(N1245,【参考】数式用!$AG$2:$AL$48,MATCH(Y1245,【参考】数式用!$AI$4:$AL$4,0)+2,0), ""), "")</f>
        <v/>
      </c>
      <c r="AD1245" s="864"/>
      <c r="AE1245" s="409"/>
      <c r="AF1245" s="53"/>
      <c r="AG1245" s="421" t="str">
        <f>IFERROR(VLOOKUP(O1245, 【参考】数式用!$AY$5:$AY$13, 1, FALSE), "")</f>
        <v/>
      </c>
      <c r="AH1245" s="422" t="str">
        <f>IFERROR(VLOOKUP(N1245, 【参考】数式用!$BA$2:$BB$48, 2, FALSE), "")</f>
        <v/>
      </c>
      <c r="AI1245" s="423" t="str">
        <f t="shared" si="40"/>
        <v/>
      </c>
      <c r="AJ1245" s="424" t="str">
        <f t="shared" si="41"/>
        <v/>
      </c>
    </row>
    <row r="1246" spans="1:36" ht="30" customHeight="1">
      <c r="A1246" s="153">
        <v>1233</v>
      </c>
      <c r="B1246" s="857" t="str">
        <f>IF(基本情報入力シート!C1271="","",基本情報入力シート!C1271)</f>
        <v/>
      </c>
      <c r="C1246" s="858"/>
      <c r="D1246" s="858"/>
      <c r="E1246" s="858"/>
      <c r="F1246" s="858"/>
      <c r="G1246" s="858"/>
      <c r="H1246" s="858"/>
      <c r="I1246" s="859"/>
      <c r="J1246" s="405" t="str">
        <f>IF(基本情報入力シート!M1271="","",基本情報入力シート!M1271)</f>
        <v/>
      </c>
      <c r="K1246" s="406" t="str">
        <f>IF(基本情報入力シート!R1271="","",基本情報入力シート!R1271)</f>
        <v/>
      </c>
      <c r="L1246" s="406" t="str">
        <f>IF(基本情報入力シート!W1271="","",基本情報入力シート!W1271)</f>
        <v/>
      </c>
      <c r="M1246" s="405" t="str">
        <f>IF(基本情報入力シート!X1271="","",基本情報入力シート!X1271)</f>
        <v/>
      </c>
      <c r="N1246" s="157" t="str">
        <f>IF(基本情報入力シート!Y1271="","",基本情報入力シート!Y1271)</f>
        <v/>
      </c>
      <c r="O1246" s="164"/>
      <c r="P1246" s="43"/>
      <c r="Q1246" s="860"/>
      <c r="R1246" s="861"/>
      <c r="S1246" s="154" t="str">
        <f>IFERROR(ROUNDDOWN(Q1246*VLOOKUP(N1246,【参考】数式用!$AR$2:$AW$48,MATCH(P1246,【参考】数式用!$AT$4:$AW$4)+2,FALSE)*0.5, 0), "")</f>
        <v/>
      </c>
      <c r="T1246" s="47"/>
      <c r="U1246" s="156" t="str">
        <f>IFERROR(IF(AG1246&lt;&gt;"",Q1246*VLOOKUP(N1246,【参考】数式用!$AG$2:$AL$48,MATCH(P1246,【参考】数式用!$AI$4:$AL$4,0)+2,0), ""), "")</f>
        <v/>
      </c>
      <c r="V1246" s="42"/>
      <c r="W1246" s="862"/>
      <c r="X1246" s="863"/>
      <c r="Y1246" s="43"/>
      <c r="Z1246" s="48"/>
      <c r="AA1246" s="155"/>
      <c r="AB1246" s="49"/>
      <c r="AC1246" s="864" t="str">
        <f>IFERROR(IF(AG1246&lt;&gt;"",Z1246*VLOOKUP(N1246,【参考】数式用!$AG$2:$AL$48,MATCH(Y1246,【参考】数式用!$AI$4:$AL$4,0)+2,0), ""), "")</f>
        <v/>
      </c>
      <c r="AD1246" s="864"/>
      <c r="AE1246" s="409"/>
      <c r="AF1246" s="53"/>
      <c r="AG1246" s="421" t="str">
        <f>IFERROR(VLOOKUP(O1246, 【参考】数式用!$AY$5:$AY$13, 1, FALSE), "")</f>
        <v/>
      </c>
      <c r="AH1246" s="422" t="str">
        <f>IFERROR(VLOOKUP(N1246, 【参考】数式用!$BA$2:$BB$48, 2, FALSE), "")</f>
        <v/>
      </c>
      <c r="AI1246" s="423" t="str">
        <f t="shared" si="40"/>
        <v/>
      </c>
      <c r="AJ1246" s="424" t="str">
        <f t="shared" si="41"/>
        <v/>
      </c>
    </row>
    <row r="1247" spans="1:36" ht="30" customHeight="1">
      <c r="A1247" s="153">
        <v>1234</v>
      </c>
      <c r="B1247" s="857" t="str">
        <f>IF(基本情報入力シート!C1272="","",基本情報入力シート!C1272)</f>
        <v/>
      </c>
      <c r="C1247" s="858"/>
      <c r="D1247" s="858"/>
      <c r="E1247" s="858"/>
      <c r="F1247" s="858"/>
      <c r="G1247" s="858"/>
      <c r="H1247" s="858"/>
      <c r="I1247" s="859"/>
      <c r="J1247" s="405" t="str">
        <f>IF(基本情報入力シート!M1272="","",基本情報入力シート!M1272)</f>
        <v/>
      </c>
      <c r="K1247" s="406" t="str">
        <f>IF(基本情報入力シート!R1272="","",基本情報入力シート!R1272)</f>
        <v/>
      </c>
      <c r="L1247" s="406" t="str">
        <f>IF(基本情報入力シート!W1272="","",基本情報入力シート!W1272)</f>
        <v/>
      </c>
      <c r="M1247" s="405" t="str">
        <f>IF(基本情報入力シート!X1272="","",基本情報入力シート!X1272)</f>
        <v/>
      </c>
      <c r="N1247" s="157" t="str">
        <f>IF(基本情報入力シート!Y1272="","",基本情報入力シート!Y1272)</f>
        <v/>
      </c>
      <c r="O1247" s="164"/>
      <c r="P1247" s="43"/>
      <c r="Q1247" s="860"/>
      <c r="R1247" s="861"/>
      <c r="S1247" s="154" t="str">
        <f>IFERROR(ROUNDDOWN(Q1247*VLOOKUP(N1247,【参考】数式用!$AR$2:$AW$48,MATCH(P1247,【参考】数式用!$AT$4:$AW$4)+2,FALSE)*0.5, 0), "")</f>
        <v/>
      </c>
      <c r="T1247" s="47"/>
      <c r="U1247" s="156" t="str">
        <f>IFERROR(IF(AG1247&lt;&gt;"",Q1247*VLOOKUP(N1247,【参考】数式用!$AG$2:$AL$48,MATCH(P1247,【参考】数式用!$AI$4:$AL$4,0)+2,0), ""), "")</f>
        <v/>
      </c>
      <c r="V1247" s="42"/>
      <c r="W1247" s="862"/>
      <c r="X1247" s="863"/>
      <c r="Y1247" s="43"/>
      <c r="Z1247" s="48"/>
      <c r="AA1247" s="155"/>
      <c r="AB1247" s="49"/>
      <c r="AC1247" s="864" t="str">
        <f>IFERROR(IF(AG1247&lt;&gt;"",Z1247*VLOOKUP(N1247,【参考】数式用!$AG$2:$AL$48,MATCH(Y1247,【参考】数式用!$AI$4:$AL$4,0)+2,0), ""), "")</f>
        <v/>
      </c>
      <c r="AD1247" s="864"/>
      <c r="AE1247" s="409"/>
      <c r="AF1247" s="53"/>
      <c r="AG1247" s="421" t="str">
        <f>IFERROR(VLOOKUP(O1247, 【参考】数式用!$AY$5:$AY$13, 1, FALSE), "")</f>
        <v/>
      </c>
      <c r="AH1247" s="422" t="str">
        <f>IFERROR(VLOOKUP(N1247, 【参考】数式用!$BA$2:$BB$48, 2, FALSE), "")</f>
        <v/>
      </c>
      <c r="AI1247" s="423" t="str">
        <f t="shared" si="40"/>
        <v/>
      </c>
      <c r="AJ1247" s="424" t="str">
        <f t="shared" si="41"/>
        <v/>
      </c>
    </row>
    <row r="1248" spans="1:36" ht="30" customHeight="1">
      <c r="A1248" s="153">
        <v>1235</v>
      </c>
      <c r="B1248" s="857" t="str">
        <f>IF(基本情報入力シート!C1273="","",基本情報入力シート!C1273)</f>
        <v/>
      </c>
      <c r="C1248" s="858"/>
      <c r="D1248" s="858"/>
      <c r="E1248" s="858"/>
      <c r="F1248" s="858"/>
      <c r="G1248" s="858"/>
      <c r="H1248" s="858"/>
      <c r="I1248" s="859"/>
      <c r="J1248" s="405" t="str">
        <f>IF(基本情報入力シート!M1273="","",基本情報入力シート!M1273)</f>
        <v/>
      </c>
      <c r="K1248" s="406" t="str">
        <f>IF(基本情報入力シート!R1273="","",基本情報入力シート!R1273)</f>
        <v/>
      </c>
      <c r="L1248" s="406" t="str">
        <f>IF(基本情報入力シート!W1273="","",基本情報入力シート!W1273)</f>
        <v/>
      </c>
      <c r="M1248" s="405" t="str">
        <f>IF(基本情報入力シート!X1273="","",基本情報入力シート!X1273)</f>
        <v/>
      </c>
      <c r="N1248" s="157" t="str">
        <f>IF(基本情報入力シート!Y1273="","",基本情報入力シート!Y1273)</f>
        <v/>
      </c>
      <c r="O1248" s="164"/>
      <c r="P1248" s="43"/>
      <c r="Q1248" s="860"/>
      <c r="R1248" s="861"/>
      <c r="S1248" s="154" t="str">
        <f>IFERROR(ROUNDDOWN(Q1248*VLOOKUP(N1248,【参考】数式用!$AR$2:$AW$48,MATCH(P1248,【参考】数式用!$AT$4:$AW$4)+2,FALSE)*0.5, 0), "")</f>
        <v/>
      </c>
      <c r="T1248" s="47"/>
      <c r="U1248" s="156" t="str">
        <f>IFERROR(IF(AG1248&lt;&gt;"",Q1248*VLOOKUP(N1248,【参考】数式用!$AG$2:$AL$48,MATCH(P1248,【参考】数式用!$AI$4:$AL$4,0)+2,0), ""), "")</f>
        <v/>
      </c>
      <c r="V1248" s="42"/>
      <c r="W1248" s="862"/>
      <c r="X1248" s="863"/>
      <c r="Y1248" s="43"/>
      <c r="Z1248" s="48"/>
      <c r="AA1248" s="155"/>
      <c r="AB1248" s="49"/>
      <c r="AC1248" s="864" t="str">
        <f>IFERROR(IF(AG1248&lt;&gt;"",Z1248*VLOOKUP(N1248,【参考】数式用!$AG$2:$AL$48,MATCH(Y1248,【参考】数式用!$AI$4:$AL$4,0)+2,0), ""), "")</f>
        <v/>
      </c>
      <c r="AD1248" s="864"/>
      <c r="AE1248" s="409"/>
      <c r="AF1248" s="53"/>
      <c r="AG1248" s="421" t="str">
        <f>IFERROR(VLOOKUP(O1248, 【参考】数式用!$AY$5:$AY$13, 1, FALSE), "")</f>
        <v/>
      </c>
      <c r="AH1248" s="422" t="str">
        <f>IFERROR(VLOOKUP(N1248, 【参考】数式用!$BA$2:$BB$48, 2, FALSE), "")</f>
        <v/>
      </c>
      <c r="AI1248" s="423" t="str">
        <f t="shared" si="40"/>
        <v/>
      </c>
      <c r="AJ1248" s="424" t="str">
        <f t="shared" si="41"/>
        <v/>
      </c>
    </row>
    <row r="1249" spans="1:36" ht="30" customHeight="1">
      <c r="A1249" s="153">
        <v>1236</v>
      </c>
      <c r="B1249" s="857" t="str">
        <f>IF(基本情報入力シート!C1274="","",基本情報入力シート!C1274)</f>
        <v/>
      </c>
      <c r="C1249" s="858"/>
      <c r="D1249" s="858"/>
      <c r="E1249" s="858"/>
      <c r="F1249" s="858"/>
      <c r="G1249" s="858"/>
      <c r="H1249" s="858"/>
      <c r="I1249" s="859"/>
      <c r="J1249" s="405" t="str">
        <f>IF(基本情報入力シート!M1274="","",基本情報入力シート!M1274)</f>
        <v/>
      </c>
      <c r="K1249" s="406" t="str">
        <f>IF(基本情報入力シート!R1274="","",基本情報入力シート!R1274)</f>
        <v/>
      </c>
      <c r="L1249" s="406" t="str">
        <f>IF(基本情報入力シート!W1274="","",基本情報入力シート!W1274)</f>
        <v/>
      </c>
      <c r="M1249" s="405" t="str">
        <f>IF(基本情報入力シート!X1274="","",基本情報入力シート!X1274)</f>
        <v/>
      </c>
      <c r="N1249" s="157" t="str">
        <f>IF(基本情報入力シート!Y1274="","",基本情報入力シート!Y1274)</f>
        <v/>
      </c>
      <c r="O1249" s="164"/>
      <c r="P1249" s="43"/>
      <c r="Q1249" s="860"/>
      <c r="R1249" s="861"/>
      <c r="S1249" s="154" t="str">
        <f>IFERROR(ROUNDDOWN(Q1249*VLOOKUP(N1249,【参考】数式用!$AR$2:$AW$48,MATCH(P1249,【参考】数式用!$AT$4:$AW$4)+2,FALSE)*0.5, 0), "")</f>
        <v/>
      </c>
      <c r="T1249" s="47"/>
      <c r="U1249" s="156" t="str">
        <f>IFERROR(IF(AG1249&lt;&gt;"",Q1249*VLOOKUP(N1249,【参考】数式用!$AG$2:$AL$48,MATCH(P1249,【参考】数式用!$AI$4:$AL$4,0)+2,0), ""), "")</f>
        <v/>
      </c>
      <c r="V1249" s="42"/>
      <c r="W1249" s="862"/>
      <c r="X1249" s="863"/>
      <c r="Y1249" s="43"/>
      <c r="Z1249" s="48"/>
      <c r="AA1249" s="155"/>
      <c r="AB1249" s="49"/>
      <c r="AC1249" s="864" t="str">
        <f>IFERROR(IF(AG1249&lt;&gt;"",Z1249*VLOOKUP(N1249,【参考】数式用!$AG$2:$AL$48,MATCH(Y1249,【参考】数式用!$AI$4:$AL$4,0)+2,0), ""), "")</f>
        <v/>
      </c>
      <c r="AD1249" s="864"/>
      <c r="AE1249" s="409"/>
      <c r="AF1249" s="53"/>
      <c r="AG1249" s="421" t="str">
        <f>IFERROR(VLOOKUP(O1249, 【参考】数式用!$AY$5:$AY$13, 1, FALSE), "")</f>
        <v/>
      </c>
      <c r="AH1249" s="422" t="str">
        <f>IFERROR(VLOOKUP(N1249, 【参考】数式用!$BA$2:$BB$48, 2, FALSE), "")</f>
        <v/>
      </c>
      <c r="AI1249" s="423" t="str">
        <f t="shared" si="40"/>
        <v/>
      </c>
      <c r="AJ1249" s="424" t="str">
        <f t="shared" si="41"/>
        <v/>
      </c>
    </row>
    <row r="1250" spans="1:36" ht="30" customHeight="1">
      <c r="A1250" s="153">
        <v>1237</v>
      </c>
      <c r="B1250" s="857" t="str">
        <f>IF(基本情報入力シート!C1275="","",基本情報入力シート!C1275)</f>
        <v/>
      </c>
      <c r="C1250" s="858"/>
      <c r="D1250" s="858"/>
      <c r="E1250" s="858"/>
      <c r="F1250" s="858"/>
      <c r="G1250" s="858"/>
      <c r="H1250" s="858"/>
      <c r="I1250" s="859"/>
      <c r="J1250" s="405" t="str">
        <f>IF(基本情報入力シート!M1275="","",基本情報入力シート!M1275)</f>
        <v/>
      </c>
      <c r="K1250" s="406" t="str">
        <f>IF(基本情報入力シート!R1275="","",基本情報入力シート!R1275)</f>
        <v/>
      </c>
      <c r="L1250" s="406" t="str">
        <f>IF(基本情報入力シート!W1275="","",基本情報入力シート!W1275)</f>
        <v/>
      </c>
      <c r="M1250" s="405" t="str">
        <f>IF(基本情報入力シート!X1275="","",基本情報入力シート!X1275)</f>
        <v/>
      </c>
      <c r="N1250" s="157" t="str">
        <f>IF(基本情報入力シート!Y1275="","",基本情報入力シート!Y1275)</f>
        <v/>
      </c>
      <c r="O1250" s="164"/>
      <c r="P1250" s="43"/>
      <c r="Q1250" s="860"/>
      <c r="R1250" s="861"/>
      <c r="S1250" s="154" t="str">
        <f>IFERROR(ROUNDDOWN(Q1250*VLOOKUP(N1250,【参考】数式用!$AR$2:$AW$48,MATCH(P1250,【参考】数式用!$AT$4:$AW$4)+2,FALSE)*0.5, 0), "")</f>
        <v/>
      </c>
      <c r="T1250" s="47"/>
      <c r="U1250" s="156" t="str">
        <f>IFERROR(IF(AG1250&lt;&gt;"",Q1250*VLOOKUP(N1250,【参考】数式用!$AG$2:$AL$48,MATCH(P1250,【参考】数式用!$AI$4:$AL$4,0)+2,0), ""), "")</f>
        <v/>
      </c>
      <c r="V1250" s="42"/>
      <c r="W1250" s="862"/>
      <c r="X1250" s="863"/>
      <c r="Y1250" s="43"/>
      <c r="Z1250" s="48"/>
      <c r="AA1250" s="155"/>
      <c r="AB1250" s="49"/>
      <c r="AC1250" s="864" t="str">
        <f>IFERROR(IF(AG1250&lt;&gt;"",Z1250*VLOOKUP(N1250,【参考】数式用!$AG$2:$AL$48,MATCH(Y1250,【参考】数式用!$AI$4:$AL$4,0)+2,0), ""), "")</f>
        <v/>
      </c>
      <c r="AD1250" s="864"/>
      <c r="AE1250" s="409"/>
      <c r="AF1250" s="53"/>
      <c r="AG1250" s="421" t="str">
        <f>IFERROR(VLOOKUP(O1250, 【参考】数式用!$AY$5:$AY$13, 1, FALSE), "")</f>
        <v/>
      </c>
      <c r="AH1250" s="422" t="str">
        <f>IFERROR(VLOOKUP(N1250, 【参考】数式用!$BA$2:$BB$48, 2, FALSE), "")</f>
        <v/>
      </c>
      <c r="AI1250" s="423" t="str">
        <f t="shared" si="40"/>
        <v/>
      </c>
      <c r="AJ1250" s="424" t="str">
        <f t="shared" si="41"/>
        <v/>
      </c>
    </row>
    <row r="1251" spans="1:36" ht="30" customHeight="1">
      <c r="A1251" s="153">
        <v>1238</v>
      </c>
      <c r="B1251" s="857" t="str">
        <f>IF(基本情報入力シート!C1276="","",基本情報入力シート!C1276)</f>
        <v/>
      </c>
      <c r="C1251" s="858"/>
      <c r="D1251" s="858"/>
      <c r="E1251" s="858"/>
      <c r="F1251" s="858"/>
      <c r="G1251" s="858"/>
      <c r="H1251" s="858"/>
      <c r="I1251" s="859"/>
      <c r="J1251" s="405" t="str">
        <f>IF(基本情報入力シート!M1276="","",基本情報入力シート!M1276)</f>
        <v/>
      </c>
      <c r="K1251" s="406" t="str">
        <f>IF(基本情報入力シート!R1276="","",基本情報入力シート!R1276)</f>
        <v/>
      </c>
      <c r="L1251" s="406" t="str">
        <f>IF(基本情報入力シート!W1276="","",基本情報入力シート!W1276)</f>
        <v/>
      </c>
      <c r="M1251" s="405" t="str">
        <f>IF(基本情報入力シート!X1276="","",基本情報入力シート!X1276)</f>
        <v/>
      </c>
      <c r="N1251" s="157" t="str">
        <f>IF(基本情報入力シート!Y1276="","",基本情報入力シート!Y1276)</f>
        <v/>
      </c>
      <c r="O1251" s="164"/>
      <c r="P1251" s="43"/>
      <c r="Q1251" s="860"/>
      <c r="R1251" s="861"/>
      <c r="S1251" s="154" t="str">
        <f>IFERROR(ROUNDDOWN(Q1251*VLOOKUP(N1251,【参考】数式用!$AR$2:$AW$48,MATCH(P1251,【参考】数式用!$AT$4:$AW$4)+2,FALSE)*0.5, 0), "")</f>
        <v/>
      </c>
      <c r="T1251" s="47"/>
      <c r="U1251" s="156" t="str">
        <f>IFERROR(IF(AG1251&lt;&gt;"",Q1251*VLOOKUP(N1251,【参考】数式用!$AG$2:$AL$48,MATCH(P1251,【参考】数式用!$AI$4:$AL$4,0)+2,0), ""), "")</f>
        <v/>
      </c>
      <c r="V1251" s="42"/>
      <c r="W1251" s="862"/>
      <c r="X1251" s="863"/>
      <c r="Y1251" s="43"/>
      <c r="Z1251" s="48"/>
      <c r="AA1251" s="155"/>
      <c r="AB1251" s="49"/>
      <c r="AC1251" s="864" t="str">
        <f>IFERROR(IF(AG1251&lt;&gt;"",Z1251*VLOOKUP(N1251,【参考】数式用!$AG$2:$AL$48,MATCH(Y1251,【参考】数式用!$AI$4:$AL$4,0)+2,0), ""), "")</f>
        <v/>
      </c>
      <c r="AD1251" s="864"/>
      <c r="AE1251" s="409"/>
      <c r="AF1251" s="53"/>
      <c r="AG1251" s="421" t="str">
        <f>IFERROR(VLOOKUP(O1251, 【参考】数式用!$AY$5:$AY$13, 1, FALSE), "")</f>
        <v/>
      </c>
      <c r="AH1251" s="422" t="str">
        <f>IFERROR(VLOOKUP(N1251, 【参考】数式用!$BA$2:$BB$48, 2, FALSE), "")</f>
        <v/>
      </c>
      <c r="AI1251" s="423" t="str">
        <f t="shared" si="40"/>
        <v/>
      </c>
      <c r="AJ1251" s="424" t="str">
        <f t="shared" si="41"/>
        <v/>
      </c>
    </row>
    <row r="1252" spans="1:36" ht="30" customHeight="1">
      <c r="A1252" s="153">
        <v>1239</v>
      </c>
      <c r="B1252" s="857" t="str">
        <f>IF(基本情報入力シート!C1277="","",基本情報入力シート!C1277)</f>
        <v/>
      </c>
      <c r="C1252" s="858"/>
      <c r="D1252" s="858"/>
      <c r="E1252" s="858"/>
      <c r="F1252" s="858"/>
      <c r="G1252" s="858"/>
      <c r="H1252" s="858"/>
      <c r="I1252" s="859"/>
      <c r="J1252" s="405" t="str">
        <f>IF(基本情報入力シート!M1277="","",基本情報入力シート!M1277)</f>
        <v/>
      </c>
      <c r="K1252" s="406" t="str">
        <f>IF(基本情報入力シート!R1277="","",基本情報入力シート!R1277)</f>
        <v/>
      </c>
      <c r="L1252" s="406" t="str">
        <f>IF(基本情報入力シート!W1277="","",基本情報入力シート!W1277)</f>
        <v/>
      </c>
      <c r="M1252" s="405" t="str">
        <f>IF(基本情報入力シート!X1277="","",基本情報入力シート!X1277)</f>
        <v/>
      </c>
      <c r="N1252" s="157" t="str">
        <f>IF(基本情報入力シート!Y1277="","",基本情報入力シート!Y1277)</f>
        <v/>
      </c>
      <c r="O1252" s="164"/>
      <c r="P1252" s="43"/>
      <c r="Q1252" s="860"/>
      <c r="R1252" s="861"/>
      <c r="S1252" s="154" t="str">
        <f>IFERROR(ROUNDDOWN(Q1252*VLOOKUP(N1252,【参考】数式用!$AR$2:$AW$48,MATCH(P1252,【参考】数式用!$AT$4:$AW$4)+2,FALSE)*0.5, 0), "")</f>
        <v/>
      </c>
      <c r="T1252" s="47"/>
      <c r="U1252" s="156" t="str">
        <f>IFERROR(IF(AG1252&lt;&gt;"",Q1252*VLOOKUP(N1252,【参考】数式用!$AG$2:$AL$48,MATCH(P1252,【参考】数式用!$AI$4:$AL$4,0)+2,0), ""), "")</f>
        <v/>
      </c>
      <c r="V1252" s="42"/>
      <c r="W1252" s="862"/>
      <c r="X1252" s="863"/>
      <c r="Y1252" s="43"/>
      <c r="Z1252" s="48"/>
      <c r="AA1252" s="155"/>
      <c r="AB1252" s="49"/>
      <c r="AC1252" s="864" t="str">
        <f>IFERROR(IF(AG1252&lt;&gt;"",Z1252*VLOOKUP(N1252,【参考】数式用!$AG$2:$AL$48,MATCH(Y1252,【参考】数式用!$AI$4:$AL$4,0)+2,0), ""), "")</f>
        <v/>
      </c>
      <c r="AD1252" s="864"/>
      <c r="AE1252" s="409"/>
      <c r="AF1252" s="53"/>
      <c r="AG1252" s="421" t="str">
        <f>IFERROR(VLOOKUP(O1252, 【参考】数式用!$AY$5:$AY$13, 1, FALSE), "")</f>
        <v/>
      </c>
      <c r="AH1252" s="422" t="str">
        <f>IFERROR(VLOOKUP(N1252, 【参考】数式用!$BA$2:$BB$48, 2, FALSE), "")</f>
        <v/>
      </c>
      <c r="AI1252" s="423" t="str">
        <f t="shared" si="40"/>
        <v/>
      </c>
      <c r="AJ1252" s="424" t="str">
        <f t="shared" si="41"/>
        <v/>
      </c>
    </row>
    <row r="1253" spans="1:36" ht="30" customHeight="1">
      <c r="A1253" s="153">
        <v>1240</v>
      </c>
      <c r="B1253" s="857" t="str">
        <f>IF(基本情報入力シート!C1278="","",基本情報入力シート!C1278)</f>
        <v/>
      </c>
      <c r="C1253" s="858"/>
      <c r="D1253" s="858"/>
      <c r="E1253" s="858"/>
      <c r="F1253" s="858"/>
      <c r="G1253" s="858"/>
      <c r="H1253" s="858"/>
      <c r="I1253" s="859"/>
      <c r="J1253" s="405" t="str">
        <f>IF(基本情報入力シート!M1278="","",基本情報入力シート!M1278)</f>
        <v/>
      </c>
      <c r="K1253" s="406" t="str">
        <f>IF(基本情報入力シート!R1278="","",基本情報入力シート!R1278)</f>
        <v/>
      </c>
      <c r="L1253" s="406" t="str">
        <f>IF(基本情報入力シート!W1278="","",基本情報入力シート!W1278)</f>
        <v/>
      </c>
      <c r="M1253" s="405" t="str">
        <f>IF(基本情報入力シート!X1278="","",基本情報入力シート!X1278)</f>
        <v/>
      </c>
      <c r="N1253" s="157" t="str">
        <f>IF(基本情報入力シート!Y1278="","",基本情報入力シート!Y1278)</f>
        <v/>
      </c>
      <c r="O1253" s="164"/>
      <c r="P1253" s="43"/>
      <c r="Q1253" s="860"/>
      <c r="R1253" s="861"/>
      <c r="S1253" s="154" t="str">
        <f>IFERROR(ROUNDDOWN(Q1253*VLOOKUP(N1253,【参考】数式用!$AR$2:$AW$48,MATCH(P1253,【参考】数式用!$AT$4:$AW$4)+2,FALSE)*0.5, 0), "")</f>
        <v/>
      </c>
      <c r="T1253" s="47"/>
      <c r="U1253" s="156" t="str">
        <f>IFERROR(IF(AG1253&lt;&gt;"",Q1253*VLOOKUP(N1253,【参考】数式用!$AG$2:$AL$48,MATCH(P1253,【参考】数式用!$AI$4:$AL$4,0)+2,0), ""), "")</f>
        <v/>
      </c>
      <c r="V1253" s="42"/>
      <c r="W1253" s="862"/>
      <c r="X1253" s="863"/>
      <c r="Y1253" s="43"/>
      <c r="Z1253" s="48"/>
      <c r="AA1253" s="155"/>
      <c r="AB1253" s="49"/>
      <c r="AC1253" s="864" t="str">
        <f>IFERROR(IF(AG1253&lt;&gt;"",Z1253*VLOOKUP(N1253,【参考】数式用!$AG$2:$AL$48,MATCH(Y1253,【参考】数式用!$AI$4:$AL$4,0)+2,0), ""), "")</f>
        <v/>
      </c>
      <c r="AD1253" s="864"/>
      <c r="AE1253" s="409"/>
      <c r="AF1253" s="53"/>
      <c r="AG1253" s="421" t="str">
        <f>IFERROR(VLOOKUP(O1253, 【参考】数式用!$AY$5:$AY$13, 1, FALSE), "")</f>
        <v/>
      </c>
      <c r="AH1253" s="422" t="str">
        <f>IFERROR(VLOOKUP(N1253, 【参考】数式用!$BA$2:$BB$48, 2, FALSE), "")</f>
        <v/>
      </c>
      <c r="AI1253" s="423" t="str">
        <f t="shared" si="40"/>
        <v/>
      </c>
      <c r="AJ1253" s="424" t="str">
        <f t="shared" si="41"/>
        <v/>
      </c>
    </row>
    <row r="1254" spans="1:36" ht="30" customHeight="1">
      <c r="A1254" s="153">
        <v>1241</v>
      </c>
      <c r="B1254" s="857" t="str">
        <f>IF(基本情報入力シート!C1279="","",基本情報入力シート!C1279)</f>
        <v/>
      </c>
      <c r="C1254" s="858"/>
      <c r="D1254" s="858"/>
      <c r="E1254" s="858"/>
      <c r="F1254" s="858"/>
      <c r="G1254" s="858"/>
      <c r="H1254" s="858"/>
      <c r="I1254" s="859"/>
      <c r="J1254" s="405" t="str">
        <f>IF(基本情報入力シート!M1279="","",基本情報入力シート!M1279)</f>
        <v/>
      </c>
      <c r="K1254" s="406" t="str">
        <f>IF(基本情報入力シート!R1279="","",基本情報入力シート!R1279)</f>
        <v/>
      </c>
      <c r="L1254" s="406" t="str">
        <f>IF(基本情報入力シート!W1279="","",基本情報入力シート!W1279)</f>
        <v/>
      </c>
      <c r="M1254" s="405" t="str">
        <f>IF(基本情報入力シート!X1279="","",基本情報入力シート!X1279)</f>
        <v/>
      </c>
      <c r="N1254" s="157" t="str">
        <f>IF(基本情報入力シート!Y1279="","",基本情報入力シート!Y1279)</f>
        <v/>
      </c>
      <c r="O1254" s="164"/>
      <c r="P1254" s="43"/>
      <c r="Q1254" s="860"/>
      <c r="R1254" s="861"/>
      <c r="S1254" s="154" t="str">
        <f>IFERROR(ROUNDDOWN(Q1254*VLOOKUP(N1254,【参考】数式用!$AR$2:$AW$48,MATCH(P1254,【参考】数式用!$AT$4:$AW$4)+2,FALSE)*0.5, 0), "")</f>
        <v/>
      </c>
      <c r="T1254" s="47"/>
      <c r="U1254" s="156" t="str">
        <f>IFERROR(IF(AG1254&lt;&gt;"",Q1254*VLOOKUP(N1254,【参考】数式用!$AG$2:$AL$48,MATCH(P1254,【参考】数式用!$AI$4:$AL$4,0)+2,0), ""), "")</f>
        <v/>
      </c>
      <c r="V1254" s="42"/>
      <c r="W1254" s="862"/>
      <c r="X1254" s="863"/>
      <c r="Y1254" s="43"/>
      <c r="Z1254" s="48"/>
      <c r="AA1254" s="155"/>
      <c r="AB1254" s="49"/>
      <c r="AC1254" s="864" t="str">
        <f>IFERROR(IF(AG1254&lt;&gt;"",Z1254*VLOOKUP(N1254,【参考】数式用!$AG$2:$AL$48,MATCH(Y1254,【参考】数式用!$AI$4:$AL$4,0)+2,0), ""), "")</f>
        <v/>
      </c>
      <c r="AD1254" s="864"/>
      <c r="AE1254" s="409"/>
      <c r="AF1254" s="53"/>
      <c r="AG1254" s="421" t="str">
        <f>IFERROR(VLOOKUP(O1254, 【参考】数式用!$AY$5:$AY$13, 1, FALSE), "")</f>
        <v/>
      </c>
      <c r="AH1254" s="422" t="str">
        <f>IFERROR(VLOOKUP(N1254, 【参考】数式用!$BA$2:$BB$48, 2, FALSE), "")</f>
        <v/>
      </c>
      <c r="AI1254" s="423" t="str">
        <f t="shared" si="40"/>
        <v/>
      </c>
      <c r="AJ1254" s="424" t="str">
        <f t="shared" si="41"/>
        <v/>
      </c>
    </row>
    <row r="1255" spans="1:36" ht="30" customHeight="1">
      <c r="A1255" s="153">
        <v>1242</v>
      </c>
      <c r="B1255" s="857" t="str">
        <f>IF(基本情報入力シート!C1280="","",基本情報入力シート!C1280)</f>
        <v/>
      </c>
      <c r="C1255" s="858"/>
      <c r="D1255" s="858"/>
      <c r="E1255" s="858"/>
      <c r="F1255" s="858"/>
      <c r="G1255" s="858"/>
      <c r="H1255" s="858"/>
      <c r="I1255" s="859"/>
      <c r="J1255" s="405" t="str">
        <f>IF(基本情報入力シート!M1280="","",基本情報入力シート!M1280)</f>
        <v/>
      </c>
      <c r="K1255" s="406" t="str">
        <f>IF(基本情報入力シート!R1280="","",基本情報入力シート!R1280)</f>
        <v/>
      </c>
      <c r="L1255" s="406" t="str">
        <f>IF(基本情報入力シート!W1280="","",基本情報入力シート!W1280)</f>
        <v/>
      </c>
      <c r="M1255" s="405" t="str">
        <f>IF(基本情報入力シート!X1280="","",基本情報入力シート!X1280)</f>
        <v/>
      </c>
      <c r="N1255" s="157" t="str">
        <f>IF(基本情報入力シート!Y1280="","",基本情報入力シート!Y1280)</f>
        <v/>
      </c>
      <c r="O1255" s="164"/>
      <c r="P1255" s="43"/>
      <c r="Q1255" s="860"/>
      <c r="R1255" s="861"/>
      <c r="S1255" s="154" t="str">
        <f>IFERROR(ROUNDDOWN(Q1255*VLOOKUP(N1255,【参考】数式用!$AR$2:$AW$48,MATCH(P1255,【参考】数式用!$AT$4:$AW$4)+2,FALSE)*0.5, 0), "")</f>
        <v/>
      </c>
      <c r="T1255" s="47"/>
      <c r="U1255" s="156" t="str">
        <f>IFERROR(IF(AG1255&lt;&gt;"",Q1255*VLOOKUP(N1255,【参考】数式用!$AG$2:$AL$48,MATCH(P1255,【参考】数式用!$AI$4:$AL$4,0)+2,0), ""), "")</f>
        <v/>
      </c>
      <c r="V1255" s="42"/>
      <c r="W1255" s="862"/>
      <c r="X1255" s="863"/>
      <c r="Y1255" s="43"/>
      <c r="Z1255" s="48"/>
      <c r="AA1255" s="155"/>
      <c r="AB1255" s="49"/>
      <c r="AC1255" s="864" t="str">
        <f>IFERROR(IF(AG1255&lt;&gt;"",Z1255*VLOOKUP(N1255,【参考】数式用!$AG$2:$AL$48,MATCH(Y1255,【参考】数式用!$AI$4:$AL$4,0)+2,0), ""), "")</f>
        <v/>
      </c>
      <c r="AD1255" s="864"/>
      <c r="AE1255" s="409"/>
      <c r="AF1255" s="53"/>
      <c r="AG1255" s="421" t="str">
        <f>IFERROR(VLOOKUP(O1255, 【参考】数式用!$AY$5:$AY$13, 1, FALSE), "")</f>
        <v/>
      </c>
      <c r="AH1255" s="422" t="str">
        <f>IFERROR(VLOOKUP(N1255, 【参考】数式用!$BA$2:$BB$48, 2, FALSE), "")</f>
        <v/>
      </c>
      <c r="AI1255" s="423" t="str">
        <f t="shared" si="40"/>
        <v/>
      </c>
      <c r="AJ1255" s="424" t="str">
        <f t="shared" si="41"/>
        <v/>
      </c>
    </row>
    <row r="1256" spans="1:36" ht="30" customHeight="1">
      <c r="A1256" s="153">
        <v>1243</v>
      </c>
      <c r="B1256" s="857" t="str">
        <f>IF(基本情報入力シート!C1281="","",基本情報入力シート!C1281)</f>
        <v/>
      </c>
      <c r="C1256" s="858"/>
      <c r="D1256" s="858"/>
      <c r="E1256" s="858"/>
      <c r="F1256" s="858"/>
      <c r="G1256" s="858"/>
      <c r="H1256" s="858"/>
      <c r="I1256" s="859"/>
      <c r="J1256" s="405" t="str">
        <f>IF(基本情報入力シート!M1281="","",基本情報入力シート!M1281)</f>
        <v/>
      </c>
      <c r="K1256" s="406" t="str">
        <f>IF(基本情報入力シート!R1281="","",基本情報入力シート!R1281)</f>
        <v/>
      </c>
      <c r="L1256" s="406" t="str">
        <f>IF(基本情報入力シート!W1281="","",基本情報入力シート!W1281)</f>
        <v/>
      </c>
      <c r="M1256" s="405" t="str">
        <f>IF(基本情報入力シート!X1281="","",基本情報入力シート!X1281)</f>
        <v/>
      </c>
      <c r="N1256" s="157" t="str">
        <f>IF(基本情報入力シート!Y1281="","",基本情報入力シート!Y1281)</f>
        <v/>
      </c>
      <c r="O1256" s="164"/>
      <c r="P1256" s="43"/>
      <c r="Q1256" s="860"/>
      <c r="R1256" s="861"/>
      <c r="S1256" s="154" t="str">
        <f>IFERROR(ROUNDDOWN(Q1256*VLOOKUP(N1256,【参考】数式用!$AR$2:$AW$48,MATCH(P1256,【参考】数式用!$AT$4:$AW$4)+2,FALSE)*0.5, 0), "")</f>
        <v/>
      </c>
      <c r="T1256" s="47"/>
      <c r="U1256" s="156" t="str">
        <f>IFERROR(IF(AG1256&lt;&gt;"",Q1256*VLOOKUP(N1256,【参考】数式用!$AG$2:$AL$48,MATCH(P1256,【参考】数式用!$AI$4:$AL$4,0)+2,0), ""), "")</f>
        <v/>
      </c>
      <c r="V1256" s="42"/>
      <c r="W1256" s="862"/>
      <c r="X1256" s="863"/>
      <c r="Y1256" s="43"/>
      <c r="Z1256" s="48"/>
      <c r="AA1256" s="155"/>
      <c r="AB1256" s="49"/>
      <c r="AC1256" s="864" t="str">
        <f>IFERROR(IF(AG1256&lt;&gt;"",Z1256*VLOOKUP(N1256,【参考】数式用!$AG$2:$AL$48,MATCH(Y1256,【参考】数式用!$AI$4:$AL$4,0)+2,0), ""), "")</f>
        <v/>
      </c>
      <c r="AD1256" s="864"/>
      <c r="AE1256" s="409"/>
      <c r="AF1256" s="53"/>
      <c r="AG1256" s="421" t="str">
        <f>IFERROR(VLOOKUP(O1256, 【参考】数式用!$AY$5:$AY$13, 1, FALSE), "")</f>
        <v/>
      </c>
      <c r="AH1256" s="422" t="str">
        <f>IFERROR(VLOOKUP(N1256, 【参考】数式用!$BA$2:$BB$48, 2, FALSE), "")</f>
        <v/>
      </c>
      <c r="AI1256" s="423" t="str">
        <f t="shared" ref="AI1256:AI1319" si="42">IF(AND(OR(P1256="処遇改善加算Ⅰ",P1256="処遇改善加算Ⅱ"),AH1256="対象"), 1,"")</f>
        <v/>
      </c>
      <c r="AJ1256" s="424" t="str">
        <f t="shared" ref="AJ1256:AJ1319" si="43">IF(OR(Y1256="処遇改善加算Ⅰ",Y1256="処遇改善加算Ⅱ"),IF(AND(N1256&lt;&gt;"訪問型サービス（総合事業）",N1256&lt;&gt;"通所型サービス（総合事業）",N1256&lt;&gt;"（介護予防）短期入所生活介護",N1256&lt;&gt;"（介護予防）短期入所療養介護（老健）",N1256&lt;&gt;"（介護予防）短期入所療養介護 （病院等（老健以外）)",N1256&lt;&gt;"（介護予防）短期入所療養介護（医療院）"),1,""),"")</f>
        <v/>
      </c>
    </row>
    <row r="1257" spans="1:36" ht="30" customHeight="1">
      <c r="A1257" s="153">
        <v>1244</v>
      </c>
      <c r="B1257" s="857" t="str">
        <f>IF(基本情報入力シート!C1282="","",基本情報入力シート!C1282)</f>
        <v/>
      </c>
      <c r="C1257" s="858"/>
      <c r="D1257" s="858"/>
      <c r="E1257" s="858"/>
      <c r="F1257" s="858"/>
      <c r="G1257" s="858"/>
      <c r="H1257" s="858"/>
      <c r="I1257" s="859"/>
      <c r="J1257" s="405" t="str">
        <f>IF(基本情報入力シート!M1282="","",基本情報入力シート!M1282)</f>
        <v/>
      </c>
      <c r="K1257" s="406" t="str">
        <f>IF(基本情報入力シート!R1282="","",基本情報入力シート!R1282)</f>
        <v/>
      </c>
      <c r="L1257" s="406" t="str">
        <f>IF(基本情報入力シート!W1282="","",基本情報入力シート!W1282)</f>
        <v/>
      </c>
      <c r="M1257" s="405" t="str">
        <f>IF(基本情報入力シート!X1282="","",基本情報入力シート!X1282)</f>
        <v/>
      </c>
      <c r="N1257" s="157" t="str">
        <f>IF(基本情報入力シート!Y1282="","",基本情報入力シート!Y1282)</f>
        <v/>
      </c>
      <c r="O1257" s="164"/>
      <c r="P1257" s="43"/>
      <c r="Q1257" s="860"/>
      <c r="R1257" s="861"/>
      <c r="S1257" s="154" t="str">
        <f>IFERROR(ROUNDDOWN(Q1257*VLOOKUP(N1257,【参考】数式用!$AR$2:$AW$48,MATCH(P1257,【参考】数式用!$AT$4:$AW$4)+2,FALSE)*0.5, 0), "")</f>
        <v/>
      </c>
      <c r="T1257" s="47"/>
      <c r="U1257" s="156" t="str">
        <f>IFERROR(IF(AG1257&lt;&gt;"",Q1257*VLOOKUP(N1257,【参考】数式用!$AG$2:$AL$48,MATCH(P1257,【参考】数式用!$AI$4:$AL$4,0)+2,0), ""), "")</f>
        <v/>
      </c>
      <c r="V1257" s="42"/>
      <c r="W1257" s="862"/>
      <c r="X1257" s="863"/>
      <c r="Y1257" s="43"/>
      <c r="Z1257" s="48"/>
      <c r="AA1257" s="155"/>
      <c r="AB1257" s="49"/>
      <c r="AC1257" s="864" t="str">
        <f>IFERROR(IF(AG1257&lt;&gt;"",Z1257*VLOOKUP(N1257,【参考】数式用!$AG$2:$AL$48,MATCH(Y1257,【参考】数式用!$AI$4:$AL$4,0)+2,0), ""), "")</f>
        <v/>
      </c>
      <c r="AD1257" s="864"/>
      <c r="AE1257" s="409"/>
      <c r="AF1257" s="53"/>
      <c r="AG1257" s="421" t="str">
        <f>IFERROR(VLOOKUP(O1257, 【参考】数式用!$AY$5:$AY$13, 1, FALSE), "")</f>
        <v/>
      </c>
      <c r="AH1257" s="422" t="str">
        <f>IFERROR(VLOOKUP(N1257, 【参考】数式用!$BA$2:$BB$48, 2, FALSE), "")</f>
        <v/>
      </c>
      <c r="AI1257" s="423" t="str">
        <f t="shared" si="42"/>
        <v/>
      </c>
      <c r="AJ1257" s="424" t="str">
        <f t="shared" si="43"/>
        <v/>
      </c>
    </row>
    <row r="1258" spans="1:36" ht="30" customHeight="1">
      <c r="A1258" s="153">
        <v>1245</v>
      </c>
      <c r="B1258" s="857" t="str">
        <f>IF(基本情報入力シート!C1283="","",基本情報入力シート!C1283)</f>
        <v/>
      </c>
      <c r="C1258" s="858"/>
      <c r="D1258" s="858"/>
      <c r="E1258" s="858"/>
      <c r="F1258" s="858"/>
      <c r="G1258" s="858"/>
      <c r="H1258" s="858"/>
      <c r="I1258" s="859"/>
      <c r="J1258" s="405" t="str">
        <f>IF(基本情報入力シート!M1283="","",基本情報入力シート!M1283)</f>
        <v/>
      </c>
      <c r="K1258" s="406" t="str">
        <f>IF(基本情報入力シート!R1283="","",基本情報入力シート!R1283)</f>
        <v/>
      </c>
      <c r="L1258" s="406" t="str">
        <f>IF(基本情報入力シート!W1283="","",基本情報入力シート!W1283)</f>
        <v/>
      </c>
      <c r="M1258" s="405" t="str">
        <f>IF(基本情報入力シート!X1283="","",基本情報入力シート!X1283)</f>
        <v/>
      </c>
      <c r="N1258" s="157" t="str">
        <f>IF(基本情報入力シート!Y1283="","",基本情報入力シート!Y1283)</f>
        <v/>
      </c>
      <c r="O1258" s="164"/>
      <c r="P1258" s="43"/>
      <c r="Q1258" s="860"/>
      <c r="R1258" s="861"/>
      <c r="S1258" s="154" t="str">
        <f>IFERROR(ROUNDDOWN(Q1258*VLOOKUP(N1258,【参考】数式用!$AR$2:$AW$48,MATCH(P1258,【参考】数式用!$AT$4:$AW$4)+2,FALSE)*0.5, 0), "")</f>
        <v/>
      </c>
      <c r="T1258" s="47"/>
      <c r="U1258" s="156" t="str">
        <f>IFERROR(IF(AG1258&lt;&gt;"",Q1258*VLOOKUP(N1258,【参考】数式用!$AG$2:$AL$48,MATCH(P1258,【参考】数式用!$AI$4:$AL$4,0)+2,0), ""), "")</f>
        <v/>
      </c>
      <c r="V1258" s="42"/>
      <c r="W1258" s="862"/>
      <c r="X1258" s="863"/>
      <c r="Y1258" s="43"/>
      <c r="Z1258" s="48"/>
      <c r="AA1258" s="155"/>
      <c r="AB1258" s="49"/>
      <c r="AC1258" s="864" t="str">
        <f>IFERROR(IF(AG1258&lt;&gt;"",Z1258*VLOOKUP(N1258,【参考】数式用!$AG$2:$AL$48,MATCH(Y1258,【参考】数式用!$AI$4:$AL$4,0)+2,0), ""), "")</f>
        <v/>
      </c>
      <c r="AD1258" s="864"/>
      <c r="AE1258" s="409"/>
      <c r="AF1258" s="53"/>
      <c r="AG1258" s="421" t="str">
        <f>IFERROR(VLOOKUP(O1258, 【参考】数式用!$AY$5:$AY$13, 1, FALSE), "")</f>
        <v/>
      </c>
      <c r="AH1258" s="422" t="str">
        <f>IFERROR(VLOOKUP(N1258, 【参考】数式用!$BA$2:$BB$48, 2, FALSE), "")</f>
        <v/>
      </c>
      <c r="AI1258" s="423" t="str">
        <f t="shared" si="42"/>
        <v/>
      </c>
      <c r="AJ1258" s="424" t="str">
        <f t="shared" si="43"/>
        <v/>
      </c>
    </row>
    <row r="1259" spans="1:36" ht="30" customHeight="1">
      <c r="A1259" s="153">
        <v>1246</v>
      </c>
      <c r="B1259" s="857" t="str">
        <f>IF(基本情報入力シート!C1284="","",基本情報入力シート!C1284)</f>
        <v/>
      </c>
      <c r="C1259" s="858"/>
      <c r="D1259" s="858"/>
      <c r="E1259" s="858"/>
      <c r="F1259" s="858"/>
      <c r="G1259" s="858"/>
      <c r="H1259" s="858"/>
      <c r="I1259" s="859"/>
      <c r="J1259" s="405" t="str">
        <f>IF(基本情報入力シート!M1284="","",基本情報入力シート!M1284)</f>
        <v/>
      </c>
      <c r="K1259" s="406" t="str">
        <f>IF(基本情報入力シート!R1284="","",基本情報入力シート!R1284)</f>
        <v/>
      </c>
      <c r="L1259" s="406" t="str">
        <f>IF(基本情報入力シート!W1284="","",基本情報入力シート!W1284)</f>
        <v/>
      </c>
      <c r="M1259" s="405" t="str">
        <f>IF(基本情報入力シート!X1284="","",基本情報入力シート!X1284)</f>
        <v/>
      </c>
      <c r="N1259" s="157" t="str">
        <f>IF(基本情報入力シート!Y1284="","",基本情報入力シート!Y1284)</f>
        <v/>
      </c>
      <c r="O1259" s="164"/>
      <c r="P1259" s="43"/>
      <c r="Q1259" s="860"/>
      <c r="R1259" s="861"/>
      <c r="S1259" s="154" t="str">
        <f>IFERROR(ROUNDDOWN(Q1259*VLOOKUP(N1259,【参考】数式用!$AR$2:$AW$48,MATCH(P1259,【参考】数式用!$AT$4:$AW$4)+2,FALSE)*0.5, 0), "")</f>
        <v/>
      </c>
      <c r="T1259" s="47"/>
      <c r="U1259" s="156" t="str">
        <f>IFERROR(IF(AG1259&lt;&gt;"",Q1259*VLOOKUP(N1259,【参考】数式用!$AG$2:$AL$48,MATCH(P1259,【参考】数式用!$AI$4:$AL$4,0)+2,0), ""), "")</f>
        <v/>
      </c>
      <c r="V1259" s="42"/>
      <c r="W1259" s="862"/>
      <c r="X1259" s="863"/>
      <c r="Y1259" s="43"/>
      <c r="Z1259" s="48"/>
      <c r="AA1259" s="155"/>
      <c r="AB1259" s="49"/>
      <c r="AC1259" s="864" t="str">
        <f>IFERROR(IF(AG1259&lt;&gt;"",Z1259*VLOOKUP(N1259,【参考】数式用!$AG$2:$AL$48,MATCH(Y1259,【参考】数式用!$AI$4:$AL$4,0)+2,0), ""), "")</f>
        <v/>
      </c>
      <c r="AD1259" s="864"/>
      <c r="AE1259" s="409"/>
      <c r="AF1259" s="53"/>
      <c r="AG1259" s="421" t="str">
        <f>IFERROR(VLOOKUP(O1259, 【参考】数式用!$AY$5:$AY$13, 1, FALSE), "")</f>
        <v/>
      </c>
      <c r="AH1259" s="422" t="str">
        <f>IFERROR(VLOOKUP(N1259, 【参考】数式用!$BA$2:$BB$48, 2, FALSE), "")</f>
        <v/>
      </c>
      <c r="AI1259" s="423" t="str">
        <f t="shared" si="42"/>
        <v/>
      </c>
      <c r="AJ1259" s="424" t="str">
        <f t="shared" si="43"/>
        <v/>
      </c>
    </row>
    <row r="1260" spans="1:36" ht="30" customHeight="1">
      <c r="A1260" s="153">
        <v>1247</v>
      </c>
      <c r="B1260" s="857" t="str">
        <f>IF(基本情報入力シート!C1285="","",基本情報入力シート!C1285)</f>
        <v/>
      </c>
      <c r="C1260" s="858"/>
      <c r="D1260" s="858"/>
      <c r="E1260" s="858"/>
      <c r="F1260" s="858"/>
      <c r="G1260" s="858"/>
      <c r="H1260" s="858"/>
      <c r="I1260" s="859"/>
      <c r="J1260" s="405" t="str">
        <f>IF(基本情報入力シート!M1285="","",基本情報入力シート!M1285)</f>
        <v/>
      </c>
      <c r="K1260" s="406" t="str">
        <f>IF(基本情報入力シート!R1285="","",基本情報入力シート!R1285)</f>
        <v/>
      </c>
      <c r="L1260" s="406" t="str">
        <f>IF(基本情報入力シート!W1285="","",基本情報入力シート!W1285)</f>
        <v/>
      </c>
      <c r="M1260" s="405" t="str">
        <f>IF(基本情報入力シート!X1285="","",基本情報入力シート!X1285)</f>
        <v/>
      </c>
      <c r="N1260" s="157" t="str">
        <f>IF(基本情報入力シート!Y1285="","",基本情報入力シート!Y1285)</f>
        <v/>
      </c>
      <c r="O1260" s="164"/>
      <c r="P1260" s="43"/>
      <c r="Q1260" s="860"/>
      <c r="R1260" s="861"/>
      <c r="S1260" s="154" t="str">
        <f>IFERROR(ROUNDDOWN(Q1260*VLOOKUP(N1260,【参考】数式用!$AR$2:$AW$48,MATCH(P1260,【参考】数式用!$AT$4:$AW$4)+2,FALSE)*0.5, 0), "")</f>
        <v/>
      </c>
      <c r="T1260" s="47"/>
      <c r="U1260" s="156" t="str">
        <f>IFERROR(IF(AG1260&lt;&gt;"",Q1260*VLOOKUP(N1260,【参考】数式用!$AG$2:$AL$48,MATCH(P1260,【参考】数式用!$AI$4:$AL$4,0)+2,0), ""), "")</f>
        <v/>
      </c>
      <c r="V1260" s="42"/>
      <c r="W1260" s="862"/>
      <c r="X1260" s="863"/>
      <c r="Y1260" s="43"/>
      <c r="Z1260" s="48"/>
      <c r="AA1260" s="155"/>
      <c r="AB1260" s="49"/>
      <c r="AC1260" s="864" t="str">
        <f>IFERROR(IF(AG1260&lt;&gt;"",Z1260*VLOOKUP(N1260,【参考】数式用!$AG$2:$AL$48,MATCH(Y1260,【参考】数式用!$AI$4:$AL$4,0)+2,0), ""), "")</f>
        <v/>
      </c>
      <c r="AD1260" s="864"/>
      <c r="AE1260" s="409"/>
      <c r="AF1260" s="53"/>
      <c r="AG1260" s="421" t="str">
        <f>IFERROR(VLOOKUP(O1260, 【参考】数式用!$AY$5:$AY$13, 1, FALSE), "")</f>
        <v/>
      </c>
      <c r="AH1260" s="422" t="str">
        <f>IFERROR(VLOOKUP(N1260, 【参考】数式用!$BA$2:$BB$48, 2, FALSE), "")</f>
        <v/>
      </c>
      <c r="AI1260" s="423" t="str">
        <f t="shared" si="42"/>
        <v/>
      </c>
      <c r="AJ1260" s="424" t="str">
        <f t="shared" si="43"/>
        <v/>
      </c>
    </row>
    <row r="1261" spans="1:36" ht="30" customHeight="1">
      <c r="A1261" s="153">
        <v>1248</v>
      </c>
      <c r="B1261" s="857" t="str">
        <f>IF(基本情報入力シート!C1286="","",基本情報入力シート!C1286)</f>
        <v/>
      </c>
      <c r="C1261" s="858"/>
      <c r="D1261" s="858"/>
      <c r="E1261" s="858"/>
      <c r="F1261" s="858"/>
      <c r="G1261" s="858"/>
      <c r="H1261" s="858"/>
      <c r="I1261" s="859"/>
      <c r="J1261" s="405" t="str">
        <f>IF(基本情報入力シート!M1286="","",基本情報入力シート!M1286)</f>
        <v/>
      </c>
      <c r="K1261" s="406" t="str">
        <f>IF(基本情報入力シート!R1286="","",基本情報入力シート!R1286)</f>
        <v/>
      </c>
      <c r="L1261" s="406" t="str">
        <f>IF(基本情報入力シート!W1286="","",基本情報入力シート!W1286)</f>
        <v/>
      </c>
      <c r="M1261" s="405" t="str">
        <f>IF(基本情報入力シート!X1286="","",基本情報入力シート!X1286)</f>
        <v/>
      </c>
      <c r="N1261" s="157" t="str">
        <f>IF(基本情報入力シート!Y1286="","",基本情報入力シート!Y1286)</f>
        <v/>
      </c>
      <c r="O1261" s="164"/>
      <c r="P1261" s="43"/>
      <c r="Q1261" s="860"/>
      <c r="R1261" s="861"/>
      <c r="S1261" s="154" t="str">
        <f>IFERROR(ROUNDDOWN(Q1261*VLOOKUP(N1261,【参考】数式用!$AR$2:$AW$48,MATCH(P1261,【参考】数式用!$AT$4:$AW$4)+2,FALSE)*0.5, 0), "")</f>
        <v/>
      </c>
      <c r="T1261" s="47"/>
      <c r="U1261" s="156" t="str">
        <f>IFERROR(IF(AG1261&lt;&gt;"",Q1261*VLOOKUP(N1261,【参考】数式用!$AG$2:$AL$48,MATCH(P1261,【参考】数式用!$AI$4:$AL$4,0)+2,0), ""), "")</f>
        <v/>
      </c>
      <c r="V1261" s="42"/>
      <c r="W1261" s="862"/>
      <c r="X1261" s="863"/>
      <c r="Y1261" s="43"/>
      <c r="Z1261" s="48"/>
      <c r="AA1261" s="155"/>
      <c r="AB1261" s="49"/>
      <c r="AC1261" s="864" t="str">
        <f>IFERROR(IF(AG1261&lt;&gt;"",Z1261*VLOOKUP(N1261,【参考】数式用!$AG$2:$AL$48,MATCH(Y1261,【参考】数式用!$AI$4:$AL$4,0)+2,0), ""), "")</f>
        <v/>
      </c>
      <c r="AD1261" s="864"/>
      <c r="AE1261" s="409"/>
      <c r="AF1261" s="53"/>
      <c r="AG1261" s="421" t="str">
        <f>IFERROR(VLOOKUP(O1261, 【参考】数式用!$AY$5:$AY$13, 1, FALSE), "")</f>
        <v/>
      </c>
      <c r="AH1261" s="422" t="str">
        <f>IFERROR(VLOOKUP(N1261, 【参考】数式用!$BA$2:$BB$48, 2, FALSE), "")</f>
        <v/>
      </c>
      <c r="AI1261" s="423" t="str">
        <f t="shared" si="42"/>
        <v/>
      </c>
      <c r="AJ1261" s="424" t="str">
        <f t="shared" si="43"/>
        <v/>
      </c>
    </row>
    <row r="1262" spans="1:36" ht="30" customHeight="1">
      <c r="A1262" s="153">
        <v>1249</v>
      </c>
      <c r="B1262" s="857" t="str">
        <f>IF(基本情報入力シート!C1287="","",基本情報入力シート!C1287)</f>
        <v/>
      </c>
      <c r="C1262" s="858"/>
      <c r="D1262" s="858"/>
      <c r="E1262" s="858"/>
      <c r="F1262" s="858"/>
      <c r="G1262" s="858"/>
      <c r="H1262" s="858"/>
      <c r="I1262" s="859"/>
      <c r="J1262" s="405" t="str">
        <f>IF(基本情報入力シート!M1287="","",基本情報入力シート!M1287)</f>
        <v/>
      </c>
      <c r="K1262" s="406" t="str">
        <f>IF(基本情報入力シート!R1287="","",基本情報入力シート!R1287)</f>
        <v/>
      </c>
      <c r="L1262" s="406" t="str">
        <f>IF(基本情報入力シート!W1287="","",基本情報入力シート!W1287)</f>
        <v/>
      </c>
      <c r="M1262" s="405" t="str">
        <f>IF(基本情報入力シート!X1287="","",基本情報入力シート!X1287)</f>
        <v/>
      </c>
      <c r="N1262" s="157" t="str">
        <f>IF(基本情報入力シート!Y1287="","",基本情報入力シート!Y1287)</f>
        <v/>
      </c>
      <c r="O1262" s="164"/>
      <c r="P1262" s="43"/>
      <c r="Q1262" s="860"/>
      <c r="R1262" s="861"/>
      <c r="S1262" s="154" t="str">
        <f>IFERROR(ROUNDDOWN(Q1262*VLOOKUP(N1262,【参考】数式用!$AR$2:$AW$48,MATCH(P1262,【参考】数式用!$AT$4:$AW$4)+2,FALSE)*0.5, 0), "")</f>
        <v/>
      </c>
      <c r="T1262" s="47"/>
      <c r="U1262" s="156" t="str">
        <f>IFERROR(IF(AG1262&lt;&gt;"",Q1262*VLOOKUP(N1262,【参考】数式用!$AG$2:$AL$48,MATCH(P1262,【参考】数式用!$AI$4:$AL$4,0)+2,0), ""), "")</f>
        <v/>
      </c>
      <c r="V1262" s="42"/>
      <c r="W1262" s="862"/>
      <c r="X1262" s="863"/>
      <c r="Y1262" s="43"/>
      <c r="Z1262" s="48"/>
      <c r="AA1262" s="155"/>
      <c r="AB1262" s="49"/>
      <c r="AC1262" s="864" t="str">
        <f>IFERROR(IF(AG1262&lt;&gt;"",Z1262*VLOOKUP(N1262,【参考】数式用!$AG$2:$AL$48,MATCH(Y1262,【参考】数式用!$AI$4:$AL$4,0)+2,0), ""), "")</f>
        <v/>
      </c>
      <c r="AD1262" s="864"/>
      <c r="AE1262" s="409"/>
      <c r="AF1262" s="53"/>
      <c r="AG1262" s="421" t="str">
        <f>IFERROR(VLOOKUP(O1262, 【参考】数式用!$AY$5:$AY$13, 1, FALSE), "")</f>
        <v/>
      </c>
      <c r="AH1262" s="422" t="str">
        <f>IFERROR(VLOOKUP(N1262, 【参考】数式用!$BA$2:$BB$48, 2, FALSE), "")</f>
        <v/>
      </c>
      <c r="AI1262" s="423" t="str">
        <f t="shared" si="42"/>
        <v/>
      </c>
      <c r="AJ1262" s="424" t="str">
        <f t="shared" si="43"/>
        <v/>
      </c>
    </row>
    <row r="1263" spans="1:36" ht="30" customHeight="1">
      <c r="A1263" s="153">
        <v>1250</v>
      </c>
      <c r="B1263" s="857" t="str">
        <f>IF(基本情報入力シート!C1288="","",基本情報入力シート!C1288)</f>
        <v/>
      </c>
      <c r="C1263" s="858"/>
      <c r="D1263" s="858"/>
      <c r="E1263" s="858"/>
      <c r="F1263" s="858"/>
      <c r="G1263" s="858"/>
      <c r="H1263" s="858"/>
      <c r="I1263" s="859"/>
      <c r="J1263" s="405" t="str">
        <f>IF(基本情報入力シート!M1288="","",基本情報入力シート!M1288)</f>
        <v/>
      </c>
      <c r="K1263" s="406" t="str">
        <f>IF(基本情報入力シート!R1288="","",基本情報入力シート!R1288)</f>
        <v/>
      </c>
      <c r="L1263" s="406" t="str">
        <f>IF(基本情報入力シート!W1288="","",基本情報入力シート!W1288)</f>
        <v/>
      </c>
      <c r="M1263" s="405" t="str">
        <f>IF(基本情報入力シート!X1288="","",基本情報入力シート!X1288)</f>
        <v/>
      </c>
      <c r="N1263" s="157" t="str">
        <f>IF(基本情報入力シート!Y1288="","",基本情報入力シート!Y1288)</f>
        <v/>
      </c>
      <c r="O1263" s="164"/>
      <c r="P1263" s="43"/>
      <c r="Q1263" s="860"/>
      <c r="R1263" s="861"/>
      <c r="S1263" s="154" t="str">
        <f>IFERROR(ROUNDDOWN(Q1263*VLOOKUP(N1263,【参考】数式用!$AR$2:$AW$48,MATCH(P1263,【参考】数式用!$AT$4:$AW$4)+2,FALSE)*0.5, 0), "")</f>
        <v/>
      </c>
      <c r="T1263" s="47"/>
      <c r="U1263" s="156" t="str">
        <f>IFERROR(IF(AG1263&lt;&gt;"",Q1263*VLOOKUP(N1263,【参考】数式用!$AG$2:$AL$48,MATCH(P1263,【参考】数式用!$AI$4:$AL$4,0)+2,0), ""), "")</f>
        <v/>
      </c>
      <c r="V1263" s="42"/>
      <c r="W1263" s="862"/>
      <c r="X1263" s="863"/>
      <c r="Y1263" s="43"/>
      <c r="Z1263" s="48"/>
      <c r="AA1263" s="155"/>
      <c r="AB1263" s="49"/>
      <c r="AC1263" s="864" t="str">
        <f>IFERROR(IF(AG1263&lt;&gt;"",Z1263*VLOOKUP(N1263,【参考】数式用!$AG$2:$AL$48,MATCH(Y1263,【参考】数式用!$AI$4:$AL$4,0)+2,0), ""), "")</f>
        <v/>
      </c>
      <c r="AD1263" s="864"/>
      <c r="AE1263" s="409"/>
      <c r="AF1263" s="53"/>
      <c r="AG1263" s="421" t="str">
        <f>IFERROR(VLOOKUP(O1263, 【参考】数式用!$AY$5:$AY$13, 1, FALSE), "")</f>
        <v/>
      </c>
      <c r="AH1263" s="422" t="str">
        <f>IFERROR(VLOOKUP(N1263, 【参考】数式用!$BA$2:$BB$48, 2, FALSE), "")</f>
        <v/>
      </c>
      <c r="AI1263" s="423" t="str">
        <f t="shared" si="42"/>
        <v/>
      </c>
      <c r="AJ1263" s="424" t="str">
        <f t="shared" si="43"/>
        <v/>
      </c>
    </row>
    <row r="1264" spans="1:36" ht="30" customHeight="1">
      <c r="A1264" s="153">
        <v>1251</v>
      </c>
      <c r="B1264" s="857" t="str">
        <f>IF(基本情報入力シート!C1289="","",基本情報入力シート!C1289)</f>
        <v/>
      </c>
      <c r="C1264" s="858"/>
      <c r="D1264" s="858"/>
      <c r="E1264" s="858"/>
      <c r="F1264" s="858"/>
      <c r="G1264" s="858"/>
      <c r="H1264" s="858"/>
      <c r="I1264" s="859"/>
      <c r="J1264" s="405" t="str">
        <f>IF(基本情報入力シート!M1289="","",基本情報入力シート!M1289)</f>
        <v/>
      </c>
      <c r="K1264" s="406" t="str">
        <f>IF(基本情報入力シート!R1289="","",基本情報入力シート!R1289)</f>
        <v/>
      </c>
      <c r="L1264" s="406" t="str">
        <f>IF(基本情報入力シート!W1289="","",基本情報入力シート!W1289)</f>
        <v/>
      </c>
      <c r="M1264" s="405" t="str">
        <f>IF(基本情報入力シート!X1289="","",基本情報入力シート!X1289)</f>
        <v/>
      </c>
      <c r="N1264" s="157" t="str">
        <f>IF(基本情報入力シート!Y1289="","",基本情報入力シート!Y1289)</f>
        <v/>
      </c>
      <c r="O1264" s="164"/>
      <c r="P1264" s="43"/>
      <c r="Q1264" s="860"/>
      <c r="R1264" s="861"/>
      <c r="S1264" s="154" t="str">
        <f>IFERROR(ROUNDDOWN(Q1264*VLOOKUP(N1264,【参考】数式用!$AR$2:$AW$48,MATCH(P1264,【参考】数式用!$AT$4:$AW$4)+2,FALSE)*0.5, 0), "")</f>
        <v/>
      </c>
      <c r="T1264" s="47"/>
      <c r="U1264" s="156" t="str">
        <f>IFERROR(IF(AG1264&lt;&gt;"",Q1264*VLOOKUP(N1264,【参考】数式用!$AG$2:$AL$48,MATCH(P1264,【参考】数式用!$AI$4:$AL$4,0)+2,0), ""), "")</f>
        <v/>
      </c>
      <c r="V1264" s="42"/>
      <c r="W1264" s="862"/>
      <c r="X1264" s="863"/>
      <c r="Y1264" s="43"/>
      <c r="Z1264" s="48"/>
      <c r="AA1264" s="155"/>
      <c r="AB1264" s="49"/>
      <c r="AC1264" s="864" t="str">
        <f>IFERROR(IF(AG1264&lt;&gt;"",Z1264*VLOOKUP(N1264,【参考】数式用!$AG$2:$AL$48,MATCH(Y1264,【参考】数式用!$AI$4:$AL$4,0)+2,0), ""), "")</f>
        <v/>
      </c>
      <c r="AD1264" s="864"/>
      <c r="AE1264" s="409"/>
      <c r="AF1264" s="53"/>
      <c r="AG1264" s="421" t="str">
        <f>IFERROR(VLOOKUP(O1264, 【参考】数式用!$AY$5:$AY$13, 1, FALSE), "")</f>
        <v/>
      </c>
      <c r="AH1264" s="422" t="str">
        <f>IFERROR(VLOOKUP(N1264, 【参考】数式用!$BA$2:$BB$48, 2, FALSE), "")</f>
        <v/>
      </c>
      <c r="AI1264" s="423" t="str">
        <f t="shared" si="42"/>
        <v/>
      </c>
      <c r="AJ1264" s="424" t="str">
        <f t="shared" si="43"/>
        <v/>
      </c>
    </row>
    <row r="1265" spans="1:36" ht="30" customHeight="1">
      <c r="A1265" s="153">
        <v>1252</v>
      </c>
      <c r="B1265" s="857" t="str">
        <f>IF(基本情報入力シート!C1290="","",基本情報入力シート!C1290)</f>
        <v/>
      </c>
      <c r="C1265" s="858"/>
      <c r="D1265" s="858"/>
      <c r="E1265" s="858"/>
      <c r="F1265" s="858"/>
      <c r="G1265" s="858"/>
      <c r="H1265" s="858"/>
      <c r="I1265" s="859"/>
      <c r="J1265" s="405" t="str">
        <f>IF(基本情報入力シート!M1290="","",基本情報入力シート!M1290)</f>
        <v/>
      </c>
      <c r="K1265" s="406" t="str">
        <f>IF(基本情報入力シート!R1290="","",基本情報入力シート!R1290)</f>
        <v/>
      </c>
      <c r="L1265" s="406" t="str">
        <f>IF(基本情報入力シート!W1290="","",基本情報入力シート!W1290)</f>
        <v/>
      </c>
      <c r="M1265" s="405" t="str">
        <f>IF(基本情報入力シート!X1290="","",基本情報入力シート!X1290)</f>
        <v/>
      </c>
      <c r="N1265" s="157" t="str">
        <f>IF(基本情報入力シート!Y1290="","",基本情報入力シート!Y1290)</f>
        <v/>
      </c>
      <c r="O1265" s="164"/>
      <c r="P1265" s="43"/>
      <c r="Q1265" s="860"/>
      <c r="R1265" s="861"/>
      <c r="S1265" s="154" t="str">
        <f>IFERROR(ROUNDDOWN(Q1265*VLOOKUP(N1265,【参考】数式用!$AR$2:$AW$48,MATCH(P1265,【参考】数式用!$AT$4:$AW$4)+2,FALSE)*0.5, 0), "")</f>
        <v/>
      </c>
      <c r="T1265" s="47"/>
      <c r="U1265" s="156" t="str">
        <f>IFERROR(IF(AG1265&lt;&gt;"",Q1265*VLOOKUP(N1265,【参考】数式用!$AG$2:$AL$48,MATCH(P1265,【参考】数式用!$AI$4:$AL$4,0)+2,0), ""), "")</f>
        <v/>
      </c>
      <c r="V1265" s="42"/>
      <c r="W1265" s="862"/>
      <c r="X1265" s="863"/>
      <c r="Y1265" s="43"/>
      <c r="Z1265" s="48"/>
      <c r="AA1265" s="155"/>
      <c r="AB1265" s="49"/>
      <c r="AC1265" s="864" t="str">
        <f>IFERROR(IF(AG1265&lt;&gt;"",Z1265*VLOOKUP(N1265,【参考】数式用!$AG$2:$AL$48,MATCH(Y1265,【参考】数式用!$AI$4:$AL$4,0)+2,0), ""), "")</f>
        <v/>
      </c>
      <c r="AD1265" s="864"/>
      <c r="AE1265" s="409"/>
      <c r="AF1265" s="53"/>
      <c r="AG1265" s="421" t="str">
        <f>IFERROR(VLOOKUP(O1265, 【参考】数式用!$AY$5:$AY$13, 1, FALSE), "")</f>
        <v/>
      </c>
      <c r="AH1265" s="422" t="str">
        <f>IFERROR(VLOOKUP(N1265, 【参考】数式用!$BA$2:$BB$48, 2, FALSE), "")</f>
        <v/>
      </c>
      <c r="AI1265" s="423" t="str">
        <f t="shared" si="42"/>
        <v/>
      </c>
      <c r="AJ1265" s="424" t="str">
        <f t="shared" si="43"/>
        <v/>
      </c>
    </row>
    <row r="1266" spans="1:36" ht="30" customHeight="1">
      <c r="A1266" s="153">
        <v>1253</v>
      </c>
      <c r="B1266" s="857" t="str">
        <f>IF(基本情報入力シート!C1291="","",基本情報入力シート!C1291)</f>
        <v/>
      </c>
      <c r="C1266" s="858"/>
      <c r="D1266" s="858"/>
      <c r="E1266" s="858"/>
      <c r="F1266" s="858"/>
      <c r="G1266" s="858"/>
      <c r="H1266" s="858"/>
      <c r="I1266" s="859"/>
      <c r="J1266" s="405" t="str">
        <f>IF(基本情報入力シート!M1291="","",基本情報入力シート!M1291)</f>
        <v/>
      </c>
      <c r="K1266" s="406" t="str">
        <f>IF(基本情報入力シート!R1291="","",基本情報入力シート!R1291)</f>
        <v/>
      </c>
      <c r="L1266" s="406" t="str">
        <f>IF(基本情報入力シート!W1291="","",基本情報入力シート!W1291)</f>
        <v/>
      </c>
      <c r="M1266" s="405" t="str">
        <f>IF(基本情報入力シート!X1291="","",基本情報入力シート!X1291)</f>
        <v/>
      </c>
      <c r="N1266" s="157" t="str">
        <f>IF(基本情報入力シート!Y1291="","",基本情報入力シート!Y1291)</f>
        <v/>
      </c>
      <c r="O1266" s="164"/>
      <c r="P1266" s="43"/>
      <c r="Q1266" s="860"/>
      <c r="R1266" s="861"/>
      <c r="S1266" s="154" t="str">
        <f>IFERROR(ROUNDDOWN(Q1266*VLOOKUP(N1266,【参考】数式用!$AR$2:$AW$48,MATCH(P1266,【参考】数式用!$AT$4:$AW$4)+2,FALSE)*0.5, 0), "")</f>
        <v/>
      </c>
      <c r="T1266" s="47"/>
      <c r="U1266" s="156" t="str">
        <f>IFERROR(IF(AG1266&lt;&gt;"",Q1266*VLOOKUP(N1266,【参考】数式用!$AG$2:$AL$48,MATCH(P1266,【参考】数式用!$AI$4:$AL$4,0)+2,0), ""), "")</f>
        <v/>
      </c>
      <c r="V1266" s="42"/>
      <c r="W1266" s="862"/>
      <c r="X1266" s="863"/>
      <c r="Y1266" s="43"/>
      <c r="Z1266" s="48"/>
      <c r="AA1266" s="155"/>
      <c r="AB1266" s="49"/>
      <c r="AC1266" s="864" t="str">
        <f>IFERROR(IF(AG1266&lt;&gt;"",Z1266*VLOOKUP(N1266,【参考】数式用!$AG$2:$AL$48,MATCH(Y1266,【参考】数式用!$AI$4:$AL$4,0)+2,0), ""), "")</f>
        <v/>
      </c>
      <c r="AD1266" s="864"/>
      <c r="AE1266" s="409"/>
      <c r="AF1266" s="53"/>
      <c r="AG1266" s="421" t="str">
        <f>IFERROR(VLOOKUP(O1266, 【参考】数式用!$AY$5:$AY$13, 1, FALSE), "")</f>
        <v/>
      </c>
      <c r="AH1266" s="422" t="str">
        <f>IFERROR(VLOOKUP(N1266, 【参考】数式用!$BA$2:$BB$48, 2, FALSE), "")</f>
        <v/>
      </c>
      <c r="AI1266" s="423" t="str">
        <f t="shared" si="42"/>
        <v/>
      </c>
      <c r="AJ1266" s="424" t="str">
        <f t="shared" si="43"/>
        <v/>
      </c>
    </row>
    <row r="1267" spans="1:36" ht="30" customHeight="1">
      <c r="A1267" s="153">
        <v>1254</v>
      </c>
      <c r="B1267" s="857" t="str">
        <f>IF(基本情報入力シート!C1292="","",基本情報入力シート!C1292)</f>
        <v/>
      </c>
      <c r="C1267" s="858"/>
      <c r="D1267" s="858"/>
      <c r="E1267" s="858"/>
      <c r="F1267" s="858"/>
      <c r="G1267" s="858"/>
      <c r="H1267" s="858"/>
      <c r="I1267" s="859"/>
      <c r="J1267" s="405" t="str">
        <f>IF(基本情報入力シート!M1292="","",基本情報入力シート!M1292)</f>
        <v/>
      </c>
      <c r="K1267" s="406" t="str">
        <f>IF(基本情報入力シート!R1292="","",基本情報入力シート!R1292)</f>
        <v/>
      </c>
      <c r="L1267" s="406" t="str">
        <f>IF(基本情報入力シート!W1292="","",基本情報入力シート!W1292)</f>
        <v/>
      </c>
      <c r="M1267" s="405" t="str">
        <f>IF(基本情報入力シート!X1292="","",基本情報入力シート!X1292)</f>
        <v/>
      </c>
      <c r="N1267" s="157" t="str">
        <f>IF(基本情報入力シート!Y1292="","",基本情報入力シート!Y1292)</f>
        <v/>
      </c>
      <c r="O1267" s="164"/>
      <c r="P1267" s="43"/>
      <c r="Q1267" s="860"/>
      <c r="R1267" s="861"/>
      <c r="S1267" s="154" t="str">
        <f>IFERROR(ROUNDDOWN(Q1267*VLOOKUP(N1267,【参考】数式用!$AR$2:$AW$48,MATCH(P1267,【参考】数式用!$AT$4:$AW$4)+2,FALSE)*0.5, 0), "")</f>
        <v/>
      </c>
      <c r="T1267" s="47"/>
      <c r="U1267" s="156" t="str">
        <f>IFERROR(IF(AG1267&lt;&gt;"",Q1267*VLOOKUP(N1267,【参考】数式用!$AG$2:$AL$48,MATCH(P1267,【参考】数式用!$AI$4:$AL$4,0)+2,0), ""), "")</f>
        <v/>
      </c>
      <c r="V1267" s="42"/>
      <c r="W1267" s="862"/>
      <c r="X1267" s="863"/>
      <c r="Y1267" s="43"/>
      <c r="Z1267" s="48"/>
      <c r="AA1267" s="155"/>
      <c r="AB1267" s="49"/>
      <c r="AC1267" s="864" t="str">
        <f>IFERROR(IF(AG1267&lt;&gt;"",Z1267*VLOOKUP(N1267,【参考】数式用!$AG$2:$AL$48,MATCH(Y1267,【参考】数式用!$AI$4:$AL$4,0)+2,0), ""), "")</f>
        <v/>
      </c>
      <c r="AD1267" s="864"/>
      <c r="AE1267" s="409"/>
      <c r="AF1267" s="53"/>
      <c r="AG1267" s="421" t="str">
        <f>IFERROR(VLOOKUP(O1267, 【参考】数式用!$AY$5:$AY$13, 1, FALSE), "")</f>
        <v/>
      </c>
      <c r="AH1267" s="422" t="str">
        <f>IFERROR(VLOOKUP(N1267, 【参考】数式用!$BA$2:$BB$48, 2, FALSE), "")</f>
        <v/>
      </c>
      <c r="AI1267" s="423" t="str">
        <f t="shared" si="42"/>
        <v/>
      </c>
      <c r="AJ1267" s="424" t="str">
        <f t="shared" si="43"/>
        <v/>
      </c>
    </row>
    <row r="1268" spans="1:36" ht="30" customHeight="1">
      <c r="A1268" s="153">
        <v>1255</v>
      </c>
      <c r="B1268" s="857" t="str">
        <f>IF(基本情報入力シート!C1293="","",基本情報入力シート!C1293)</f>
        <v/>
      </c>
      <c r="C1268" s="858"/>
      <c r="D1268" s="858"/>
      <c r="E1268" s="858"/>
      <c r="F1268" s="858"/>
      <c r="G1268" s="858"/>
      <c r="H1268" s="858"/>
      <c r="I1268" s="859"/>
      <c r="J1268" s="405" t="str">
        <f>IF(基本情報入力シート!M1293="","",基本情報入力シート!M1293)</f>
        <v/>
      </c>
      <c r="K1268" s="406" t="str">
        <f>IF(基本情報入力シート!R1293="","",基本情報入力シート!R1293)</f>
        <v/>
      </c>
      <c r="L1268" s="406" t="str">
        <f>IF(基本情報入力シート!W1293="","",基本情報入力シート!W1293)</f>
        <v/>
      </c>
      <c r="M1268" s="405" t="str">
        <f>IF(基本情報入力シート!X1293="","",基本情報入力シート!X1293)</f>
        <v/>
      </c>
      <c r="N1268" s="157" t="str">
        <f>IF(基本情報入力シート!Y1293="","",基本情報入力シート!Y1293)</f>
        <v/>
      </c>
      <c r="O1268" s="164"/>
      <c r="P1268" s="43"/>
      <c r="Q1268" s="860"/>
      <c r="R1268" s="861"/>
      <c r="S1268" s="154" t="str">
        <f>IFERROR(ROUNDDOWN(Q1268*VLOOKUP(N1268,【参考】数式用!$AR$2:$AW$48,MATCH(P1268,【参考】数式用!$AT$4:$AW$4)+2,FALSE)*0.5, 0), "")</f>
        <v/>
      </c>
      <c r="T1268" s="47"/>
      <c r="U1268" s="156" t="str">
        <f>IFERROR(IF(AG1268&lt;&gt;"",Q1268*VLOOKUP(N1268,【参考】数式用!$AG$2:$AL$48,MATCH(P1268,【参考】数式用!$AI$4:$AL$4,0)+2,0), ""), "")</f>
        <v/>
      </c>
      <c r="V1268" s="42"/>
      <c r="W1268" s="862"/>
      <c r="X1268" s="863"/>
      <c r="Y1268" s="43"/>
      <c r="Z1268" s="48"/>
      <c r="AA1268" s="155"/>
      <c r="AB1268" s="49"/>
      <c r="AC1268" s="864" t="str">
        <f>IFERROR(IF(AG1268&lt;&gt;"",Z1268*VLOOKUP(N1268,【参考】数式用!$AG$2:$AL$48,MATCH(Y1268,【参考】数式用!$AI$4:$AL$4,0)+2,0), ""), "")</f>
        <v/>
      </c>
      <c r="AD1268" s="864"/>
      <c r="AE1268" s="409"/>
      <c r="AF1268" s="53"/>
      <c r="AG1268" s="421" t="str">
        <f>IFERROR(VLOOKUP(O1268, 【参考】数式用!$AY$5:$AY$13, 1, FALSE), "")</f>
        <v/>
      </c>
      <c r="AH1268" s="422" t="str">
        <f>IFERROR(VLOOKUP(N1268, 【参考】数式用!$BA$2:$BB$48, 2, FALSE), "")</f>
        <v/>
      </c>
      <c r="AI1268" s="423" t="str">
        <f t="shared" si="42"/>
        <v/>
      </c>
      <c r="AJ1268" s="424" t="str">
        <f t="shared" si="43"/>
        <v/>
      </c>
    </row>
    <row r="1269" spans="1:36" ht="30" customHeight="1">
      <c r="A1269" s="153">
        <v>1256</v>
      </c>
      <c r="B1269" s="857" t="str">
        <f>IF(基本情報入力シート!C1294="","",基本情報入力シート!C1294)</f>
        <v/>
      </c>
      <c r="C1269" s="858"/>
      <c r="D1269" s="858"/>
      <c r="E1269" s="858"/>
      <c r="F1269" s="858"/>
      <c r="G1269" s="858"/>
      <c r="H1269" s="858"/>
      <c r="I1269" s="859"/>
      <c r="J1269" s="405" t="str">
        <f>IF(基本情報入力シート!M1294="","",基本情報入力シート!M1294)</f>
        <v/>
      </c>
      <c r="K1269" s="406" t="str">
        <f>IF(基本情報入力シート!R1294="","",基本情報入力シート!R1294)</f>
        <v/>
      </c>
      <c r="L1269" s="406" t="str">
        <f>IF(基本情報入力シート!W1294="","",基本情報入力シート!W1294)</f>
        <v/>
      </c>
      <c r="M1269" s="405" t="str">
        <f>IF(基本情報入力シート!X1294="","",基本情報入力シート!X1294)</f>
        <v/>
      </c>
      <c r="N1269" s="157" t="str">
        <f>IF(基本情報入力シート!Y1294="","",基本情報入力シート!Y1294)</f>
        <v/>
      </c>
      <c r="O1269" s="164"/>
      <c r="P1269" s="43"/>
      <c r="Q1269" s="860"/>
      <c r="R1269" s="861"/>
      <c r="S1269" s="154" t="str">
        <f>IFERROR(ROUNDDOWN(Q1269*VLOOKUP(N1269,【参考】数式用!$AR$2:$AW$48,MATCH(P1269,【参考】数式用!$AT$4:$AW$4)+2,FALSE)*0.5, 0), "")</f>
        <v/>
      </c>
      <c r="T1269" s="47"/>
      <c r="U1269" s="156" t="str">
        <f>IFERROR(IF(AG1269&lt;&gt;"",Q1269*VLOOKUP(N1269,【参考】数式用!$AG$2:$AL$48,MATCH(P1269,【参考】数式用!$AI$4:$AL$4,0)+2,0), ""), "")</f>
        <v/>
      </c>
      <c r="V1269" s="42"/>
      <c r="W1269" s="862"/>
      <c r="X1269" s="863"/>
      <c r="Y1269" s="43"/>
      <c r="Z1269" s="48"/>
      <c r="AA1269" s="155"/>
      <c r="AB1269" s="49"/>
      <c r="AC1269" s="864" t="str">
        <f>IFERROR(IF(AG1269&lt;&gt;"",Z1269*VLOOKUP(N1269,【参考】数式用!$AG$2:$AL$48,MATCH(Y1269,【参考】数式用!$AI$4:$AL$4,0)+2,0), ""), "")</f>
        <v/>
      </c>
      <c r="AD1269" s="864"/>
      <c r="AE1269" s="409"/>
      <c r="AF1269" s="53"/>
      <c r="AG1269" s="421" t="str">
        <f>IFERROR(VLOOKUP(O1269, 【参考】数式用!$AY$5:$AY$13, 1, FALSE), "")</f>
        <v/>
      </c>
      <c r="AH1269" s="422" t="str">
        <f>IFERROR(VLOOKUP(N1269, 【参考】数式用!$BA$2:$BB$48, 2, FALSE), "")</f>
        <v/>
      </c>
      <c r="AI1269" s="423" t="str">
        <f t="shared" si="42"/>
        <v/>
      </c>
      <c r="AJ1269" s="424" t="str">
        <f t="shared" si="43"/>
        <v/>
      </c>
    </row>
    <row r="1270" spans="1:36" ht="30" customHeight="1">
      <c r="A1270" s="153">
        <v>1257</v>
      </c>
      <c r="B1270" s="857" t="str">
        <f>IF(基本情報入力シート!C1295="","",基本情報入力シート!C1295)</f>
        <v/>
      </c>
      <c r="C1270" s="858"/>
      <c r="D1270" s="858"/>
      <c r="E1270" s="858"/>
      <c r="F1270" s="858"/>
      <c r="G1270" s="858"/>
      <c r="H1270" s="858"/>
      <c r="I1270" s="859"/>
      <c r="J1270" s="405" t="str">
        <f>IF(基本情報入力シート!M1295="","",基本情報入力シート!M1295)</f>
        <v/>
      </c>
      <c r="K1270" s="406" t="str">
        <f>IF(基本情報入力シート!R1295="","",基本情報入力シート!R1295)</f>
        <v/>
      </c>
      <c r="L1270" s="406" t="str">
        <f>IF(基本情報入力シート!W1295="","",基本情報入力シート!W1295)</f>
        <v/>
      </c>
      <c r="M1270" s="405" t="str">
        <f>IF(基本情報入力シート!X1295="","",基本情報入力シート!X1295)</f>
        <v/>
      </c>
      <c r="N1270" s="157" t="str">
        <f>IF(基本情報入力シート!Y1295="","",基本情報入力シート!Y1295)</f>
        <v/>
      </c>
      <c r="O1270" s="164"/>
      <c r="P1270" s="43"/>
      <c r="Q1270" s="860"/>
      <c r="R1270" s="861"/>
      <c r="S1270" s="154" t="str">
        <f>IFERROR(ROUNDDOWN(Q1270*VLOOKUP(N1270,【参考】数式用!$AR$2:$AW$48,MATCH(P1270,【参考】数式用!$AT$4:$AW$4)+2,FALSE)*0.5, 0), "")</f>
        <v/>
      </c>
      <c r="T1270" s="47"/>
      <c r="U1270" s="156" t="str">
        <f>IFERROR(IF(AG1270&lt;&gt;"",Q1270*VLOOKUP(N1270,【参考】数式用!$AG$2:$AL$48,MATCH(P1270,【参考】数式用!$AI$4:$AL$4,0)+2,0), ""), "")</f>
        <v/>
      </c>
      <c r="V1270" s="42"/>
      <c r="W1270" s="862"/>
      <c r="X1270" s="863"/>
      <c r="Y1270" s="43"/>
      <c r="Z1270" s="48"/>
      <c r="AA1270" s="155"/>
      <c r="AB1270" s="49"/>
      <c r="AC1270" s="864" t="str">
        <f>IFERROR(IF(AG1270&lt;&gt;"",Z1270*VLOOKUP(N1270,【参考】数式用!$AG$2:$AL$48,MATCH(Y1270,【参考】数式用!$AI$4:$AL$4,0)+2,0), ""), "")</f>
        <v/>
      </c>
      <c r="AD1270" s="864"/>
      <c r="AE1270" s="409"/>
      <c r="AF1270" s="53"/>
      <c r="AG1270" s="421" t="str">
        <f>IFERROR(VLOOKUP(O1270, 【参考】数式用!$AY$5:$AY$13, 1, FALSE), "")</f>
        <v/>
      </c>
      <c r="AH1270" s="422" t="str">
        <f>IFERROR(VLOOKUP(N1270, 【参考】数式用!$BA$2:$BB$48, 2, FALSE), "")</f>
        <v/>
      </c>
      <c r="AI1270" s="423" t="str">
        <f t="shared" si="42"/>
        <v/>
      </c>
      <c r="AJ1270" s="424" t="str">
        <f t="shared" si="43"/>
        <v/>
      </c>
    </row>
    <row r="1271" spans="1:36" ht="30" customHeight="1">
      <c r="A1271" s="153">
        <v>1258</v>
      </c>
      <c r="B1271" s="857" t="str">
        <f>IF(基本情報入力シート!C1296="","",基本情報入力シート!C1296)</f>
        <v/>
      </c>
      <c r="C1271" s="858"/>
      <c r="D1271" s="858"/>
      <c r="E1271" s="858"/>
      <c r="F1271" s="858"/>
      <c r="G1271" s="858"/>
      <c r="H1271" s="858"/>
      <c r="I1271" s="859"/>
      <c r="J1271" s="405" t="str">
        <f>IF(基本情報入力シート!M1296="","",基本情報入力シート!M1296)</f>
        <v/>
      </c>
      <c r="K1271" s="406" t="str">
        <f>IF(基本情報入力シート!R1296="","",基本情報入力シート!R1296)</f>
        <v/>
      </c>
      <c r="L1271" s="406" t="str">
        <f>IF(基本情報入力シート!W1296="","",基本情報入力シート!W1296)</f>
        <v/>
      </c>
      <c r="M1271" s="405" t="str">
        <f>IF(基本情報入力シート!X1296="","",基本情報入力シート!X1296)</f>
        <v/>
      </c>
      <c r="N1271" s="157" t="str">
        <f>IF(基本情報入力シート!Y1296="","",基本情報入力シート!Y1296)</f>
        <v/>
      </c>
      <c r="O1271" s="164"/>
      <c r="P1271" s="43"/>
      <c r="Q1271" s="860"/>
      <c r="R1271" s="861"/>
      <c r="S1271" s="154" t="str">
        <f>IFERROR(ROUNDDOWN(Q1271*VLOOKUP(N1271,【参考】数式用!$AR$2:$AW$48,MATCH(P1271,【参考】数式用!$AT$4:$AW$4)+2,FALSE)*0.5, 0), "")</f>
        <v/>
      </c>
      <c r="T1271" s="47"/>
      <c r="U1271" s="156" t="str">
        <f>IFERROR(IF(AG1271&lt;&gt;"",Q1271*VLOOKUP(N1271,【参考】数式用!$AG$2:$AL$48,MATCH(P1271,【参考】数式用!$AI$4:$AL$4,0)+2,0), ""), "")</f>
        <v/>
      </c>
      <c r="V1271" s="42"/>
      <c r="W1271" s="862"/>
      <c r="X1271" s="863"/>
      <c r="Y1271" s="43"/>
      <c r="Z1271" s="48"/>
      <c r="AA1271" s="155"/>
      <c r="AB1271" s="49"/>
      <c r="AC1271" s="864" t="str">
        <f>IFERROR(IF(AG1271&lt;&gt;"",Z1271*VLOOKUP(N1271,【参考】数式用!$AG$2:$AL$48,MATCH(Y1271,【参考】数式用!$AI$4:$AL$4,0)+2,0), ""), "")</f>
        <v/>
      </c>
      <c r="AD1271" s="864"/>
      <c r="AE1271" s="409"/>
      <c r="AF1271" s="53"/>
      <c r="AG1271" s="421" t="str">
        <f>IFERROR(VLOOKUP(O1271, 【参考】数式用!$AY$5:$AY$13, 1, FALSE), "")</f>
        <v/>
      </c>
      <c r="AH1271" s="422" t="str">
        <f>IFERROR(VLOOKUP(N1271, 【参考】数式用!$BA$2:$BB$48, 2, FALSE), "")</f>
        <v/>
      </c>
      <c r="AI1271" s="423" t="str">
        <f t="shared" si="42"/>
        <v/>
      </c>
      <c r="AJ1271" s="424" t="str">
        <f t="shared" si="43"/>
        <v/>
      </c>
    </row>
    <row r="1272" spans="1:36" ht="30" customHeight="1">
      <c r="A1272" s="153">
        <v>1259</v>
      </c>
      <c r="B1272" s="857" t="str">
        <f>IF(基本情報入力シート!C1297="","",基本情報入力シート!C1297)</f>
        <v/>
      </c>
      <c r="C1272" s="858"/>
      <c r="D1272" s="858"/>
      <c r="E1272" s="858"/>
      <c r="F1272" s="858"/>
      <c r="G1272" s="858"/>
      <c r="H1272" s="858"/>
      <c r="I1272" s="859"/>
      <c r="J1272" s="405" t="str">
        <f>IF(基本情報入力シート!M1297="","",基本情報入力シート!M1297)</f>
        <v/>
      </c>
      <c r="K1272" s="406" t="str">
        <f>IF(基本情報入力シート!R1297="","",基本情報入力シート!R1297)</f>
        <v/>
      </c>
      <c r="L1272" s="406" t="str">
        <f>IF(基本情報入力シート!W1297="","",基本情報入力シート!W1297)</f>
        <v/>
      </c>
      <c r="M1272" s="405" t="str">
        <f>IF(基本情報入力シート!X1297="","",基本情報入力シート!X1297)</f>
        <v/>
      </c>
      <c r="N1272" s="157" t="str">
        <f>IF(基本情報入力シート!Y1297="","",基本情報入力シート!Y1297)</f>
        <v/>
      </c>
      <c r="O1272" s="164"/>
      <c r="P1272" s="43"/>
      <c r="Q1272" s="860"/>
      <c r="R1272" s="861"/>
      <c r="S1272" s="154" t="str">
        <f>IFERROR(ROUNDDOWN(Q1272*VLOOKUP(N1272,【参考】数式用!$AR$2:$AW$48,MATCH(P1272,【参考】数式用!$AT$4:$AW$4)+2,FALSE)*0.5, 0), "")</f>
        <v/>
      </c>
      <c r="T1272" s="47"/>
      <c r="U1272" s="156" t="str">
        <f>IFERROR(IF(AG1272&lt;&gt;"",Q1272*VLOOKUP(N1272,【参考】数式用!$AG$2:$AL$48,MATCH(P1272,【参考】数式用!$AI$4:$AL$4,0)+2,0), ""), "")</f>
        <v/>
      </c>
      <c r="V1272" s="42"/>
      <c r="W1272" s="862"/>
      <c r="X1272" s="863"/>
      <c r="Y1272" s="43"/>
      <c r="Z1272" s="48"/>
      <c r="AA1272" s="155"/>
      <c r="AB1272" s="49"/>
      <c r="AC1272" s="864" t="str">
        <f>IFERROR(IF(AG1272&lt;&gt;"",Z1272*VLOOKUP(N1272,【参考】数式用!$AG$2:$AL$48,MATCH(Y1272,【参考】数式用!$AI$4:$AL$4,0)+2,0), ""), "")</f>
        <v/>
      </c>
      <c r="AD1272" s="864"/>
      <c r="AE1272" s="409"/>
      <c r="AF1272" s="53"/>
      <c r="AG1272" s="421" t="str">
        <f>IFERROR(VLOOKUP(O1272, 【参考】数式用!$AY$5:$AY$13, 1, FALSE), "")</f>
        <v/>
      </c>
      <c r="AH1272" s="422" t="str">
        <f>IFERROR(VLOOKUP(N1272, 【参考】数式用!$BA$2:$BB$48, 2, FALSE), "")</f>
        <v/>
      </c>
      <c r="AI1272" s="423" t="str">
        <f t="shared" si="42"/>
        <v/>
      </c>
      <c r="AJ1272" s="424" t="str">
        <f t="shared" si="43"/>
        <v/>
      </c>
    </row>
    <row r="1273" spans="1:36" ht="30" customHeight="1">
      <c r="A1273" s="153">
        <v>1260</v>
      </c>
      <c r="B1273" s="857" t="str">
        <f>IF(基本情報入力シート!C1298="","",基本情報入力シート!C1298)</f>
        <v/>
      </c>
      <c r="C1273" s="858"/>
      <c r="D1273" s="858"/>
      <c r="E1273" s="858"/>
      <c r="F1273" s="858"/>
      <c r="G1273" s="858"/>
      <c r="H1273" s="858"/>
      <c r="I1273" s="859"/>
      <c r="J1273" s="405" t="str">
        <f>IF(基本情報入力シート!M1298="","",基本情報入力シート!M1298)</f>
        <v/>
      </c>
      <c r="K1273" s="406" t="str">
        <f>IF(基本情報入力シート!R1298="","",基本情報入力シート!R1298)</f>
        <v/>
      </c>
      <c r="L1273" s="406" t="str">
        <f>IF(基本情報入力シート!W1298="","",基本情報入力シート!W1298)</f>
        <v/>
      </c>
      <c r="M1273" s="405" t="str">
        <f>IF(基本情報入力シート!X1298="","",基本情報入力シート!X1298)</f>
        <v/>
      </c>
      <c r="N1273" s="157" t="str">
        <f>IF(基本情報入力シート!Y1298="","",基本情報入力シート!Y1298)</f>
        <v/>
      </c>
      <c r="O1273" s="164"/>
      <c r="P1273" s="43"/>
      <c r="Q1273" s="860"/>
      <c r="R1273" s="861"/>
      <c r="S1273" s="154" t="str">
        <f>IFERROR(ROUNDDOWN(Q1273*VLOOKUP(N1273,【参考】数式用!$AR$2:$AW$48,MATCH(P1273,【参考】数式用!$AT$4:$AW$4)+2,FALSE)*0.5, 0), "")</f>
        <v/>
      </c>
      <c r="T1273" s="47"/>
      <c r="U1273" s="156" t="str">
        <f>IFERROR(IF(AG1273&lt;&gt;"",Q1273*VLOOKUP(N1273,【参考】数式用!$AG$2:$AL$48,MATCH(P1273,【参考】数式用!$AI$4:$AL$4,0)+2,0), ""), "")</f>
        <v/>
      </c>
      <c r="V1273" s="42"/>
      <c r="W1273" s="862"/>
      <c r="X1273" s="863"/>
      <c r="Y1273" s="43"/>
      <c r="Z1273" s="48"/>
      <c r="AA1273" s="155"/>
      <c r="AB1273" s="49"/>
      <c r="AC1273" s="864" t="str">
        <f>IFERROR(IF(AG1273&lt;&gt;"",Z1273*VLOOKUP(N1273,【参考】数式用!$AG$2:$AL$48,MATCH(Y1273,【参考】数式用!$AI$4:$AL$4,0)+2,0), ""), "")</f>
        <v/>
      </c>
      <c r="AD1273" s="864"/>
      <c r="AE1273" s="409"/>
      <c r="AF1273" s="53"/>
      <c r="AG1273" s="421" t="str">
        <f>IFERROR(VLOOKUP(O1273, 【参考】数式用!$AY$5:$AY$13, 1, FALSE), "")</f>
        <v/>
      </c>
      <c r="AH1273" s="422" t="str">
        <f>IFERROR(VLOOKUP(N1273, 【参考】数式用!$BA$2:$BB$48, 2, FALSE), "")</f>
        <v/>
      </c>
      <c r="AI1273" s="423" t="str">
        <f t="shared" si="42"/>
        <v/>
      </c>
      <c r="AJ1273" s="424" t="str">
        <f t="shared" si="43"/>
        <v/>
      </c>
    </row>
    <row r="1274" spans="1:36" ht="30" customHeight="1">
      <c r="A1274" s="153">
        <v>1261</v>
      </c>
      <c r="B1274" s="857" t="str">
        <f>IF(基本情報入力シート!C1299="","",基本情報入力シート!C1299)</f>
        <v/>
      </c>
      <c r="C1274" s="858"/>
      <c r="D1274" s="858"/>
      <c r="E1274" s="858"/>
      <c r="F1274" s="858"/>
      <c r="G1274" s="858"/>
      <c r="H1274" s="858"/>
      <c r="I1274" s="859"/>
      <c r="J1274" s="405" t="str">
        <f>IF(基本情報入力シート!M1299="","",基本情報入力シート!M1299)</f>
        <v/>
      </c>
      <c r="K1274" s="406" t="str">
        <f>IF(基本情報入力シート!R1299="","",基本情報入力シート!R1299)</f>
        <v/>
      </c>
      <c r="L1274" s="406" t="str">
        <f>IF(基本情報入力シート!W1299="","",基本情報入力シート!W1299)</f>
        <v/>
      </c>
      <c r="M1274" s="405" t="str">
        <f>IF(基本情報入力シート!X1299="","",基本情報入力シート!X1299)</f>
        <v/>
      </c>
      <c r="N1274" s="157" t="str">
        <f>IF(基本情報入力シート!Y1299="","",基本情報入力シート!Y1299)</f>
        <v/>
      </c>
      <c r="O1274" s="164"/>
      <c r="P1274" s="43"/>
      <c r="Q1274" s="860"/>
      <c r="R1274" s="861"/>
      <c r="S1274" s="154" t="str">
        <f>IFERROR(ROUNDDOWN(Q1274*VLOOKUP(N1274,【参考】数式用!$AR$2:$AW$48,MATCH(P1274,【参考】数式用!$AT$4:$AW$4)+2,FALSE)*0.5, 0), "")</f>
        <v/>
      </c>
      <c r="T1274" s="47"/>
      <c r="U1274" s="156" t="str">
        <f>IFERROR(IF(AG1274&lt;&gt;"",Q1274*VLOOKUP(N1274,【参考】数式用!$AG$2:$AL$48,MATCH(P1274,【参考】数式用!$AI$4:$AL$4,0)+2,0), ""), "")</f>
        <v/>
      </c>
      <c r="V1274" s="42"/>
      <c r="W1274" s="862"/>
      <c r="X1274" s="863"/>
      <c r="Y1274" s="43"/>
      <c r="Z1274" s="48"/>
      <c r="AA1274" s="155"/>
      <c r="AB1274" s="49"/>
      <c r="AC1274" s="864" t="str">
        <f>IFERROR(IF(AG1274&lt;&gt;"",Z1274*VLOOKUP(N1274,【参考】数式用!$AG$2:$AL$48,MATCH(Y1274,【参考】数式用!$AI$4:$AL$4,0)+2,0), ""), "")</f>
        <v/>
      </c>
      <c r="AD1274" s="864"/>
      <c r="AE1274" s="409"/>
      <c r="AF1274" s="53"/>
      <c r="AG1274" s="421" t="str">
        <f>IFERROR(VLOOKUP(O1274, 【参考】数式用!$AY$5:$AY$13, 1, FALSE), "")</f>
        <v/>
      </c>
      <c r="AH1274" s="422" t="str">
        <f>IFERROR(VLOOKUP(N1274, 【参考】数式用!$BA$2:$BB$48, 2, FALSE), "")</f>
        <v/>
      </c>
      <c r="AI1274" s="423" t="str">
        <f t="shared" si="42"/>
        <v/>
      </c>
      <c r="AJ1274" s="424" t="str">
        <f t="shared" si="43"/>
        <v/>
      </c>
    </row>
    <row r="1275" spans="1:36" ht="30" customHeight="1">
      <c r="A1275" s="153">
        <v>1262</v>
      </c>
      <c r="B1275" s="857" t="str">
        <f>IF(基本情報入力シート!C1300="","",基本情報入力シート!C1300)</f>
        <v/>
      </c>
      <c r="C1275" s="858"/>
      <c r="D1275" s="858"/>
      <c r="E1275" s="858"/>
      <c r="F1275" s="858"/>
      <c r="G1275" s="858"/>
      <c r="H1275" s="858"/>
      <c r="I1275" s="859"/>
      <c r="J1275" s="405" t="str">
        <f>IF(基本情報入力シート!M1300="","",基本情報入力シート!M1300)</f>
        <v/>
      </c>
      <c r="K1275" s="406" t="str">
        <f>IF(基本情報入力シート!R1300="","",基本情報入力シート!R1300)</f>
        <v/>
      </c>
      <c r="L1275" s="406" t="str">
        <f>IF(基本情報入力シート!W1300="","",基本情報入力シート!W1300)</f>
        <v/>
      </c>
      <c r="M1275" s="405" t="str">
        <f>IF(基本情報入力シート!X1300="","",基本情報入力シート!X1300)</f>
        <v/>
      </c>
      <c r="N1275" s="157" t="str">
        <f>IF(基本情報入力シート!Y1300="","",基本情報入力シート!Y1300)</f>
        <v/>
      </c>
      <c r="O1275" s="164"/>
      <c r="P1275" s="43"/>
      <c r="Q1275" s="860"/>
      <c r="R1275" s="861"/>
      <c r="S1275" s="154" t="str">
        <f>IFERROR(ROUNDDOWN(Q1275*VLOOKUP(N1275,【参考】数式用!$AR$2:$AW$48,MATCH(P1275,【参考】数式用!$AT$4:$AW$4)+2,FALSE)*0.5, 0), "")</f>
        <v/>
      </c>
      <c r="T1275" s="47"/>
      <c r="U1275" s="156" t="str">
        <f>IFERROR(IF(AG1275&lt;&gt;"",Q1275*VLOOKUP(N1275,【参考】数式用!$AG$2:$AL$48,MATCH(P1275,【参考】数式用!$AI$4:$AL$4,0)+2,0), ""), "")</f>
        <v/>
      </c>
      <c r="V1275" s="42"/>
      <c r="W1275" s="862"/>
      <c r="X1275" s="863"/>
      <c r="Y1275" s="43"/>
      <c r="Z1275" s="48"/>
      <c r="AA1275" s="155"/>
      <c r="AB1275" s="49"/>
      <c r="AC1275" s="864" t="str">
        <f>IFERROR(IF(AG1275&lt;&gt;"",Z1275*VLOOKUP(N1275,【参考】数式用!$AG$2:$AL$48,MATCH(Y1275,【参考】数式用!$AI$4:$AL$4,0)+2,0), ""), "")</f>
        <v/>
      </c>
      <c r="AD1275" s="864"/>
      <c r="AE1275" s="409"/>
      <c r="AF1275" s="53"/>
      <c r="AG1275" s="421" t="str">
        <f>IFERROR(VLOOKUP(O1275, 【参考】数式用!$AY$5:$AY$13, 1, FALSE), "")</f>
        <v/>
      </c>
      <c r="AH1275" s="422" t="str">
        <f>IFERROR(VLOOKUP(N1275, 【参考】数式用!$BA$2:$BB$48, 2, FALSE), "")</f>
        <v/>
      </c>
      <c r="AI1275" s="423" t="str">
        <f t="shared" si="42"/>
        <v/>
      </c>
      <c r="AJ1275" s="424" t="str">
        <f t="shared" si="43"/>
        <v/>
      </c>
    </row>
    <row r="1276" spans="1:36" ht="30" customHeight="1">
      <c r="A1276" s="153">
        <v>1263</v>
      </c>
      <c r="B1276" s="857" t="str">
        <f>IF(基本情報入力シート!C1301="","",基本情報入力シート!C1301)</f>
        <v/>
      </c>
      <c r="C1276" s="858"/>
      <c r="D1276" s="858"/>
      <c r="E1276" s="858"/>
      <c r="F1276" s="858"/>
      <c r="G1276" s="858"/>
      <c r="H1276" s="858"/>
      <c r="I1276" s="859"/>
      <c r="J1276" s="405" t="str">
        <f>IF(基本情報入力シート!M1301="","",基本情報入力シート!M1301)</f>
        <v/>
      </c>
      <c r="K1276" s="406" t="str">
        <f>IF(基本情報入力シート!R1301="","",基本情報入力シート!R1301)</f>
        <v/>
      </c>
      <c r="L1276" s="406" t="str">
        <f>IF(基本情報入力シート!W1301="","",基本情報入力シート!W1301)</f>
        <v/>
      </c>
      <c r="M1276" s="405" t="str">
        <f>IF(基本情報入力シート!X1301="","",基本情報入力シート!X1301)</f>
        <v/>
      </c>
      <c r="N1276" s="157" t="str">
        <f>IF(基本情報入力シート!Y1301="","",基本情報入力シート!Y1301)</f>
        <v/>
      </c>
      <c r="O1276" s="164"/>
      <c r="P1276" s="43"/>
      <c r="Q1276" s="860"/>
      <c r="R1276" s="861"/>
      <c r="S1276" s="154" t="str">
        <f>IFERROR(ROUNDDOWN(Q1276*VLOOKUP(N1276,【参考】数式用!$AR$2:$AW$48,MATCH(P1276,【参考】数式用!$AT$4:$AW$4)+2,FALSE)*0.5, 0), "")</f>
        <v/>
      </c>
      <c r="T1276" s="47"/>
      <c r="U1276" s="156" t="str">
        <f>IFERROR(IF(AG1276&lt;&gt;"",Q1276*VLOOKUP(N1276,【参考】数式用!$AG$2:$AL$48,MATCH(P1276,【参考】数式用!$AI$4:$AL$4,0)+2,0), ""), "")</f>
        <v/>
      </c>
      <c r="V1276" s="42"/>
      <c r="W1276" s="862"/>
      <c r="X1276" s="863"/>
      <c r="Y1276" s="43"/>
      <c r="Z1276" s="48"/>
      <c r="AA1276" s="155"/>
      <c r="AB1276" s="49"/>
      <c r="AC1276" s="864" t="str">
        <f>IFERROR(IF(AG1276&lt;&gt;"",Z1276*VLOOKUP(N1276,【参考】数式用!$AG$2:$AL$48,MATCH(Y1276,【参考】数式用!$AI$4:$AL$4,0)+2,0), ""), "")</f>
        <v/>
      </c>
      <c r="AD1276" s="864"/>
      <c r="AE1276" s="409"/>
      <c r="AF1276" s="53"/>
      <c r="AG1276" s="421" t="str">
        <f>IFERROR(VLOOKUP(O1276, 【参考】数式用!$AY$5:$AY$13, 1, FALSE), "")</f>
        <v/>
      </c>
      <c r="AH1276" s="422" t="str">
        <f>IFERROR(VLOOKUP(N1276, 【参考】数式用!$BA$2:$BB$48, 2, FALSE), "")</f>
        <v/>
      </c>
      <c r="AI1276" s="423" t="str">
        <f t="shared" si="42"/>
        <v/>
      </c>
      <c r="AJ1276" s="424" t="str">
        <f t="shared" si="43"/>
        <v/>
      </c>
    </row>
    <row r="1277" spans="1:36" ht="30" customHeight="1">
      <c r="A1277" s="153">
        <v>1264</v>
      </c>
      <c r="B1277" s="857" t="str">
        <f>IF(基本情報入力シート!C1302="","",基本情報入力シート!C1302)</f>
        <v/>
      </c>
      <c r="C1277" s="858"/>
      <c r="D1277" s="858"/>
      <c r="E1277" s="858"/>
      <c r="F1277" s="858"/>
      <c r="G1277" s="858"/>
      <c r="H1277" s="858"/>
      <c r="I1277" s="859"/>
      <c r="J1277" s="405" t="str">
        <f>IF(基本情報入力シート!M1302="","",基本情報入力シート!M1302)</f>
        <v/>
      </c>
      <c r="K1277" s="406" t="str">
        <f>IF(基本情報入力シート!R1302="","",基本情報入力シート!R1302)</f>
        <v/>
      </c>
      <c r="L1277" s="406" t="str">
        <f>IF(基本情報入力シート!W1302="","",基本情報入力シート!W1302)</f>
        <v/>
      </c>
      <c r="M1277" s="405" t="str">
        <f>IF(基本情報入力シート!X1302="","",基本情報入力シート!X1302)</f>
        <v/>
      </c>
      <c r="N1277" s="157" t="str">
        <f>IF(基本情報入力シート!Y1302="","",基本情報入力シート!Y1302)</f>
        <v/>
      </c>
      <c r="O1277" s="164"/>
      <c r="P1277" s="43"/>
      <c r="Q1277" s="860"/>
      <c r="R1277" s="861"/>
      <c r="S1277" s="154" t="str">
        <f>IFERROR(ROUNDDOWN(Q1277*VLOOKUP(N1277,【参考】数式用!$AR$2:$AW$48,MATCH(P1277,【参考】数式用!$AT$4:$AW$4)+2,FALSE)*0.5, 0), "")</f>
        <v/>
      </c>
      <c r="T1277" s="47"/>
      <c r="U1277" s="156" t="str">
        <f>IFERROR(IF(AG1277&lt;&gt;"",Q1277*VLOOKUP(N1277,【参考】数式用!$AG$2:$AL$48,MATCH(P1277,【参考】数式用!$AI$4:$AL$4,0)+2,0), ""), "")</f>
        <v/>
      </c>
      <c r="V1277" s="42"/>
      <c r="W1277" s="862"/>
      <c r="X1277" s="863"/>
      <c r="Y1277" s="43"/>
      <c r="Z1277" s="48"/>
      <c r="AA1277" s="155"/>
      <c r="AB1277" s="49"/>
      <c r="AC1277" s="864" t="str">
        <f>IFERROR(IF(AG1277&lt;&gt;"",Z1277*VLOOKUP(N1277,【参考】数式用!$AG$2:$AL$48,MATCH(Y1277,【参考】数式用!$AI$4:$AL$4,0)+2,0), ""), "")</f>
        <v/>
      </c>
      <c r="AD1277" s="864"/>
      <c r="AE1277" s="409"/>
      <c r="AF1277" s="53"/>
      <c r="AG1277" s="421" t="str">
        <f>IFERROR(VLOOKUP(O1277, 【参考】数式用!$AY$5:$AY$13, 1, FALSE), "")</f>
        <v/>
      </c>
      <c r="AH1277" s="422" t="str">
        <f>IFERROR(VLOOKUP(N1277, 【参考】数式用!$BA$2:$BB$48, 2, FALSE), "")</f>
        <v/>
      </c>
      <c r="AI1277" s="423" t="str">
        <f t="shared" si="42"/>
        <v/>
      </c>
      <c r="AJ1277" s="424" t="str">
        <f t="shared" si="43"/>
        <v/>
      </c>
    </row>
    <row r="1278" spans="1:36" ht="30" customHeight="1">
      <c r="A1278" s="153">
        <v>1265</v>
      </c>
      <c r="B1278" s="857" t="str">
        <f>IF(基本情報入力シート!C1303="","",基本情報入力シート!C1303)</f>
        <v/>
      </c>
      <c r="C1278" s="858"/>
      <c r="D1278" s="858"/>
      <c r="E1278" s="858"/>
      <c r="F1278" s="858"/>
      <c r="G1278" s="858"/>
      <c r="H1278" s="858"/>
      <c r="I1278" s="859"/>
      <c r="J1278" s="405" t="str">
        <f>IF(基本情報入力シート!M1303="","",基本情報入力シート!M1303)</f>
        <v/>
      </c>
      <c r="K1278" s="406" t="str">
        <f>IF(基本情報入力シート!R1303="","",基本情報入力シート!R1303)</f>
        <v/>
      </c>
      <c r="L1278" s="406" t="str">
        <f>IF(基本情報入力シート!W1303="","",基本情報入力シート!W1303)</f>
        <v/>
      </c>
      <c r="M1278" s="405" t="str">
        <f>IF(基本情報入力シート!X1303="","",基本情報入力シート!X1303)</f>
        <v/>
      </c>
      <c r="N1278" s="157" t="str">
        <f>IF(基本情報入力シート!Y1303="","",基本情報入力シート!Y1303)</f>
        <v/>
      </c>
      <c r="O1278" s="164"/>
      <c r="P1278" s="43"/>
      <c r="Q1278" s="860"/>
      <c r="R1278" s="861"/>
      <c r="S1278" s="154" t="str">
        <f>IFERROR(ROUNDDOWN(Q1278*VLOOKUP(N1278,【参考】数式用!$AR$2:$AW$48,MATCH(P1278,【参考】数式用!$AT$4:$AW$4)+2,FALSE)*0.5, 0), "")</f>
        <v/>
      </c>
      <c r="T1278" s="47"/>
      <c r="U1278" s="156" t="str">
        <f>IFERROR(IF(AG1278&lt;&gt;"",Q1278*VLOOKUP(N1278,【参考】数式用!$AG$2:$AL$48,MATCH(P1278,【参考】数式用!$AI$4:$AL$4,0)+2,0), ""), "")</f>
        <v/>
      </c>
      <c r="V1278" s="42"/>
      <c r="W1278" s="862"/>
      <c r="X1278" s="863"/>
      <c r="Y1278" s="43"/>
      <c r="Z1278" s="48"/>
      <c r="AA1278" s="155"/>
      <c r="AB1278" s="49"/>
      <c r="AC1278" s="864" t="str">
        <f>IFERROR(IF(AG1278&lt;&gt;"",Z1278*VLOOKUP(N1278,【参考】数式用!$AG$2:$AL$48,MATCH(Y1278,【参考】数式用!$AI$4:$AL$4,0)+2,0), ""), "")</f>
        <v/>
      </c>
      <c r="AD1278" s="864"/>
      <c r="AE1278" s="409"/>
      <c r="AF1278" s="53"/>
      <c r="AG1278" s="421" t="str">
        <f>IFERROR(VLOOKUP(O1278, 【参考】数式用!$AY$5:$AY$13, 1, FALSE), "")</f>
        <v/>
      </c>
      <c r="AH1278" s="422" t="str">
        <f>IFERROR(VLOOKUP(N1278, 【参考】数式用!$BA$2:$BB$48, 2, FALSE), "")</f>
        <v/>
      </c>
      <c r="AI1278" s="423" t="str">
        <f t="shared" si="42"/>
        <v/>
      </c>
      <c r="AJ1278" s="424" t="str">
        <f t="shared" si="43"/>
        <v/>
      </c>
    </row>
    <row r="1279" spans="1:36" ht="30" customHeight="1">
      <c r="A1279" s="153">
        <v>1266</v>
      </c>
      <c r="B1279" s="857" t="str">
        <f>IF(基本情報入力シート!C1304="","",基本情報入力シート!C1304)</f>
        <v/>
      </c>
      <c r="C1279" s="858"/>
      <c r="D1279" s="858"/>
      <c r="E1279" s="858"/>
      <c r="F1279" s="858"/>
      <c r="G1279" s="858"/>
      <c r="H1279" s="858"/>
      <c r="I1279" s="859"/>
      <c r="J1279" s="405" t="str">
        <f>IF(基本情報入力シート!M1304="","",基本情報入力シート!M1304)</f>
        <v/>
      </c>
      <c r="K1279" s="406" t="str">
        <f>IF(基本情報入力シート!R1304="","",基本情報入力シート!R1304)</f>
        <v/>
      </c>
      <c r="L1279" s="406" t="str">
        <f>IF(基本情報入力シート!W1304="","",基本情報入力シート!W1304)</f>
        <v/>
      </c>
      <c r="M1279" s="405" t="str">
        <f>IF(基本情報入力シート!X1304="","",基本情報入力シート!X1304)</f>
        <v/>
      </c>
      <c r="N1279" s="157" t="str">
        <f>IF(基本情報入力シート!Y1304="","",基本情報入力シート!Y1304)</f>
        <v/>
      </c>
      <c r="O1279" s="164"/>
      <c r="P1279" s="43"/>
      <c r="Q1279" s="860"/>
      <c r="R1279" s="861"/>
      <c r="S1279" s="154" t="str">
        <f>IFERROR(ROUNDDOWN(Q1279*VLOOKUP(N1279,【参考】数式用!$AR$2:$AW$48,MATCH(P1279,【参考】数式用!$AT$4:$AW$4)+2,FALSE)*0.5, 0), "")</f>
        <v/>
      </c>
      <c r="T1279" s="47"/>
      <c r="U1279" s="156" t="str">
        <f>IFERROR(IF(AG1279&lt;&gt;"",Q1279*VLOOKUP(N1279,【参考】数式用!$AG$2:$AL$48,MATCH(P1279,【参考】数式用!$AI$4:$AL$4,0)+2,0), ""), "")</f>
        <v/>
      </c>
      <c r="V1279" s="42"/>
      <c r="W1279" s="862"/>
      <c r="X1279" s="863"/>
      <c r="Y1279" s="43"/>
      <c r="Z1279" s="48"/>
      <c r="AA1279" s="155"/>
      <c r="AB1279" s="49"/>
      <c r="AC1279" s="864" t="str">
        <f>IFERROR(IF(AG1279&lt;&gt;"",Z1279*VLOOKUP(N1279,【参考】数式用!$AG$2:$AL$48,MATCH(Y1279,【参考】数式用!$AI$4:$AL$4,0)+2,0), ""), "")</f>
        <v/>
      </c>
      <c r="AD1279" s="864"/>
      <c r="AE1279" s="409"/>
      <c r="AF1279" s="53"/>
      <c r="AG1279" s="421" t="str">
        <f>IFERROR(VLOOKUP(O1279, 【参考】数式用!$AY$5:$AY$13, 1, FALSE), "")</f>
        <v/>
      </c>
      <c r="AH1279" s="422" t="str">
        <f>IFERROR(VLOOKUP(N1279, 【参考】数式用!$BA$2:$BB$48, 2, FALSE), "")</f>
        <v/>
      </c>
      <c r="AI1279" s="423" t="str">
        <f t="shared" si="42"/>
        <v/>
      </c>
      <c r="AJ1279" s="424" t="str">
        <f t="shared" si="43"/>
        <v/>
      </c>
    </row>
    <row r="1280" spans="1:36" ht="30" customHeight="1">
      <c r="A1280" s="153">
        <v>1267</v>
      </c>
      <c r="B1280" s="857" t="str">
        <f>IF(基本情報入力シート!C1305="","",基本情報入力シート!C1305)</f>
        <v/>
      </c>
      <c r="C1280" s="858"/>
      <c r="D1280" s="858"/>
      <c r="E1280" s="858"/>
      <c r="F1280" s="858"/>
      <c r="G1280" s="858"/>
      <c r="H1280" s="858"/>
      <c r="I1280" s="859"/>
      <c r="J1280" s="405" t="str">
        <f>IF(基本情報入力シート!M1305="","",基本情報入力シート!M1305)</f>
        <v/>
      </c>
      <c r="K1280" s="406" t="str">
        <f>IF(基本情報入力シート!R1305="","",基本情報入力シート!R1305)</f>
        <v/>
      </c>
      <c r="L1280" s="406" t="str">
        <f>IF(基本情報入力シート!W1305="","",基本情報入力シート!W1305)</f>
        <v/>
      </c>
      <c r="M1280" s="405" t="str">
        <f>IF(基本情報入力シート!X1305="","",基本情報入力シート!X1305)</f>
        <v/>
      </c>
      <c r="N1280" s="157" t="str">
        <f>IF(基本情報入力シート!Y1305="","",基本情報入力シート!Y1305)</f>
        <v/>
      </c>
      <c r="O1280" s="164"/>
      <c r="P1280" s="43"/>
      <c r="Q1280" s="860"/>
      <c r="R1280" s="861"/>
      <c r="S1280" s="154" t="str">
        <f>IFERROR(ROUNDDOWN(Q1280*VLOOKUP(N1280,【参考】数式用!$AR$2:$AW$48,MATCH(P1280,【参考】数式用!$AT$4:$AW$4)+2,FALSE)*0.5, 0), "")</f>
        <v/>
      </c>
      <c r="T1280" s="47"/>
      <c r="U1280" s="156" t="str">
        <f>IFERROR(IF(AG1280&lt;&gt;"",Q1280*VLOOKUP(N1280,【参考】数式用!$AG$2:$AL$48,MATCH(P1280,【参考】数式用!$AI$4:$AL$4,0)+2,0), ""), "")</f>
        <v/>
      </c>
      <c r="V1280" s="42"/>
      <c r="W1280" s="862"/>
      <c r="X1280" s="863"/>
      <c r="Y1280" s="43"/>
      <c r="Z1280" s="48"/>
      <c r="AA1280" s="155"/>
      <c r="AB1280" s="49"/>
      <c r="AC1280" s="864" t="str">
        <f>IFERROR(IF(AG1280&lt;&gt;"",Z1280*VLOOKUP(N1280,【参考】数式用!$AG$2:$AL$48,MATCH(Y1280,【参考】数式用!$AI$4:$AL$4,0)+2,0), ""), "")</f>
        <v/>
      </c>
      <c r="AD1280" s="864"/>
      <c r="AE1280" s="409"/>
      <c r="AF1280" s="53"/>
      <c r="AG1280" s="421" t="str">
        <f>IFERROR(VLOOKUP(O1280, 【参考】数式用!$AY$5:$AY$13, 1, FALSE), "")</f>
        <v/>
      </c>
      <c r="AH1280" s="422" t="str">
        <f>IFERROR(VLOOKUP(N1280, 【参考】数式用!$BA$2:$BB$48, 2, FALSE), "")</f>
        <v/>
      </c>
      <c r="AI1280" s="423" t="str">
        <f t="shared" si="42"/>
        <v/>
      </c>
      <c r="AJ1280" s="424" t="str">
        <f t="shared" si="43"/>
        <v/>
      </c>
    </row>
    <row r="1281" spans="1:36" ht="30" customHeight="1">
      <c r="A1281" s="153">
        <v>1268</v>
      </c>
      <c r="B1281" s="857" t="str">
        <f>IF(基本情報入力シート!C1306="","",基本情報入力シート!C1306)</f>
        <v/>
      </c>
      <c r="C1281" s="858"/>
      <c r="D1281" s="858"/>
      <c r="E1281" s="858"/>
      <c r="F1281" s="858"/>
      <c r="G1281" s="858"/>
      <c r="H1281" s="858"/>
      <c r="I1281" s="859"/>
      <c r="J1281" s="405" t="str">
        <f>IF(基本情報入力シート!M1306="","",基本情報入力シート!M1306)</f>
        <v/>
      </c>
      <c r="K1281" s="406" t="str">
        <f>IF(基本情報入力シート!R1306="","",基本情報入力シート!R1306)</f>
        <v/>
      </c>
      <c r="L1281" s="406" t="str">
        <f>IF(基本情報入力シート!W1306="","",基本情報入力シート!W1306)</f>
        <v/>
      </c>
      <c r="M1281" s="405" t="str">
        <f>IF(基本情報入力シート!X1306="","",基本情報入力シート!X1306)</f>
        <v/>
      </c>
      <c r="N1281" s="157" t="str">
        <f>IF(基本情報入力シート!Y1306="","",基本情報入力シート!Y1306)</f>
        <v/>
      </c>
      <c r="O1281" s="164"/>
      <c r="P1281" s="43"/>
      <c r="Q1281" s="860"/>
      <c r="R1281" s="861"/>
      <c r="S1281" s="154" t="str">
        <f>IFERROR(ROUNDDOWN(Q1281*VLOOKUP(N1281,【参考】数式用!$AR$2:$AW$48,MATCH(P1281,【参考】数式用!$AT$4:$AW$4)+2,FALSE)*0.5, 0), "")</f>
        <v/>
      </c>
      <c r="T1281" s="47"/>
      <c r="U1281" s="156" t="str">
        <f>IFERROR(IF(AG1281&lt;&gt;"",Q1281*VLOOKUP(N1281,【参考】数式用!$AG$2:$AL$48,MATCH(P1281,【参考】数式用!$AI$4:$AL$4,0)+2,0), ""), "")</f>
        <v/>
      </c>
      <c r="V1281" s="42"/>
      <c r="W1281" s="862"/>
      <c r="X1281" s="863"/>
      <c r="Y1281" s="43"/>
      <c r="Z1281" s="48"/>
      <c r="AA1281" s="155"/>
      <c r="AB1281" s="49"/>
      <c r="AC1281" s="864" t="str">
        <f>IFERROR(IF(AG1281&lt;&gt;"",Z1281*VLOOKUP(N1281,【参考】数式用!$AG$2:$AL$48,MATCH(Y1281,【参考】数式用!$AI$4:$AL$4,0)+2,0), ""), "")</f>
        <v/>
      </c>
      <c r="AD1281" s="864"/>
      <c r="AE1281" s="409"/>
      <c r="AF1281" s="53"/>
      <c r="AG1281" s="421" t="str">
        <f>IFERROR(VLOOKUP(O1281, 【参考】数式用!$AY$5:$AY$13, 1, FALSE), "")</f>
        <v/>
      </c>
      <c r="AH1281" s="422" t="str">
        <f>IFERROR(VLOOKUP(N1281, 【参考】数式用!$BA$2:$BB$48, 2, FALSE), "")</f>
        <v/>
      </c>
      <c r="AI1281" s="423" t="str">
        <f t="shared" si="42"/>
        <v/>
      </c>
      <c r="AJ1281" s="424" t="str">
        <f t="shared" si="43"/>
        <v/>
      </c>
    </row>
    <row r="1282" spans="1:36" ht="30" customHeight="1">
      <c r="A1282" s="153">
        <v>1269</v>
      </c>
      <c r="B1282" s="857" t="str">
        <f>IF(基本情報入力シート!C1307="","",基本情報入力シート!C1307)</f>
        <v/>
      </c>
      <c r="C1282" s="858"/>
      <c r="D1282" s="858"/>
      <c r="E1282" s="858"/>
      <c r="F1282" s="858"/>
      <c r="G1282" s="858"/>
      <c r="H1282" s="858"/>
      <c r="I1282" s="859"/>
      <c r="J1282" s="405" t="str">
        <f>IF(基本情報入力シート!M1307="","",基本情報入力シート!M1307)</f>
        <v/>
      </c>
      <c r="K1282" s="406" t="str">
        <f>IF(基本情報入力シート!R1307="","",基本情報入力シート!R1307)</f>
        <v/>
      </c>
      <c r="L1282" s="406" t="str">
        <f>IF(基本情報入力シート!W1307="","",基本情報入力シート!W1307)</f>
        <v/>
      </c>
      <c r="M1282" s="405" t="str">
        <f>IF(基本情報入力シート!X1307="","",基本情報入力シート!X1307)</f>
        <v/>
      </c>
      <c r="N1282" s="157" t="str">
        <f>IF(基本情報入力シート!Y1307="","",基本情報入力シート!Y1307)</f>
        <v/>
      </c>
      <c r="O1282" s="164"/>
      <c r="P1282" s="43"/>
      <c r="Q1282" s="860"/>
      <c r="R1282" s="861"/>
      <c r="S1282" s="154" t="str">
        <f>IFERROR(ROUNDDOWN(Q1282*VLOOKUP(N1282,【参考】数式用!$AR$2:$AW$48,MATCH(P1282,【参考】数式用!$AT$4:$AW$4)+2,FALSE)*0.5, 0), "")</f>
        <v/>
      </c>
      <c r="T1282" s="47"/>
      <c r="U1282" s="156" t="str">
        <f>IFERROR(IF(AG1282&lt;&gt;"",Q1282*VLOOKUP(N1282,【参考】数式用!$AG$2:$AL$48,MATCH(P1282,【参考】数式用!$AI$4:$AL$4,0)+2,0), ""), "")</f>
        <v/>
      </c>
      <c r="V1282" s="42"/>
      <c r="W1282" s="862"/>
      <c r="X1282" s="863"/>
      <c r="Y1282" s="43"/>
      <c r="Z1282" s="48"/>
      <c r="AA1282" s="155"/>
      <c r="AB1282" s="49"/>
      <c r="AC1282" s="864" t="str">
        <f>IFERROR(IF(AG1282&lt;&gt;"",Z1282*VLOOKUP(N1282,【参考】数式用!$AG$2:$AL$48,MATCH(Y1282,【参考】数式用!$AI$4:$AL$4,0)+2,0), ""), "")</f>
        <v/>
      </c>
      <c r="AD1282" s="864"/>
      <c r="AE1282" s="409"/>
      <c r="AF1282" s="53"/>
      <c r="AG1282" s="421" t="str">
        <f>IFERROR(VLOOKUP(O1282, 【参考】数式用!$AY$5:$AY$13, 1, FALSE), "")</f>
        <v/>
      </c>
      <c r="AH1282" s="422" t="str">
        <f>IFERROR(VLOOKUP(N1282, 【参考】数式用!$BA$2:$BB$48, 2, FALSE), "")</f>
        <v/>
      </c>
      <c r="AI1282" s="423" t="str">
        <f t="shared" si="42"/>
        <v/>
      </c>
      <c r="AJ1282" s="424" t="str">
        <f t="shared" si="43"/>
        <v/>
      </c>
    </row>
    <row r="1283" spans="1:36" ht="30" customHeight="1">
      <c r="A1283" s="153">
        <v>1270</v>
      </c>
      <c r="B1283" s="857" t="str">
        <f>IF(基本情報入力シート!C1308="","",基本情報入力シート!C1308)</f>
        <v/>
      </c>
      <c r="C1283" s="858"/>
      <c r="D1283" s="858"/>
      <c r="E1283" s="858"/>
      <c r="F1283" s="858"/>
      <c r="G1283" s="858"/>
      <c r="H1283" s="858"/>
      <c r="I1283" s="859"/>
      <c r="J1283" s="405" t="str">
        <f>IF(基本情報入力シート!M1308="","",基本情報入力シート!M1308)</f>
        <v/>
      </c>
      <c r="K1283" s="406" t="str">
        <f>IF(基本情報入力シート!R1308="","",基本情報入力シート!R1308)</f>
        <v/>
      </c>
      <c r="L1283" s="406" t="str">
        <f>IF(基本情報入力シート!W1308="","",基本情報入力シート!W1308)</f>
        <v/>
      </c>
      <c r="M1283" s="405" t="str">
        <f>IF(基本情報入力シート!X1308="","",基本情報入力シート!X1308)</f>
        <v/>
      </c>
      <c r="N1283" s="157" t="str">
        <f>IF(基本情報入力シート!Y1308="","",基本情報入力シート!Y1308)</f>
        <v/>
      </c>
      <c r="O1283" s="164"/>
      <c r="P1283" s="43"/>
      <c r="Q1283" s="860"/>
      <c r="R1283" s="861"/>
      <c r="S1283" s="154" t="str">
        <f>IFERROR(ROUNDDOWN(Q1283*VLOOKUP(N1283,【参考】数式用!$AR$2:$AW$48,MATCH(P1283,【参考】数式用!$AT$4:$AW$4)+2,FALSE)*0.5, 0), "")</f>
        <v/>
      </c>
      <c r="T1283" s="47"/>
      <c r="U1283" s="156" t="str">
        <f>IFERROR(IF(AG1283&lt;&gt;"",Q1283*VLOOKUP(N1283,【参考】数式用!$AG$2:$AL$48,MATCH(P1283,【参考】数式用!$AI$4:$AL$4,0)+2,0), ""), "")</f>
        <v/>
      </c>
      <c r="V1283" s="42"/>
      <c r="W1283" s="862"/>
      <c r="X1283" s="863"/>
      <c r="Y1283" s="43"/>
      <c r="Z1283" s="48"/>
      <c r="AA1283" s="155"/>
      <c r="AB1283" s="49"/>
      <c r="AC1283" s="864" t="str">
        <f>IFERROR(IF(AG1283&lt;&gt;"",Z1283*VLOOKUP(N1283,【参考】数式用!$AG$2:$AL$48,MATCH(Y1283,【参考】数式用!$AI$4:$AL$4,0)+2,0), ""), "")</f>
        <v/>
      </c>
      <c r="AD1283" s="864"/>
      <c r="AE1283" s="409"/>
      <c r="AF1283" s="53"/>
      <c r="AG1283" s="421" t="str">
        <f>IFERROR(VLOOKUP(O1283, 【参考】数式用!$AY$5:$AY$13, 1, FALSE), "")</f>
        <v/>
      </c>
      <c r="AH1283" s="422" t="str">
        <f>IFERROR(VLOOKUP(N1283, 【参考】数式用!$BA$2:$BB$48, 2, FALSE), "")</f>
        <v/>
      </c>
      <c r="AI1283" s="423" t="str">
        <f t="shared" si="42"/>
        <v/>
      </c>
      <c r="AJ1283" s="424" t="str">
        <f t="shared" si="43"/>
        <v/>
      </c>
    </row>
    <row r="1284" spans="1:36" ht="30" customHeight="1">
      <c r="A1284" s="153">
        <v>1271</v>
      </c>
      <c r="B1284" s="857" t="str">
        <f>IF(基本情報入力シート!C1309="","",基本情報入力シート!C1309)</f>
        <v/>
      </c>
      <c r="C1284" s="858"/>
      <c r="D1284" s="858"/>
      <c r="E1284" s="858"/>
      <c r="F1284" s="858"/>
      <c r="G1284" s="858"/>
      <c r="H1284" s="858"/>
      <c r="I1284" s="859"/>
      <c r="J1284" s="405" t="str">
        <f>IF(基本情報入力シート!M1309="","",基本情報入力シート!M1309)</f>
        <v/>
      </c>
      <c r="K1284" s="406" t="str">
        <f>IF(基本情報入力シート!R1309="","",基本情報入力シート!R1309)</f>
        <v/>
      </c>
      <c r="L1284" s="406" t="str">
        <f>IF(基本情報入力シート!W1309="","",基本情報入力シート!W1309)</f>
        <v/>
      </c>
      <c r="M1284" s="405" t="str">
        <f>IF(基本情報入力シート!X1309="","",基本情報入力シート!X1309)</f>
        <v/>
      </c>
      <c r="N1284" s="157" t="str">
        <f>IF(基本情報入力シート!Y1309="","",基本情報入力シート!Y1309)</f>
        <v/>
      </c>
      <c r="O1284" s="164"/>
      <c r="P1284" s="43"/>
      <c r="Q1284" s="860"/>
      <c r="R1284" s="861"/>
      <c r="S1284" s="154" t="str">
        <f>IFERROR(ROUNDDOWN(Q1284*VLOOKUP(N1284,【参考】数式用!$AR$2:$AW$48,MATCH(P1284,【参考】数式用!$AT$4:$AW$4)+2,FALSE)*0.5, 0), "")</f>
        <v/>
      </c>
      <c r="T1284" s="47"/>
      <c r="U1284" s="156" t="str">
        <f>IFERROR(IF(AG1284&lt;&gt;"",Q1284*VLOOKUP(N1284,【参考】数式用!$AG$2:$AL$48,MATCH(P1284,【参考】数式用!$AI$4:$AL$4,0)+2,0), ""), "")</f>
        <v/>
      </c>
      <c r="V1284" s="42"/>
      <c r="W1284" s="862"/>
      <c r="X1284" s="863"/>
      <c r="Y1284" s="43"/>
      <c r="Z1284" s="48"/>
      <c r="AA1284" s="155"/>
      <c r="AB1284" s="49"/>
      <c r="AC1284" s="864" t="str">
        <f>IFERROR(IF(AG1284&lt;&gt;"",Z1284*VLOOKUP(N1284,【参考】数式用!$AG$2:$AL$48,MATCH(Y1284,【参考】数式用!$AI$4:$AL$4,0)+2,0), ""), "")</f>
        <v/>
      </c>
      <c r="AD1284" s="864"/>
      <c r="AE1284" s="409"/>
      <c r="AF1284" s="53"/>
      <c r="AG1284" s="421" t="str">
        <f>IFERROR(VLOOKUP(O1284, 【参考】数式用!$AY$5:$AY$13, 1, FALSE), "")</f>
        <v/>
      </c>
      <c r="AH1284" s="422" t="str">
        <f>IFERROR(VLOOKUP(N1284, 【参考】数式用!$BA$2:$BB$48, 2, FALSE), "")</f>
        <v/>
      </c>
      <c r="AI1284" s="423" t="str">
        <f t="shared" si="42"/>
        <v/>
      </c>
      <c r="AJ1284" s="424" t="str">
        <f t="shared" si="43"/>
        <v/>
      </c>
    </row>
    <row r="1285" spans="1:36" ht="30" customHeight="1">
      <c r="A1285" s="153">
        <v>1272</v>
      </c>
      <c r="B1285" s="857" t="str">
        <f>IF(基本情報入力シート!C1310="","",基本情報入力シート!C1310)</f>
        <v/>
      </c>
      <c r="C1285" s="858"/>
      <c r="D1285" s="858"/>
      <c r="E1285" s="858"/>
      <c r="F1285" s="858"/>
      <c r="G1285" s="858"/>
      <c r="H1285" s="858"/>
      <c r="I1285" s="859"/>
      <c r="J1285" s="405" t="str">
        <f>IF(基本情報入力シート!M1310="","",基本情報入力シート!M1310)</f>
        <v/>
      </c>
      <c r="K1285" s="406" t="str">
        <f>IF(基本情報入力シート!R1310="","",基本情報入力シート!R1310)</f>
        <v/>
      </c>
      <c r="L1285" s="406" t="str">
        <f>IF(基本情報入力シート!W1310="","",基本情報入力シート!W1310)</f>
        <v/>
      </c>
      <c r="M1285" s="405" t="str">
        <f>IF(基本情報入力シート!X1310="","",基本情報入力シート!X1310)</f>
        <v/>
      </c>
      <c r="N1285" s="157" t="str">
        <f>IF(基本情報入力シート!Y1310="","",基本情報入力シート!Y1310)</f>
        <v/>
      </c>
      <c r="O1285" s="164"/>
      <c r="P1285" s="43"/>
      <c r="Q1285" s="860"/>
      <c r="R1285" s="861"/>
      <c r="S1285" s="154" t="str">
        <f>IFERROR(ROUNDDOWN(Q1285*VLOOKUP(N1285,【参考】数式用!$AR$2:$AW$48,MATCH(P1285,【参考】数式用!$AT$4:$AW$4)+2,FALSE)*0.5, 0), "")</f>
        <v/>
      </c>
      <c r="T1285" s="47"/>
      <c r="U1285" s="156" t="str">
        <f>IFERROR(IF(AG1285&lt;&gt;"",Q1285*VLOOKUP(N1285,【参考】数式用!$AG$2:$AL$48,MATCH(P1285,【参考】数式用!$AI$4:$AL$4,0)+2,0), ""), "")</f>
        <v/>
      </c>
      <c r="V1285" s="42"/>
      <c r="W1285" s="862"/>
      <c r="X1285" s="863"/>
      <c r="Y1285" s="43"/>
      <c r="Z1285" s="48"/>
      <c r="AA1285" s="155"/>
      <c r="AB1285" s="49"/>
      <c r="AC1285" s="864" t="str">
        <f>IFERROR(IF(AG1285&lt;&gt;"",Z1285*VLOOKUP(N1285,【参考】数式用!$AG$2:$AL$48,MATCH(Y1285,【参考】数式用!$AI$4:$AL$4,0)+2,0), ""), "")</f>
        <v/>
      </c>
      <c r="AD1285" s="864"/>
      <c r="AE1285" s="409"/>
      <c r="AF1285" s="53"/>
      <c r="AG1285" s="421" t="str">
        <f>IFERROR(VLOOKUP(O1285, 【参考】数式用!$AY$5:$AY$13, 1, FALSE), "")</f>
        <v/>
      </c>
      <c r="AH1285" s="422" t="str">
        <f>IFERROR(VLOOKUP(N1285, 【参考】数式用!$BA$2:$BB$48, 2, FALSE), "")</f>
        <v/>
      </c>
      <c r="AI1285" s="423" t="str">
        <f t="shared" si="42"/>
        <v/>
      </c>
      <c r="AJ1285" s="424" t="str">
        <f t="shared" si="43"/>
        <v/>
      </c>
    </row>
    <row r="1286" spans="1:36" ht="30" customHeight="1">
      <c r="A1286" s="153">
        <v>1273</v>
      </c>
      <c r="B1286" s="857" t="str">
        <f>IF(基本情報入力シート!C1311="","",基本情報入力シート!C1311)</f>
        <v/>
      </c>
      <c r="C1286" s="858"/>
      <c r="D1286" s="858"/>
      <c r="E1286" s="858"/>
      <c r="F1286" s="858"/>
      <c r="G1286" s="858"/>
      <c r="H1286" s="858"/>
      <c r="I1286" s="859"/>
      <c r="J1286" s="405" t="str">
        <f>IF(基本情報入力シート!M1311="","",基本情報入力シート!M1311)</f>
        <v/>
      </c>
      <c r="K1286" s="406" t="str">
        <f>IF(基本情報入力シート!R1311="","",基本情報入力シート!R1311)</f>
        <v/>
      </c>
      <c r="L1286" s="406" t="str">
        <f>IF(基本情報入力シート!W1311="","",基本情報入力シート!W1311)</f>
        <v/>
      </c>
      <c r="M1286" s="405" t="str">
        <f>IF(基本情報入力シート!X1311="","",基本情報入力シート!X1311)</f>
        <v/>
      </c>
      <c r="N1286" s="157" t="str">
        <f>IF(基本情報入力シート!Y1311="","",基本情報入力シート!Y1311)</f>
        <v/>
      </c>
      <c r="O1286" s="164"/>
      <c r="P1286" s="43"/>
      <c r="Q1286" s="860"/>
      <c r="R1286" s="861"/>
      <c r="S1286" s="154" t="str">
        <f>IFERROR(ROUNDDOWN(Q1286*VLOOKUP(N1286,【参考】数式用!$AR$2:$AW$48,MATCH(P1286,【参考】数式用!$AT$4:$AW$4)+2,FALSE)*0.5, 0), "")</f>
        <v/>
      </c>
      <c r="T1286" s="47"/>
      <c r="U1286" s="156" t="str">
        <f>IFERROR(IF(AG1286&lt;&gt;"",Q1286*VLOOKUP(N1286,【参考】数式用!$AG$2:$AL$48,MATCH(P1286,【参考】数式用!$AI$4:$AL$4,0)+2,0), ""), "")</f>
        <v/>
      </c>
      <c r="V1286" s="42"/>
      <c r="W1286" s="862"/>
      <c r="X1286" s="863"/>
      <c r="Y1286" s="43"/>
      <c r="Z1286" s="48"/>
      <c r="AA1286" s="155"/>
      <c r="AB1286" s="49"/>
      <c r="AC1286" s="864" t="str">
        <f>IFERROR(IF(AG1286&lt;&gt;"",Z1286*VLOOKUP(N1286,【参考】数式用!$AG$2:$AL$48,MATCH(Y1286,【参考】数式用!$AI$4:$AL$4,0)+2,0), ""), "")</f>
        <v/>
      </c>
      <c r="AD1286" s="864"/>
      <c r="AE1286" s="409"/>
      <c r="AF1286" s="53"/>
      <c r="AG1286" s="421" t="str">
        <f>IFERROR(VLOOKUP(O1286, 【参考】数式用!$AY$5:$AY$13, 1, FALSE), "")</f>
        <v/>
      </c>
      <c r="AH1286" s="422" t="str">
        <f>IFERROR(VLOOKUP(N1286, 【参考】数式用!$BA$2:$BB$48, 2, FALSE), "")</f>
        <v/>
      </c>
      <c r="AI1286" s="423" t="str">
        <f t="shared" si="42"/>
        <v/>
      </c>
      <c r="AJ1286" s="424" t="str">
        <f t="shared" si="43"/>
        <v/>
      </c>
    </row>
    <row r="1287" spans="1:36" ht="30" customHeight="1">
      <c r="A1287" s="153">
        <v>1274</v>
      </c>
      <c r="B1287" s="857" t="str">
        <f>IF(基本情報入力シート!C1312="","",基本情報入力シート!C1312)</f>
        <v/>
      </c>
      <c r="C1287" s="858"/>
      <c r="D1287" s="858"/>
      <c r="E1287" s="858"/>
      <c r="F1287" s="858"/>
      <c r="G1287" s="858"/>
      <c r="H1287" s="858"/>
      <c r="I1287" s="859"/>
      <c r="J1287" s="405" t="str">
        <f>IF(基本情報入力シート!M1312="","",基本情報入力シート!M1312)</f>
        <v/>
      </c>
      <c r="K1287" s="406" t="str">
        <f>IF(基本情報入力シート!R1312="","",基本情報入力シート!R1312)</f>
        <v/>
      </c>
      <c r="L1287" s="406" t="str">
        <f>IF(基本情報入力シート!W1312="","",基本情報入力シート!W1312)</f>
        <v/>
      </c>
      <c r="M1287" s="405" t="str">
        <f>IF(基本情報入力シート!X1312="","",基本情報入力シート!X1312)</f>
        <v/>
      </c>
      <c r="N1287" s="157" t="str">
        <f>IF(基本情報入力シート!Y1312="","",基本情報入力シート!Y1312)</f>
        <v/>
      </c>
      <c r="O1287" s="164"/>
      <c r="P1287" s="43"/>
      <c r="Q1287" s="860"/>
      <c r="R1287" s="861"/>
      <c r="S1287" s="154" t="str">
        <f>IFERROR(ROUNDDOWN(Q1287*VLOOKUP(N1287,【参考】数式用!$AR$2:$AW$48,MATCH(P1287,【参考】数式用!$AT$4:$AW$4)+2,FALSE)*0.5, 0), "")</f>
        <v/>
      </c>
      <c r="T1287" s="47"/>
      <c r="U1287" s="156" t="str">
        <f>IFERROR(IF(AG1287&lt;&gt;"",Q1287*VLOOKUP(N1287,【参考】数式用!$AG$2:$AL$48,MATCH(P1287,【参考】数式用!$AI$4:$AL$4,0)+2,0), ""), "")</f>
        <v/>
      </c>
      <c r="V1287" s="42"/>
      <c r="W1287" s="862"/>
      <c r="X1287" s="863"/>
      <c r="Y1287" s="43"/>
      <c r="Z1287" s="48"/>
      <c r="AA1287" s="155"/>
      <c r="AB1287" s="49"/>
      <c r="AC1287" s="864" t="str">
        <f>IFERROR(IF(AG1287&lt;&gt;"",Z1287*VLOOKUP(N1287,【参考】数式用!$AG$2:$AL$48,MATCH(Y1287,【参考】数式用!$AI$4:$AL$4,0)+2,0), ""), "")</f>
        <v/>
      </c>
      <c r="AD1287" s="864"/>
      <c r="AE1287" s="409"/>
      <c r="AF1287" s="53"/>
      <c r="AG1287" s="421" t="str">
        <f>IFERROR(VLOOKUP(O1287, 【参考】数式用!$AY$5:$AY$13, 1, FALSE), "")</f>
        <v/>
      </c>
      <c r="AH1287" s="422" t="str">
        <f>IFERROR(VLOOKUP(N1287, 【参考】数式用!$BA$2:$BB$48, 2, FALSE), "")</f>
        <v/>
      </c>
      <c r="AI1287" s="423" t="str">
        <f t="shared" si="42"/>
        <v/>
      </c>
      <c r="AJ1287" s="424" t="str">
        <f t="shared" si="43"/>
        <v/>
      </c>
    </row>
    <row r="1288" spans="1:36" ht="30" customHeight="1">
      <c r="A1288" s="153">
        <v>1275</v>
      </c>
      <c r="B1288" s="857" t="str">
        <f>IF(基本情報入力シート!C1313="","",基本情報入力シート!C1313)</f>
        <v/>
      </c>
      <c r="C1288" s="858"/>
      <c r="D1288" s="858"/>
      <c r="E1288" s="858"/>
      <c r="F1288" s="858"/>
      <c r="G1288" s="858"/>
      <c r="H1288" s="858"/>
      <c r="I1288" s="859"/>
      <c r="J1288" s="405" t="str">
        <f>IF(基本情報入力シート!M1313="","",基本情報入力シート!M1313)</f>
        <v/>
      </c>
      <c r="K1288" s="406" t="str">
        <f>IF(基本情報入力シート!R1313="","",基本情報入力シート!R1313)</f>
        <v/>
      </c>
      <c r="L1288" s="406" t="str">
        <f>IF(基本情報入力シート!W1313="","",基本情報入力シート!W1313)</f>
        <v/>
      </c>
      <c r="M1288" s="405" t="str">
        <f>IF(基本情報入力シート!X1313="","",基本情報入力シート!X1313)</f>
        <v/>
      </c>
      <c r="N1288" s="157" t="str">
        <f>IF(基本情報入力シート!Y1313="","",基本情報入力シート!Y1313)</f>
        <v/>
      </c>
      <c r="O1288" s="164"/>
      <c r="P1288" s="43"/>
      <c r="Q1288" s="860"/>
      <c r="R1288" s="861"/>
      <c r="S1288" s="154" t="str">
        <f>IFERROR(ROUNDDOWN(Q1288*VLOOKUP(N1288,【参考】数式用!$AR$2:$AW$48,MATCH(P1288,【参考】数式用!$AT$4:$AW$4)+2,FALSE)*0.5, 0), "")</f>
        <v/>
      </c>
      <c r="T1288" s="47"/>
      <c r="U1288" s="156" t="str">
        <f>IFERROR(IF(AG1288&lt;&gt;"",Q1288*VLOOKUP(N1288,【参考】数式用!$AG$2:$AL$48,MATCH(P1288,【参考】数式用!$AI$4:$AL$4,0)+2,0), ""), "")</f>
        <v/>
      </c>
      <c r="V1288" s="42"/>
      <c r="W1288" s="862"/>
      <c r="X1288" s="863"/>
      <c r="Y1288" s="43"/>
      <c r="Z1288" s="48"/>
      <c r="AA1288" s="155"/>
      <c r="AB1288" s="49"/>
      <c r="AC1288" s="864" t="str">
        <f>IFERROR(IF(AG1288&lt;&gt;"",Z1288*VLOOKUP(N1288,【参考】数式用!$AG$2:$AL$48,MATCH(Y1288,【参考】数式用!$AI$4:$AL$4,0)+2,0), ""), "")</f>
        <v/>
      </c>
      <c r="AD1288" s="864"/>
      <c r="AE1288" s="409"/>
      <c r="AF1288" s="53"/>
      <c r="AG1288" s="421" t="str">
        <f>IFERROR(VLOOKUP(O1288, 【参考】数式用!$AY$5:$AY$13, 1, FALSE), "")</f>
        <v/>
      </c>
      <c r="AH1288" s="422" t="str">
        <f>IFERROR(VLOOKUP(N1288, 【参考】数式用!$BA$2:$BB$48, 2, FALSE), "")</f>
        <v/>
      </c>
      <c r="AI1288" s="423" t="str">
        <f t="shared" si="42"/>
        <v/>
      </c>
      <c r="AJ1288" s="424" t="str">
        <f t="shared" si="43"/>
        <v/>
      </c>
    </row>
    <row r="1289" spans="1:36" ht="30" customHeight="1">
      <c r="A1289" s="153">
        <v>1276</v>
      </c>
      <c r="B1289" s="857" t="str">
        <f>IF(基本情報入力シート!C1314="","",基本情報入力シート!C1314)</f>
        <v/>
      </c>
      <c r="C1289" s="858"/>
      <c r="D1289" s="858"/>
      <c r="E1289" s="858"/>
      <c r="F1289" s="858"/>
      <c r="G1289" s="858"/>
      <c r="H1289" s="858"/>
      <c r="I1289" s="859"/>
      <c r="J1289" s="405" t="str">
        <f>IF(基本情報入力シート!M1314="","",基本情報入力シート!M1314)</f>
        <v/>
      </c>
      <c r="K1289" s="406" t="str">
        <f>IF(基本情報入力シート!R1314="","",基本情報入力シート!R1314)</f>
        <v/>
      </c>
      <c r="L1289" s="406" t="str">
        <f>IF(基本情報入力シート!W1314="","",基本情報入力シート!W1314)</f>
        <v/>
      </c>
      <c r="M1289" s="405" t="str">
        <f>IF(基本情報入力シート!X1314="","",基本情報入力シート!X1314)</f>
        <v/>
      </c>
      <c r="N1289" s="157" t="str">
        <f>IF(基本情報入力シート!Y1314="","",基本情報入力シート!Y1314)</f>
        <v/>
      </c>
      <c r="O1289" s="164"/>
      <c r="P1289" s="43"/>
      <c r="Q1289" s="860"/>
      <c r="R1289" s="861"/>
      <c r="S1289" s="154" t="str">
        <f>IFERROR(ROUNDDOWN(Q1289*VLOOKUP(N1289,【参考】数式用!$AR$2:$AW$48,MATCH(P1289,【参考】数式用!$AT$4:$AW$4)+2,FALSE)*0.5, 0), "")</f>
        <v/>
      </c>
      <c r="T1289" s="47"/>
      <c r="U1289" s="156" t="str">
        <f>IFERROR(IF(AG1289&lt;&gt;"",Q1289*VLOOKUP(N1289,【参考】数式用!$AG$2:$AL$48,MATCH(P1289,【参考】数式用!$AI$4:$AL$4,0)+2,0), ""), "")</f>
        <v/>
      </c>
      <c r="V1289" s="42"/>
      <c r="W1289" s="862"/>
      <c r="X1289" s="863"/>
      <c r="Y1289" s="43"/>
      <c r="Z1289" s="48"/>
      <c r="AA1289" s="155"/>
      <c r="AB1289" s="49"/>
      <c r="AC1289" s="864" t="str">
        <f>IFERROR(IF(AG1289&lt;&gt;"",Z1289*VLOOKUP(N1289,【参考】数式用!$AG$2:$AL$48,MATCH(Y1289,【参考】数式用!$AI$4:$AL$4,0)+2,0), ""), "")</f>
        <v/>
      </c>
      <c r="AD1289" s="864"/>
      <c r="AE1289" s="409"/>
      <c r="AF1289" s="53"/>
      <c r="AG1289" s="421" t="str">
        <f>IFERROR(VLOOKUP(O1289, 【参考】数式用!$AY$5:$AY$13, 1, FALSE), "")</f>
        <v/>
      </c>
      <c r="AH1289" s="422" t="str">
        <f>IFERROR(VLOOKUP(N1289, 【参考】数式用!$BA$2:$BB$48, 2, FALSE), "")</f>
        <v/>
      </c>
      <c r="AI1289" s="423" t="str">
        <f t="shared" si="42"/>
        <v/>
      </c>
      <c r="AJ1289" s="424" t="str">
        <f t="shared" si="43"/>
        <v/>
      </c>
    </row>
    <row r="1290" spans="1:36" ht="30" customHeight="1">
      <c r="A1290" s="153">
        <v>1277</v>
      </c>
      <c r="B1290" s="857" t="str">
        <f>IF(基本情報入力シート!C1315="","",基本情報入力シート!C1315)</f>
        <v/>
      </c>
      <c r="C1290" s="858"/>
      <c r="D1290" s="858"/>
      <c r="E1290" s="858"/>
      <c r="F1290" s="858"/>
      <c r="G1290" s="858"/>
      <c r="H1290" s="858"/>
      <c r="I1290" s="859"/>
      <c r="J1290" s="405" t="str">
        <f>IF(基本情報入力シート!M1315="","",基本情報入力シート!M1315)</f>
        <v/>
      </c>
      <c r="K1290" s="406" t="str">
        <f>IF(基本情報入力シート!R1315="","",基本情報入力シート!R1315)</f>
        <v/>
      </c>
      <c r="L1290" s="406" t="str">
        <f>IF(基本情報入力シート!W1315="","",基本情報入力シート!W1315)</f>
        <v/>
      </c>
      <c r="M1290" s="405" t="str">
        <f>IF(基本情報入力シート!X1315="","",基本情報入力シート!X1315)</f>
        <v/>
      </c>
      <c r="N1290" s="157" t="str">
        <f>IF(基本情報入力シート!Y1315="","",基本情報入力シート!Y1315)</f>
        <v/>
      </c>
      <c r="O1290" s="164"/>
      <c r="P1290" s="43"/>
      <c r="Q1290" s="860"/>
      <c r="R1290" s="861"/>
      <c r="S1290" s="154" t="str">
        <f>IFERROR(ROUNDDOWN(Q1290*VLOOKUP(N1290,【参考】数式用!$AR$2:$AW$48,MATCH(P1290,【参考】数式用!$AT$4:$AW$4)+2,FALSE)*0.5, 0), "")</f>
        <v/>
      </c>
      <c r="T1290" s="47"/>
      <c r="U1290" s="156" t="str">
        <f>IFERROR(IF(AG1290&lt;&gt;"",Q1290*VLOOKUP(N1290,【参考】数式用!$AG$2:$AL$48,MATCH(P1290,【参考】数式用!$AI$4:$AL$4,0)+2,0), ""), "")</f>
        <v/>
      </c>
      <c r="V1290" s="42"/>
      <c r="W1290" s="862"/>
      <c r="X1290" s="863"/>
      <c r="Y1290" s="43"/>
      <c r="Z1290" s="48"/>
      <c r="AA1290" s="155"/>
      <c r="AB1290" s="49"/>
      <c r="AC1290" s="864" t="str">
        <f>IFERROR(IF(AG1290&lt;&gt;"",Z1290*VLOOKUP(N1290,【参考】数式用!$AG$2:$AL$48,MATCH(Y1290,【参考】数式用!$AI$4:$AL$4,0)+2,0), ""), "")</f>
        <v/>
      </c>
      <c r="AD1290" s="864"/>
      <c r="AE1290" s="409"/>
      <c r="AF1290" s="53"/>
      <c r="AG1290" s="421" t="str">
        <f>IFERROR(VLOOKUP(O1290, 【参考】数式用!$AY$5:$AY$13, 1, FALSE), "")</f>
        <v/>
      </c>
      <c r="AH1290" s="422" t="str">
        <f>IFERROR(VLOOKUP(N1290, 【参考】数式用!$BA$2:$BB$48, 2, FALSE), "")</f>
        <v/>
      </c>
      <c r="AI1290" s="423" t="str">
        <f t="shared" si="42"/>
        <v/>
      </c>
      <c r="AJ1290" s="424" t="str">
        <f t="shared" si="43"/>
        <v/>
      </c>
    </row>
    <row r="1291" spans="1:36" ht="30" customHeight="1">
      <c r="A1291" s="153">
        <v>1278</v>
      </c>
      <c r="B1291" s="857" t="str">
        <f>IF(基本情報入力シート!C1316="","",基本情報入力シート!C1316)</f>
        <v/>
      </c>
      <c r="C1291" s="858"/>
      <c r="D1291" s="858"/>
      <c r="E1291" s="858"/>
      <c r="F1291" s="858"/>
      <c r="G1291" s="858"/>
      <c r="H1291" s="858"/>
      <c r="I1291" s="859"/>
      <c r="J1291" s="405" t="str">
        <f>IF(基本情報入力シート!M1316="","",基本情報入力シート!M1316)</f>
        <v/>
      </c>
      <c r="K1291" s="406" t="str">
        <f>IF(基本情報入力シート!R1316="","",基本情報入力シート!R1316)</f>
        <v/>
      </c>
      <c r="L1291" s="406" t="str">
        <f>IF(基本情報入力シート!W1316="","",基本情報入力シート!W1316)</f>
        <v/>
      </c>
      <c r="M1291" s="405" t="str">
        <f>IF(基本情報入力シート!X1316="","",基本情報入力シート!X1316)</f>
        <v/>
      </c>
      <c r="N1291" s="157" t="str">
        <f>IF(基本情報入力シート!Y1316="","",基本情報入力シート!Y1316)</f>
        <v/>
      </c>
      <c r="O1291" s="164"/>
      <c r="P1291" s="43"/>
      <c r="Q1291" s="860"/>
      <c r="R1291" s="861"/>
      <c r="S1291" s="154" t="str">
        <f>IFERROR(ROUNDDOWN(Q1291*VLOOKUP(N1291,【参考】数式用!$AR$2:$AW$48,MATCH(P1291,【参考】数式用!$AT$4:$AW$4)+2,FALSE)*0.5, 0), "")</f>
        <v/>
      </c>
      <c r="T1291" s="47"/>
      <c r="U1291" s="156" t="str">
        <f>IFERROR(IF(AG1291&lt;&gt;"",Q1291*VLOOKUP(N1291,【参考】数式用!$AG$2:$AL$48,MATCH(P1291,【参考】数式用!$AI$4:$AL$4,0)+2,0), ""), "")</f>
        <v/>
      </c>
      <c r="V1291" s="42"/>
      <c r="W1291" s="862"/>
      <c r="X1291" s="863"/>
      <c r="Y1291" s="43"/>
      <c r="Z1291" s="48"/>
      <c r="AA1291" s="155"/>
      <c r="AB1291" s="49"/>
      <c r="AC1291" s="864" t="str">
        <f>IFERROR(IF(AG1291&lt;&gt;"",Z1291*VLOOKUP(N1291,【参考】数式用!$AG$2:$AL$48,MATCH(Y1291,【参考】数式用!$AI$4:$AL$4,0)+2,0), ""), "")</f>
        <v/>
      </c>
      <c r="AD1291" s="864"/>
      <c r="AE1291" s="409"/>
      <c r="AF1291" s="53"/>
      <c r="AG1291" s="421" t="str">
        <f>IFERROR(VLOOKUP(O1291, 【参考】数式用!$AY$5:$AY$13, 1, FALSE), "")</f>
        <v/>
      </c>
      <c r="AH1291" s="422" t="str">
        <f>IFERROR(VLOOKUP(N1291, 【参考】数式用!$BA$2:$BB$48, 2, FALSE), "")</f>
        <v/>
      </c>
      <c r="AI1291" s="423" t="str">
        <f t="shared" si="42"/>
        <v/>
      </c>
      <c r="AJ1291" s="424" t="str">
        <f t="shared" si="43"/>
        <v/>
      </c>
    </row>
    <row r="1292" spans="1:36" ht="30" customHeight="1">
      <c r="A1292" s="153">
        <v>1279</v>
      </c>
      <c r="B1292" s="857" t="str">
        <f>IF(基本情報入力シート!C1317="","",基本情報入力シート!C1317)</f>
        <v/>
      </c>
      <c r="C1292" s="858"/>
      <c r="D1292" s="858"/>
      <c r="E1292" s="858"/>
      <c r="F1292" s="858"/>
      <c r="G1292" s="858"/>
      <c r="H1292" s="858"/>
      <c r="I1292" s="859"/>
      <c r="J1292" s="405" t="str">
        <f>IF(基本情報入力シート!M1317="","",基本情報入力シート!M1317)</f>
        <v/>
      </c>
      <c r="K1292" s="406" t="str">
        <f>IF(基本情報入力シート!R1317="","",基本情報入力シート!R1317)</f>
        <v/>
      </c>
      <c r="L1292" s="406" t="str">
        <f>IF(基本情報入力シート!W1317="","",基本情報入力シート!W1317)</f>
        <v/>
      </c>
      <c r="M1292" s="405" t="str">
        <f>IF(基本情報入力シート!X1317="","",基本情報入力シート!X1317)</f>
        <v/>
      </c>
      <c r="N1292" s="157" t="str">
        <f>IF(基本情報入力シート!Y1317="","",基本情報入力シート!Y1317)</f>
        <v/>
      </c>
      <c r="O1292" s="164"/>
      <c r="P1292" s="43"/>
      <c r="Q1292" s="860"/>
      <c r="R1292" s="861"/>
      <c r="S1292" s="154" t="str">
        <f>IFERROR(ROUNDDOWN(Q1292*VLOOKUP(N1292,【参考】数式用!$AR$2:$AW$48,MATCH(P1292,【参考】数式用!$AT$4:$AW$4)+2,FALSE)*0.5, 0), "")</f>
        <v/>
      </c>
      <c r="T1292" s="47"/>
      <c r="U1292" s="156" t="str">
        <f>IFERROR(IF(AG1292&lt;&gt;"",Q1292*VLOOKUP(N1292,【参考】数式用!$AG$2:$AL$48,MATCH(P1292,【参考】数式用!$AI$4:$AL$4,0)+2,0), ""), "")</f>
        <v/>
      </c>
      <c r="V1292" s="42"/>
      <c r="W1292" s="862"/>
      <c r="X1292" s="863"/>
      <c r="Y1292" s="43"/>
      <c r="Z1292" s="48"/>
      <c r="AA1292" s="155"/>
      <c r="AB1292" s="49"/>
      <c r="AC1292" s="864" t="str">
        <f>IFERROR(IF(AG1292&lt;&gt;"",Z1292*VLOOKUP(N1292,【参考】数式用!$AG$2:$AL$48,MATCH(Y1292,【参考】数式用!$AI$4:$AL$4,0)+2,0), ""), "")</f>
        <v/>
      </c>
      <c r="AD1292" s="864"/>
      <c r="AE1292" s="409"/>
      <c r="AF1292" s="53"/>
      <c r="AG1292" s="421" t="str">
        <f>IFERROR(VLOOKUP(O1292, 【参考】数式用!$AY$5:$AY$13, 1, FALSE), "")</f>
        <v/>
      </c>
      <c r="AH1292" s="422" t="str">
        <f>IFERROR(VLOOKUP(N1292, 【参考】数式用!$BA$2:$BB$48, 2, FALSE), "")</f>
        <v/>
      </c>
      <c r="AI1292" s="423" t="str">
        <f t="shared" si="42"/>
        <v/>
      </c>
      <c r="AJ1292" s="424" t="str">
        <f t="shared" si="43"/>
        <v/>
      </c>
    </row>
    <row r="1293" spans="1:36" ht="30" customHeight="1">
      <c r="A1293" s="153">
        <v>1280</v>
      </c>
      <c r="B1293" s="857" t="str">
        <f>IF(基本情報入力シート!C1318="","",基本情報入力シート!C1318)</f>
        <v/>
      </c>
      <c r="C1293" s="858"/>
      <c r="D1293" s="858"/>
      <c r="E1293" s="858"/>
      <c r="F1293" s="858"/>
      <c r="G1293" s="858"/>
      <c r="H1293" s="858"/>
      <c r="I1293" s="859"/>
      <c r="J1293" s="405" t="str">
        <f>IF(基本情報入力シート!M1318="","",基本情報入力シート!M1318)</f>
        <v/>
      </c>
      <c r="K1293" s="406" t="str">
        <f>IF(基本情報入力シート!R1318="","",基本情報入力シート!R1318)</f>
        <v/>
      </c>
      <c r="L1293" s="406" t="str">
        <f>IF(基本情報入力シート!W1318="","",基本情報入力シート!W1318)</f>
        <v/>
      </c>
      <c r="M1293" s="405" t="str">
        <f>IF(基本情報入力シート!X1318="","",基本情報入力シート!X1318)</f>
        <v/>
      </c>
      <c r="N1293" s="157" t="str">
        <f>IF(基本情報入力シート!Y1318="","",基本情報入力シート!Y1318)</f>
        <v/>
      </c>
      <c r="O1293" s="164"/>
      <c r="P1293" s="43"/>
      <c r="Q1293" s="860"/>
      <c r="R1293" s="861"/>
      <c r="S1293" s="154" t="str">
        <f>IFERROR(ROUNDDOWN(Q1293*VLOOKUP(N1293,【参考】数式用!$AR$2:$AW$48,MATCH(P1293,【参考】数式用!$AT$4:$AW$4)+2,FALSE)*0.5, 0), "")</f>
        <v/>
      </c>
      <c r="T1293" s="47"/>
      <c r="U1293" s="156" t="str">
        <f>IFERROR(IF(AG1293&lt;&gt;"",Q1293*VLOOKUP(N1293,【参考】数式用!$AG$2:$AL$48,MATCH(P1293,【参考】数式用!$AI$4:$AL$4,0)+2,0), ""), "")</f>
        <v/>
      </c>
      <c r="V1293" s="42"/>
      <c r="W1293" s="862"/>
      <c r="X1293" s="863"/>
      <c r="Y1293" s="43"/>
      <c r="Z1293" s="48"/>
      <c r="AA1293" s="155"/>
      <c r="AB1293" s="49"/>
      <c r="AC1293" s="864" t="str">
        <f>IFERROR(IF(AG1293&lt;&gt;"",Z1293*VLOOKUP(N1293,【参考】数式用!$AG$2:$AL$48,MATCH(Y1293,【参考】数式用!$AI$4:$AL$4,0)+2,0), ""), "")</f>
        <v/>
      </c>
      <c r="AD1293" s="864"/>
      <c r="AE1293" s="409"/>
      <c r="AF1293" s="53"/>
      <c r="AG1293" s="421" t="str">
        <f>IFERROR(VLOOKUP(O1293, 【参考】数式用!$AY$5:$AY$13, 1, FALSE), "")</f>
        <v/>
      </c>
      <c r="AH1293" s="422" t="str">
        <f>IFERROR(VLOOKUP(N1293, 【参考】数式用!$BA$2:$BB$48, 2, FALSE), "")</f>
        <v/>
      </c>
      <c r="AI1293" s="423" t="str">
        <f t="shared" si="42"/>
        <v/>
      </c>
      <c r="AJ1293" s="424" t="str">
        <f t="shared" si="43"/>
        <v/>
      </c>
    </row>
    <row r="1294" spans="1:36" ht="30" customHeight="1">
      <c r="A1294" s="153">
        <v>1281</v>
      </c>
      <c r="B1294" s="857" t="str">
        <f>IF(基本情報入力シート!C1319="","",基本情報入力シート!C1319)</f>
        <v/>
      </c>
      <c r="C1294" s="858"/>
      <c r="D1294" s="858"/>
      <c r="E1294" s="858"/>
      <c r="F1294" s="858"/>
      <c r="G1294" s="858"/>
      <c r="H1294" s="858"/>
      <c r="I1294" s="859"/>
      <c r="J1294" s="405" t="str">
        <f>IF(基本情報入力シート!M1319="","",基本情報入力シート!M1319)</f>
        <v/>
      </c>
      <c r="K1294" s="406" t="str">
        <f>IF(基本情報入力シート!R1319="","",基本情報入力シート!R1319)</f>
        <v/>
      </c>
      <c r="L1294" s="406" t="str">
        <f>IF(基本情報入力シート!W1319="","",基本情報入力シート!W1319)</f>
        <v/>
      </c>
      <c r="M1294" s="405" t="str">
        <f>IF(基本情報入力シート!X1319="","",基本情報入力シート!X1319)</f>
        <v/>
      </c>
      <c r="N1294" s="157" t="str">
        <f>IF(基本情報入力シート!Y1319="","",基本情報入力シート!Y1319)</f>
        <v/>
      </c>
      <c r="O1294" s="164"/>
      <c r="P1294" s="43"/>
      <c r="Q1294" s="860"/>
      <c r="R1294" s="861"/>
      <c r="S1294" s="154" t="str">
        <f>IFERROR(ROUNDDOWN(Q1294*VLOOKUP(N1294,【参考】数式用!$AR$2:$AW$48,MATCH(P1294,【参考】数式用!$AT$4:$AW$4)+2,FALSE)*0.5, 0), "")</f>
        <v/>
      </c>
      <c r="T1294" s="47"/>
      <c r="U1294" s="156" t="str">
        <f>IFERROR(IF(AG1294&lt;&gt;"",Q1294*VLOOKUP(N1294,【参考】数式用!$AG$2:$AL$48,MATCH(P1294,【参考】数式用!$AI$4:$AL$4,0)+2,0), ""), "")</f>
        <v/>
      </c>
      <c r="V1294" s="42"/>
      <c r="W1294" s="862"/>
      <c r="X1294" s="863"/>
      <c r="Y1294" s="43"/>
      <c r="Z1294" s="48"/>
      <c r="AA1294" s="155"/>
      <c r="AB1294" s="49"/>
      <c r="AC1294" s="864" t="str">
        <f>IFERROR(IF(AG1294&lt;&gt;"",Z1294*VLOOKUP(N1294,【参考】数式用!$AG$2:$AL$48,MATCH(Y1294,【参考】数式用!$AI$4:$AL$4,0)+2,0), ""), "")</f>
        <v/>
      </c>
      <c r="AD1294" s="864"/>
      <c r="AE1294" s="409"/>
      <c r="AF1294" s="53"/>
      <c r="AG1294" s="421" t="str">
        <f>IFERROR(VLOOKUP(O1294, 【参考】数式用!$AY$5:$AY$13, 1, FALSE), "")</f>
        <v/>
      </c>
      <c r="AH1294" s="422" t="str">
        <f>IFERROR(VLOOKUP(N1294, 【参考】数式用!$BA$2:$BB$48, 2, FALSE), "")</f>
        <v/>
      </c>
      <c r="AI1294" s="423" t="str">
        <f t="shared" si="42"/>
        <v/>
      </c>
      <c r="AJ1294" s="424" t="str">
        <f t="shared" si="43"/>
        <v/>
      </c>
    </row>
    <row r="1295" spans="1:36" ht="30" customHeight="1">
      <c r="A1295" s="153">
        <v>1282</v>
      </c>
      <c r="B1295" s="857" t="str">
        <f>IF(基本情報入力シート!C1320="","",基本情報入力シート!C1320)</f>
        <v/>
      </c>
      <c r="C1295" s="858"/>
      <c r="D1295" s="858"/>
      <c r="E1295" s="858"/>
      <c r="F1295" s="858"/>
      <c r="G1295" s="858"/>
      <c r="H1295" s="858"/>
      <c r="I1295" s="859"/>
      <c r="J1295" s="405" t="str">
        <f>IF(基本情報入力シート!M1320="","",基本情報入力シート!M1320)</f>
        <v/>
      </c>
      <c r="K1295" s="406" t="str">
        <f>IF(基本情報入力シート!R1320="","",基本情報入力シート!R1320)</f>
        <v/>
      </c>
      <c r="L1295" s="406" t="str">
        <f>IF(基本情報入力シート!W1320="","",基本情報入力シート!W1320)</f>
        <v/>
      </c>
      <c r="M1295" s="405" t="str">
        <f>IF(基本情報入力シート!X1320="","",基本情報入力シート!X1320)</f>
        <v/>
      </c>
      <c r="N1295" s="157" t="str">
        <f>IF(基本情報入力シート!Y1320="","",基本情報入力シート!Y1320)</f>
        <v/>
      </c>
      <c r="O1295" s="164"/>
      <c r="P1295" s="43"/>
      <c r="Q1295" s="860"/>
      <c r="R1295" s="861"/>
      <c r="S1295" s="154" t="str">
        <f>IFERROR(ROUNDDOWN(Q1295*VLOOKUP(N1295,【参考】数式用!$AR$2:$AW$48,MATCH(P1295,【参考】数式用!$AT$4:$AW$4)+2,FALSE)*0.5, 0), "")</f>
        <v/>
      </c>
      <c r="T1295" s="47"/>
      <c r="U1295" s="156" t="str">
        <f>IFERROR(IF(AG1295&lt;&gt;"",Q1295*VLOOKUP(N1295,【参考】数式用!$AG$2:$AL$48,MATCH(P1295,【参考】数式用!$AI$4:$AL$4,0)+2,0), ""), "")</f>
        <v/>
      </c>
      <c r="V1295" s="42"/>
      <c r="W1295" s="862"/>
      <c r="X1295" s="863"/>
      <c r="Y1295" s="43"/>
      <c r="Z1295" s="48"/>
      <c r="AA1295" s="155"/>
      <c r="AB1295" s="49"/>
      <c r="AC1295" s="864" t="str">
        <f>IFERROR(IF(AG1295&lt;&gt;"",Z1295*VLOOKUP(N1295,【参考】数式用!$AG$2:$AL$48,MATCH(Y1295,【参考】数式用!$AI$4:$AL$4,0)+2,0), ""), "")</f>
        <v/>
      </c>
      <c r="AD1295" s="864"/>
      <c r="AE1295" s="409"/>
      <c r="AF1295" s="53"/>
      <c r="AG1295" s="421" t="str">
        <f>IFERROR(VLOOKUP(O1295, 【参考】数式用!$AY$5:$AY$13, 1, FALSE), "")</f>
        <v/>
      </c>
      <c r="AH1295" s="422" t="str">
        <f>IFERROR(VLOOKUP(N1295, 【参考】数式用!$BA$2:$BB$48, 2, FALSE), "")</f>
        <v/>
      </c>
      <c r="AI1295" s="423" t="str">
        <f t="shared" si="42"/>
        <v/>
      </c>
      <c r="AJ1295" s="424" t="str">
        <f t="shared" si="43"/>
        <v/>
      </c>
    </row>
    <row r="1296" spans="1:36" ht="30" customHeight="1">
      <c r="A1296" s="153">
        <v>1283</v>
      </c>
      <c r="B1296" s="857" t="str">
        <f>IF(基本情報入力シート!C1321="","",基本情報入力シート!C1321)</f>
        <v/>
      </c>
      <c r="C1296" s="858"/>
      <c r="D1296" s="858"/>
      <c r="E1296" s="858"/>
      <c r="F1296" s="858"/>
      <c r="G1296" s="858"/>
      <c r="H1296" s="858"/>
      <c r="I1296" s="859"/>
      <c r="J1296" s="405" t="str">
        <f>IF(基本情報入力シート!M1321="","",基本情報入力シート!M1321)</f>
        <v/>
      </c>
      <c r="K1296" s="406" t="str">
        <f>IF(基本情報入力シート!R1321="","",基本情報入力シート!R1321)</f>
        <v/>
      </c>
      <c r="L1296" s="406" t="str">
        <f>IF(基本情報入力シート!W1321="","",基本情報入力シート!W1321)</f>
        <v/>
      </c>
      <c r="M1296" s="405" t="str">
        <f>IF(基本情報入力シート!X1321="","",基本情報入力シート!X1321)</f>
        <v/>
      </c>
      <c r="N1296" s="157" t="str">
        <f>IF(基本情報入力シート!Y1321="","",基本情報入力シート!Y1321)</f>
        <v/>
      </c>
      <c r="O1296" s="164"/>
      <c r="P1296" s="43"/>
      <c r="Q1296" s="860"/>
      <c r="R1296" s="861"/>
      <c r="S1296" s="154" t="str">
        <f>IFERROR(ROUNDDOWN(Q1296*VLOOKUP(N1296,【参考】数式用!$AR$2:$AW$48,MATCH(P1296,【参考】数式用!$AT$4:$AW$4)+2,FALSE)*0.5, 0), "")</f>
        <v/>
      </c>
      <c r="T1296" s="47"/>
      <c r="U1296" s="156" t="str">
        <f>IFERROR(IF(AG1296&lt;&gt;"",Q1296*VLOOKUP(N1296,【参考】数式用!$AG$2:$AL$48,MATCH(P1296,【参考】数式用!$AI$4:$AL$4,0)+2,0), ""), "")</f>
        <v/>
      </c>
      <c r="V1296" s="42"/>
      <c r="W1296" s="862"/>
      <c r="X1296" s="863"/>
      <c r="Y1296" s="43"/>
      <c r="Z1296" s="48"/>
      <c r="AA1296" s="155"/>
      <c r="AB1296" s="49"/>
      <c r="AC1296" s="864" t="str">
        <f>IFERROR(IF(AG1296&lt;&gt;"",Z1296*VLOOKUP(N1296,【参考】数式用!$AG$2:$AL$48,MATCH(Y1296,【参考】数式用!$AI$4:$AL$4,0)+2,0), ""), "")</f>
        <v/>
      </c>
      <c r="AD1296" s="864"/>
      <c r="AE1296" s="409"/>
      <c r="AF1296" s="53"/>
      <c r="AG1296" s="421" t="str">
        <f>IFERROR(VLOOKUP(O1296, 【参考】数式用!$AY$5:$AY$13, 1, FALSE), "")</f>
        <v/>
      </c>
      <c r="AH1296" s="422" t="str">
        <f>IFERROR(VLOOKUP(N1296, 【参考】数式用!$BA$2:$BB$48, 2, FALSE), "")</f>
        <v/>
      </c>
      <c r="AI1296" s="423" t="str">
        <f t="shared" si="42"/>
        <v/>
      </c>
      <c r="AJ1296" s="424" t="str">
        <f t="shared" si="43"/>
        <v/>
      </c>
    </row>
    <row r="1297" spans="1:36" ht="30" customHeight="1">
      <c r="A1297" s="153">
        <v>1284</v>
      </c>
      <c r="B1297" s="857" t="str">
        <f>IF(基本情報入力シート!C1322="","",基本情報入力シート!C1322)</f>
        <v/>
      </c>
      <c r="C1297" s="858"/>
      <c r="D1297" s="858"/>
      <c r="E1297" s="858"/>
      <c r="F1297" s="858"/>
      <c r="G1297" s="858"/>
      <c r="H1297" s="858"/>
      <c r="I1297" s="859"/>
      <c r="J1297" s="405" t="str">
        <f>IF(基本情報入力シート!M1322="","",基本情報入力シート!M1322)</f>
        <v/>
      </c>
      <c r="K1297" s="406" t="str">
        <f>IF(基本情報入力シート!R1322="","",基本情報入力シート!R1322)</f>
        <v/>
      </c>
      <c r="L1297" s="406" t="str">
        <f>IF(基本情報入力シート!W1322="","",基本情報入力シート!W1322)</f>
        <v/>
      </c>
      <c r="M1297" s="405" t="str">
        <f>IF(基本情報入力シート!X1322="","",基本情報入力シート!X1322)</f>
        <v/>
      </c>
      <c r="N1297" s="157" t="str">
        <f>IF(基本情報入力シート!Y1322="","",基本情報入力シート!Y1322)</f>
        <v/>
      </c>
      <c r="O1297" s="164"/>
      <c r="P1297" s="43"/>
      <c r="Q1297" s="860"/>
      <c r="R1297" s="861"/>
      <c r="S1297" s="154" t="str">
        <f>IFERROR(ROUNDDOWN(Q1297*VLOOKUP(N1297,【参考】数式用!$AR$2:$AW$48,MATCH(P1297,【参考】数式用!$AT$4:$AW$4)+2,FALSE)*0.5, 0), "")</f>
        <v/>
      </c>
      <c r="T1297" s="47"/>
      <c r="U1297" s="156" t="str">
        <f>IFERROR(IF(AG1297&lt;&gt;"",Q1297*VLOOKUP(N1297,【参考】数式用!$AG$2:$AL$48,MATCH(P1297,【参考】数式用!$AI$4:$AL$4,0)+2,0), ""), "")</f>
        <v/>
      </c>
      <c r="V1297" s="42"/>
      <c r="W1297" s="862"/>
      <c r="X1297" s="863"/>
      <c r="Y1297" s="43"/>
      <c r="Z1297" s="48"/>
      <c r="AA1297" s="155"/>
      <c r="AB1297" s="49"/>
      <c r="AC1297" s="864" t="str">
        <f>IFERROR(IF(AG1297&lt;&gt;"",Z1297*VLOOKUP(N1297,【参考】数式用!$AG$2:$AL$48,MATCH(Y1297,【参考】数式用!$AI$4:$AL$4,0)+2,0), ""), "")</f>
        <v/>
      </c>
      <c r="AD1297" s="864"/>
      <c r="AE1297" s="409"/>
      <c r="AF1297" s="53"/>
      <c r="AG1297" s="421" t="str">
        <f>IFERROR(VLOOKUP(O1297, 【参考】数式用!$AY$5:$AY$13, 1, FALSE), "")</f>
        <v/>
      </c>
      <c r="AH1297" s="422" t="str">
        <f>IFERROR(VLOOKUP(N1297, 【参考】数式用!$BA$2:$BB$48, 2, FALSE), "")</f>
        <v/>
      </c>
      <c r="AI1297" s="423" t="str">
        <f t="shared" si="42"/>
        <v/>
      </c>
      <c r="AJ1297" s="424" t="str">
        <f t="shared" si="43"/>
        <v/>
      </c>
    </row>
    <row r="1298" spans="1:36" ht="30" customHeight="1">
      <c r="A1298" s="153">
        <v>1285</v>
      </c>
      <c r="B1298" s="857" t="str">
        <f>IF(基本情報入力シート!C1323="","",基本情報入力シート!C1323)</f>
        <v/>
      </c>
      <c r="C1298" s="858"/>
      <c r="D1298" s="858"/>
      <c r="E1298" s="858"/>
      <c r="F1298" s="858"/>
      <c r="G1298" s="858"/>
      <c r="H1298" s="858"/>
      <c r="I1298" s="859"/>
      <c r="J1298" s="405" t="str">
        <f>IF(基本情報入力シート!M1323="","",基本情報入力シート!M1323)</f>
        <v/>
      </c>
      <c r="K1298" s="406" t="str">
        <f>IF(基本情報入力シート!R1323="","",基本情報入力シート!R1323)</f>
        <v/>
      </c>
      <c r="L1298" s="406" t="str">
        <f>IF(基本情報入力シート!W1323="","",基本情報入力シート!W1323)</f>
        <v/>
      </c>
      <c r="M1298" s="405" t="str">
        <f>IF(基本情報入力シート!X1323="","",基本情報入力シート!X1323)</f>
        <v/>
      </c>
      <c r="N1298" s="157" t="str">
        <f>IF(基本情報入力シート!Y1323="","",基本情報入力シート!Y1323)</f>
        <v/>
      </c>
      <c r="O1298" s="164"/>
      <c r="P1298" s="43"/>
      <c r="Q1298" s="860"/>
      <c r="R1298" s="861"/>
      <c r="S1298" s="154" t="str">
        <f>IFERROR(ROUNDDOWN(Q1298*VLOOKUP(N1298,【参考】数式用!$AR$2:$AW$48,MATCH(P1298,【参考】数式用!$AT$4:$AW$4)+2,FALSE)*0.5, 0), "")</f>
        <v/>
      </c>
      <c r="T1298" s="47"/>
      <c r="U1298" s="156" t="str">
        <f>IFERROR(IF(AG1298&lt;&gt;"",Q1298*VLOOKUP(N1298,【参考】数式用!$AG$2:$AL$48,MATCH(P1298,【参考】数式用!$AI$4:$AL$4,0)+2,0), ""), "")</f>
        <v/>
      </c>
      <c r="V1298" s="42"/>
      <c r="W1298" s="862"/>
      <c r="X1298" s="863"/>
      <c r="Y1298" s="43"/>
      <c r="Z1298" s="48"/>
      <c r="AA1298" s="155"/>
      <c r="AB1298" s="49"/>
      <c r="AC1298" s="864" t="str">
        <f>IFERROR(IF(AG1298&lt;&gt;"",Z1298*VLOOKUP(N1298,【参考】数式用!$AG$2:$AL$48,MATCH(Y1298,【参考】数式用!$AI$4:$AL$4,0)+2,0), ""), "")</f>
        <v/>
      </c>
      <c r="AD1298" s="864"/>
      <c r="AE1298" s="409"/>
      <c r="AF1298" s="53"/>
      <c r="AG1298" s="421" t="str">
        <f>IFERROR(VLOOKUP(O1298, 【参考】数式用!$AY$5:$AY$13, 1, FALSE), "")</f>
        <v/>
      </c>
      <c r="AH1298" s="422" t="str">
        <f>IFERROR(VLOOKUP(N1298, 【参考】数式用!$BA$2:$BB$48, 2, FALSE), "")</f>
        <v/>
      </c>
      <c r="AI1298" s="423" t="str">
        <f t="shared" si="42"/>
        <v/>
      </c>
      <c r="AJ1298" s="424" t="str">
        <f t="shared" si="43"/>
        <v/>
      </c>
    </row>
    <row r="1299" spans="1:36" ht="30" customHeight="1">
      <c r="A1299" s="153">
        <v>1286</v>
      </c>
      <c r="B1299" s="857" t="str">
        <f>IF(基本情報入力シート!C1324="","",基本情報入力シート!C1324)</f>
        <v/>
      </c>
      <c r="C1299" s="858"/>
      <c r="D1299" s="858"/>
      <c r="E1299" s="858"/>
      <c r="F1299" s="858"/>
      <c r="G1299" s="858"/>
      <c r="H1299" s="858"/>
      <c r="I1299" s="859"/>
      <c r="J1299" s="405" t="str">
        <f>IF(基本情報入力シート!M1324="","",基本情報入力シート!M1324)</f>
        <v/>
      </c>
      <c r="K1299" s="406" t="str">
        <f>IF(基本情報入力シート!R1324="","",基本情報入力シート!R1324)</f>
        <v/>
      </c>
      <c r="L1299" s="406" t="str">
        <f>IF(基本情報入力シート!W1324="","",基本情報入力シート!W1324)</f>
        <v/>
      </c>
      <c r="M1299" s="405" t="str">
        <f>IF(基本情報入力シート!X1324="","",基本情報入力シート!X1324)</f>
        <v/>
      </c>
      <c r="N1299" s="157" t="str">
        <f>IF(基本情報入力シート!Y1324="","",基本情報入力シート!Y1324)</f>
        <v/>
      </c>
      <c r="O1299" s="164"/>
      <c r="P1299" s="43"/>
      <c r="Q1299" s="860"/>
      <c r="R1299" s="861"/>
      <c r="S1299" s="154" t="str">
        <f>IFERROR(ROUNDDOWN(Q1299*VLOOKUP(N1299,【参考】数式用!$AR$2:$AW$48,MATCH(P1299,【参考】数式用!$AT$4:$AW$4)+2,FALSE)*0.5, 0), "")</f>
        <v/>
      </c>
      <c r="T1299" s="47"/>
      <c r="U1299" s="156" t="str">
        <f>IFERROR(IF(AG1299&lt;&gt;"",Q1299*VLOOKUP(N1299,【参考】数式用!$AG$2:$AL$48,MATCH(P1299,【参考】数式用!$AI$4:$AL$4,0)+2,0), ""), "")</f>
        <v/>
      </c>
      <c r="V1299" s="42"/>
      <c r="W1299" s="862"/>
      <c r="X1299" s="863"/>
      <c r="Y1299" s="43"/>
      <c r="Z1299" s="48"/>
      <c r="AA1299" s="155"/>
      <c r="AB1299" s="49"/>
      <c r="AC1299" s="864" t="str">
        <f>IFERROR(IF(AG1299&lt;&gt;"",Z1299*VLOOKUP(N1299,【参考】数式用!$AG$2:$AL$48,MATCH(Y1299,【参考】数式用!$AI$4:$AL$4,0)+2,0), ""), "")</f>
        <v/>
      </c>
      <c r="AD1299" s="864"/>
      <c r="AE1299" s="409"/>
      <c r="AF1299" s="53"/>
      <c r="AG1299" s="421" t="str">
        <f>IFERROR(VLOOKUP(O1299, 【参考】数式用!$AY$5:$AY$13, 1, FALSE), "")</f>
        <v/>
      </c>
      <c r="AH1299" s="422" t="str">
        <f>IFERROR(VLOOKUP(N1299, 【参考】数式用!$BA$2:$BB$48, 2, FALSE), "")</f>
        <v/>
      </c>
      <c r="AI1299" s="423" t="str">
        <f t="shared" si="42"/>
        <v/>
      </c>
      <c r="AJ1299" s="424" t="str">
        <f t="shared" si="43"/>
        <v/>
      </c>
    </row>
    <row r="1300" spans="1:36" ht="30" customHeight="1">
      <c r="A1300" s="153">
        <v>1287</v>
      </c>
      <c r="B1300" s="857" t="str">
        <f>IF(基本情報入力シート!C1325="","",基本情報入力シート!C1325)</f>
        <v/>
      </c>
      <c r="C1300" s="858"/>
      <c r="D1300" s="858"/>
      <c r="E1300" s="858"/>
      <c r="F1300" s="858"/>
      <c r="G1300" s="858"/>
      <c r="H1300" s="858"/>
      <c r="I1300" s="859"/>
      <c r="J1300" s="405" t="str">
        <f>IF(基本情報入力シート!M1325="","",基本情報入力シート!M1325)</f>
        <v/>
      </c>
      <c r="K1300" s="406" t="str">
        <f>IF(基本情報入力シート!R1325="","",基本情報入力シート!R1325)</f>
        <v/>
      </c>
      <c r="L1300" s="406" t="str">
        <f>IF(基本情報入力シート!W1325="","",基本情報入力シート!W1325)</f>
        <v/>
      </c>
      <c r="M1300" s="405" t="str">
        <f>IF(基本情報入力シート!X1325="","",基本情報入力シート!X1325)</f>
        <v/>
      </c>
      <c r="N1300" s="157" t="str">
        <f>IF(基本情報入力シート!Y1325="","",基本情報入力シート!Y1325)</f>
        <v/>
      </c>
      <c r="O1300" s="164"/>
      <c r="P1300" s="43"/>
      <c r="Q1300" s="860"/>
      <c r="R1300" s="861"/>
      <c r="S1300" s="154" t="str">
        <f>IFERROR(ROUNDDOWN(Q1300*VLOOKUP(N1300,【参考】数式用!$AR$2:$AW$48,MATCH(P1300,【参考】数式用!$AT$4:$AW$4)+2,FALSE)*0.5, 0), "")</f>
        <v/>
      </c>
      <c r="T1300" s="47"/>
      <c r="U1300" s="156" t="str">
        <f>IFERROR(IF(AG1300&lt;&gt;"",Q1300*VLOOKUP(N1300,【参考】数式用!$AG$2:$AL$48,MATCH(P1300,【参考】数式用!$AI$4:$AL$4,0)+2,0), ""), "")</f>
        <v/>
      </c>
      <c r="V1300" s="42"/>
      <c r="W1300" s="862"/>
      <c r="X1300" s="863"/>
      <c r="Y1300" s="43"/>
      <c r="Z1300" s="48"/>
      <c r="AA1300" s="155"/>
      <c r="AB1300" s="49"/>
      <c r="AC1300" s="864" t="str">
        <f>IFERROR(IF(AG1300&lt;&gt;"",Z1300*VLOOKUP(N1300,【参考】数式用!$AG$2:$AL$48,MATCH(Y1300,【参考】数式用!$AI$4:$AL$4,0)+2,0), ""), "")</f>
        <v/>
      </c>
      <c r="AD1300" s="864"/>
      <c r="AE1300" s="409"/>
      <c r="AF1300" s="53"/>
      <c r="AG1300" s="421" t="str">
        <f>IFERROR(VLOOKUP(O1300, 【参考】数式用!$AY$5:$AY$13, 1, FALSE), "")</f>
        <v/>
      </c>
      <c r="AH1300" s="422" t="str">
        <f>IFERROR(VLOOKUP(N1300, 【参考】数式用!$BA$2:$BB$48, 2, FALSE), "")</f>
        <v/>
      </c>
      <c r="AI1300" s="423" t="str">
        <f t="shared" si="42"/>
        <v/>
      </c>
      <c r="AJ1300" s="424" t="str">
        <f t="shared" si="43"/>
        <v/>
      </c>
    </row>
    <row r="1301" spans="1:36" ht="30" customHeight="1">
      <c r="A1301" s="153">
        <v>1288</v>
      </c>
      <c r="B1301" s="857" t="str">
        <f>IF(基本情報入力シート!C1326="","",基本情報入力シート!C1326)</f>
        <v/>
      </c>
      <c r="C1301" s="858"/>
      <c r="D1301" s="858"/>
      <c r="E1301" s="858"/>
      <c r="F1301" s="858"/>
      <c r="G1301" s="858"/>
      <c r="H1301" s="858"/>
      <c r="I1301" s="859"/>
      <c r="J1301" s="405" t="str">
        <f>IF(基本情報入力シート!M1326="","",基本情報入力シート!M1326)</f>
        <v/>
      </c>
      <c r="K1301" s="406" t="str">
        <f>IF(基本情報入力シート!R1326="","",基本情報入力シート!R1326)</f>
        <v/>
      </c>
      <c r="L1301" s="406" t="str">
        <f>IF(基本情報入力シート!W1326="","",基本情報入力シート!W1326)</f>
        <v/>
      </c>
      <c r="M1301" s="405" t="str">
        <f>IF(基本情報入力シート!X1326="","",基本情報入力シート!X1326)</f>
        <v/>
      </c>
      <c r="N1301" s="157" t="str">
        <f>IF(基本情報入力シート!Y1326="","",基本情報入力シート!Y1326)</f>
        <v/>
      </c>
      <c r="O1301" s="164"/>
      <c r="P1301" s="43"/>
      <c r="Q1301" s="860"/>
      <c r="R1301" s="861"/>
      <c r="S1301" s="154" t="str">
        <f>IFERROR(ROUNDDOWN(Q1301*VLOOKUP(N1301,【参考】数式用!$AR$2:$AW$48,MATCH(P1301,【参考】数式用!$AT$4:$AW$4)+2,FALSE)*0.5, 0), "")</f>
        <v/>
      </c>
      <c r="T1301" s="47"/>
      <c r="U1301" s="156" t="str">
        <f>IFERROR(IF(AG1301&lt;&gt;"",Q1301*VLOOKUP(N1301,【参考】数式用!$AG$2:$AL$48,MATCH(P1301,【参考】数式用!$AI$4:$AL$4,0)+2,0), ""), "")</f>
        <v/>
      </c>
      <c r="V1301" s="42"/>
      <c r="W1301" s="862"/>
      <c r="X1301" s="863"/>
      <c r="Y1301" s="43"/>
      <c r="Z1301" s="48"/>
      <c r="AA1301" s="155"/>
      <c r="AB1301" s="49"/>
      <c r="AC1301" s="864" t="str">
        <f>IFERROR(IF(AG1301&lt;&gt;"",Z1301*VLOOKUP(N1301,【参考】数式用!$AG$2:$AL$48,MATCH(Y1301,【参考】数式用!$AI$4:$AL$4,0)+2,0), ""), "")</f>
        <v/>
      </c>
      <c r="AD1301" s="864"/>
      <c r="AE1301" s="409"/>
      <c r="AF1301" s="53"/>
      <c r="AG1301" s="421" t="str">
        <f>IFERROR(VLOOKUP(O1301, 【参考】数式用!$AY$5:$AY$13, 1, FALSE), "")</f>
        <v/>
      </c>
      <c r="AH1301" s="422" t="str">
        <f>IFERROR(VLOOKUP(N1301, 【参考】数式用!$BA$2:$BB$48, 2, FALSE), "")</f>
        <v/>
      </c>
      <c r="AI1301" s="423" t="str">
        <f t="shared" si="42"/>
        <v/>
      </c>
      <c r="AJ1301" s="424" t="str">
        <f t="shared" si="43"/>
        <v/>
      </c>
    </row>
    <row r="1302" spans="1:36" ht="30" customHeight="1">
      <c r="A1302" s="153">
        <v>1289</v>
      </c>
      <c r="B1302" s="857" t="str">
        <f>IF(基本情報入力シート!C1327="","",基本情報入力シート!C1327)</f>
        <v/>
      </c>
      <c r="C1302" s="858"/>
      <c r="D1302" s="858"/>
      <c r="E1302" s="858"/>
      <c r="F1302" s="858"/>
      <c r="G1302" s="858"/>
      <c r="H1302" s="858"/>
      <c r="I1302" s="859"/>
      <c r="J1302" s="405" t="str">
        <f>IF(基本情報入力シート!M1327="","",基本情報入力シート!M1327)</f>
        <v/>
      </c>
      <c r="K1302" s="406" t="str">
        <f>IF(基本情報入力シート!R1327="","",基本情報入力シート!R1327)</f>
        <v/>
      </c>
      <c r="L1302" s="406" t="str">
        <f>IF(基本情報入力シート!W1327="","",基本情報入力シート!W1327)</f>
        <v/>
      </c>
      <c r="M1302" s="405" t="str">
        <f>IF(基本情報入力シート!X1327="","",基本情報入力シート!X1327)</f>
        <v/>
      </c>
      <c r="N1302" s="157" t="str">
        <f>IF(基本情報入力シート!Y1327="","",基本情報入力シート!Y1327)</f>
        <v/>
      </c>
      <c r="O1302" s="164"/>
      <c r="P1302" s="43"/>
      <c r="Q1302" s="860"/>
      <c r="R1302" s="861"/>
      <c r="S1302" s="154" t="str">
        <f>IFERROR(ROUNDDOWN(Q1302*VLOOKUP(N1302,【参考】数式用!$AR$2:$AW$48,MATCH(P1302,【参考】数式用!$AT$4:$AW$4)+2,FALSE)*0.5, 0), "")</f>
        <v/>
      </c>
      <c r="T1302" s="47"/>
      <c r="U1302" s="156" t="str">
        <f>IFERROR(IF(AG1302&lt;&gt;"",Q1302*VLOOKUP(N1302,【参考】数式用!$AG$2:$AL$48,MATCH(P1302,【参考】数式用!$AI$4:$AL$4,0)+2,0), ""), "")</f>
        <v/>
      </c>
      <c r="V1302" s="42"/>
      <c r="W1302" s="862"/>
      <c r="X1302" s="863"/>
      <c r="Y1302" s="43"/>
      <c r="Z1302" s="48"/>
      <c r="AA1302" s="155"/>
      <c r="AB1302" s="49"/>
      <c r="AC1302" s="864" t="str">
        <f>IFERROR(IF(AG1302&lt;&gt;"",Z1302*VLOOKUP(N1302,【参考】数式用!$AG$2:$AL$48,MATCH(Y1302,【参考】数式用!$AI$4:$AL$4,0)+2,0), ""), "")</f>
        <v/>
      </c>
      <c r="AD1302" s="864"/>
      <c r="AE1302" s="409"/>
      <c r="AF1302" s="53"/>
      <c r="AG1302" s="421" t="str">
        <f>IFERROR(VLOOKUP(O1302, 【参考】数式用!$AY$5:$AY$13, 1, FALSE), "")</f>
        <v/>
      </c>
      <c r="AH1302" s="422" t="str">
        <f>IFERROR(VLOOKUP(N1302, 【参考】数式用!$BA$2:$BB$48, 2, FALSE), "")</f>
        <v/>
      </c>
      <c r="AI1302" s="423" t="str">
        <f t="shared" si="42"/>
        <v/>
      </c>
      <c r="AJ1302" s="424" t="str">
        <f t="shared" si="43"/>
        <v/>
      </c>
    </row>
    <row r="1303" spans="1:36" ht="30" customHeight="1">
      <c r="A1303" s="153">
        <v>1290</v>
      </c>
      <c r="B1303" s="857" t="str">
        <f>IF(基本情報入力シート!C1328="","",基本情報入力シート!C1328)</f>
        <v/>
      </c>
      <c r="C1303" s="858"/>
      <c r="D1303" s="858"/>
      <c r="E1303" s="858"/>
      <c r="F1303" s="858"/>
      <c r="G1303" s="858"/>
      <c r="H1303" s="858"/>
      <c r="I1303" s="859"/>
      <c r="J1303" s="405" t="str">
        <f>IF(基本情報入力シート!M1328="","",基本情報入力シート!M1328)</f>
        <v/>
      </c>
      <c r="K1303" s="406" t="str">
        <f>IF(基本情報入力シート!R1328="","",基本情報入力シート!R1328)</f>
        <v/>
      </c>
      <c r="L1303" s="406" t="str">
        <f>IF(基本情報入力シート!W1328="","",基本情報入力シート!W1328)</f>
        <v/>
      </c>
      <c r="M1303" s="405" t="str">
        <f>IF(基本情報入力シート!X1328="","",基本情報入力シート!X1328)</f>
        <v/>
      </c>
      <c r="N1303" s="157" t="str">
        <f>IF(基本情報入力シート!Y1328="","",基本情報入力シート!Y1328)</f>
        <v/>
      </c>
      <c r="O1303" s="164"/>
      <c r="P1303" s="43"/>
      <c r="Q1303" s="860"/>
      <c r="R1303" s="861"/>
      <c r="S1303" s="154" t="str">
        <f>IFERROR(ROUNDDOWN(Q1303*VLOOKUP(N1303,【参考】数式用!$AR$2:$AW$48,MATCH(P1303,【参考】数式用!$AT$4:$AW$4)+2,FALSE)*0.5, 0), "")</f>
        <v/>
      </c>
      <c r="T1303" s="47"/>
      <c r="U1303" s="156" t="str">
        <f>IFERROR(IF(AG1303&lt;&gt;"",Q1303*VLOOKUP(N1303,【参考】数式用!$AG$2:$AL$48,MATCH(P1303,【参考】数式用!$AI$4:$AL$4,0)+2,0), ""), "")</f>
        <v/>
      </c>
      <c r="V1303" s="42"/>
      <c r="W1303" s="862"/>
      <c r="X1303" s="863"/>
      <c r="Y1303" s="43"/>
      <c r="Z1303" s="48"/>
      <c r="AA1303" s="155"/>
      <c r="AB1303" s="49"/>
      <c r="AC1303" s="864" t="str">
        <f>IFERROR(IF(AG1303&lt;&gt;"",Z1303*VLOOKUP(N1303,【参考】数式用!$AG$2:$AL$48,MATCH(Y1303,【参考】数式用!$AI$4:$AL$4,0)+2,0), ""), "")</f>
        <v/>
      </c>
      <c r="AD1303" s="864"/>
      <c r="AE1303" s="409"/>
      <c r="AF1303" s="53"/>
      <c r="AG1303" s="421" t="str">
        <f>IFERROR(VLOOKUP(O1303, 【参考】数式用!$AY$5:$AY$13, 1, FALSE), "")</f>
        <v/>
      </c>
      <c r="AH1303" s="422" t="str">
        <f>IFERROR(VLOOKUP(N1303, 【参考】数式用!$BA$2:$BB$48, 2, FALSE), "")</f>
        <v/>
      </c>
      <c r="AI1303" s="423" t="str">
        <f t="shared" si="42"/>
        <v/>
      </c>
      <c r="AJ1303" s="424" t="str">
        <f t="shared" si="43"/>
        <v/>
      </c>
    </row>
    <row r="1304" spans="1:36" ht="30" customHeight="1">
      <c r="A1304" s="153">
        <v>1291</v>
      </c>
      <c r="B1304" s="857" t="str">
        <f>IF(基本情報入力シート!C1329="","",基本情報入力シート!C1329)</f>
        <v/>
      </c>
      <c r="C1304" s="858"/>
      <c r="D1304" s="858"/>
      <c r="E1304" s="858"/>
      <c r="F1304" s="858"/>
      <c r="G1304" s="858"/>
      <c r="H1304" s="858"/>
      <c r="I1304" s="859"/>
      <c r="J1304" s="405" t="str">
        <f>IF(基本情報入力シート!M1329="","",基本情報入力シート!M1329)</f>
        <v/>
      </c>
      <c r="K1304" s="406" t="str">
        <f>IF(基本情報入力シート!R1329="","",基本情報入力シート!R1329)</f>
        <v/>
      </c>
      <c r="L1304" s="406" t="str">
        <f>IF(基本情報入力シート!W1329="","",基本情報入力シート!W1329)</f>
        <v/>
      </c>
      <c r="M1304" s="405" t="str">
        <f>IF(基本情報入力シート!X1329="","",基本情報入力シート!X1329)</f>
        <v/>
      </c>
      <c r="N1304" s="157" t="str">
        <f>IF(基本情報入力シート!Y1329="","",基本情報入力シート!Y1329)</f>
        <v/>
      </c>
      <c r="O1304" s="164"/>
      <c r="P1304" s="43"/>
      <c r="Q1304" s="860"/>
      <c r="R1304" s="861"/>
      <c r="S1304" s="154" t="str">
        <f>IFERROR(ROUNDDOWN(Q1304*VLOOKUP(N1304,【参考】数式用!$AR$2:$AW$48,MATCH(P1304,【参考】数式用!$AT$4:$AW$4)+2,FALSE)*0.5, 0), "")</f>
        <v/>
      </c>
      <c r="T1304" s="47"/>
      <c r="U1304" s="156" t="str">
        <f>IFERROR(IF(AG1304&lt;&gt;"",Q1304*VLOOKUP(N1304,【参考】数式用!$AG$2:$AL$48,MATCH(P1304,【参考】数式用!$AI$4:$AL$4,0)+2,0), ""), "")</f>
        <v/>
      </c>
      <c r="V1304" s="42"/>
      <c r="W1304" s="862"/>
      <c r="X1304" s="863"/>
      <c r="Y1304" s="43"/>
      <c r="Z1304" s="48"/>
      <c r="AA1304" s="155"/>
      <c r="AB1304" s="49"/>
      <c r="AC1304" s="864" t="str">
        <f>IFERROR(IF(AG1304&lt;&gt;"",Z1304*VLOOKUP(N1304,【参考】数式用!$AG$2:$AL$48,MATCH(Y1304,【参考】数式用!$AI$4:$AL$4,0)+2,0), ""), "")</f>
        <v/>
      </c>
      <c r="AD1304" s="864"/>
      <c r="AE1304" s="409"/>
      <c r="AF1304" s="53"/>
      <c r="AG1304" s="421" t="str">
        <f>IFERROR(VLOOKUP(O1304, 【参考】数式用!$AY$5:$AY$13, 1, FALSE), "")</f>
        <v/>
      </c>
      <c r="AH1304" s="422" t="str">
        <f>IFERROR(VLOOKUP(N1304, 【参考】数式用!$BA$2:$BB$48, 2, FALSE), "")</f>
        <v/>
      </c>
      <c r="AI1304" s="423" t="str">
        <f t="shared" si="42"/>
        <v/>
      </c>
      <c r="AJ1304" s="424" t="str">
        <f t="shared" si="43"/>
        <v/>
      </c>
    </row>
    <row r="1305" spans="1:36" ht="30" customHeight="1">
      <c r="A1305" s="153">
        <v>1292</v>
      </c>
      <c r="B1305" s="857" t="str">
        <f>IF(基本情報入力シート!C1330="","",基本情報入力シート!C1330)</f>
        <v/>
      </c>
      <c r="C1305" s="858"/>
      <c r="D1305" s="858"/>
      <c r="E1305" s="858"/>
      <c r="F1305" s="858"/>
      <c r="G1305" s="858"/>
      <c r="H1305" s="858"/>
      <c r="I1305" s="859"/>
      <c r="J1305" s="405" t="str">
        <f>IF(基本情報入力シート!M1330="","",基本情報入力シート!M1330)</f>
        <v/>
      </c>
      <c r="K1305" s="406" t="str">
        <f>IF(基本情報入力シート!R1330="","",基本情報入力シート!R1330)</f>
        <v/>
      </c>
      <c r="L1305" s="406" t="str">
        <f>IF(基本情報入力シート!W1330="","",基本情報入力シート!W1330)</f>
        <v/>
      </c>
      <c r="M1305" s="405" t="str">
        <f>IF(基本情報入力シート!X1330="","",基本情報入力シート!X1330)</f>
        <v/>
      </c>
      <c r="N1305" s="157" t="str">
        <f>IF(基本情報入力シート!Y1330="","",基本情報入力シート!Y1330)</f>
        <v/>
      </c>
      <c r="O1305" s="164"/>
      <c r="P1305" s="43"/>
      <c r="Q1305" s="860"/>
      <c r="R1305" s="861"/>
      <c r="S1305" s="154" t="str">
        <f>IFERROR(ROUNDDOWN(Q1305*VLOOKUP(N1305,【参考】数式用!$AR$2:$AW$48,MATCH(P1305,【参考】数式用!$AT$4:$AW$4)+2,FALSE)*0.5, 0), "")</f>
        <v/>
      </c>
      <c r="T1305" s="47"/>
      <c r="U1305" s="156" t="str">
        <f>IFERROR(IF(AG1305&lt;&gt;"",Q1305*VLOOKUP(N1305,【参考】数式用!$AG$2:$AL$48,MATCH(P1305,【参考】数式用!$AI$4:$AL$4,0)+2,0), ""), "")</f>
        <v/>
      </c>
      <c r="V1305" s="42"/>
      <c r="W1305" s="862"/>
      <c r="X1305" s="863"/>
      <c r="Y1305" s="43"/>
      <c r="Z1305" s="48"/>
      <c r="AA1305" s="155"/>
      <c r="AB1305" s="49"/>
      <c r="AC1305" s="864" t="str">
        <f>IFERROR(IF(AG1305&lt;&gt;"",Z1305*VLOOKUP(N1305,【参考】数式用!$AG$2:$AL$48,MATCH(Y1305,【参考】数式用!$AI$4:$AL$4,0)+2,0), ""), "")</f>
        <v/>
      </c>
      <c r="AD1305" s="864"/>
      <c r="AE1305" s="409"/>
      <c r="AF1305" s="53"/>
      <c r="AG1305" s="421" t="str">
        <f>IFERROR(VLOOKUP(O1305, 【参考】数式用!$AY$5:$AY$13, 1, FALSE), "")</f>
        <v/>
      </c>
      <c r="AH1305" s="422" t="str">
        <f>IFERROR(VLOOKUP(N1305, 【参考】数式用!$BA$2:$BB$48, 2, FALSE), "")</f>
        <v/>
      </c>
      <c r="AI1305" s="423" t="str">
        <f t="shared" si="42"/>
        <v/>
      </c>
      <c r="AJ1305" s="424" t="str">
        <f t="shared" si="43"/>
        <v/>
      </c>
    </row>
    <row r="1306" spans="1:36" ht="30" customHeight="1">
      <c r="A1306" s="153">
        <v>1293</v>
      </c>
      <c r="B1306" s="857" t="str">
        <f>IF(基本情報入力シート!C1331="","",基本情報入力シート!C1331)</f>
        <v/>
      </c>
      <c r="C1306" s="858"/>
      <c r="D1306" s="858"/>
      <c r="E1306" s="858"/>
      <c r="F1306" s="858"/>
      <c r="G1306" s="858"/>
      <c r="H1306" s="858"/>
      <c r="I1306" s="859"/>
      <c r="J1306" s="405" t="str">
        <f>IF(基本情報入力シート!M1331="","",基本情報入力シート!M1331)</f>
        <v/>
      </c>
      <c r="K1306" s="406" t="str">
        <f>IF(基本情報入力シート!R1331="","",基本情報入力シート!R1331)</f>
        <v/>
      </c>
      <c r="L1306" s="406" t="str">
        <f>IF(基本情報入力シート!W1331="","",基本情報入力シート!W1331)</f>
        <v/>
      </c>
      <c r="M1306" s="405" t="str">
        <f>IF(基本情報入力シート!X1331="","",基本情報入力シート!X1331)</f>
        <v/>
      </c>
      <c r="N1306" s="157" t="str">
        <f>IF(基本情報入力シート!Y1331="","",基本情報入力シート!Y1331)</f>
        <v/>
      </c>
      <c r="O1306" s="164"/>
      <c r="P1306" s="43"/>
      <c r="Q1306" s="860"/>
      <c r="R1306" s="861"/>
      <c r="S1306" s="154" t="str">
        <f>IFERROR(ROUNDDOWN(Q1306*VLOOKUP(N1306,【参考】数式用!$AR$2:$AW$48,MATCH(P1306,【参考】数式用!$AT$4:$AW$4)+2,FALSE)*0.5, 0), "")</f>
        <v/>
      </c>
      <c r="T1306" s="47"/>
      <c r="U1306" s="156" t="str">
        <f>IFERROR(IF(AG1306&lt;&gt;"",Q1306*VLOOKUP(N1306,【参考】数式用!$AG$2:$AL$48,MATCH(P1306,【参考】数式用!$AI$4:$AL$4,0)+2,0), ""), "")</f>
        <v/>
      </c>
      <c r="V1306" s="42"/>
      <c r="W1306" s="862"/>
      <c r="X1306" s="863"/>
      <c r="Y1306" s="43"/>
      <c r="Z1306" s="48"/>
      <c r="AA1306" s="155"/>
      <c r="AB1306" s="49"/>
      <c r="AC1306" s="864" t="str">
        <f>IFERROR(IF(AG1306&lt;&gt;"",Z1306*VLOOKUP(N1306,【参考】数式用!$AG$2:$AL$48,MATCH(Y1306,【参考】数式用!$AI$4:$AL$4,0)+2,0), ""), "")</f>
        <v/>
      </c>
      <c r="AD1306" s="864"/>
      <c r="AE1306" s="409"/>
      <c r="AF1306" s="53"/>
      <c r="AG1306" s="421" t="str">
        <f>IFERROR(VLOOKUP(O1306, 【参考】数式用!$AY$5:$AY$13, 1, FALSE), "")</f>
        <v/>
      </c>
      <c r="AH1306" s="422" t="str">
        <f>IFERROR(VLOOKUP(N1306, 【参考】数式用!$BA$2:$BB$48, 2, FALSE), "")</f>
        <v/>
      </c>
      <c r="AI1306" s="423" t="str">
        <f t="shared" si="42"/>
        <v/>
      </c>
      <c r="AJ1306" s="424" t="str">
        <f t="shared" si="43"/>
        <v/>
      </c>
    </row>
    <row r="1307" spans="1:36" ht="30" customHeight="1">
      <c r="A1307" s="153">
        <v>1294</v>
      </c>
      <c r="B1307" s="857" t="str">
        <f>IF(基本情報入力シート!C1332="","",基本情報入力シート!C1332)</f>
        <v/>
      </c>
      <c r="C1307" s="858"/>
      <c r="D1307" s="858"/>
      <c r="E1307" s="858"/>
      <c r="F1307" s="858"/>
      <c r="G1307" s="858"/>
      <c r="H1307" s="858"/>
      <c r="I1307" s="859"/>
      <c r="J1307" s="405" t="str">
        <f>IF(基本情報入力シート!M1332="","",基本情報入力シート!M1332)</f>
        <v/>
      </c>
      <c r="K1307" s="406" t="str">
        <f>IF(基本情報入力シート!R1332="","",基本情報入力シート!R1332)</f>
        <v/>
      </c>
      <c r="L1307" s="406" t="str">
        <f>IF(基本情報入力シート!W1332="","",基本情報入力シート!W1332)</f>
        <v/>
      </c>
      <c r="M1307" s="405" t="str">
        <f>IF(基本情報入力シート!X1332="","",基本情報入力シート!X1332)</f>
        <v/>
      </c>
      <c r="N1307" s="157" t="str">
        <f>IF(基本情報入力シート!Y1332="","",基本情報入力シート!Y1332)</f>
        <v/>
      </c>
      <c r="O1307" s="164"/>
      <c r="P1307" s="43"/>
      <c r="Q1307" s="860"/>
      <c r="R1307" s="861"/>
      <c r="S1307" s="154" t="str">
        <f>IFERROR(ROUNDDOWN(Q1307*VLOOKUP(N1307,【参考】数式用!$AR$2:$AW$48,MATCH(P1307,【参考】数式用!$AT$4:$AW$4)+2,FALSE)*0.5, 0), "")</f>
        <v/>
      </c>
      <c r="T1307" s="47"/>
      <c r="U1307" s="156" t="str">
        <f>IFERROR(IF(AG1307&lt;&gt;"",Q1307*VLOOKUP(N1307,【参考】数式用!$AG$2:$AL$48,MATCH(P1307,【参考】数式用!$AI$4:$AL$4,0)+2,0), ""), "")</f>
        <v/>
      </c>
      <c r="V1307" s="42"/>
      <c r="W1307" s="862"/>
      <c r="X1307" s="863"/>
      <c r="Y1307" s="43"/>
      <c r="Z1307" s="48"/>
      <c r="AA1307" s="155"/>
      <c r="AB1307" s="49"/>
      <c r="AC1307" s="864" t="str">
        <f>IFERROR(IF(AG1307&lt;&gt;"",Z1307*VLOOKUP(N1307,【参考】数式用!$AG$2:$AL$48,MATCH(Y1307,【参考】数式用!$AI$4:$AL$4,0)+2,0), ""), "")</f>
        <v/>
      </c>
      <c r="AD1307" s="864"/>
      <c r="AE1307" s="409"/>
      <c r="AF1307" s="53"/>
      <c r="AG1307" s="421" t="str">
        <f>IFERROR(VLOOKUP(O1307, 【参考】数式用!$AY$5:$AY$13, 1, FALSE), "")</f>
        <v/>
      </c>
      <c r="AH1307" s="422" t="str">
        <f>IFERROR(VLOOKUP(N1307, 【参考】数式用!$BA$2:$BB$48, 2, FALSE), "")</f>
        <v/>
      </c>
      <c r="AI1307" s="423" t="str">
        <f t="shared" si="42"/>
        <v/>
      </c>
      <c r="AJ1307" s="424" t="str">
        <f t="shared" si="43"/>
        <v/>
      </c>
    </row>
    <row r="1308" spans="1:36" ht="30" customHeight="1">
      <c r="A1308" s="153">
        <v>1295</v>
      </c>
      <c r="B1308" s="857" t="str">
        <f>IF(基本情報入力シート!C1333="","",基本情報入力シート!C1333)</f>
        <v/>
      </c>
      <c r="C1308" s="858"/>
      <c r="D1308" s="858"/>
      <c r="E1308" s="858"/>
      <c r="F1308" s="858"/>
      <c r="G1308" s="858"/>
      <c r="H1308" s="858"/>
      <c r="I1308" s="859"/>
      <c r="J1308" s="405" t="str">
        <f>IF(基本情報入力シート!M1333="","",基本情報入力シート!M1333)</f>
        <v/>
      </c>
      <c r="K1308" s="406" t="str">
        <f>IF(基本情報入力シート!R1333="","",基本情報入力シート!R1333)</f>
        <v/>
      </c>
      <c r="L1308" s="406" t="str">
        <f>IF(基本情報入力シート!W1333="","",基本情報入力シート!W1333)</f>
        <v/>
      </c>
      <c r="M1308" s="405" t="str">
        <f>IF(基本情報入力シート!X1333="","",基本情報入力シート!X1333)</f>
        <v/>
      </c>
      <c r="N1308" s="157" t="str">
        <f>IF(基本情報入力シート!Y1333="","",基本情報入力シート!Y1333)</f>
        <v/>
      </c>
      <c r="O1308" s="164"/>
      <c r="P1308" s="43"/>
      <c r="Q1308" s="860"/>
      <c r="R1308" s="861"/>
      <c r="S1308" s="154" t="str">
        <f>IFERROR(ROUNDDOWN(Q1308*VLOOKUP(N1308,【参考】数式用!$AR$2:$AW$48,MATCH(P1308,【参考】数式用!$AT$4:$AW$4)+2,FALSE)*0.5, 0), "")</f>
        <v/>
      </c>
      <c r="T1308" s="47"/>
      <c r="U1308" s="156" t="str">
        <f>IFERROR(IF(AG1308&lt;&gt;"",Q1308*VLOOKUP(N1308,【参考】数式用!$AG$2:$AL$48,MATCH(P1308,【参考】数式用!$AI$4:$AL$4,0)+2,0), ""), "")</f>
        <v/>
      </c>
      <c r="V1308" s="42"/>
      <c r="W1308" s="862"/>
      <c r="X1308" s="863"/>
      <c r="Y1308" s="43"/>
      <c r="Z1308" s="48"/>
      <c r="AA1308" s="155"/>
      <c r="AB1308" s="49"/>
      <c r="AC1308" s="864" t="str">
        <f>IFERROR(IF(AG1308&lt;&gt;"",Z1308*VLOOKUP(N1308,【参考】数式用!$AG$2:$AL$48,MATCH(Y1308,【参考】数式用!$AI$4:$AL$4,0)+2,0), ""), "")</f>
        <v/>
      </c>
      <c r="AD1308" s="864"/>
      <c r="AE1308" s="409"/>
      <c r="AF1308" s="53"/>
      <c r="AG1308" s="421" t="str">
        <f>IFERROR(VLOOKUP(O1308, 【参考】数式用!$AY$5:$AY$13, 1, FALSE), "")</f>
        <v/>
      </c>
      <c r="AH1308" s="422" t="str">
        <f>IFERROR(VLOOKUP(N1308, 【参考】数式用!$BA$2:$BB$48, 2, FALSE), "")</f>
        <v/>
      </c>
      <c r="AI1308" s="423" t="str">
        <f t="shared" si="42"/>
        <v/>
      </c>
      <c r="AJ1308" s="424" t="str">
        <f t="shared" si="43"/>
        <v/>
      </c>
    </row>
    <row r="1309" spans="1:36" ht="30" customHeight="1">
      <c r="A1309" s="153">
        <v>1296</v>
      </c>
      <c r="B1309" s="857" t="str">
        <f>IF(基本情報入力シート!C1334="","",基本情報入力シート!C1334)</f>
        <v/>
      </c>
      <c r="C1309" s="858"/>
      <c r="D1309" s="858"/>
      <c r="E1309" s="858"/>
      <c r="F1309" s="858"/>
      <c r="G1309" s="858"/>
      <c r="H1309" s="858"/>
      <c r="I1309" s="859"/>
      <c r="J1309" s="405" t="str">
        <f>IF(基本情報入力シート!M1334="","",基本情報入力シート!M1334)</f>
        <v/>
      </c>
      <c r="K1309" s="406" t="str">
        <f>IF(基本情報入力シート!R1334="","",基本情報入力シート!R1334)</f>
        <v/>
      </c>
      <c r="L1309" s="406" t="str">
        <f>IF(基本情報入力シート!W1334="","",基本情報入力シート!W1334)</f>
        <v/>
      </c>
      <c r="M1309" s="405" t="str">
        <f>IF(基本情報入力シート!X1334="","",基本情報入力シート!X1334)</f>
        <v/>
      </c>
      <c r="N1309" s="157" t="str">
        <f>IF(基本情報入力シート!Y1334="","",基本情報入力シート!Y1334)</f>
        <v/>
      </c>
      <c r="O1309" s="164"/>
      <c r="P1309" s="43"/>
      <c r="Q1309" s="860"/>
      <c r="R1309" s="861"/>
      <c r="S1309" s="154" t="str">
        <f>IFERROR(ROUNDDOWN(Q1309*VLOOKUP(N1309,【参考】数式用!$AR$2:$AW$48,MATCH(P1309,【参考】数式用!$AT$4:$AW$4)+2,FALSE)*0.5, 0), "")</f>
        <v/>
      </c>
      <c r="T1309" s="47"/>
      <c r="U1309" s="156" t="str">
        <f>IFERROR(IF(AG1309&lt;&gt;"",Q1309*VLOOKUP(N1309,【参考】数式用!$AG$2:$AL$48,MATCH(P1309,【参考】数式用!$AI$4:$AL$4,0)+2,0), ""), "")</f>
        <v/>
      </c>
      <c r="V1309" s="42"/>
      <c r="W1309" s="862"/>
      <c r="X1309" s="863"/>
      <c r="Y1309" s="43"/>
      <c r="Z1309" s="48"/>
      <c r="AA1309" s="155"/>
      <c r="AB1309" s="49"/>
      <c r="AC1309" s="864" t="str">
        <f>IFERROR(IF(AG1309&lt;&gt;"",Z1309*VLOOKUP(N1309,【参考】数式用!$AG$2:$AL$48,MATCH(Y1309,【参考】数式用!$AI$4:$AL$4,0)+2,0), ""), "")</f>
        <v/>
      </c>
      <c r="AD1309" s="864"/>
      <c r="AE1309" s="409"/>
      <c r="AF1309" s="53"/>
      <c r="AG1309" s="421" t="str">
        <f>IFERROR(VLOOKUP(O1309, 【参考】数式用!$AY$5:$AY$13, 1, FALSE), "")</f>
        <v/>
      </c>
      <c r="AH1309" s="422" t="str">
        <f>IFERROR(VLOOKUP(N1309, 【参考】数式用!$BA$2:$BB$48, 2, FALSE), "")</f>
        <v/>
      </c>
      <c r="AI1309" s="423" t="str">
        <f t="shared" si="42"/>
        <v/>
      </c>
      <c r="AJ1309" s="424" t="str">
        <f t="shared" si="43"/>
        <v/>
      </c>
    </row>
    <row r="1310" spans="1:36" ht="30" customHeight="1">
      <c r="A1310" s="153">
        <v>1297</v>
      </c>
      <c r="B1310" s="857" t="str">
        <f>IF(基本情報入力シート!C1335="","",基本情報入力シート!C1335)</f>
        <v/>
      </c>
      <c r="C1310" s="858"/>
      <c r="D1310" s="858"/>
      <c r="E1310" s="858"/>
      <c r="F1310" s="858"/>
      <c r="G1310" s="858"/>
      <c r="H1310" s="858"/>
      <c r="I1310" s="859"/>
      <c r="J1310" s="405" t="str">
        <f>IF(基本情報入力シート!M1335="","",基本情報入力シート!M1335)</f>
        <v/>
      </c>
      <c r="K1310" s="406" t="str">
        <f>IF(基本情報入力シート!R1335="","",基本情報入力シート!R1335)</f>
        <v/>
      </c>
      <c r="L1310" s="406" t="str">
        <f>IF(基本情報入力シート!W1335="","",基本情報入力シート!W1335)</f>
        <v/>
      </c>
      <c r="M1310" s="405" t="str">
        <f>IF(基本情報入力シート!X1335="","",基本情報入力シート!X1335)</f>
        <v/>
      </c>
      <c r="N1310" s="157" t="str">
        <f>IF(基本情報入力シート!Y1335="","",基本情報入力シート!Y1335)</f>
        <v/>
      </c>
      <c r="O1310" s="164"/>
      <c r="P1310" s="43"/>
      <c r="Q1310" s="860"/>
      <c r="R1310" s="861"/>
      <c r="S1310" s="154" t="str">
        <f>IFERROR(ROUNDDOWN(Q1310*VLOOKUP(N1310,【参考】数式用!$AR$2:$AW$48,MATCH(P1310,【参考】数式用!$AT$4:$AW$4)+2,FALSE)*0.5, 0), "")</f>
        <v/>
      </c>
      <c r="T1310" s="47"/>
      <c r="U1310" s="156" t="str">
        <f>IFERROR(IF(AG1310&lt;&gt;"",Q1310*VLOOKUP(N1310,【参考】数式用!$AG$2:$AL$48,MATCH(P1310,【参考】数式用!$AI$4:$AL$4,0)+2,0), ""), "")</f>
        <v/>
      </c>
      <c r="V1310" s="42"/>
      <c r="W1310" s="862"/>
      <c r="X1310" s="863"/>
      <c r="Y1310" s="43"/>
      <c r="Z1310" s="48"/>
      <c r="AA1310" s="155"/>
      <c r="AB1310" s="49"/>
      <c r="AC1310" s="864" t="str">
        <f>IFERROR(IF(AG1310&lt;&gt;"",Z1310*VLOOKUP(N1310,【参考】数式用!$AG$2:$AL$48,MATCH(Y1310,【参考】数式用!$AI$4:$AL$4,0)+2,0), ""), "")</f>
        <v/>
      </c>
      <c r="AD1310" s="864"/>
      <c r="AE1310" s="409"/>
      <c r="AF1310" s="53"/>
      <c r="AG1310" s="421" t="str">
        <f>IFERROR(VLOOKUP(O1310, 【参考】数式用!$AY$5:$AY$13, 1, FALSE), "")</f>
        <v/>
      </c>
      <c r="AH1310" s="422" t="str">
        <f>IFERROR(VLOOKUP(N1310, 【参考】数式用!$BA$2:$BB$48, 2, FALSE), "")</f>
        <v/>
      </c>
      <c r="AI1310" s="423" t="str">
        <f t="shared" si="42"/>
        <v/>
      </c>
      <c r="AJ1310" s="424" t="str">
        <f t="shared" si="43"/>
        <v/>
      </c>
    </row>
    <row r="1311" spans="1:36" ht="30" customHeight="1">
      <c r="A1311" s="153">
        <v>1298</v>
      </c>
      <c r="B1311" s="857" t="str">
        <f>IF(基本情報入力シート!C1336="","",基本情報入力シート!C1336)</f>
        <v/>
      </c>
      <c r="C1311" s="858"/>
      <c r="D1311" s="858"/>
      <c r="E1311" s="858"/>
      <c r="F1311" s="858"/>
      <c r="G1311" s="858"/>
      <c r="H1311" s="858"/>
      <c r="I1311" s="859"/>
      <c r="J1311" s="405" t="str">
        <f>IF(基本情報入力シート!M1336="","",基本情報入力シート!M1336)</f>
        <v/>
      </c>
      <c r="K1311" s="406" t="str">
        <f>IF(基本情報入力シート!R1336="","",基本情報入力シート!R1336)</f>
        <v/>
      </c>
      <c r="L1311" s="406" t="str">
        <f>IF(基本情報入力シート!W1336="","",基本情報入力シート!W1336)</f>
        <v/>
      </c>
      <c r="M1311" s="405" t="str">
        <f>IF(基本情報入力シート!X1336="","",基本情報入力シート!X1336)</f>
        <v/>
      </c>
      <c r="N1311" s="157" t="str">
        <f>IF(基本情報入力シート!Y1336="","",基本情報入力シート!Y1336)</f>
        <v/>
      </c>
      <c r="O1311" s="164"/>
      <c r="P1311" s="43"/>
      <c r="Q1311" s="860"/>
      <c r="R1311" s="861"/>
      <c r="S1311" s="154" t="str">
        <f>IFERROR(ROUNDDOWN(Q1311*VLOOKUP(N1311,【参考】数式用!$AR$2:$AW$48,MATCH(P1311,【参考】数式用!$AT$4:$AW$4)+2,FALSE)*0.5, 0), "")</f>
        <v/>
      </c>
      <c r="T1311" s="47"/>
      <c r="U1311" s="156" t="str">
        <f>IFERROR(IF(AG1311&lt;&gt;"",Q1311*VLOOKUP(N1311,【参考】数式用!$AG$2:$AL$48,MATCH(P1311,【参考】数式用!$AI$4:$AL$4,0)+2,0), ""), "")</f>
        <v/>
      </c>
      <c r="V1311" s="42"/>
      <c r="W1311" s="862"/>
      <c r="X1311" s="863"/>
      <c r="Y1311" s="43"/>
      <c r="Z1311" s="48"/>
      <c r="AA1311" s="155"/>
      <c r="AB1311" s="49"/>
      <c r="AC1311" s="864" t="str">
        <f>IFERROR(IF(AG1311&lt;&gt;"",Z1311*VLOOKUP(N1311,【参考】数式用!$AG$2:$AL$48,MATCH(Y1311,【参考】数式用!$AI$4:$AL$4,0)+2,0), ""), "")</f>
        <v/>
      </c>
      <c r="AD1311" s="864"/>
      <c r="AE1311" s="409"/>
      <c r="AF1311" s="53"/>
      <c r="AG1311" s="421" t="str">
        <f>IFERROR(VLOOKUP(O1311, 【参考】数式用!$AY$5:$AY$13, 1, FALSE), "")</f>
        <v/>
      </c>
      <c r="AH1311" s="422" t="str">
        <f>IFERROR(VLOOKUP(N1311, 【参考】数式用!$BA$2:$BB$48, 2, FALSE), "")</f>
        <v/>
      </c>
      <c r="AI1311" s="423" t="str">
        <f t="shared" si="42"/>
        <v/>
      </c>
      <c r="AJ1311" s="424" t="str">
        <f t="shared" si="43"/>
        <v/>
      </c>
    </row>
    <row r="1312" spans="1:36" ht="30" customHeight="1">
      <c r="A1312" s="153">
        <v>1299</v>
      </c>
      <c r="B1312" s="857" t="str">
        <f>IF(基本情報入力シート!C1337="","",基本情報入力シート!C1337)</f>
        <v/>
      </c>
      <c r="C1312" s="858"/>
      <c r="D1312" s="858"/>
      <c r="E1312" s="858"/>
      <c r="F1312" s="858"/>
      <c r="G1312" s="858"/>
      <c r="H1312" s="858"/>
      <c r="I1312" s="859"/>
      <c r="J1312" s="405" t="str">
        <f>IF(基本情報入力シート!M1337="","",基本情報入力シート!M1337)</f>
        <v/>
      </c>
      <c r="K1312" s="406" t="str">
        <f>IF(基本情報入力シート!R1337="","",基本情報入力シート!R1337)</f>
        <v/>
      </c>
      <c r="L1312" s="406" t="str">
        <f>IF(基本情報入力シート!W1337="","",基本情報入力シート!W1337)</f>
        <v/>
      </c>
      <c r="M1312" s="405" t="str">
        <f>IF(基本情報入力シート!X1337="","",基本情報入力シート!X1337)</f>
        <v/>
      </c>
      <c r="N1312" s="157" t="str">
        <f>IF(基本情報入力シート!Y1337="","",基本情報入力シート!Y1337)</f>
        <v/>
      </c>
      <c r="O1312" s="164"/>
      <c r="P1312" s="43"/>
      <c r="Q1312" s="860"/>
      <c r="R1312" s="861"/>
      <c r="S1312" s="154" t="str">
        <f>IFERROR(ROUNDDOWN(Q1312*VLOOKUP(N1312,【参考】数式用!$AR$2:$AW$48,MATCH(P1312,【参考】数式用!$AT$4:$AW$4)+2,FALSE)*0.5, 0), "")</f>
        <v/>
      </c>
      <c r="T1312" s="47"/>
      <c r="U1312" s="156" t="str">
        <f>IFERROR(IF(AG1312&lt;&gt;"",Q1312*VLOOKUP(N1312,【参考】数式用!$AG$2:$AL$48,MATCH(P1312,【参考】数式用!$AI$4:$AL$4,0)+2,0), ""), "")</f>
        <v/>
      </c>
      <c r="V1312" s="42"/>
      <c r="W1312" s="862"/>
      <c r="X1312" s="863"/>
      <c r="Y1312" s="43"/>
      <c r="Z1312" s="48"/>
      <c r="AA1312" s="155"/>
      <c r="AB1312" s="49"/>
      <c r="AC1312" s="864" t="str">
        <f>IFERROR(IF(AG1312&lt;&gt;"",Z1312*VLOOKUP(N1312,【参考】数式用!$AG$2:$AL$48,MATCH(Y1312,【参考】数式用!$AI$4:$AL$4,0)+2,0), ""), "")</f>
        <v/>
      </c>
      <c r="AD1312" s="864"/>
      <c r="AE1312" s="409"/>
      <c r="AF1312" s="53"/>
      <c r="AG1312" s="421" t="str">
        <f>IFERROR(VLOOKUP(O1312, 【参考】数式用!$AY$5:$AY$13, 1, FALSE), "")</f>
        <v/>
      </c>
      <c r="AH1312" s="422" t="str">
        <f>IFERROR(VLOOKUP(N1312, 【参考】数式用!$BA$2:$BB$48, 2, FALSE), "")</f>
        <v/>
      </c>
      <c r="AI1312" s="423" t="str">
        <f t="shared" si="42"/>
        <v/>
      </c>
      <c r="AJ1312" s="424" t="str">
        <f t="shared" si="43"/>
        <v/>
      </c>
    </row>
    <row r="1313" spans="1:36" ht="30" customHeight="1">
      <c r="A1313" s="153">
        <v>1300</v>
      </c>
      <c r="B1313" s="857" t="str">
        <f>IF(基本情報入力シート!C1338="","",基本情報入力シート!C1338)</f>
        <v/>
      </c>
      <c r="C1313" s="858"/>
      <c r="D1313" s="858"/>
      <c r="E1313" s="858"/>
      <c r="F1313" s="858"/>
      <c r="G1313" s="858"/>
      <c r="H1313" s="858"/>
      <c r="I1313" s="859"/>
      <c r="J1313" s="405" t="str">
        <f>IF(基本情報入力シート!M1338="","",基本情報入力シート!M1338)</f>
        <v/>
      </c>
      <c r="K1313" s="406" t="str">
        <f>IF(基本情報入力シート!R1338="","",基本情報入力シート!R1338)</f>
        <v/>
      </c>
      <c r="L1313" s="406" t="str">
        <f>IF(基本情報入力シート!W1338="","",基本情報入力シート!W1338)</f>
        <v/>
      </c>
      <c r="M1313" s="405" t="str">
        <f>IF(基本情報入力シート!X1338="","",基本情報入力シート!X1338)</f>
        <v/>
      </c>
      <c r="N1313" s="157" t="str">
        <f>IF(基本情報入力シート!Y1338="","",基本情報入力シート!Y1338)</f>
        <v/>
      </c>
      <c r="O1313" s="164"/>
      <c r="P1313" s="43"/>
      <c r="Q1313" s="860"/>
      <c r="R1313" s="861"/>
      <c r="S1313" s="154" t="str">
        <f>IFERROR(ROUNDDOWN(Q1313*VLOOKUP(N1313,【参考】数式用!$AR$2:$AW$48,MATCH(P1313,【参考】数式用!$AT$4:$AW$4)+2,FALSE)*0.5, 0), "")</f>
        <v/>
      </c>
      <c r="T1313" s="47"/>
      <c r="U1313" s="156" t="str">
        <f>IFERROR(IF(AG1313&lt;&gt;"",Q1313*VLOOKUP(N1313,【参考】数式用!$AG$2:$AL$48,MATCH(P1313,【参考】数式用!$AI$4:$AL$4,0)+2,0), ""), "")</f>
        <v/>
      </c>
      <c r="V1313" s="42"/>
      <c r="W1313" s="862"/>
      <c r="X1313" s="863"/>
      <c r="Y1313" s="43"/>
      <c r="Z1313" s="48"/>
      <c r="AA1313" s="155"/>
      <c r="AB1313" s="49"/>
      <c r="AC1313" s="864" t="str">
        <f>IFERROR(IF(AG1313&lt;&gt;"",Z1313*VLOOKUP(N1313,【参考】数式用!$AG$2:$AL$48,MATCH(Y1313,【参考】数式用!$AI$4:$AL$4,0)+2,0), ""), "")</f>
        <v/>
      </c>
      <c r="AD1313" s="864"/>
      <c r="AE1313" s="409"/>
      <c r="AF1313" s="53"/>
      <c r="AG1313" s="421" t="str">
        <f>IFERROR(VLOOKUP(O1313, 【参考】数式用!$AY$5:$AY$13, 1, FALSE), "")</f>
        <v/>
      </c>
      <c r="AH1313" s="422" t="str">
        <f>IFERROR(VLOOKUP(N1313, 【参考】数式用!$BA$2:$BB$48, 2, FALSE), "")</f>
        <v/>
      </c>
      <c r="AI1313" s="423" t="str">
        <f t="shared" si="42"/>
        <v/>
      </c>
      <c r="AJ1313" s="424" t="str">
        <f t="shared" si="43"/>
        <v/>
      </c>
    </row>
    <row r="1314" spans="1:36" ht="30" customHeight="1">
      <c r="A1314" s="153">
        <v>1301</v>
      </c>
      <c r="B1314" s="857" t="str">
        <f>IF(基本情報入力シート!C1339="","",基本情報入力シート!C1339)</f>
        <v/>
      </c>
      <c r="C1314" s="858"/>
      <c r="D1314" s="858"/>
      <c r="E1314" s="858"/>
      <c r="F1314" s="858"/>
      <c r="G1314" s="858"/>
      <c r="H1314" s="858"/>
      <c r="I1314" s="859"/>
      <c r="J1314" s="405" t="str">
        <f>IF(基本情報入力シート!M1339="","",基本情報入力シート!M1339)</f>
        <v/>
      </c>
      <c r="K1314" s="406" t="str">
        <f>IF(基本情報入力シート!R1339="","",基本情報入力シート!R1339)</f>
        <v/>
      </c>
      <c r="L1314" s="406" t="str">
        <f>IF(基本情報入力シート!W1339="","",基本情報入力シート!W1339)</f>
        <v/>
      </c>
      <c r="M1314" s="405" t="str">
        <f>IF(基本情報入力シート!X1339="","",基本情報入力シート!X1339)</f>
        <v/>
      </c>
      <c r="N1314" s="157" t="str">
        <f>IF(基本情報入力シート!Y1339="","",基本情報入力シート!Y1339)</f>
        <v/>
      </c>
      <c r="O1314" s="164"/>
      <c r="P1314" s="43"/>
      <c r="Q1314" s="860"/>
      <c r="R1314" s="861"/>
      <c r="S1314" s="154" t="str">
        <f>IFERROR(ROUNDDOWN(Q1314*VLOOKUP(N1314,【参考】数式用!$AR$2:$AW$48,MATCH(P1314,【参考】数式用!$AT$4:$AW$4)+2,FALSE)*0.5, 0), "")</f>
        <v/>
      </c>
      <c r="T1314" s="47"/>
      <c r="U1314" s="156" t="str">
        <f>IFERROR(IF(AG1314&lt;&gt;"",Q1314*VLOOKUP(N1314,【参考】数式用!$AG$2:$AL$48,MATCH(P1314,【参考】数式用!$AI$4:$AL$4,0)+2,0), ""), "")</f>
        <v/>
      </c>
      <c r="V1314" s="42"/>
      <c r="W1314" s="862"/>
      <c r="X1314" s="863"/>
      <c r="Y1314" s="43"/>
      <c r="Z1314" s="48"/>
      <c r="AA1314" s="155"/>
      <c r="AB1314" s="49"/>
      <c r="AC1314" s="864" t="str">
        <f>IFERROR(IF(AG1314&lt;&gt;"",Z1314*VLOOKUP(N1314,【参考】数式用!$AG$2:$AL$48,MATCH(Y1314,【参考】数式用!$AI$4:$AL$4,0)+2,0), ""), "")</f>
        <v/>
      </c>
      <c r="AD1314" s="864"/>
      <c r="AE1314" s="409"/>
      <c r="AF1314" s="53"/>
      <c r="AG1314" s="421" t="str">
        <f>IFERROR(VLOOKUP(O1314, 【参考】数式用!$AY$5:$AY$13, 1, FALSE), "")</f>
        <v/>
      </c>
      <c r="AH1314" s="422" t="str">
        <f>IFERROR(VLOOKUP(N1314, 【参考】数式用!$BA$2:$BB$48, 2, FALSE), "")</f>
        <v/>
      </c>
      <c r="AI1314" s="423" t="str">
        <f t="shared" si="42"/>
        <v/>
      </c>
      <c r="AJ1314" s="424" t="str">
        <f t="shared" si="43"/>
        <v/>
      </c>
    </row>
    <row r="1315" spans="1:36" ht="30" customHeight="1">
      <c r="A1315" s="153">
        <v>1302</v>
      </c>
      <c r="B1315" s="857" t="str">
        <f>IF(基本情報入力シート!C1340="","",基本情報入力シート!C1340)</f>
        <v/>
      </c>
      <c r="C1315" s="858"/>
      <c r="D1315" s="858"/>
      <c r="E1315" s="858"/>
      <c r="F1315" s="858"/>
      <c r="G1315" s="858"/>
      <c r="H1315" s="858"/>
      <c r="I1315" s="859"/>
      <c r="J1315" s="405" t="str">
        <f>IF(基本情報入力シート!M1340="","",基本情報入力シート!M1340)</f>
        <v/>
      </c>
      <c r="K1315" s="406" t="str">
        <f>IF(基本情報入力シート!R1340="","",基本情報入力シート!R1340)</f>
        <v/>
      </c>
      <c r="L1315" s="406" t="str">
        <f>IF(基本情報入力シート!W1340="","",基本情報入力シート!W1340)</f>
        <v/>
      </c>
      <c r="M1315" s="405" t="str">
        <f>IF(基本情報入力シート!X1340="","",基本情報入力シート!X1340)</f>
        <v/>
      </c>
      <c r="N1315" s="157" t="str">
        <f>IF(基本情報入力シート!Y1340="","",基本情報入力シート!Y1340)</f>
        <v/>
      </c>
      <c r="O1315" s="164"/>
      <c r="P1315" s="43"/>
      <c r="Q1315" s="860"/>
      <c r="R1315" s="861"/>
      <c r="S1315" s="154" t="str">
        <f>IFERROR(ROUNDDOWN(Q1315*VLOOKUP(N1315,【参考】数式用!$AR$2:$AW$48,MATCH(P1315,【参考】数式用!$AT$4:$AW$4)+2,FALSE)*0.5, 0), "")</f>
        <v/>
      </c>
      <c r="T1315" s="47"/>
      <c r="U1315" s="156" t="str">
        <f>IFERROR(IF(AG1315&lt;&gt;"",Q1315*VLOOKUP(N1315,【参考】数式用!$AG$2:$AL$48,MATCH(P1315,【参考】数式用!$AI$4:$AL$4,0)+2,0), ""), "")</f>
        <v/>
      </c>
      <c r="V1315" s="42"/>
      <c r="W1315" s="862"/>
      <c r="X1315" s="863"/>
      <c r="Y1315" s="43"/>
      <c r="Z1315" s="48"/>
      <c r="AA1315" s="155"/>
      <c r="AB1315" s="49"/>
      <c r="AC1315" s="864" t="str">
        <f>IFERROR(IF(AG1315&lt;&gt;"",Z1315*VLOOKUP(N1315,【参考】数式用!$AG$2:$AL$48,MATCH(Y1315,【参考】数式用!$AI$4:$AL$4,0)+2,0), ""), "")</f>
        <v/>
      </c>
      <c r="AD1315" s="864"/>
      <c r="AE1315" s="409"/>
      <c r="AF1315" s="53"/>
      <c r="AG1315" s="421" t="str">
        <f>IFERROR(VLOOKUP(O1315, 【参考】数式用!$AY$5:$AY$13, 1, FALSE), "")</f>
        <v/>
      </c>
      <c r="AH1315" s="422" t="str">
        <f>IFERROR(VLOOKUP(N1315, 【参考】数式用!$BA$2:$BB$48, 2, FALSE), "")</f>
        <v/>
      </c>
      <c r="AI1315" s="423" t="str">
        <f t="shared" si="42"/>
        <v/>
      </c>
      <c r="AJ1315" s="424" t="str">
        <f t="shared" si="43"/>
        <v/>
      </c>
    </row>
    <row r="1316" spans="1:36" ht="30" customHeight="1">
      <c r="A1316" s="153">
        <v>1303</v>
      </c>
      <c r="B1316" s="857" t="str">
        <f>IF(基本情報入力シート!C1341="","",基本情報入力シート!C1341)</f>
        <v/>
      </c>
      <c r="C1316" s="858"/>
      <c r="D1316" s="858"/>
      <c r="E1316" s="858"/>
      <c r="F1316" s="858"/>
      <c r="G1316" s="858"/>
      <c r="H1316" s="858"/>
      <c r="I1316" s="859"/>
      <c r="J1316" s="405" t="str">
        <f>IF(基本情報入力シート!M1341="","",基本情報入力シート!M1341)</f>
        <v/>
      </c>
      <c r="K1316" s="406" t="str">
        <f>IF(基本情報入力シート!R1341="","",基本情報入力シート!R1341)</f>
        <v/>
      </c>
      <c r="L1316" s="406" t="str">
        <f>IF(基本情報入力シート!W1341="","",基本情報入力シート!W1341)</f>
        <v/>
      </c>
      <c r="M1316" s="405" t="str">
        <f>IF(基本情報入力シート!X1341="","",基本情報入力シート!X1341)</f>
        <v/>
      </c>
      <c r="N1316" s="157" t="str">
        <f>IF(基本情報入力シート!Y1341="","",基本情報入力シート!Y1341)</f>
        <v/>
      </c>
      <c r="O1316" s="164"/>
      <c r="P1316" s="43"/>
      <c r="Q1316" s="860"/>
      <c r="R1316" s="861"/>
      <c r="S1316" s="154" t="str">
        <f>IFERROR(ROUNDDOWN(Q1316*VLOOKUP(N1316,【参考】数式用!$AR$2:$AW$48,MATCH(P1316,【参考】数式用!$AT$4:$AW$4)+2,FALSE)*0.5, 0), "")</f>
        <v/>
      </c>
      <c r="T1316" s="47"/>
      <c r="U1316" s="156" t="str">
        <f>IFERROR(IF(AG1316&lt;&gt;"",Q1316*VLOOKUP(N1316,【参考】数式用!$AG$2:$AL$48,MATCH(P1316,【参考】数式用!$AI$4:$AL$4,0)+2,0), ""), "")</f>
        <v/>
      </c>
      <c r="V1316" s="42"/>
      <c r="W1316" s="862"/>
      <c r="X1316" s="863"/>
      <c r="Y1316" s="43"/>
      <c r="Z1316" s="48"/>
      <c r="AA1316" s="155"/>
      <c r="AB1316" s="49"/>
      <c r="AC1316" s="864" t="str">
        <f>IFERROR(IF(AG1316&lt;&gt;"",Z1316*VLOOKUP(N1316,【参考】数式用!$AG$2:$AL$48,MATCH(Y1316,【参考】数式用!$AI$4:$AL$4,0)+2,0), ""), "")</f>
        <v/>
      </c>
      <c r="AD1316" s="864"/>
      <c r="AE1316" s="409"/>
      <c r="AF1316" s="53"/>
      <c r="AG1316" s="421" t="str">
        <f>IFERROR(VLOOKUP(O1316, 【参考】数式用!$AY$5:$AY$13, 1, FALSE), "")</f>
        <v/>
      </c>
      <c r="AH1316" s="422" t="str">
        <f>IFERROR(VLOOKUP(N1316, 【参考】数式用!$BA$2:$BB$48, 2, FALSE), "")</f>
        <v/>
      </c>
      <c r="AI1316" s="423" t="str">
        <f t="shared" si="42"/>
        <v/>
      </c>
      <c r="AJ1316" s="424" t="str">
        <f t="shared" si="43"/>
        <v/>
      </c>
    </row>
    <row r="1317" spans="1:36" ht="30" customHeight="1">
      <c r="A1317" s="153">
        <v>1304</v>
      </c>
      <c r="B1317" s="857" t="str">
        <f>IF(基本情報入力シート!C1342="","",基本情報入力シート!C1342)</f>
        <v/>
      </c>
      <c r="C1317" s="858"/>
      <c r="D1317" s="858"/>
      <c r="E1317" s="858"/>
      <c r="F1317" s="858"/>
      <c r="G1317" s="858"/>
      <c r="H1317" s="858"/>
      <c r="I1317" s="859"/>
      <c r="J1317" s="405" t="str">
        <f>IF(基本情報入力シート!M1342="","",基本情報入力シート!M1342)</f>
        <v/>
      </c>
      <c r="K1317" s="406" t="str">
        <f>IF(基本情報入力シート!R1342="","",基本情報入力シート!R1342)</f>
        <v/>
      </c>
      <c r="L1317" s="406" t="str">
        <f>IF(基本情報入力シート!W1342="","",基本情報入力シート!W1342)</f>
        <v/>
      </c>
      <c r="M1317" s="405" t="str">
        <f>IF(基本情報入力シート!X1342="","",基本情報入力シート!X1342)</f>
        <v/>
      </c>
      <c r="N1317" s="157" t="str">
        <f>IF(基本情報入力シート!Y1342="","",基本情報入力シート!Y1342)</f>
        <v/>
      </c>
      <c r="O1317" s="164"/>
      <c r="P1317" s="43"/>
      <c r="Q1317" s="860"/>
      <c r="R1317" s="861"/>
      <c r="S1317" s="154" t="str">
        <f>IFERROR(ROUNDDOWN(Q1317*VLOOKUP(N1317,【参考】数式用!$AR$2:$AW$48,MATCH(P1317,【参考】数式用!$AT$4:$AW$4)+2,FALSE)*0.5, 0), "")</f>
        <v/>
      </c>
      <c r="T1317" s="47"/>
      <c r="U1317" s="156" t="str">
        <f>IFERROR(IF(AG1317&lt;&gt;"",Q1317*VLOOKUP(N1317,【参考】数式用!$AG$2:$AL$48,MATCH(P1317,【参考】数式用!$AI$4:$AL$4,0)+2,0), ""), "")</f>
        <v/>
      </c>
      <c r="V1317" s="42"/>
      <c r="W1317" s="862"/>
      <c r="X1317" s="863"/>
      <c r="Y1317" s="43"/>
      <c r="Z1317" s="48"/>
      <c r="AA1317" s="155"/>
      <c r="AB1317" s="49"/>
      <c r="AC1317" s="864" t="str">
        <f>IFERROR(IF(AG1317&lt;&gt;"",Z1317*VLOOKUP(N1317,【参考】数式用!$AG$2:$AL$48,MATCH(Y1317,【参考】数式用!$AI$4:$AL$4,0)+2,0), ""), "")</f>
        <v/>
      </c>
      <c r="AD1317" s="864"/>
      <c r="AE1317" s="409"/>
      <c r="AF1317" s="53"/>
      <c r="AG1317" s="421" t="str">
        <f>IFERROR(VLOOKUP(O1317, 【参考】数式用!$AY$5:$AY$13, 1, FALSE), "")</f>
        <v/>
      </c>
      <c r="AH1317" s="422" t="str">
        <f>IFERROR(VLOOKUP(N1317, 【参考】数式用!$BA$2:$BB$48, 2, FALSE), "")</f>
        <v/>
      </c>
      <c r="AI1317" s="423" t="str">
        <f t="shared" si="42"/>
        <v/>
      </c>
      <c r="AJ1317" s="424" t="str">
        <f t="shared" si="43"/>
        <v/>
      </c>
    </row>
    <row r="1318" spans="1:36" ht="30" customHeight="1">
      <c r="A1318" s="153">
        <v>1305</v>
      </c>
      <c r="B1318" s="857" t="str">
        <f>IF(基本情報入力シート!C1343="","",基本情報入力シート!C1343)</f>
        <v/>
      </c>
      <c r="C1318" s="858"/>
      <c r="D1318" s="858"/>
      <c r="E1318" s="858"/>
      <c r="F1318" s="858"/>
      <c r="G1318" s="858"/>
      <c r="H1318" s="858"/>
      <c r="I1318" s="859"/>
      <c r="J1318" s="405" t="str">
        <f>IF(基本情報入力シート!M1343="","",基本情報入力シート!M1343)</f>
        <v/>
      </c>
      <c r="K1318" s="406" t="str">
        <f>IF(基本情報入力シート!R1343="","",基本情報入力シート!R1343)</f>
        <v/>
      </c>
      <c r="L1318" s="406" t="str">
        <f>IF(基本情報入力シート!W1343="","",基本情報入力シート!W1343)</f>
        <v/>
      </c>
      <c r="M1318" s="405" t="str">
        <f>IF(基本情報入力シート!X1343="","",基本情報入力シート!X1343)</f>
        <v/>
      </c>
      <c r="N1318" s="157" t="str">
        <f>IF(基本情報入力シート!Y1343="","",基本情報入力シート!Y1343)</f>
        <v/>
      </c>
      <c r="O1318" s="164"/>
      <c r="P1318" s="43"/>
      <c r="Q1318" s="860"/>
      <c r="R1318" s="861"/>
      <c r="S1318" s="154" t="str">
        <f>IFERROR(ROUNDDOWN(Q1318*VLOOKUP(N1318,【参考】数式用!$AR$2:$AW$48,MATCH(P1318,【参考】数式用!$AT$4:$AW$4)+2,FALSE)*0.5, 0), "")</f>
        <v/>
      </c>
      <c r="T1318" s="47"/>
      <c r="U1318" s="156" t="str">
        <f>IFERROR(IF(AG1318&lt;&gt;"",Q1318*VLOOKUP(N1318,【参考】数式用!$AG$2:$AL$48,MATCH(P1318,【参考】数式用!$AI$4:$AL$4,0)+2,0), ""), "")</f>
        <v/>
      </c>
      <c r="V1318" s="42"/>
      <c r="W1318" s="862"/>
      <c r="X1318" s="863"/>
      <c r="Y1318" s="43"/>
      <c r="Z1318" s="48"/>
      <c r="AA1318" s="155"/>
      <c r="AB1318" s="49"/>
      <c r="AC1318" s="864" t="str">
        <f>IFERROR(IF(AG1318&lt;&gt;"",Z1318*VLOOKUP(N1318,【参考】数式用!$AG$2:$AL$48,MATCH(Y1318,【参考】数式用!$AI$4:$AL$4,0)+2,0), ""), "")</f>
        <v/>
      </c>
      <c r="AD1318" s="864"/>
      <c r="AE1318" s="409"/>
      <c r="AF1318" s="53"/>
      <c r="AG1318" s="421" t="str">
        <f>IFERROR(VLOOKUP(O1318, 【参考】数式用!$AY$5:$AY$13, 1, FALSE), "")</f>
        <v/>
      </c>
      <c r="AH1318" s="422" t="str">
        <f>IFERROR(VLOOKUP(N1318, 【参考】数式用!$BA$2:$BB$48, 2, FALSE), "")</f>
        <v/>
      </c>
      <c r="AI1318" s="423" t="str">
        <f t="shared" si="42"/>
        <v/>
      </c>
      <c r="AJ1318" s="424" t="str">
        <f t="shared" si="43"/>
        <v/>
      </c>
    </row>
    <row r="1319" spans="1:36" ht="30" customHeight="1">
      <c r="A1319" s="153">
        <v>1306</v>
      </c>
      <c r="B1319" s="857" t="str">
        <f>IF(基本情報入力シート!C1344="","",基本情報入力シート!C1344)</f>
        <v/>
      </c>
      <c r="C1319" s="858"/>
      <c r="D1319" s="858"/>
      <c r="E1319" s="858"/>
      <c r="F1319" s="858"/>
      <c r="G1319" s="858"/>
      <c r="H1319" s="858"/>
      <c r="I1319" s="859"/>
      <c r="J1319" s="405" t="str">
        <f>IF(基本情報入力シート!M1344="","",基本情報入力シート!M1344)</f>
        <v/>
      </c>
      <c r="K1319" s="406" t="str">
        <f>IF(基本情報入力シート!R1344="","",基本情報入力シート!R1344)</f>
        <v/>
      </c>
      <c r="L1319" s="406" t="str">
        <f>IF(基本情報入力シート!W1344="","",基本情報入力シート!W1344)</f>
        <v/>
      </c>
      <c r="M1319" s="405" t="str">
        <f>IF(基本情報入力シート!X1344="","",基本情報入力シート!X1344)</f>
        <v/>
      </c>
      <c r="N1319" s="157" t="str">
        <f>IF(基本情報入力シート!Y1344="","",基本情報入力シート!Y1344)</f>
        <v/>
      </c>
      <c r="O1319" s="164"/>
      <c r="P1319" s="43"/>
      <c r="Q1319" s="860"/>
      <c r="R1319" s="861"/>
      <c r="S1319" s="154" t="str">
        <f>IFERROR(ROUNDDOWN(Q1319*VLOOKUP(N1319,【参考】数式用!$AR$2:$AW$48,MATCH(P1319,【参考】数式用!$AT$4:$AW$4)+2,FALSE)*0.5, 0), "")</f>
        <v/>
      </c>
      <c r="T1319" s="47"/>
      <c r="U1319" s="156" t="str">
        <f>IFERROR(IF(AG1319&lt;&gt;"",Q1319*VLOOKUP(N1319,【参考】数式用!$AG$2:$AL$48,MATCH(P1319,【参考】数式用!$AI$4:$AL$4,0)+2,0), ""), "")</f>
        <v/>
      </c>
      <c r="V1319" s="42"/>
      <c r="W1319" s="862"/>
      <c r="X1319" s="863"/>
      <c r="Y1319" s="43"/>
      <c r="Z1319" s="48"/>
      <c r="AA1319" s="155"/>
      <c r="AB1319" s="49"/>
      <c r="AC1319" s="864" t="str">
        <f>IFERROR(IF(AG1319&lt;&gt;"",Z1319*VLOOKUP(N1319,【参考】数式用!$AG$2:$AL$48,MATCH(Y1319,【参考】数式用!$AI$4:$AL$4,0)+2,0), ""), "")</f>
        <v/>
      </c>
      <c r="AD1319" s="864"/>
      <c r="AE1319" s="409"/>
      <c r="AF1319" s="53"/>
      <c r="AG1319" s="421" t="str">
        <f>IFERROR(VLOOKUP(O1319, 【参考】数式用!$AY$5:$AY$13, 1, FALSE), "")</f>
        <v/>
      </c>
      <c r="AH1319" s="422" t="str">
        <f>IFERROR(VLOOKUP(N1319, 【参考】数式用!$BA$2:$BB$48, 2, FALSE), "")</f>
        <v/>
      </c>
      <c r="AI1319" s="423" t="str">
        <f t="shared" si="42"/>
        <v/>
      </c>
      <c r="AJ1319" s="424" t="str">
        <f t="shared" si="43"/>
        <v/>
      </c>
    </row>
    <row r="1320" spans="1:36" ht="30" customHeight="1">
      <c r="A1320" s="153">
        <v>1307</v>
      </c>
      <c r="B1320" s="857" t="str">
        <f>IF(基本情報入力シート!C1345="","",基本情報入力シート!C1345)</f>
        <v/>
      </c>
      <c r="C1320" s="858"/>
      <c r="D1320" s="858"/>
      <c r="E1320" s="858"/>
      <c r="F1320" s="858"/>
      <c r="G1320" s="858"/>
      <c r="H1320" s="858"/>
      <c r="I1320" s="859"/>
      <c r="J1320" s="405" t="str">
        <f>IF(基本情報入力シート!M1345="","",基本情報入力シート!M1345)</f>
        <v/>
      </c>
      <c r="K1320" s="406" t="str">
        <f>IF(基本情報入力シート!R1345="","",基本情報入力シート!R1345)</f>
        <v/>
      </c>
      <c r="L1320" s="406" t="str">
        <f>IF(基本情報入力シート!W1345="","",基本情報入力シート!W1345)</f>
        <v/>
      </c>
      <c r="M1320" s="405" t="str">
        <f>IF(基本情報入力シート!X1345="","",基本情報入力シート!X1345)</f>
        <v/>
      </c>
      <c r="N1320" s="157" t="str">
        <f>IF(基本情報入力シート!Y1345="","",基本情報入力シート!Y1345)</f>
        <v/>
      </c>
      <c r="O1320" s="164"/>
      <c r="P1320" s="43"/>
      <c r="Q1320" s="860"/>
      <c r="R1320" s="861"/>
      <c r="S1320" s="154" t="str">
        <f>IFERROR(ROUNDDOWN(Q1320*VLOOKUP(N1320,【参考】数式用!$AR$2:$AW$48,MATCH(P1320,【参考】数式用!$AT$4:$AW$4)+2,FALSE)*0.5, 0), "")</f>
        <v/>
      </c>
      <c r="T1320" s="47"/>
      <c r="U1320" s="156" t="str">
        <f>IFERROR(IF(AG1320&lt;&gt;"",Q1320*VLOOKUP(N1320,【参考】数式用!$AG$2:$AL$48,MATCH(P1320,【参考】数式用!$AI$4:$AL$4,0)+2,0), ""), "")</f>
        <v/>
      </c>
      <c r="V1320" s="42"/>
      <c r="W1320" s="862"/>
      <c r="X1320" s="863"/>
      <c r="Y1320" s="43"/>
      <c r="Z1320" s="48"/>
      <c r="AA1320" s="155"/>
      <c r="AB1320" s="49"/>
      <c r="AC1320" s="864" t="str">
        <f>IFERROR(IF(AG1320&lt;&gt;"",Z1320*VLOOKUP(N1320,【参考】数式用!$AG$2:$AL$48,MATCH(Y1320,【参考】数式用!$AI$4:$AL$4,0)+2,0), ""), "")</f>
        <v/>
      </c>
      <c r="AD1320" s="864"/>
      <c r="AE1320" s="409"/>
      <c r="AF1320" s="53"/>
      <c r="AG1320" s="421" t="str">
        <f>IFERROR(VLOOKUP(O1320, 【参考】数式用!$AY$5:$AY$13, 1, FALSE), "")</f>
        <v/>
      </c>
      <c r="AH1320" s="422" t="str">
        <f>IFERROR(VLOOKUP(N1320, 【参考】数式用!$BA$2:$BB$48, 2, FALSE), "")</f>
        <v/>
      </c>
      <c r="AI1320" s="423" t="str">
        <f t="shared" ref="AI1320:AI1383" si="44">IF(AND(OR(P1320="処遇改善加算Ⅰ",P1320="処遇改善加算Ⅱ"),AH1320="対象"), 1,"")</f>
        <v/>
      </c>
      <c r="AJ1320" s="424" t="str">
        <f t="shared" ref="AJ1320:AJ1383" si="45">IF(OR(Y1320="処遇改善加算Ⅰ",Y1320="処遇改善加算Ⅱ"),IF(AND(N1320&lt;&gt;"訪問型サービス（総合事業）",N1320&lt;&gt;"通所型サービス（総合事業）",N1320&lt;&gt;"（介護予防）短期入所生活介護",N1320&lt;&gt;"（介護予防）短期入所療養介護（老健）",N1320&lt;&gt;"（介護予防）短期入所療養介護 （病院等（老健以外）)",N1320&lt;&gt;"（介護予防）短期入所療養介護（医療院）"),1,""),"")</f>
        <v/>
      </c>
    </row>
    <row r="1321" spans="1:36" ht="30" customHeight="1">
      <c r="A1321" s="153">
        <v>1308</v>
      </c>
      <c r="B1321" s="857" t="str">
        <f>IF(基本情報入力シート!C1346="","",基本情報入力シート!C1346)</f>
        <v/>
      </c>
      <c r="C1321" s="858"/>
      <c r="D1321" s="858"/>
      <c r="E1321" s="858"/>
      <c r="F1321" s="858"/>
      <c r="G1321" s="858"/>
      <c r="H1321" s="858"/>
      <c r="I1321" s="859"/>
      <c r="J1321" s="405" t="str">
        <f>IF(基本情報入力シート!M1346="","",基本情報入力シート!M1346)</f>
        <v/>
      </c>
      <c r="K1321" s="406" t="str">
        <f>IF(基本情報入力シート!R1346="","",基本情報入力シート!R1346)</f>
        <v/>
      </c>
      <c r="L1321" s="406" t="str">
        <f>IF(基本情報入力シート!W1346="","",基本情報入力シート!W1346)</f>
        <v/>
      </c>
      <c r="M1321" s="405" t="str">
        <f>IF(基本情報入力シート!X1346="","",基本情報入力シート!X1346)</f>
        <v/>
      </c>
      <c r="N1321" s="157" t="str">
        <f>IF(基本情報入力シート!Y1346="","",基本情報入力シート!Y1346)</f>
        <v/>
      </c>
      <c r="O1321" s="164"/>
      <c r="P1321" s="43"/>
      <c r="Q1321" s="860"/>
      <c r="R1321" s="861"/>
      <c r="S1321" s="154" t="str">
        <f>IFERROR(ROUNDDOWN(Q1321*VLOOKUP(N1321,【参考】数式用!$AR$2:$AW$48,MATCH(P1321,【参考】数式用!$AT$4:$AW$4)+2,FALSE)*0.5, 0), "")</f>
        <v/>
      </c>
      <c r="T1321" s="47"/>
      <c r="U1321" s="156" t="str">
        <f>IFERROR(IF(AG1321&lt;&gt;"",Q1321*VLOOKUP(N1321,【参考】数式用!$AG$2:$AL$48,MATCH(P1321,【参考】数式用!$AI$4:$AL$4,0)+2,0), ""), "")</f>
        <v/>
      </c>
      <c r="V1321" s="42"/>
      <c r="W1321" s="862"/>
      <c r="X1321" s="863"/>
      <c r="Y1321" s="43"/>
      <c r="Z1321" s="48"/>
      <c r="AA1321" s="155"/>
      <c r="AB1321" s="49"/>
      <c r="AC1321" s="864" t="str">
        <f>IFERROR(IF(AG1321&lt;&gt;"",Z1321*VLOOKUP(N1321,【参考】数式用!$AG$2:$AL$48,MATCH(Y1321,【参考】数式用!$AI$4:$AL$4,0)+2,0), ""), "")</f>
        <v/>
      </c>
      <c r="AD1321" s="864"/>
      <c r="AE1321" s="409"/>
      <c r="AF1321" s="53"/>
      <c r="AG1321" s="421" t="str">
        <f>IFERROR(VLOOKUP(O1321, 【参考】数式用!$AY$5:$AY$13, 1, FALSE), "")</f>
        <v/>
      </c>
      <c r="AH1321" s="422" t="str">
        <f>IFERROR(VLOOKUP(N1321, 【参考】数式用!$BA$2:$BB$48, 2, FALSE), "")</f>
        <v/>
      </c>
      <c r="AI1321" s="423" t="str">
        <f t="shared" si="44"/>
        <v/>
      </c>
      <c r="AJ1321" s="424" t="str">
        <f t="shared" si="45"/>
        <v/>
      </c>
    </row>
    <row r="1322" spans="1:36" ht="30" customHeight="1">
      <c r="A1322" s="153">
        <v>1309</v>
      </c>
      <c r="B1322" s="857" t="str">
        <f>IF(基本情報入力シート!C1347="","",基本情報入力シート!C1347)</f>
        <v/>
      </c>
      <c r="C1322" s="858"/>
      <c r="D1322" s="858"/>
      <c r="E1322" s="858"/>
      <c r="F1322" s="858"/>
      <c r="G1322" s="858"/>
      <c r="H1322" s="858"/>
      <c r="I1322" s="859"/>
      <c r="J1322" s="405" t="str">
        <f>IF(基本情報入力シート!M1347="","",基本情報入力シート!M1347)</f>
        <v/>
      </c>
      <c r="K1322" s="406" t="str">
        <f>IF(基本情報入力シート!R1347="","",基本情報入力シート!R1347)</f>
        <v/>
      </c>
      <c r="L1322" s="406" t="str">
        <f>IF(基本情報入力シート!W1347="","",基本情報入力シート!W1347)</f>
        <v/>
      </c>
      <c r="M1322" s="405" t="str">
        <f>IF(基本情報入力シート!X1347="","",基本情報入力シート!X1347)</f>
        <v/>
      </c>
      <c r="N1322" s="157" t="str">
        <f>IF(基本情報入力シート!Y1347="","",基本情報入力シート!Y1347)</f>
        <v/>
      </c>
      <c r="O1322" s="164"/>
      <c r="P1322" s="43"/>
      <c r="Q1322" s="860"/>
      <c r="R1322" s="861"/>
      <c r="S1322" s="154" t="str">
        <f>IFERROR(ROUNDDOWN(Q1322*VLOOKUP(N1322,【参考】数式用!$AR$2:$AW$48,MATCH(P1322,【参考】数式用!$AT$4:$AW$4)+2,FALSE)*0.5, 0), "")</f>
        <v/>
      </c>
      <c r="T1322" s="47"/>
      <c r="U1322" s="156" t="str">
        <f>IFERROR(IF(AG1322&lt;&gt;"",Q1322*VLOOKUP(N1322,【参考】数式用!$AG$2:$AL$48,MATCH(P1322,【参考】数式用!$AI$4:$AL$4,0)+2,0), ""), "")</f>
        <v/>
      </c>
      <c r="V1322" s="42"/>
      <c r="W1322" s="862"/>
      <c r="X1322" s="863"/>
      <c r="Y1322" s="43"/>
      <c r="Z1322" s="48"/>
      <c r="AA1322" s="155"/>
      <c r="AB1322" s="49"/>
      <c r="AC1322" s="864" t="str">
        <f>IFERROR(IF(AG1322&lt;&gt;"",Z1322*VLOOKUP(N1322,【参考】数式用!$AG$2:$AL$48,MATCH(Y1322,【参考】数式用!$AI$4:$AL$4,0)+2,0), ""), "")</f>
        <v/>
      </c>
      <c r="AD1322" s="864"/>
      <c r="AE1322" s="409"/>
      <c r="AF1322" s="53"/>
      <c r="AG1322" s="421" t="str">
        <f>IFERROR(VLOOKUP(O1322, 【参考】数式用!$AY$5:$AY$13, 1, FALSE), "")</f>
        <v/>
      </c>
      <c r="AH1322" s="422" t="str">
        <f>IFERROR(VLOOKUP(N1322, 【参考】数式用!$BA$2:$BB$48, 2, FALSE), "")</f>
        <v/>
      </c>
      <c r="AI1322" s="423" t="str">
        <f t="shared" si="44"/>
        <v/>
      </c>
      <c r="AJ1322" s="424" t="str">
        <f t="shared" si="45"/>
        <v/>
      </c>
    </row>
    <row r="1323" spans="1:36" ht="30" customHeight="1">
      <c r="A1323" s="153">
        <v>1310</v>
      </c>
      <c r="B1323" s="857" t="str">
        <f>IF(基本情報入力シート!C1348="","",基本情報入力シート!C1348)</f>
        <v/>
      </c>
      <c r="C1323" s="858"/>
      <c r="D1323" s="858"/>
      <c r="E1323" s="858"/>
      <c r="F1323" s="858"/>
      <c r="G1323" s="858"/>
      <c r="H1323" s="858"/>
      <c r="I1323" s="859"/>
      <c r="J1323" s="405" t="str">
        <f>IF(基本情報入力シート!M1348="","",基本情報入力シート!M1348)</f>
        <v/>
      </c>
      <c r="K1323" s="406" t="str">
        <f>IF(基本情報入力シート!R1348="","",基本情報入力シート!R1348)</f>
        <v/>
      </c>
      <c r="L1323" s="406" t="str">
        <f>IF(基本情報入力シート!W1348="","",基本情報入力シート!W1348)</f>
        <v/>
      </c>
      <c r="M1323" s="405" t="str">
        <f>IF(基本情報入力シート!X1348="","",基本情報入力シート!X1348)</f>
        <v/>
      </c>
      <c r="N1323" s="157" t="str">
        <f>IF(基本情報入力シート!Y1348="","",基本情報入力シート!Y1348)</f>
        <v/>
      </c>
      <c r="O1323" s="164"/>
      <c r="P1323" s="43"/>
      <c r="Q1323" s="860"/>
      <c r="R1323" s="861"/>
      <c r="S1323" s="154" t="str">
        <f>IFERROR(ROUNDDOWN(Q1323*VLOOKUP(N1323,【参考】数式用!$AR$2:$AW$48,MATCH(P1323,【参考】数式用!$AT$4:$AW$4)+2,FALSE)*0.5, 0), "")</f>
        <v/>
      </c>
      <c r="T1323" s="47"/>
      <c r="U1323" s="156" t="str">
        <f>IFERROR(IF(AG1323&lt;&gt;"",Q1323*VLOOKUP(N1323,【参考】数式用!$AG$2:$AL$48,MATCH(P1323,【参考】数式用!$AI$4:$AL$4,0)+2,0), ""), "")</f>
        <v/>
      </c>
      <c r="V1323" s="42"/>
      <c r="W1323" s="862"/>
      <c r="X1323" s="863"/>
      <c r="Y1323" s="43"/>
      <c r="Z1323" s="48"/>
      <c r="AA1323" s="155"/>
      <c r="AB1323" s="49"/>
      <c r="AC1323" s="864" t="str">
        <f>IFERROR(IF(AG1323&lt;&gt;"",Z1323*VLOOKUP(N1323,【参考】数式用!$AG$2:$AL$48,MATCH(Y1323,【参考】数式用!$AI$4:$AL$4,0)+2,0), ""), "")</f>
        <v/>
      </c>
      <c r="AD1323" s="864"/>
      <c r="AE1323" s="409"/>
      <c r="AF1323" s="53"/>
      <c r="AG1323" s="421" t="str">
        <f>IFERROR(VLOOKUP(O1323, 【参考】数式用!$AY$5:$AY$13, 1, FALSE), "")</f>
        <v/>
      </c>
      <c r="AH1323" s="422" t="str">
        <f>IFERROR(VLOOKUP(N1323, 【参考】数式用!$BA$2:$BB$48, 2, FALSE), "")</f>
        <v/>
      </c>
      <c r="AI1323" s="423" t="str">
        <f t="shared" si="44"/>
        <v/>
      </c>
      <c r="AJ1323" s="424" t="str">
        <f t="shared" si="45"/>
        <v/>
      </c>
    </row>
    <row r="1324" spans="1:36" ht="30" customHeight="1">
      <c r="A1324" s="153">
        <v>1311</v>
      </c>
      <c r="B1324" s="857" t="str">
        <f>IF(基本情報入力シート!C1349="","",基本情報入力シート!C1349)</f>
        <v/>
      </c>
      <c r="C1324" s="858"/>
      <c r="D1324" s="858"/>
      <c r="E1324" s="858"/>
      <c r="F1324" s="858"/>
      <c r="G1324" s="858"/>
      <c r="H1324" s="858"/>
      <c r="I1324" s="859"/>
      <c r="J1324" s="405" t="str">
        <f>IF(基本情報入力シート!M1349="","",基本情報入力シート!M1349)</f>
        <v/>
      </c>
      <c r="K1324" s="406" t="str">
        <f>IF(基本情報入力シート!R1349="","",基本情報入力シート!R1349)</f>
        <v/>
      </c>
      <c r="L1324" s="406" t="str">
        <f>IF(基本情報入力シート!W1349="","",基本情報入力シート!W1349)</f>
        <v/>
      </c>
      <c r="M1324" s="405" t="str">
        <f>IF(基本情報入力シート!X1349="","",基本情報入力シート!X1349)</f>
        <v/>
      </c>
      <c r="N1324" s="157" t="str">
        <f>IF(基本情報入力シート!Y1349="","",基本情報入力シート!Y1349)</f>
        <v/>
      </c>
      <c r="O1324" s="164"/>
      <c r="P1324" s="43"/>
      <c r="Q1324" s="860"/>
      <c r="R1324" s="861"/>
      <c r="S1324" s="154" t="str">
        <f>IFERROR(ROUNDDOWN(Q1324*VLOOKUP(N1324,【参考】数式用!$AR$2:$AW$48,MATCH(P1324,【参考】数式用!$AT$4:$AW$4)+2,FALSE)*0.5, 0), "")</f>
        <v/>
      </c>
      <c r="T1324" s="47"/>
      <c r="U1324" s="156" t="str">
        <f>IFERROR(IF(AG1324&lt;&gt;"",Q1324*VLOOKUP(N1324,【参考】数式用!$AG$2:$AL$48,MATCH(P1324,【参考】数式用!$AI$4:$AL$4,0)+2,0), ""), "")</f>
        <v/>
      </c>
      <c r="V1324" s="42"/>
      <c r="W1324" s="862"/>
      <c r="X1324" s="863"/>
      <c r="Y1324" s="43"/>
      <c r="Z1324" s="48"/>
      <c r="AA1324" s="155"/>
      <c r="AB1324" s="49"/>
      <c r="AC1324" s="864" t="str">
        <f>IFERROR(IF(AG1324&lt;&gt;"",Z1324*VLOOKUP(N1324,【参考】数式用!$AG$2:$AL$48,MATCH(Y1324,【参考】数式用!$AI$4:$AL$4,0)+2,0), ""), "")</f>
        <v/>
      </c>
      <c r="AD1324" s="864"/>
      <c r="AE1324" s="409"/>
      <c r="AF1324" s="53"/>
      <c r="AG1324" s="421" t="str">
        <f>IFERROR(VLOOKUP(O1324, 【参考】数式用!$AY$5:$AY$13, 1, FALSE), "")</f>
        <v/>
      </c>
      <c r="AH1324" s="422" t="str">
        <f>IFERROR(VLOOKUP(N1324, 【参考】数式用!$BA$2:$BB$48, 2, FALSE), "")</f>
        <v/>
      </c>
      <c r="AI1324" s="423" t="str">
        <f t="shared" si="44"/>
        <v/>
      </c>
      <c r="AJ1324" s="424" t="str">
        <f t="shared" si="45"/>
        <v/>
      </c>
    </row>
    <row r="1325" spans="1:36" ht="30" customHeight="1">
      <c r="A1325" s="153">
        <v>1312</v>
      </c>
      <c r="B1325" s="857" t="str">
        <f>IF(基本情報入力シート!C1350="","",基本情報入力シート!C1350)</f>
        <v/>
      </c>
      <c r="C1325" s="858"/>
      <c r="D1325" s="858"/>
      <c r="E1325" s="858"/>
      <c r="F1325" s="858"/>
      <c r="G1325" s="858"/>
      <c r="H1325" s="858"/>
      <c r="I1325" s="859"/>
      <c r="J1325" s="405" t="str">
        <f>IF(基本情報入力シート!M1350="","",基本情報入力シート!M1350)</f>
        <v/>
      </c>
      <c r="K1325" s="406" t="str">
        <f>IF(基本情報入力シート!R1350="","",基本情報入力シート!R1350)</f>
        <v/>
      </c>
      <c r="L1325" s="406" t="str">
        <f>IF(基本情報入力シート!W1350="","",基本情報入力シート!W1350)</f>
        <v/>
      </c>
      <c r="M1325" s="405" t="str">
        <f>IF(基本情報入力シート!X1350="","",基本情報入力シート!X1350)</f>
        <v/>
      </c>
      <c r="N1325" s="157" t="str">
        <f>IF(基本情報入力シート!Y1350="","",基本情報入力シート!Y1350)</f>
        <v/>
      </c>
      <c r="O1325" s="164"/>
      <c r="P1325" s="43"/>
      <c r="Q1325" s="860"/>
      <c r="R1325" s="861"/>
      <c r="S1325" s="154" t="str">
        <f>IFERROR(ROUNDDOWN(Q1325*VLOOKUP(N1325,【参考】数式用!$AR$2:$AW$48,MATCH(P1325,【参考】数式用!$AT$4:$AW$4)+2,FALSE)*0.5, 0), "")</f>
        <v/>
      </c>
      <c r="T1325" s="47"/>
      <c r="U1325" s="156" t="str">
        <f>IFERROR(IF(AG1325&lt;&gt;"",Q1325*VLOOKUP(N1325,【参考】数式用!$AG$2:$AL$48,MATCH(P1325,【参考】数式用!$AI$4:$AL$4,0)+2,0), ""), "")</f>
        <v/>
      </c>
      <c r="V1325" s="42"/>
      <c r="W1325" s="862"/>
      <c r="X1325" s="863"/>
      <c r="Y1325" s="43"/>
      <c r="Z1325" s="48"/>
      <c r="AA1325" s="155"/>
      <c r="AB1325" s="49"/>
      <c r="AC1325" s="864" t="str">
        <f>IFERROR(IF(AG1325&lt;&gt;"",Z1325*VLOOKUP(N1325,【参考】数式用!$AG$2:$AL$48,MATCH(Y1325,【参考】数式用!$AI$4:$AL$4,0)+2,0), ""), "")</f>
        <v/>
      </c>
      <c r="AD1325" s="864"/>
      <c r="AE1325" s="409"/>
      <c r="AF1325" s="53"/>
      <c r="AG1325" s="421" t="str">
        <f>IFERROR(VLOOKUP(O1325, 【参考】数式用!$AY$5:$AY$13, 1, FALSE), "")</f>
        <v/>
      </c>
      <c r="AH1325" s="422" t="str">
        <f>IFERROR(VLOOKUP(N1325, 【参考】数式用!$BA$2:$BB$48, 2, FALSE), "")</f>
        <v/>
      </c>
      <c r="AI1325" s="423" t="str">
        <f t="shared" si="44"/>
        <v/>
      </c>
      <c r="AJ1325" s="424" t="str">
        <f t="shared" si="45"/>
        <v/>
      </c>
    </row>
    <row r="1326" spans="1:36" ht="30" customHeight="1">
      <c r="A1326" s="153">
        <v>1313</v>
      </c>
      <c r="B1326" s="857" t="str">
        <f>IF(基本情報入力シート!C1351="","",基本情報入力シート!C1351)</f>
        <v/>
      </c>
      <c r="C1326" s="858"/>
      <c r="D1326" s="858"/>
      <c r="E1326" s="858"/>
      <c r="F1326" s="858"/>
      <c r="G1326" s="858"/>
      <c r="H1326" s="858"/>
      <c r="I1326" s="859"/>
      <c r="J1326" s="405" t="str">
        <f>IF(基本情報入力シート!M1351="","",基本情報入力シート!M1351)</f>
        <v/>
      </c>
      <c r="K1326" s="406" t="str">
        <f>IF(基本情報入力シート!R1351="","",基本情報入力シート!R1351)</f>
        <v/>
      </c>
      <c r="L1326" s="406" t="str">
        <f>IF(基本情報入力シート!W1351="","",基本情報入力シート!W1351)</f>
        <v/>
      </c>
      <c r="M1326" s="405" t="str">
        <f>IF(基本情報入力シート!X1351="","",基本情報入力シート!X1351)</f>
        <v/>
      </c>
      <c r="N1326" s="157" t="str">
        <f>IF(基本情報入力シート!Y1351="","",基本情報入力シート!Y1351)</f>
        <v/>
      </c>
      <c r="O1326" s="164"/>
      <c r="P1326" s="43"/>
      <c r="Q1326" s="860"/>
      <c r="R1326" s="861"/>
      <c r="S1326" s="154" t="str">
        <f>IFERROR(ROUNDDOWN(Q1326*VLOOKUP(N1326,【参考】数式用!$AR$2:$AW$48,MATCH(P1326,【参考】数式用!$AT$4:$AW$4)+2,FALSE)*0.5, 0), "")</f>
        <v/>
      </c>
      <c r="T1326" s="47"/>
      <c r="U1326" s="156" t="str">
        <f>IFERROR(IF(AG1326&lt;&gt;"",Q1326*VLOOKUP(N1326,【参考】数式用!$AG$2:$AL$48,MATCH(P1326,【参考】数式用!$AI$4:$AL$4,0)+2,0), ""), "")</f>
        <v/>
      </c>
      <c r="V1326" s="42"/>
      <c r="W1326" s="862"/>
      <c r="X1326" s="863"/>
      <c r="Y1326" s="43"/>
      <c r="Z1326" s="48"/>
      <c r="AA1326" s="155"/>
      <c r="AB1326" s="49"/>
      <c r="AC1326" s="864" t="str">
        <f>IFERROR(IF(AG1326&lt;&gt;"",Z1326*VLOOKUP(N1326,【参考】数式用!$AG$2:$AL$48,MATCH(Y1326,【参考】数式用!$AI$4:$AL$4,0)+2,0), ""), "")</f>
        <v/>
      </c>
      <c r="AD1326" s="864"/>
      <c r="AE1326" s="409"/>
      <c r="AF1326" s="53"/>
      <c r="AG1326" s="421" t="str">
        <f>IFERROR(VLOOKUP(O1326, 【参考】数式用!$AY$5:$AY$13, 1, FALSE), "")</f>
        <v/>
      </c>
      <c r="AH1326" s="422" t="str">
        <f>IFERROR(VLOOKUP(N1326, 【参考】数式用!$BA$2:$BB$48, 2, FALSE), "")</f>
        <v/>
      </c>
      <c r="AI1326" s="423" t="str">
        <f t="shared" si="44"/>
        <v/>
      </c>
      <c r="AJ1326" s="424" t="str">
        <f t="shared" si="45"/>
        <v/>
      </c>
    </row>
    <row r="1327" spans="1:36" ht="30" customHeight="1">
      <c r="A1327" s="153">
        <v>1314</v>
      </c>
      <c r="B1327" s="857" t="str">
        <f>IF(基本情報入力シート!C1352="","",基本情報入力シート!C1352)</f>
        <v/>
      </c>
      <c r="C1327" s="858"/>
      <c r="D1327" s="858"/>
      <c r="E1327" s="858"/>
      <c r="F1327" s="858"/>
      <c r="G1327" s="858"/>
      <c r="H1327" s="858"/>
      <c r="I1327" s="859"/>
      <c r="J1327" s="405" t="str">
        <f>IF(基本情報入力シート!M1352="","",基本情報入力シート!M1352)</f>
        <v/>
      </c>
      <c r="K1327" s="406" t="str">
        <f>IF(基本情報入力シート!R1352="","",基本情報入力シート!R1352)</f>
        <v/>
      </c>
      <c r="L1327" s="406" t="str">
        <f>IF(基本情報入力シート!W1352="","",基本情報入力シート!W1352)</f>
        <v/>
      </c>
      <c r="M1327" s="405" t="str">
        <f>IF(基本情報入力シート!X1352="","",基本情報入力シート!X1352)</f>
        <v/>
      </c>
      <c r="N1327" s="157" t="str">
        <f>IF(基本情報入力シート!Y1352="","",基本情報入力シート!Y1352)</f>
        <v/>
      </c>
      <c r="O1327" s="164"/>
      <c r="P1327" s="43"/>
      <c r="Q1327" s="860"/>
      <c r="R1327" s="861"/>
      <c r="S1327" s="154" t="str">
        <f>IFERROR(ROUNDDOWN(Q1327*VLOOKUP(N1327,【参考】数式用!$AR$2:$AW$48,MATCH(P1327,【参考】数式用!$AT$4:$AW$4)+2,FALSE)*0.5, 0), "")</f>
        <v/>
      </c>
      <c r="T1327" s="47"/>
      <c r="U1327" s="156" t="str">
        <f>IFERROR(IF(AG1327&lt;&gt;"",Q1327*VLOOKUP(N1327,【参考】数式用!$AG$2:$AL$48,MATCH(P1327,【参考】数式用!$AI$4:$AL$4,0)+2,0), ""), "")</f>
        <v/>
      </c>
      <c r="V1327" s="42"/>
      <c r="W1327" s="862"/>
      <c r="X1327" s="863"/>
      <c r="Y1327" s="43"/>
      <c r="Z1327" s="48"/>
      <c r="AA1327" s="155"/>
      <c r="AB1327" s="49"/>
      <c r="AC1327" s="864" t="str">
        <f>IFERROR(IF(AG1327&lt;&gt;"",Z1327*VLOOKUP(N1327,【参考】数式用!$AG$2:$AL$48,MATCH(Y1327,【参考】数式用!$AI$4:$AL$4,0)+2,0), ""), "")</f>
        <v/>
      </c>
      <c r="AD1327" s="864"/>
      <c r="AE1327" s="409"/>
      <c r="AF1327" s="53"/>
      <c r="AG1327" s="421" t="str">
        <f>IFERROR(VLOOKUP(O1327, 【参考】数式用!$AY$5:$AY$13, 1, FALSE), "")</f>
        <v/>
      </c>
      <c r="AH1327" s="422" t="str">
        <f>IFERROR(VLOOKUP(N1327, 【参考】数式用!$BA$2:$BB$48, 2, FALSE), "")</f>
        <v/>
      </c>
      <c r="AI1327" s="423" t="str">
        <f t="shared" si="44"/>
        <v/>
      </c>
      <c r="AJ1327" s="424" t="str">
        <f t="shared" si="45"/>
        <v/>
      </c>
    </row>
    <row r="1328" spans="1:36" ht="30" customHeight="1">
      <c r="A1328" s="153">
        <v>1315</v>
      </c>
      <c r="B1328" s="857" t="str">
        <f>IF(基本情報入力シート!C1353="","",基本情報入力シート!C1353)</f>
        <v/>
      </c>
      <c r="C1328" s="858"/>
      <c r="D1328" s="858"/>
      <c r="E1328" s="858"/>
      <c r="F1328" s="858"/>
      <c r="G1328" s="858"/>
      <c r="H1328" s="858"/>
      <c r="I1328" s="859"/>
      <c r="J1328" s="405" t="str">
        <f>IF(基本情報入力シート!M1353="","",基本情報入力シート!M1353)</f>
        <v/>
      </c>
      <c r="K1328" s="406" t="str">
        <f>IF(基本情報入力シート!R1353="","",基本情報入力シート!R1353)</f>
        <v/>
      </c>
      <c r="L1328" s="406" t="str">
        <f>IF(基本情報入力シート!W1353="","",基本情報入力シート!W1353)</f>
        <v/>
      </c>
      <c r="M1328" s="405" t="str">
        <f>IF(基本情報入力シート!X1353="","",基本情報入力シート!X1353)</f>
        <v/>
      </c>
      <c r="N1328" s="157" t="str">
        <f>IF(基本情報入力シート!Y1353="","",基本情報入力シート!Y1353)</f>
        <v/>
      </c>
      <c r="O1328" s="164"/>
      <c r="P1328" s="43"/>
      <c r="Q1328" s="860"/>
      <c r="R1328" s="861"/>
      <c r="S1328" s="154" t="str">
        <f>IFERROR(ROUNDDOWN(Q1328*VLOOKUP(N1328,【参考】数式用!$AR$2:$AW$48,MATCH(P1328,【参考】数式用!$AT$4:$AW$4)+2,FALSE)*0.5, 0), "")</f>
        <v/>
      </c>
      <c r="T1328" s="47"/>
      <c r="U1328" s="156" t="str">
        <f>IFERROR(IF(AG1328&lt;&gt;"",Q1328*VLOOKUP(N1328,【参考】数式用!$AG$2:$AL$48,MATCH(P1328,【参考】数式用!$AI$4:$AL$4,0)+2,0), ""), "")</f>
        <v/>
      </c>
      <c r="V1328" s="42"/>
      <c r="W1328" s="862"/>
      <c r="X1328" s="863"/>
      <c r="Y1328" s="43"/>
      <c r="Z1328" s="48"/>
      <c r="AA1328" s="155"/>
      <c r="AB1328" s="49"/>
      <c r="AC1328" s="864" t="str">
        <f>IFERROR(IF(AG1328&lt;&gt;"",Z1328*VLOOKUP(N1328,【参考】数式用!$AG$2:$AL$48,MATCH(Y1328,【参考】数式用!$AI$4:$AL$4,0)+2,0), ""), "")</f>
        <v/>
      </c>
      <c r="AD1328" s="864"/>
      <c r="AE1328" s="409"/>
      <c r="AF1328" s="53"/>
      <c r="AG1328" s="421" t="str">
        <f>IFERROR(VLOOKUP(O1328, 【参考】数式用!$AY$5:$AY$13, 1, FALSE), "")</f>
        <v/>
      </c>
      <c r="AH1328" s="422" t="str">
        <f>IFERROR(VLOOKUP(N1328, 【参考】数式用!$BA$2:$BB$48, 2, FALSE), "")</f>
        <v/>
      </c>
      <c r="AI1328" s="423" t="str">
        <f t="shared" si="44"/>
        <v/>
      </c>
      <c r="AJ1328" s="424" t="str">
        <f t="shared" si="45"/>
        <v/>
      </c>
    </row>
    <row r="1329" spans="1:36" ht="30" customHeight="1">
      <c r="A1329" s="153">
        <v>1316</v>
      </c>
      <c r="B1329" s="857" t="str">
        <f>IF(基本情報入力シート!C1354="","",基本情報入力シート!C1354)</f>
        <v/>
      </c>
      <c r="C1329" s="858"/>
      <c r="D1329" s="858"/>
      <c r="E1329" s="858"/>
      <c r="F1329" s="858"/>
      <c r="G1329" s="858"/>
      <c r="H1329" s="858"/>
      <c r="I1329" s="859"/>
      <c r="J1329" s="405" t="str">
        <f>IF(基本情報入力シート!M1354="","",基本情報入力シート!M1354)</f>
        <v/>
      </c>
      <c r="K1329" s="406" t="str">
        <f>IF(基本情報入力シート!R1354="","",基本情報入力シート!R1354)</f>
        <v/>
      </c>
      <c r="L1329" s="406" t="str">
        <f>IF(基本情報入力シート!W1354="","",基本情報入力シート!W1354)</f>
        <v/>
      </c>
      <c r="M1329" s="405" t="str">
        <f>IF(基本情報入力シート!X1354="","",基本情報入力シート!X1354)</f>
        <v/>
      </c>
      <c r="N1329" s="157" t="str">
        <f>IF(基本情報入力シート!Y1354="","",基本情報入力シート!Y1354)</f>
        <v/>
      </c>
      <c r="O1329" s="164"/>
      <c r="P1329" s="43"/>
      <c r="Q1329" s="860"/>
      <c r="R1329" s="861"/>
      <c r="S1329" s="154" t="str">
        <f>IFERROR(ROUNDDOWN(Q1329*VLOOKUP(N1329,【参考】数式用!$AR$2:$AW$48,MATCH(P1329,【参考】数式用!$AT$4:$AW$4)+2,FALSE)*0.5, 0), "")</f>
        <v/>
      </c>
      <c r="T1329" s="47"/>
      <c r="U1329" s="156" t="str">
        <f>IFERROR(IF(AG1329&lt;&gt;"",Q1329*VLOOKUP(N1329,【参考】数式用!$AG$2:$AL$48,MATCH(P1329,【参考】数式用!$AI$4:$AL$4,0)+2,0), ""), "")</f>
        <v/>
      </c>
      <c r="V1329" s="42"/>
      <c r="W1329" s="862"/>
      <c r="X1329" s="863"/>
      <c r="Y1329" s="43"/>
      <c r="Z1329" s="48"/>
      <c r="AA1329" s="155"/>
      <c r="AB1329" s="49"/>
      <c r="AC1329" s="864" t="str">
        <f>IFERROR(IF(AG1329&lt;&gt;"",Z1329*VLOOKUP(N1329,【参考】数式用!$AG$2:$AL$48,MATCH(Y1329,【参考】数式用!$AI$4:$AL$4,0)+2,0), ""), "")</f>
        <v/>
      </c>
      <c r="AD1329" s="864"/>
      <c r="AE1329" s="409"/>
      <c r="AF1329" s="53"/>
      <c r="AG1329" s="421" t="str">
        <f>IFERROR(VLOOKUP(O1329, 【参考】数式用!$AY$5:$AY$13, 1, FALSE), "")</f>
        <v/>
      </c>
      <c r="AH1329" s="422" t="str">
        <f>IFERROR(VLOOKUP(N1329, 【参考】数式用!$BA$2:$BB$48, 2, FALSE), "")</f>
        <v/>
      </c>
      <c r="AI1329" s="423" t="str">
        <f t="shared" si="44"/>
        <v/>
      </c>
      <c r="AJ1329" s="424" t="str">
        <f t="shared" si="45"/>
        <v/>
      </c>
    </row>
    <row r="1330" spans="1:36" ht="30" customHeight="1">
      <c r="A1330" s="153">
        <v>1317</v>
      </c>
      <c r="B1330" s="857" t="str">
        <f>IF(基本情報入力シート!C1355="","",基本情報入力シート!C1355)</f>
        <v/>
      </c>
      <c r="C1330" s="858"/>
      <c r="D1330" s="858"/>
      <c r="E1330" s="858"/>
      <c r="F1330" s="858"/>
      <c r="G1330" s="858"/>
      <c r="H1330" s="858"/>
      <c r="I1330" s="859"/>
      <c r="J1330" s="405" t="str">
        <f>IF(基本情報入力シート!M1355="","",基本情報入力シート!M1355)</f>
        <v/>
      </c>
      <c r="K1330" s="406" t="str">
        <f>IF(基本情報入力シート!R1355="","",基本情報入力シート!R1355)</f>
        <v/>
      </c>
      <c r="L1330" s="406" t="str">
        <f>IF(基本情報入力シート!W1355="","",基本情報入力シート!W1355)</f>
        <v/>
      </c>
      <c r="M1330" s="405" t="str">
        <f>IF(基本情報入力シート!X1355="","",基本情報入力シート!X1355)</f>
        <v/>
      </c>
      <c r="N1330" s="157" t="str">
        <f>IF(基本情報入力シート!Y1355="","",基本情報入力シート!Y1355)</f>
        <v/>
      </c>
      <c r="O1330" s="164"/>
      <c r="P1330" s="43"/>
      <c r="Q1330" s="860"/>
      <c r="R1330" s="861"/>
      <c r="S1330" s="154" t="str">
        <f>IFERROR(ROUNDDOWN(Q1330*VLOOKUP(N1330,【参考】数式用!$AR$2:$AW$48,MATCH(P1330,【参考】数式用!$AT$4:$AW$4)+2,FALSE)*0.5, 0), "")</f>
        <v/>
      </c>
      <c r="T1330" s="47"/>
      <c r="U1330" s="156" t="str">
        <f>IFERROR(IF(AG1330&lt;&gt;"",Q1330*VLOOKUP(N1330,【参考】数式用!$AG$2:$AL$48,MATCH(P1330,【参考】数式用!$AI$4:$AL$4,0)+2,0), ""), "")</f>
        <v/>
      </c>
      <c r="V1330" s="42"/>
      <c r="W1330" s="862"/>
      <c r="X1330" s="863"/>
      <c r="Y1330" s="43"/>
      <c r="Z1330" s="48"/>
      <c r="AA1330" s="155"/>
      <c r="AB1330" s="49"/>
      <c r="AC1330" s="864" t="str">
        <f>IFERROR(IF(AG1330&lt;&gt;"",Z1330*VLOOKUP(N1330,【参考】数式用!$AG$2:$AL$48,MATCH(Y1330,【参考】数式用!$AI$4:$AL$4,0)+2,0), ""), "")</f>
        <v/>
      </c>
      <c r="AD1330" s="864"/>
      <c r="AE1330" s="409"/>
      <c r="AF1330" s="53"/>
      <c r="AG1330" s="421" t="str">
        <f>IFERROR(VLOOKUP(O1330, 【参考】数式用!$AY$5:$AY$13, 1, FALSE), "")</f>
        <v/>
      </c>
      <c r="AH1330" s="422" t="str">
        <f>IFERROR(VLOOKUP(N1330, 【参考】数式用!$BA$2:$BB$48, 2, FALSE), "")</f>
        <v/>
      </c>
      <c r="AI1330" s="423" t="str">
        <f t="shared" si="44"/>
        <v/>
      </c>
      <c r="AJ1330" s="424" t="str">
        <f t="shared" si="45"/>
        <v/>
      </c>
    </row>
    <row r="1331" spans="1:36" ht="30" customHeight="1">
      <c r="A1331" s="153">
        <v>1318</v>
      </c>
      <c r="B1331" s="857" t="str">
        <f>IF(基本情報入力シート!C1356="","",基本情報入力シート!C1356)</f>
        <v/>
      </c>
      <c r="C1331" s="858"/>
      <c r="D1331" s="858"/>
      <c r="E1331" s="858"/>
      <c r="F1331" s="858"/>
      <c r="G1331" s="858"/>
      <c r="H1331" s="858"/>
      <c r="I1331" s="859"/>
      <c r="J1331" s="405" t="str">
        <f>IF(基本情報入力シート!M1356="","",基本情報入力シート!M1356)</f>
        <v/>
      </c>
      <c r="K1331" s="406" t="str">
        <f>IF(基本情報入力シート!R1356="","",基本情報入力シート!R1356)</f>
        <v/>
      </c>
      <c r="L1331" s="406" t="str">
        <f>IF(基本情報入力シート!W1356="","",基本情報入力シート!W1356)</f>
        <v/>
      </c>
      <c r="M1331" s="405" t="str">
        <f>IF(基本情報入力シート!X1356="","",基本情報入力シート!X1356)</f>
        <v/>
      </c>
      <c r="N1331" s="157" t="str">
        <f>IF(基本情報入力シート!Y1356="","",基本情報入力シート!Y1356)</f>
        <v/>
      </c>
      <c r="O1331" s="164"/>
      <c r="P1331" s="43"/>
      <c r="Q1331" s="860"/>
      <c r="R1331" s="861"/>
      <c r="S1331" s="154" t="str">
        <f>IFERROR(ROUNDDOWN(Q1331*VLOOKUP(N1331,【参考】数式用!$AR$2:$AW$48,MATCH(P1331,【参考】数式用!$AT$4:$AW$4)+2,FALSE)*0.5, 0), "")</f>
        <v/>
      </c>
      <c r="T1331" s="47"/>
      <c r="U1331" s="156" t="str">
        <f>IFERROR(IF(AG1331&lt;&gt;"",Q1331*VLOOKUP(N1331,【参考】数式用!$AG$2:$AL$48,MATCH(P1331,【参考】数式用!$AI$4:$AL$4,0)+2,0), ""), "")</f>
        <v/>
      </c>
      <c r="V1331" s="42"/>
      <c r="W1331" s="862"/>
      <c r="X1331" s="863"/>
      <c r="Y1331" s="43"/>
      <c r="Z1331" s="48"/>
      <c r="AA1331" s="155"/>
      <c r="AB1331" s="49"/>
      <c r="AC1331" s="864" t="str">
        <f>IFERROR(IF(AG1331&lt;&gt;"",Z1331*VLOOKUP(N1331,【参考】数式用!$AG$2:$AL$48,MATCH(Y1331,【参考】数式用!$AI$4:$AL$4,0)+2,0), ""), "")</f>
        <v/>
      </c>
      <c r="AD1331" s="864"/>
      <c r="AE1331" s="409"/>
      <c r="AF1331" s="53"/>
      <c r="AG1331" s="421" t="str">
        <f>IFERROR(VLOOKUP(O1331, 【参考】数式用!$AY$5:$AY$13, 1, FALSE), "")</f>
        <v/>
      </c>
      <c r="AH1331" s="422" t="str">
        <f>IFERROR(VLOOKUP(N1331, 【参考】数式用!$BA$2:$BB$48, 2, FALSE), "")</f>
        <v/>
      </c>
      <c r="AI1331" s="423" t="str">
        <f t="shared" si="44"/>
        <v/>
      </c>
      <c r="AJ1331" s="424" t="str">
        <f t="shared" si="45"/>
        <v/>
      </c>
    </row>
    <row r="1332" spans="1:36" ht="30" customHeight="1">
      <c r="A1332" s="153">
        <v>1319</v>
      </c>
      <c r="B1332" s="857" t="str">
        <f>IF(基本情報入力シート!C1357="","",基本情報入力シート!C1357)</f>
        <v/>
      </c>
      <c r="C1332" s="858"/>
      <c r="D1332" s="858"/>
      <c r="E1332" s="858"/>
      <c r="F1332" s="858"/>
      <c r="G1332" s="858"/>
      <c r="H1332" s="858"/>
      <c r="I1332" s="859"/>
      <c r="J1332" s="405" t="str">
        <f>IF(基本情報入力シート!M1357="","",基本情報入力シート!M1357)</f>
        <v/>
      </c>
      <c r="K1332" s="406" t="str">
        <f>IF(基本情報入力シート!R1357="","",基本情報入力シート!R1357)</f>
        <v/>
      </c>
      <c r="L1332" s="406" t="str">
        <f>IF(基本情報入力シート!W1357="","",基本情報入力シート!W1357)</f>
        <v/>
      </c>
      <c r="M1332" s="405" t="str">
        <f>IF(基本情報入力シート!X1357="","",基本情報入力シート!X1357)</f>
        <v/>
      </c>
      <c r="N1332" s="157" t="str">
        <f>IF(基本情報入力シート!Y1357="","",基本情報入力シート!Y1357)</f>
        <v/>
      </c>
      <c r="O1332" s="164"/>
      <c r="P1332" s="43"/>
      <c r="Q1332" s="860"/>
      <c r="R1332" s="861"/>
      <c r="S1332" s="154" t="str">
        <f>IFERROR(ROUNDDOWN(Q1332*VLOOKUP(N1332,【参考】数式用!$AR$2:$AW$48,MATCH(P1332,【参考】数式用!$AT$4:$AW$4)+2,FALSE)*0.5, 0), "")</f>
        <v/>
      </c>
      <c r="T1332" s="47"/>
      <c r="U1332" s="156" t="str">
        <f>IFERROR(IF(AG1332&lt;&gt;"",Q1332*VLOOKUP(N1332,【参考】数式用!$AG$2:$AL$48,MATCH(P1332,【参考】数式用!$AI$4:$AL$4,0)+2,0), ""), "")</f>
        <v/>
      </c>
      <c r="V1332" s="42"/>
      <c r="W1332" s="862"/>
      <c r="X1332" s="863"/>
      <c r="Y1332" s="43"/>
      <c r="Z1332" s="48"/>
      <c r="AA1332" s="155"/>
      <c r="AB1332" s="49"/>
      <c r="AC1332" s="864" t="str">
        <f>IFERROR(IF(AG1332&lt;&gt;"",Z1332*VLOOKUP(N1332,【参考】数式用!$AG$2:$AL$48,MATCH(Y1332,【参考】数式用!$AI$4:$AL$4,0)+2,0), ""), "")</f>
        <v/>
      </c>
      <c r="AD1332" s="864"/>
      <c r="AE1332" s="409"/>
      <c r="AF1332" s="53"/>
      <c r="AG1332" s="421" t="str">
        <f>IFERROR(VLOOKUP(O1332, 【参考】数式用!$AY$5:$AY$13, 1, FALSE), "")</f>
        <v/>
      </c>
      <c r="AH1332" s="422" t="str">
        <f>IFERROR(VLOOKUP(N1332, 【参考】数式用!$BA$2:$BB$48, 2, FALSE), "")</f>
        <v/>
      </c>
      <c r="AI1332" s="423" t="str">
        <f t="shared" si="44"/>
        <v/>
      </c>
      <c r="AJ1332" s="424" t="str">
        <f t="shared" si="45"/>
        <v/>
      </c>
    </row>
    <row r="1333" spans="1:36" ht="30" customHeight="1">
      <c r="A1333" s="153">
        <v>1320</v>
      </c>
      <c r="B1333" s="857" t="str">
        <f>IF(基本情報入力シート!C1358="","",基本情報入力シート!C1358)</f>
        <v/>
      </c>
      <c r="C1333" s="858"/>
      <c r="D1333" s="858"/>
      <c r="E1333" s="858"/>
      <c r="F1333" s="858"/>
      <c r="G1333" s="858"/>
      <c r="H1333" s="858"/>
      <c r="I1333" s="859"/>
      <c r="J1333" s="405" t="str">
        <f>IF(基本情報入力シート!M1358="","",基本情報入力シート!M1358)</f>
        <v/>
      </c>
      <c r="K1333" s="406" t="str">
        <f>IF(基本情報入力シート!R1358="","",基本情報入力シート!R1358)</f>
        <v/>
      </c>
      <c r="L1333" s="406" t="str">
        <f>IF(基本情報入力シート!W1358="","",基本情報入力シート!W1358)</f>
        <v/>
      </c>
      <c r="M1333" s="405" t="str">
        <f>IF(基本情報入力シート!X1358="","",基本情報入力シート!X1358)</f>
        <v/>
      </c>
      <c r="N1333" s="157" t="str">
        <f>IF(基本情報入力シート!Y1358="","",基本情報入力シート!Y1358)</f>
        <v/>
      </c>
      <c r="O1333" s="164"/>
      <c r="P1333" s="43"/>
      <c r="Q1333" s="860"/>
      <c r="R1333" s="861"/>
      <c r="S1333" s="154" t="str">
        <f>IFERROR(ROUNDDOWN(Q1333*VLOOKUP(N1333,【参考】数式用!$AR$2:$AW$48,MATCH(P1333,【参考】数式用!$AT$4:$AW$4)+2,FALSE)*0.5, 0), "")</f>
        <v/>
      </c>
      <c r="T1333" s="47"/>
      <c r="U1333" s="156" t="str">
        <f>IFERROR(IF(AG1333&lt;&gt;"",Q1333*VLOOKUP(N1333,【参考】数式用!$AG$2:$AL$48,MATCH(P1333,【参考】数式用!$AI$4:$AL$4,0)+2,0), ""), "")</f>
        <v/>
      </c>
      <c r="V1333" s="42"/>
      <c r="W1333" s="862"/>
      <c r="X1333" s="863"/>
      <c r="Y1333" s="43"/>
      <c r="Z1333" s="48"/>
      <c r="AA1333" s="155"/>
      <c r="AB1333" s="49"/>
      <c r="AC1333" s="864" t="str">
        <f>IFERROR(IF(AG1333&lt;&gt;"",Z1333*VLOOKUP(N1333,【参考】数式用!$AG$2:$AL$48,MATCH(Y1333,【参考】数式用!$AI$4:$AL$4,0)+2,0), ""), "")</f>
        <v/>
      </c>
      <c r="AD1333" s="864"/>
      <c r="AE1333" s="409"/>
      <c r="AF1333" s="53"/>
      <c r="AG1333" s="421" t="str">
        <f>IFERROR(VLOOKUP(O1333, 【参考】数式用!$AY$5:$AY$13, 1, FALSE), "")</f>
        <v/>
      </c>
      <c r="AH1333" s="422" t="str">
        <f>IFERROR(VLOOKUP(N1333, 【参考】数式用!$BA$2:$BB$48, 2, FALSE), "")</f>
        <v/>
      </c>
      <c r="AI1333" s="423" t="str">
        <f t="shared" si="44"/>
        <v/>
      </c>
      <c r="AJ1333" s="424" t="str">
        <f t="shared" si="45"/>
        <v/>
      </c>
    </row>
    <row r="1334" spans="1:36" ht="30" customHeight="1">
      <c r="A1334" s="153">
        <v>1321</v>
      </c>
      <c r="B1334" s="857" t="str">
        <f>IF(基本情報入力シート!C1359="","",基本情報入力シート!C1359)</f>
        <v/>
      </c>
      <c r="C1334" s="858"/>
      <c r="D1334" s="858"/>
      <c r="E1334" s="858"/>
      <c r="F1334" s="858"/>
      <c r="G1334" s="858"/>
      <c r="H1334" s="858"/>
      <c r="I1334" s="859"/>
      <c r="J1334" s="405" t="str">
        <f>IF(基本情報入力シート!M1359="","",基本情報入力シート!M1359)</f>
        <v/>
      </c>
      <c r="K1334" s="406" t="str">
        <f>IF(基本情報入力シート!R1359="","",基本情報入力シート!R1359)</f>
        <v/>
      </c>
      <c r="L1334" s="406" t="str">
        <f>IF(基本情報入力シート!W1359="","",基本情報入力シート!W1359)</f>
        <v/>
      </c>
      <c r="M1334" s="405" t="str">
        <f>IF(基本情報入力シート!X1359="","",基本情報入力シート!X1359)</f>
        <v/>
      </c>
      <c r="N1334" s="157" t="str">
        <f>IF(基本情報入力シート!Y1359="","",基本情報入力シート!Y1359)</f>
        <v/>
      </c>
      <c r="O1334" s="164"/>
      <c r="P1334" s="43"/>
      <c r="Q1334" s="860"/>
      <c r="R1334" s="861"/>
      <c r="S1334" s="154" t="str">
        <f>IFERROR(ROUNDDOWN(Q1334*VLOOKUP(N1334,【参考】数式用!$AR$2:$AW$48,MATCH(P1334,【参考】数式用!$AT$4:$AW$4)+2,FALSE)*0.5, 0), "")</f>
        <v/>
      </c>
      <c r="T1334" s="47"/>
      <c r="U1334" s="156" t="str">
        <f>IFERROR(IF(AG1334&lt;&gt;"",Q1334*VLOOKUP(N1334,【参考】数式用!$AG$2:$AL$48,MATCH(P1334,【参考】数式用!$AI$4:$AL$4,0)+2,0), ""), "")</f>
        <v/>
      </c>
      <c r="V1334" s="42"/>
      <c r="W1334" s="862"/>
      <c r="X1334" s="863"/>
      <c r="Y1334" s="43"/>
      <c r="Z1334" s="48"/>
      <c r="AA1334" s="155"/>
      <c r="AB1334" s="49"/>
      <c r="AC1334" s="864" t="str">
        <f>IFERROR(IF(AG1334&lt;&gt;"",Z1334*VLOOKUP(N1334,【参考】数式用!$AG$2:$AL$48,MATCH(Y1334,【参考】数式用!$AI$4:$AL$4,0)+2,0), ""), "")</f>
        <v/>
      </c>
      <c r="AD1334" s="864"/>
      <c r="AE1334" s="409"/>
      <c r="AF1334" s="53"/>
      <c r="AG1334" s="421" t="str">
        <f>IFERROR(VLOOKUP(O1334, 【参考】数式用!$AY$5:$AY$13, 1, FALSE), "")</f>
        <v/>
      </c>
      <c r="AH1334" s="422" t="str">
        <f>IFERROR(VLOOKUP(N1334, 【参考】数式用!$BA$2:$BB$48, 2, FALSE), "")</f>
        <v/>
      </c>
      <c r="AI1334" s="423" t="str">
        <f t="shared" si="44"/>
        <v/>
      </c>
      <c r="AJ1334" s="424" t="str">
        <f t="shared" si="45"/>
        <v/>
      </c>
    </row>
    <row r="1335" spans="1:36" ht="30" customHeight="1">
      <c r="A1335" s="153">
        <v>1322</v>
      </c>
      <c r="B1335" s="857" t="str">
        <f>IF(基本情報入力シート!C1360="","",基本情報入力シート!C1360)</f>
        <v/>
      </c>
      <c r="C1335" s="858"/>
      <c r="D1335" s="858"/>
      <c r="E1335" s="858"/>
      <c r="F1335" s="858"/>
      <c r="G1335" s="858"/>
      <c r="H1335" s="858"/>
      <c r="I1335" s="859"/>
      <c r="J1335" s="405" t="str">
        <f>IF(基本情報入力シート!M1360="","",基本情報入力シート!M1360)</f>
        <v/>
      </c>
      <c r="K1335" s="406" t="str">
        <f>IF(基本情報入力シート!R1360="","",基本情報入力シート!R1360)</f>
        <v/>
      </c>
      <c r="L1335" s="406" t="str">
        <f>IF(基本情報入力シート!W1360="","",基本情報入力シート!W1360)</f>
        <v/>
      </c>
      <c r="M1335" s="405" t="str">
        <f>IF(基本情報入力シート!X1360="","",基本情報入力シート!X1360)</f>
        <v/>
      </c>
      <c r="N1335" s="157" t="str">
        <f>IF(基本情報入力シート!Y1360="","",基本情報入力シート!Y1360)</f>
        <v/>
      </c>
      <c r="O1335" s="164"/>
      <c r="P1335" s="43"/>
      <c r="Q1335" s="860"/>
      <c r="R1335" s="861"/>
      <c r="S1335" s="154" t="str">
        <f>IFERROR(ROUNDDOWN(Q1335*VLOOKUP(N1335,【参考】数式用!$AR$2:$AW$48,MATCH(P1335,【参考】数式用!$AT$4:$AW$4)+2,FALSE)*0.5, 0), "")</f>
        <v/>
      </c>
      <c r="T1335" s="47"/>
      <c r="U1335" s="156" t="str">
        <f>IFERROR(IF(AG1335&lt;&gt;"",Q1335*VLOOKUP(N1335,【参考】数式用!$AG$2:$AL$48,MATCH(P1335,【参考】数式用!$AI$4:$AL$4,0)+2,0), ""), "")</f>
        <v/>
      </c>
      <c r="V1335" s="42"/>
      <c r="W1335" s="862"/>
      <c r="X1335" s="863"/>
      <c r="Y1335" s="43"/>
      <c r="Z1335" s="48"/>
      <c r="AA1335" s="155"/>
      <c r="AB1335" s="49"/>
      <c r="AC1335" s="864" t="str">
        <f>IFERROR(IF(AG1335&lt;&gt;"",Z1335*VLOOKUP(N1335,【参考】数式用!$AG$2:$AL$48,MATCH(Y1335,【参考】数式用!$AI$4:$AL$4,0)+2,0), ""), "")</f>
        <v/>
      </c>
      <c r="AD1335" s="864"/>
      <c r="AE1335" s="409"/>
      <c r="AF1335" s="53"/>
      <c r="AG1335" s="421" t="str">
        <f>IFERROR(VLOOKUP(O1335, 【参考】数式用!$AY$5:$AY$13, 1, FALSE), "")</f>
        <v/>
      </c>
      <c r="AH1335" s="422" t="str">
        <f>IFERROR(VLOOKUP(N1335, 【参考】数式用!$BA$2:$BB$48, 2, FALSE), "")</f>
        <v/>
      </c>
      <c r="AI1335" s="423" t="str">
        <f t="shared" si="44"/>
        <v/>
      </c>
      <c r="AJ1335" s="424" t="str">
        <f t="shared" si="45"/>
        <v/>
      </c>
    </row>
    <row r="1336" spans="1:36" ht="30" customHeight="1">
      <c r="A1336" s="153">
        <v>1323</v>
      </c>
      <c r="B1336" s="857" t="str">
        <f>IF(基本情報入力シート!C1361="","",基本情報入力シート!C1361)</f>
        <v/>
      </c>
      <c r="C1336" s="858"/>
      <c r="D1336" s="858"/>
      <c r="E1336" s="858"/>
      <c r="F1336" s="858"/>
      <c r="G1336" s="858"/>
      <c r="H1336" s="858"/>
      <c r="I1336" s="859"/>
      <c r="J1336" s="405" t="str">
        <f>IF(基本情報入力シート!M1361="","",基本情報入力シート!M1361)</f>
        <v/>
      </c>
      <c r="K1336" s="406" t="str">
        <f>IF(基本情報入力シート!R1361="","",基本情報入力シート!R1361)</f>
        <v/>
      </c>
      <c r="L1336" s="406" t="str">
        <f>IF(基本情報入力シート!W1361="","",基本情報入力シート!W1361)</f>
        <v/>
      </c>
      <c r="M1336" s="405" t="str">
        <f>IF(基本情報入力シート!X1361="","",基本情報入力シート!X1361)</f>
        <v/>
      </c>
      <c r="N1336" s="157" t="str">
        <f>IF(基本情報入力シート!Y1361="","",基本情報入力シート!Y1361)</f>
        <v/>
      </c>
      <c r="O1336" s="164"/>
      <c r="P1336" s="43"/>
      <c r="Q1336" s="860"/>
      <c r="R1336" s="861"/>
      <c r="S1336" s="154" t="str">
        <f>IFERROR(ROUNDDOWN(Q1336*VLOOKUP(N1336,【参考】数式用!$AR$2:$AW$48,MATCH(P1336,【参考】数式用!$AT$4:$AW$4)+2,FALSE)*0.5, 0), "")</f>
        <v/>
      </c>
      <c r="T1336" s="47"/>
      <c r="U1336" s="156" t="str">
        <f>IFERROR(IF(AG1336&lt;&gt;"",Q1336*VLOOKUP(N1336,【参考】数式用!$AG$2:$AL$48,MATCH(P1336,【参考】数式用!$AI$4:$AL$4,0)+2,0), ""), "")</f>
        <v/>
      </c>
      <c r="V1336" s="42"/>
      <c r="W1336" s="862"/>
      <c r="X1336" s="863"/>
      <c r="Y1336" s="43"/>
      <c r="Z1336" s="48"/>
      <c r="AA1336" s="155"/>
      <c r="AB1336" s="49"/>
      <c r="AC1336" s="864" t="str">
        <f>IFERROR(IF(AG1336&lt;&gt;"",Z1336*VLOOKUP(N1336,【参考】数式用!$AG$2:$AL$48,MATCH(Y1336,【参考】数式用!$AI$4:$AL$4,0)+2,0), ""), "")</f>
        <v/>
      </c>
      <c r="AD1336" s="864"/>
      <c r="AE1336" s="409"/>
      <c r="AF1336" s="53"/>
      <c r="AG1336" s="421" t="str">
        <f>IFERROR(VLOOKUP(O1336, 【参考】数式用!$AY$5:$AY$13, 1, FALSE), "")</f>
        <v/>
      </c>
      <c r="AH1336" s="422" t="str">
        <f>IFERROR(VLOOKUP(N1336, 【参考】数式用!$BA$2:$BB$48, 2, FALSE), "")</f>
        <v/>
      </c>
      <c r="AI1336" s="423" t="str">
        <f t="shared" si="44"/>
        <v/>
      </c>
      <c r="AJ1336" s="424" t="str">
        <f t="shared" si="45"/>
        <v/>
      </c>
    </row>
    <row r="1337" spans="1:36" ht="30" customHeight="1">
      <c r="A1337" s="153">
        <v>1324</v>
      </c>
      <c r="B1337" s="857" t="str">
        <f>IF(基本情報入力シート!C1362="","",基本情報入力シート!C1362)</f>
        <v/>
      </c>
      <c r="C1337" s="858"/>
      <c r="D1337" s="858"/>
      <c r="E1337" s="858"/>
      <c r="F1337" s="858"/>
      <c r="G1337" s="858"/>
      <c r="H1337" s="858"/>
      <c r="I1337" s="859"/>
      <c r="J1337" s="405" t="str">
        <f>IF(基本情報入力シート!M1362="","",基本情報入力シート!M1362)</f>
        <v/>
      </c>
      <c r="K1337" s="406" t="str">
        <f>IF(基本情報入力シート!R1362="","",基本情報入力シート!R1362)</f>
        <v/>
      </c>
      <c r="L1337" s="406" t="str">
        <f>IF(基本情報入力シート!W1362="","",基本情報入力シート!W1362)</f>
        <v/>
      </c>
      <c r="M1337" s="405" t="str">
        <f>IF(基本情報入力シート!X1362="","",基本情報入力シート!X1362)</f>
        <v/>
      </c>
      <c r="N1337" s="157" t="str">
        <f>IF(基本情報入力シート!Y1362="","",基本情報入力シート!Y1362)</f>
        <v/>
      </c>
      <c r="O1337" s="164"/>
      <c r="P1337" s="43"/>
      <c r="Q1337" s="860"/>
      <c r="R1337" s="861"/>
      <c r="S1337" s="154" t="str">
        <f>IFERROR(ROUNDDOWN(Q1337*VLOOKUP(N1337,【参考】数式用!$AR$2:$AW$48,MATCH(P1337,【参考】数式用!$AT$4:$AW$4)+2,FALSE)*0.5, 0), "")</f>
        <v/>
      </c>
      <c r="T1337" s="47"/>
      <c r="U1337" s="156" t="str">
        <f>IFERROR(IF(AG1337&lt;&gt;"",Q1337*VLOOKUP(N1337,【参考】数式用!$AG$2:$AL$48,MATCH(P1337,【参考】数式用!$AI$4:$AL$4,0)+2,0), ""), "")</f>
        <v/>
      </c>
      <c r="V1337" s="42"/>
      <c r="W1337" s="862"/>
      <c r="X1337" s="863"/>
      <c r="Y1337" s="43"/>
      <c r="Z1337" s="48"/>
      <c r="AA1337" s="155"/>
      <c r="AB1337" s="49"/>
      <c r="AC1337" s="864" t="str">
        <f>IFERROR(IF(AG1337&lt;&gt;"",Z1337*VLOOKUP(N1337,【参考】数式用!$AG$2:$AL$48,MATCH(Y1337,【参考】数式用!$AI$4:$AL$4,0)+2,0), ""), "")</f>
        <v/>
      </c>
      <c r="AD1337" s="864"/>
      <c r="AE1337" s="409"/>
      <c r="AF1337" s="53"/>
      <c r="AG1337" s="421" t="str">
        <f>IFERROR(VLOOKUP(O1337, 【参考】数式用!$AY$5:$AY$13, 1, FALSE), "")</f>
        <v/>
      </c>
      <c r="AH1337" s="422" t="str">
        <f>IFERROR(VLOOKUP(N1337, 【参考】数式用!$BA$2:$BB$48, 2, FALSE), "")</f>
        <v/>
      </c>
      <c r="AI1337" s="423" t="str">
        <f t="shared" si="44"/>
        <v/>
      </c>
      <c r="AJ1337" s="424" t="str">
        <f t="shared" si="45"/>
        <v/>
      </c>
    </row>
    <row r="1338" spans="1:36" ht="30" customHeight="1">
      <c r="A1338" s="153">
        <v>1325</v>
      </c>
      <c r="B1338" s="857" t="str">
        <f>IF(基本情報入力シート!C1363="","",基本情報入力シート!C1363)</f>
        <v/>
      </c>
      <c r="C1338" s="858"/>
      <c r="D1338" s="858"/>
      <c r="E1338" s="858"/>
      <c r="F1338" s="858"/>
      <c r="G1338" s="858"/>
      <c r="H1338" s="858"/>
      <c r="I1338" s="859"/>
      <c r="J1338" s="405" t="str">
        <f>IF(基本情報入力シート!M1363="","",基本情報入力シート!M1363)</f>
        <v/>
      </c>
      <c r="K1338" s="406" t="str">
        <f>IF(基本情報入力シート!R1363="","",基本情報入力シート!R1363)</f>
        <v/>
      </c>
      <c r="L1338" s="406" t="str">
        <f>IF(基本情報入力シート!W1363="","",基本情報入力シート!W1363)</f>
        <v/>
      </c>
      <c r="M1338" s="405" t="str">
        <f>IF(基本情報入力シート!X1363="","",基本情報入力シート!X1363)</f>
        <v/>
      </c>
      <c r="N1338" s="157" t="str">
        <f>IF(基本情報入力シート!Y1363="","",基本情報入力シート!Y1363)</f>
        <v/>
      </c>
      <c r="O1338" s="164"/>
      <c r="P1338" s="43"/>
      <c r="Q1338" s="860"/>
      <c r="R1338" s="861"/>
      <c r="S1338" s="154" t="str">
        <f>IFERROR(ROUNDDOWN(Q1338*VLOOKUP(N1338,【参考】数式用!$AR$2:$AW$48,MATCH(P1338,【参考】数式用!$AT$4:$AW$4)+2,FALSE)*0.5, 0), "")</f>
        <v/>
      </c>
      <c r="T1338" s="47"/>
      <c r="U1338" s="156" t="str">
        <f>IFERROR(IF(AG1338&lt;&gt;"",Q1338*VLOOKUP(N1338,【参考】数式用!$AG$2:$AL$48,MATCH(P1338,【参考】数式用!$AI$4:$AL$4,0)+2,0), ""), "")</f>
        <v/>
      </c>
      <c r="V1338" s="42"/>
      <c r="W1338" s="862"/>
      <c r="X1338" s="863"/>
      <c r="Y1338" s="43"/>
      <c r="Z1338" s="48"/>
      <c r="AA1338" s="155"/>
      <c r="AB1338" s="49"/>
      <c r="AC1338" s="864" t="str">
        <f>IFERROR(IF(AG1338&lt;&gt;"",Z1338*VLOOKUP(N1338,【参考】数式用!$AG$2:$AL$48,MATCH(Y1338,【参考】数式用!$AI$4:$AL$4,0)+2,0), ""), "")</f>
        <v/>
      </c>
      <c r="AD1338" s="864"/>
      <c r="AE1338" s="409"/>
      <c r="AF1338" s="53"/>
      <c r="AG1338" s="421" t="str">
        <f>IFERROR(VLOOKUP(O1338, 【参考】数式用!$AY$5:$AY$13, 1, FALSE), "")</f>
        <v/>
      </c>
      <c r="AH1338" s="422" t="str">
        <f>IFERROR(VLOOKUP(N1338, 【参考】数式用!$BA$2:$BB$48, 2, FALSE), "")</f>
        <v/>
      </c>
      <c r="AI1338" s="423" t="str">
        <f t="shared" si="44"/>
        <v/>
      </c>
      <c r="AJ1338" s="424" t="str">
        <f t="shared" si="45"/>
        <v/>
      </c>
    </row>
    <row r="1339" spans="1:36" ht="30" customHeight="1">
      <c r="A1339" s="153">
        <v>1326</v>
      </c>
      <c r="B1339" s="857" t="str">
        <f>IF(基本情報入力シート!C1364="","",基本情報入力シート!C1364)</f>
        <v/>
      </c>
      <c r="C1339" s="858"/>
      <c r="D1339" s="858"/>
      <c r="E1339" s="858"/>
      <c r="F1339" s="858"/>
      <c r="G1339" s="858"/>
      <c r="H1339" s="858"/>
      <c r="I1339" s="859"/>
      <c r="J1339" s="405" t="str">
        <f>IF(基本情報入力シート!M1364="","",基本情報入力シート!M1364)</f>
        <v/>
      </c>
      <c r="K1339" s="406" t="str">
        <f>IF(基本情報入力シート!R1364="","",基本情報入力シート!R1364)</f>
        <v/>
      </c>
      <c r="L1339" s="406" t="str">
        <f>IF(基本情報入力シート!W1364="","",基本情報入力シート!W1364)</f>
        <v/>
      </c>
      <c r="M1339" s="405" t="str">
        <f>IF(基本情報入力シート!X1364="","",基本情報入力シート!X1364)</f>
        <v/>
      </c>
      <c r="N1339" s="157" t="str">
        <f>IF(基本情報入力シート!Y1364="","",基本情報入力シート!Y1364)</f>
        <v/>
      </c>
      <c r="O1339" s="164"/>
      <c r="P1339" s="43"/>
      <c r="Q1339" s="860"/>
      <c r="R1339" s="861"/>
      <c r="S1339" s="154" t="str">
        <f>IFERROR(ROUNDDOWN(Q1339*VLOOKUP(N1339,【参考】数式用!$AR$2:$AW$48,MATCH(P1339,【参考】数式用!$AT$4:$AW$4)+2,FALSE)*0.5, 0), "")</f>
        <v/>
      </c>
      <c r="T1339" s="47"/>
      <c r="U1339" s="156" t="str">
        <f>IFERROR(IF(AG1339&lt;&gt;"",Q1339*VLOOKUP(N1339,【参考】数式用!$AG$2:$AL$48,MATCH(P1339,【参考】数式用!$AI$4:$AL$4,0)+2,0), ""), "")</f>
        <v/>
      </c>
      <c r="V1339" s="42"/>
      <c r="W1339" s="862"/>
      <c r="X1339" s="863"/>
      <c r="Y1339" s="43"/>
      <c r="Z1339" s="48"/>
      <c r="AA1339" s="155"/>
      <c r="AB1339" s="49"/>
      <c r="AC1339" s="864" t="str">
        <f>IFERROR(IF(AG1339&lt;&gt;"",Z1339*VLOOKUP(N1339,【参考】数式用!$AG$2:$AL$48,MATCH(Y1339,【参考】数式用!$AI$4:$AL$4,0)+2,0), ""), "")</f>
        <v/>
      </c>
      <c r="AD1339" s="864"/>
      <c r="AE1339" s="409"/>
      <c r="AF1339" s="53"/>
      <c r="AG1339" s="421" t="str">
        <f>IFERROR(VLOOKUP(O1339, 【参考】数式用!$AY$5:$AY$13, 1, FALSE), "")</f>
        <v/>
      </c>
      <c r="AH1339" s="422" t="str">
        <f>IFERROR(VLOOKUP(N1339, 【参考】数式用!$BA$2:$BB$48, 2, FALSE), "")</f>
        <v/>
      </c>
      <c r="AI1339" s="423" t="str">
        <f t="shared" si="44"/>
        <v/>
      </c>
      <c r="AJ1339" s="424" t="str">
        <f t="shared" si="45"/>
        <v/>
      </c>
    </row>
    <row r="1340" spans="1:36" ht="30" customHeight="1">
      <c r="A1340" s="153">
        <v>1327</v>
      </c>
      <c r="B1340" s="857" t="str">
        <f>IF(基本情報入力シート!C1365="","",基本情報入力シート!C1365)</f>
        <v/>
      </c>
      <c r="C1340" s="858"/>
      <c r="D1340" s="858"/>
      <c r="E1340" s="858"/>
      <c r="F1340" s="858"/>
      <c r="G1340" s="858"/>
      <c r="H1340" s="858"/>
      <c r="I1340" s="859"/>
      <c r="J1340" s="405" t="str">
        <f>IF(基本情報入力シート!M1365="","",基本情報入力シート!M1365)</f>
        <v/>
      </c>
      <c r="K1340" s="406" t="str">
        <f>IF(基本情報入力シート!R1365="","",基本情報入力シート!R1365)</f>
        <v/>
      </c>
      <c r="L1340" s="406" t="str">
        <f>IF(基本情報入力シート!W1365="","",基本情報入力シート!W1365)</f>
        <v/>
      </c>
      <c r="M1340" s="405" t="str">
        <f>IF(基本情報入力シート!X1365="","",基本情報入力シート!X1365)</f>
        <v/>
      </c>
      <c r="N1340" s="157" t="str">
        <f>IF(基本情報入力シート!Y1365="","",基本情報入力シート!Y1365)</f>
        <v/>
      </c>
      <c r="O1340" s="164"/>
      <c r="P1340" s="43"/>
      <c r="Q1340" s="860"/>
      <c r="R1340" s="861"/>
      <c r="S1340" s="154" t="str">
        <f>IFERROR(ROUNDDOWN(Q1340*VLOOKUP(N1340,【参考】数式用!$AR$2:$AW$48,MATCH(P1340,【参考】数式用!$AT$4:$AW$4)+2,FALSE)*0.5, 0), "")</f>
        <v/>
      </c>
      <c r="T1340" s="47"/>
      <c r="U1340" s="156" t="str">
        <f>IFERROR(IF(AG1340&lt;&gt;"",Q1340*VLOOKUP(N1340,【参考】数式用!$AG$2:$AL$48,MATCH(P1340,【参考】数式用!$AI$4:$AL$4,0)+2,0), ""), "")</f>
        <v/>
      </c>
      <c r="V1340" s="42"/>
      <c r="W1340" s="862"/>
      <c r="X1340" s="863"/>
      <c r="Y1340" s="43"/>
      <c r="Z1340" s="48"/>
      <c r="AA1340" s="155"/>
      <c r="AB1340" s="49"/>
      <c r="AC1340" s="864" t="str">
        <f>IFERROR(IF(AG1340&lt;&gt;"",Z1340*VLOOKUP(N1340,【参考】数式用!$AG$2:$AL$48,MATCH(Y1340,【参考】数式用!$AI$4:$AL$4,0)+2,0), ""), "")</f>
        <v/>
      </c>
      <c r="AD1340" s="864"/>
      <c r="AE1340" s="409"/>
      <c r="AF1340" s="53"/>
      <c r="AG1340" s="421" t="str">
        <f>IFERROR(VLOOKUP(O1340, 【参考】数式用!$AY$5:$AY$13, 1, FALSE), "")</f>
        <v/>
      </c>
      <c r="AH1340" s="422" t="str">
        <f>IFERROR(VLOOKUP(N1340, 【参考】数式用!$BA$2:$BB$48, 2, FALSE), "")</f>
        <v/>
      </c>
      <c r="AI1340" s="423" t="str">
        <f t="shared" si="44"/>
        <v/>
      </c>
      <c r="AJ1340" s="424" t="str">
        <f t="shared" si="45"/>
        <v/>
      </c>
    </row>
    <row r="1341" spans="1:36" ht="30" customHeight="1">
      <c r="A1341" s="153">
        <v>1328</v>
      </c>
      <c r="B1341" s="857" t="str">
        <f>IF(基本情報入力シート!C1366="","",基本情報入力シート!C1366)</f>
        <v/>
      </c>
      <c r="C1341" s="858"/>
      <c r="D1341" s="858"/>
      <c r="E1341" s="858"/>
      <c r="F1341" s="858"/>
      <c r="G1341" s="858"/>
      <c r="H1341" s="858"/>
      <c r="I1341" s="859"/>
      <c r="J1341" s="405" t="str">
        <f>IF(基本情報入力シート!M1366="","",基本情報入力シート!M1366)</f>
        <v/>
      </c>
      <c r="K1341" s="406" t="str">
        <f>IF(基本情報入力シート!R1366="","",基本情報入力シート!R1366)</f>
        <v/>
      </c>
      <c r="L1341" s="406" t="str">
        <f>IF(基本情報入力シート!W1366="","",基本情報入力シート!W1366)</f>
        <v/>
      </c>
      <c r="M1341" s="405" t="str">
        <f>IF(基本情報入力シート!X1366="","",基本情報入力シート!X1366)</f>
        <v/>
      </c>
      <c r="N1341" s="157" t="str">
        <f>IF(基本情報入力シート!Y1366="","",基本情報入力シート!Y1366)</f>
        <v/>
      </c>
      <c r="O1341" s="164"/>
      <c r="P1341" s="43"/>
      <c r="Q1341" s="860"/>
      <c r="R1341" s="861"/>
      <c r="S1341" s="154" t="str">
        <f>IFERROR(ROUNDDOWN(Q1341*VLOOKUP(N1341,【参考】数式用!$AR$2:$AW$48,MATCH(P1341,【参考】数式用!$AT$4:$AW$4)+2,FALSE)*0.5, 0), "")</f>
        <v/>
      </c>
      <c r="T1341" s="47"/>
      <c r="U1341" s="156" t="str">
        <f>IFERROR(IF(AG1341&lt;&gt;"",Q1341*VLOOKUP(N1341,【参考】数式用!$AG$2:$AL$48,MATCH(P1341,【参考】数式用!$AI$4:$AL$4,0)+2,0), ""), "")</f>
        <v/>
      </c>
      <c r="V1341" s="42"/>
      <c r="W1341" s="862"/>
      <c r="X1341" s="863"/>
      <c r="Y1341" s="43"/>
      <c r="Z1341" s="48"/>
      <c r="AA1341" s="155"/>
      <c r="AB1341" s="49"/>
      <c r="AC1341" s="864" t="str">
        <f>IFERROR(IF(AG1341&lt;&gt;"",Z1341*VLOOKUP(N1341,【参考】数式用!$AG$2:$AL$48,MATCH(Y1341,【参考】数式用!$AI$4:$AL$4,0)+2,0), ""), "")</f>
        <v/>
      </c>
      <c r="AD1341" s="864"/>
      <c r="AE1341" s="409"/>
      <c r="AF1341" s="53"/>
      <c r="AG1341" s="421" t="str">
        <f>IFERROR(VLOOKUP(O1341, 【参考】数式用!$AY$5:$AY$13, 1, FALSE), "")</f>
        <v/>
      </c>
      <c r="AH1341" s="422" t="str">
        <f>IFERROR(VLOOKUP(N1341, 【参考】数式用!$BA$2:$BB$48, 2, FALSE), "")</f>
        <v/>
      </c>
      <c r="AI1341" s="423" t="str">
        <f t="shared" si="44"/>
        <v/>
      </c>
      <c r="AJ1341" s="424" t="str">
        <f t="shared" si="45"/>
        <v/>
      </c>
    </row>
    <row r="1342" spans="1:36" ht="30" customHeight="1">
      <c r="A1342" s="153">
        <v>1329</v>
      </c>
      <c r="B1342" s="857" t="str">
        <f>IF(基本情報入力シート!C1367="","",基本情報入力シート!C1367)</f>
        <v/>
      </c>
      <c r="C1342" s="858"/>
      <c r="D1342" s="858"/>
      <c r="E1342" s="858"/>
      <c r="F1342" s="858"/>
      <c r="G1342" s="858"/>
      <c r="H1342" s="858"/>
      <c r="I1342" s="859"/>
      <c r="J1342" s="405" t="str">
        <f>IF(基本情報入力シート!M1367="","",基本情報入力シート!M1367)</f>
        <v/>
      </c>
      <c r="K1342" s="406" t="str">
        <f>IF(基本情報入力シート!R1367="","",基本情報入力シート!R1367)</f>
        <v/>
      </c>
      <c r="L1342" s="406" t="str">
        <f>IF(基本情報入力シート!W1367="","",基本情報入力シート!W1367)</f>
        <v/>
      </c>
      <c r="M1342" s="405" t="str">
        <f>IF(基本情報入力シート!X1367="","",基本情報入力シート!X1367)</f>
        <v/>
      </c>
      <c r="N1342" s="157" t="str">
        <f>IF(基本情報入力シート!Y1367="","",基本情報入力シート!Y1367)</f>
        <v/>
      </c>
      <c r="O1342" s="164"/>
      <c r="P1342" s="43"/>
      <c r="Q1342" s="860"/>
      <c r="R1342" s="861"/>
      <c r="S1342" s="154" t="str">
        <f>IFERROR(ROUNDDOWN(Q1342*VLOOKUP(N1342,【参考】数式用!$AR$2:$AW$48,MATCH(P1342,【参考】数式用!$AT$4:$AW$4)+2,FALSE)*0.5, 0), "")</f>
        <v/>
      </c>
      <c r="T1342" s="47"/>
      <c r="U1342" s="156" t="str">
        <f>IFERROR(IF(AG1342&lt;&gt;"",Q1342*VLOOKUP(N1342,【参考】数式用!$AG$2:$AL$48,MATCH(P1342,【参考】数式用!$AI$4:$AL$4,0)+2,0), ""), "")</f>
        <v/>
      </c>
      <c r="V1342" s="42"/>
      <c r="W1342" s="862"/>
      <c r="X1342" s="863"/>
      <c r="Y1342" s="43"/>
      <c r="Z1342" s="48"/>
      <c r="AA1342" s="155"/>
      <c r="AB1342" s="49"/>
      <c r="AC1342" s="864" t="str">
        <f>IFERROR(IF(AG1342&lt;&gt;"",Z1342*VLOOKUP(N1342,【参考】数式用!$AG$2:$AL$48,MATCH(Y1342,【参考】数式用!$AI$4:$AL$4,0)+2,0), ""), "")</f>
        <v/>
      </c>
      <c r="AD1342" s="864"/>
      <c r="AE1342" s="409"/>
      <c r="AF1342" s="53"/>
      <c r="AG1342" s="421" t="str">
        <f>IFERROR(VLOOKUP(O1342, 【参考】数式用!$AY$5:$AY$13, 1, FALSE), "")</f>
        <v/>
      </c>
      <c r="AH1342" s="422" t="str">
        <f>IFERROR(VLOOKUP(N1342, 【参考】数式用!$BA$2:$BB$48, 2, FALSE), "")</f>
        <v/>
      </c>
      <c r="AI1342" s="423" t="str">
        <f t="shared" si="44"/>
        <v/>
      </c>
      <c r="AJ1342" s="424" t="str">
        <f t="shared" si="45"/>
        <v/>
      </c>
    </row>
    <row r="1343" spans="1:36" ht="30" customHeight="1">
      <c r="A1343" s="153">
        <v>1330</v>
      </c>
      <c r="B1343" s="857" t="str">
        <f>IF(基本情報入力シート!C1368="","",基本情報入力シート!C1368)</f>
        <v/>
      </c>
      <c r="C1343" s="858"/>
      <c r="D1343" s="858"/>
      <c r="E1343" s="858"/>
      <c r="F1343" s="858"/>
      <c r="G1343" s="858"/>
      <c r="H1343" s="858"/>
      <c r="I1343" s="859"/>
      <c r="J1343" s="405" t="str">
        <f>IF(基本情報入力シート!M1368="","",基本情報入力シート!M1368)</f>
        <v/>
      </c>
      <c r="K1343" s="406" t="str">
        <f>IF(基本情報入力シート!R1368="","",基本情報入力シート!R1368)</f>
        <v/>
      </c>
      <c r="L1343" s="406" t="str">
        <f>IF(基本情報入力シート!W1368="","",基本情報入力シート!W1368)</f>
        <v/>
      </c>
      <c r="M1343" s="405" t="str">
        <f>IF(基本情報入力シート!X1368="","",基本情報入力シート!X1368)</f>
        <v/>
      </c>
      <c r="N1343" s="157" t="str">
        <f>IF(基本情報入力シート!Y1368="","",基本情報入力シート!Y1368)</f>
        <v/>
      </c>
      <c r="O1343" s="164"/>
      <c r="P1343" s="43"/>
      <c r="Q1343" s="860"/>
      <c r="R1343" s="861"/>
      <c r="S1343" s="154" t="str">
        <f>IFERROR(ROUNDDOWN(Q1343*VLOOKUP(N1343,【参考】数式用!$AR$2:$AW$48,MATCH(P1343,【参考】数式用!$AT$4:$AW$4)+2,FALSE)*0.5, 0), "")</f>
        <v/>
      </c>
      <c r="T1343" s="47"/>
      <c r="U1343" s="156" t="str">
        <f>IFERROR(IF(AG1343&lt;&gt;"",Q1343*VLOOKUP(N1343,【参考】数式用!$AG$2:$AL$48,MATCH(P1343,【参考】数式用!$AI$4:$AL$4,0)+2,0), ""), "")</f>
        <v/>
      </c>
      <c r="V1343" s="42"/>
      <c r="W1343" s="862"/>
      <c r="X1343" s="863"/>
      <c r="Y1343" s="43"/>
      <c r="Z1343" s="48"/>
      <c r="AA1343" s="155"/>
      <c r="AB1343" s="49"/>
      <c r="AC1343" s="864" t="str">
        <f>IFERROR(IF(AG1343&lt;&gt;"",Z1343*VLOOKUP(N1343,【参考】数式用!$AG$2:$AL$48,MATCH(Y1343,【参考】数式用!$AI$4:$AL$4,0)+2,0), ""), "")</f>
        <v/>
      </c>
      <c r="AD1343" s="864"/>
      <c r="AE1343" s="409"/>
      <c r="AF1343" s="53"/>
      <c r="AG1343" s="421" t="str">
        <f>IFERROR(VLOOKUP(O1343, 【参考】数式用!$AY$5:$AY$13, 1, FALSE), "")</f>
        <v/>
      </c>
      <c r="AH1343" s="422" t="str">
        <f>IFERROR(VLOOKUP(N1343, 【参考】数式用!$BA$2:$BB$48, 2, FALSE), "")</f>
        <v/>
      </c>
      <c r="AI1343" s="423" t="str">
        <f t="shared" si="44"/>
        <v/>
      </c>
      <c r="AJ1343" s="424" t="str">
        <f t="shared" si="45"/>
        <v/>
      </c>
    </row>
    <row r="1344" spans="1:36" ht="30" customHeight="1">
      <c r="A1344" s="153">
        <v>1331</v>
      </c>
      <c r="B1344" s="857" t="str">
        <f>IF(基本情報入力シート!C1369="","",基本情報入力シート!C1369)</f>
        <v/>
      </c>
      <c r="C1344" s="858"/>
      <c r="D1344" s="858"/>
      <c r="E1344" s="858"/>
      <c r="F1344" s="858"/>
      <c r="G1344" s="858"/>
      <c r="H1344" s="858"/>
      <c r="I1344" s="859"/>
      <c r="J1344" s="405" t="str">
        <f>IF(基本情報入力シート!M1369="","",基本情報入力シート!M1369)</f>
        <v/>
      </c>
      <c r="K1344" s="406" t="str">
        <f>IF(基本情報入力シート!R1369="","",基本情報入力シート!R1369)</f>
        <v/>
      </c>
      <c r="L1344" s="406" t="str">
        <f>IF(基本情報入力シート!W1369="","",基本情報入力シート!W1369)</f>
        <v/>
      </c>
      <c r="M1344" s="405" t="str">
        <f>IF(基本情報入力シート!X1369="","",基本情報入力シート!X1369)</f>
        <v/>
      </c>
      <c r="N1344" s="157" t="str">
        <f>IF(基本情報入力シート!Y1369="","",基本情報入力シート!Y1369)</f>
        <v/>
      </c>
      <c r="O1344" s="164"/>
      <c r="P1344" s="43"/>
      <c r="Q1344" s="860"/>
      <c r="R1344" s="861"/>
      <c r="S1344" s="154" t="str">
        <f>IFERROR(ROUNDDOWN(Q1344*VLOOKUP(N1344,【参考】数式用!$AR$2:$AW$48,MATCH(P1344,【参考】数式用!$AT$4:$AW$4)+2,FALSE)*0.5, 0), "")</f>
        <v/>
      </c>
      <c r="T1344" s="47"/>
      <c r="U1344" s="156" t="str">
        <f>IFERROR(IF(AG1344&lt;&gt;"",Q1344*VLOOKUP(N1344,【参考】数式用!$AG$2:$AL$48,MATCH(P1344,【参考】数式用!$AI$4:$AL$4,0)+2,0), ""), "")</f>
        <v/>
      </c>
      <c r="V1344" s="42"/>
      <c r="W1344" s="862"/>
      <c r="X1344" s="863"/>
      <c r="Y1344" s="43"/>
      <c r="Z1344" s="48"/>
      <c r="AA1344" s="155"/>
      <c r="AB1344" s="49"/>
      <c r="AC1344" s="864" t="str">
        <f>IFERROR(IF(AG1344&lt;&gt;"",Z1344*VLOOKUP(N1344,【参考】数式用!$AG$2:$AL$48,MATCH(Y1344,【参考】数式用!$AI$4:$AL$4,0)+2,0), ""), "")</f>
        <v/>
      </c>
      <c r="AD1344" s="864"/>
      <c r="AE1344" s="409"/>
      <c r="AF1344" s="53"/>
      <c r="AG1344" s="421" t="str">
        <f>IFERROR(VLOOKUP(O1344, 【参考】数式用!$AY$5:$AY$13, 1, FALSE), "")</f>
        <v/>
      </c>
      <c r="AH1344" s="422" t="str">
        <f>IFERROR(VLOOKUP(N1344, 【参考】数式用!$BA$2:$BB$48, 2, FALSE), "")</f>
        <v/>
      </c>
      <c r="AI1344" s="423" t="str">
        <f t="shared" si="44"/>
        <v/>
      </c>
      <c r="AJ1344" s="424" t="str">
        <f t="shared" si="45"/>
        <v/>
      </c>
    </row>
    <row r="1345" spans="1:36" ht="30" customHeight="1">
      <c r="A1345" s="153">
        <v>1332</v>
      </c>
      <c r="B1345" s="857" t="str">
        <f>IF(基本情報入力シート!C1370="","",基本情報入力シート!C1370)</f>
        <v/>
      </c>
      <c r="C1345" s="858"/>
      <c r="D1345" s="858"/>
      <c r="E1345" s="858"/>
      <c r="F1345" s="858"/>
      <c r="G1345" s="858"/>
      <c r="H1345" s="858"/>
      <c r="I1345" s="859"/>
      <c r="J1345" s="405" t="str">
        <f>IF(基本情報入力シート!M1370="","",基本情報入力シート!M1370)</f>
        <v/>
      </c>
      <c r="K1345" s="406" t="str">
        <f>IF(基本情報入力シート!R1370="","",基本情報入力シート!R1370)</f>
        <v/>
      </c>
      <c r="L1345" s="406" t="str">
        <f>IF(基本情報入力シート!W1370="","",基本情報入力シート!W1370)</f>
        <v/>
      </c>
      <c r="M1345" s="405" t="str">
        <f>IF(基本情報入力シート!X1370="","",基本情報入力シート!X1370)</f>
        <v/>
      </c>
      <c r="N1345" s="157" t="str">
        <f>IF(基本情報入力シート!Y1370="","",基本情報入力シート!Y1370)</f>
        <v/>
      </c>
      <c r="O1345" s="164"/>
      <c r="P1345" s="43"/>
      <c r="Q1345" s="860"/>
      <c r="R1345" s="861"/>
      <c r="S1345" s="154" t="str">
        <f>IFERROR(ROUNDDOWN(Q1345*VLOOKUP(N1345,【参考】数式用!$AR$2:$AW$48,MATCH(P1345,【参考】数式用!$AT$4:$AW$4)+2,FALSE)*0.5, 0), "")</f>
        <v/>
      </c>
      <c r="T1345" s="47"/>
      <c r="U1345" s="156" t="str">
        <f>IFERROR(IF(AG1345&lt;&gt;"",Q1345*VLOOKUP(N1345,【参考】数式用!$AG$2:$AL$48,MATCH(P1345,【参考】数式用!$AI$4:$AL$4,0)+2,0), ""), "")</f>
        <v/>
      </c>
      <c r="V1345" s="42"/>
      <c r="W1345" s="862"/>
      <c r="X1345" s="863"/>
      <c r="Y1345" s="43"/>
      <c r="Z1345" s="48"/>
      <c r="AA1345" s="155"/>
      <c r="AB1345" s="49"/>
      <c r="AC1345" s="864" t="str">
        <f>IFERROR(IF(AG1345&lt;&gt;"",Z1345*VLOOKUP(N1345,【参考】数式用!$AG$2:$AL$48,MATCH(Y1345,【参考】数式用!$AI$4:$AL$4,0)+2,0), ""), "")</f>
        <v/>
      </c>
      <c r="AD1345" s="864"/>
      <c r="AE1345" s="409"/>
      <c r="AF1345" s="53"/>
      <c r="AG1345" s="421" t="str">
        <f>IFERROR(VLOOKUP(O1345, 【参考】数式用!$AY$5:$AY$13, 1, FALSE), "")</f>
        <v/>
      </c>
      <c r="AH1345" s="422" t="str">
        <f>IFERROR(VLOOKUP(N1345, 【参考】数式用!$BA$2:$BB$48, 2, FALSE), "")</f>
        <v/>
      </c>
      <c r="AI1345" s="423" t="str">
        <f t="shared" si="44"/>
        <v/>
      </c>
      <c r="AJ1345" s="424" t="str">
        <f t="shared" si="45"/>
        <v/>
      </c>
    </row>
    <row r="1346" spans="1:36" ht="30" customHeight="1">
      <c r="A1346" s="153">
        <v>1333</v>
      </c>
      <c r="B1346" s="857" t="str">
        <f>IF(基本情報入力シート!C1371="","",基本情報入力シート!C1371)</f>
        <v/>
      </c>
      <c r="C1346" s="858"/>
      <c r="D1346" s="858"/>
      <c r="E1346" s="858"/>
      <c r="F1346" s="858"/>
      <c r="G1346" s="858"/>
      <c r="H1346" s="858"/>
      <c r="I1346" s="859"/>
      <c r="J1346" s="405" t="str">
        <f>IF(基本情報入力シート!M1371="","",基本情報入力シート!M1371)</f>
        <v/>
      </c>
      <c r="K1346" s="406" t="str">
        <f>IF(基本情報入力シート!R1371="","",基本情報入力シート!R1371)</f>
        <v/>
      </c>
      <c r="L1346" s="406" t="str">
        <f>IF(基本情報入力シート!W1371="","",基本情報入力シート!W1371)</f>
        <v/>
      </c>
      <c r="M1346" s="405" t="str">
        <f>IF(基本情報入力シート!X1371="","",基本情報入力シート!X1371)</f>
        <v/>
      </c>
      <c r="N1346" s="157" t="str">
        <f>IF(基本情報入力シート!Y1371="","",基本情報入力シート!Y1371)</f>
        <v/>
      </c>
      <c r="O1346" s="164"/>
      <c r="P1346" s="43"/>
      <c r="Q1346" s="860"/>
      <c r="R1346" s="861"/>
      <c r="S1346" s="154" t="str">
        <f>IFERROR(ROUNDDOWN(Q1346*VLOOKUP(N1346,【参考】数式用!$AR$2:$AW$48,MATCH(P1346,【参考】数式用!$AT$4:$AW$4)+2,FALSE)*0.5, 0), "")</f>
        <v/>
      </c>
      <c r="T1346" s="47"/>
      <c r="U1346" s="156" t="str">
        <f>IFERROR(IF(AG1346&lt;&gt;"",Q1346*VLOOKUP(N1346,【参考】数式用!$AG$2:$AL$48,MATCH(P1346,【参考】数式用!$AI$4:$AL$4,0)+2,0), ""), "")</f>
        <v/>
      </c>
      <c r="V1346" s="42"/>
      <c r="W1346" s="862"/>
      <c r="X1346" s="863"/>
      <c r="Y1346" s="43"/>
      <c r="Z1346" s="48"/>
      <c r="AA1346" s="155"/>
      <c r="AB1346" s="49"/>
      <c r="AC1346" s="864" t="str">
        <f>IFERROR(IF(AG1346&lt;&gt;"",Z1346*VLOOKUP(N1346,【参考】数式用!$AG$2:$AL$48,MATCH(Y1346,【参考】数式用!$AI$4:$AL$4,0)+2,0), ""), "")</f>
        <v/>
      </c>
      <c r="AD1346" s="864"/>
      <c r="AE1346" s="409"/>
      <c r="AF1346" s="53"/>
      <c r="AG1346" s="421" t="str">
        <f>IFERROR(VLOOKUP(O1346, 【参考】数式用!$AY$5:$AY$13, 1, FALSE), "")</f>
        <v/>
      </c>
      <c r="AH1346" s="422" t="str">
        <f>IFERROR(VLOOKUP(N1346, 【参考】数式用!$BA$2:$BB$48, 2, FALSE), "")</f>
        <v/>
      </c>
      <c r="AI1346" s="423" t="str">
        <f t="shared" si="44"/>
        <v/>
      </c>
      <c r="AJ1346" s="424" t="str">
        <f t="shared" si="45"/>
        <v/>
      </c>
    </row>
    <row r="1347" spans="1:36" ht="30" customHeight="1">
      <c r="A1347" s="153">
        <v>1334</v>
      </c>
      <c r="B1347" s="857" t="str">
        <f>IF(基本情報入力シート!C1372="","",基本情報入力シート!C1372)</f>
        <v/>
      </c>
      <c r="C1347" s="858"/>
      <c r="D1347" s="858"/>
      <c r="E1347" s="858"/>
      <c r="F1347" s="858"/>
      <c r="G1347" s="858"/>
      <c r="H1347" s="858"/>
      <c r="I1347" s="859"/>
      <c r="J1347" s="405" t="str">
        <f>IF(基本情報入力シート!M1372="","",基本情報入力シート!M1372)</f>
        <v/>
      </c>
      <c r="K1347" s="406" t="str">
        <f>IF(基本情報入力シート!R1372="","",基本情報入力シート!R1372)</f>
        <v/>
      </c>
      <c r="L1347" s="406" t="str">
        <f>IF(基本情報入力シート!W1372="","",基本情報入力シート!W1372)</f>
        <v/>
      </c>
      <c r="M1347" s="405" t="str">
        <f>IF(基本情報入力シート!X1372="","",基本情報入力シート!X1372)</f>
        <v/>
      </c>
      <c r="N1347" s="157" t="str">
        <f>IF(基本情報入力シート!Y1372="","",基本情報入力シート!Y1372)</f>
        <v/>
      </c>
      <c r="O1347" s="164"/>
      <c r="P1347" s="43"/>
      <c r="Q1347" s="860"/>
      <c r="R1347" s="861"/>
      <c r="S1347" s="154" t="str">
        <f>IFERROR(ROUNDDOWN(Q1347*VLOOKUP(N1347,【参考】数式用!$AR$2:$AW$48,MATCH(P1347,【参考】数式用!$AT$4:$AW$4)+2,FALSE)*0.5, 0), "")</f>
        <v/>
      </c>
      <c r="T1347" s="47"/>
      <c r="U1347" s="156" t="str">
        <f>IFERROR(IF(AG1347&lt;&gt;"",Q1347*VLOOKUP(N1347,【参考】数式用!$AG$2:$AL$48,MATCH(P1347,【参考】数式用!$AI$4:$AL$4,0)+2,0), ""), "")</f>
        <v/>
      </c>
      <c r="V1347" s="42"/>
      <c r="W1347" s="862"/>
      <c r="X1347" s="863"/>
      <c r="Y1347" s="43"/>
      <c r="Z1347" s="48"/>
      <c r="AA1347" s="155"/>
      <c r="AB1347" s="49"/>
      <c r="AC1347" s="864" t="str">
        <f>IFERROR(IF(AG1347&lt;&gt;"",Z1347*VLOOKUP(N1347,【参考】数式用!$AG$2:$AL$48,MATCH(Y1347,【参考】数式用!$AI$4:$AL$4,0)+2,0), ""), "")</f>
        <v/>
      </c>
      <c r="AD1347" s="864"/>
      <c r="AE1347" s="409"/>
      <c r="AF1347" s="53"/>
      <c r="AG1347" s="421" t="str">
        <f>IFERROR(VLOOKUP(O1347, 【参考】数式用!$AY$5:$AY$13, 1, FALSE), "")</f>
        <v/>
      </c>
      <c r="AH1347" s="422" t="str">
        <f>IFERROR(VLOOKUP(N1347, 【参考】数式用!$BA$2:$BB$48, 2, FALSE), "")</f>
        <v/>
      </c>
      <c r="AI1347" s="423" t="str">
        <f t="shared" si="44"/>
        <v/>
      </c>
      <c r="AJ1347" s="424" t="str">
        <f t="shared" si="45"/>
        <v/>
      </c>
    </row>
    <row r="1348" spans="1:36" ht="30" customHeight="1">
      <c r="A1348" s="153">
        <v>1335</v>
      </c>
      <c r="B1348" s="857" t="str">
        <f>IF(基本情報入力シート!C1373="","",基本情報入力シート!C1373)</f>
        <v/>
      </c>
      <c r="C1348" s="858"/>
      <c r="D1348" s="858"/>
      <c r="E1348" s="858"/>
      <c r="F1348" s="858"/>
      <c r="G1348" s="858"/>
      <c r="H1348" s="858"/>
      <c r="I1348" s="859"/>
      <c r="J1348" s="405" t="str">
        <f>IF(基本情報入力シート!M1373="","",基本情報入力シート!M1373)</f>
        <v/>
      </c>
      <c r="K1348" s="406" t="str">
        <f>IF(基本情報入力シート!R1373="","",基本情報入力シート!R1373)</f>
        <v/>
      </c>
      <c r="L1348" s="406" t="str">
        <f>IF(基本情報入力シート!W1373="","",基本情報入力シート!W1373)</f>
        <v/>
      </c>
      <c r="M1348" s="405" t="str">
        <f>IF(基本情報入力シート!X1373="","",基本情報入力シート!X1373)</f>
        <v/>
      </c>
      <c r="N1348" s="157" t="str">
        <f>IF(基本情報入力シート!Y1373="","",基本情報入力シート!Y1373)</f>
        <v/>
      </c>
      <c r="O1348" s="164"/>
      <c r="P1348" s="43"/>
      <c r="Q1348" s="860"/>
      <c r="R1348" s="861"/>
      <c r="S1348" s="154" t="str">
        <f>IFERROR(ROUNDDOWN(Q1348*VLOOKUP(N1348,【参考】数式用!$AR$2:$AW$48,MATCH(P1348,【参考】数式用!$AT$4:$AW$4)+2,FALSE)*0.5, 0), "")</f>
        <v/>
      </c>
      <c r="T1348" s="47"/>
      <c r="U1348" s="156" t="str">
        <f>IFERROR(IF(AG1348&lt;&gt;"",Q1348*VLOOKUP(N1348,【参考】数式用!$AG$2:$AL$48,MATCH(P1348,【参考】数式用!$AI$4:$AL$4,0)+2,0), ""), "")</f>
        <v/>
      </c>
      <c r="V1348" s="42"/>
      <c r="W1348" s="862"/>
      <c r="X1348" s="863"/>
      <c r="Y1348" s="43"/>
      <c r="Z1348" s="48"/>
      <c r="AA1348" s="155"/>
      <c r="AB1348" s="49"/>
      <c r="AC1348" s="864" t="str">
        <f>IFERROR(IF(AG1348&lt;&gt;"",Z1348*VLOOKUP(N1348,【参考】数式用!$AG$2:$AL$48,MATCH(Y1348,【参考】数式用!$AI$4:$AL$4,0)+2,0), ""), "")</f>
        <v/>
      </c>
      <c r="AD1348" s="864"/>
      <c r="AE1348" s="409"/>
      <c r="AF1348" s="53"/>
      <c r="AG1348" s="421" t="str">
        <f>IFERROR(VLOOKUP(O1348, 【参考】数式用!$AY$5:$AY$13, 1, FALSE), "")</f>
        <v/>
      </c>
      <c r="AH1348" s="422" t="str">
        <f>IFERROR(VLOOKUP(N1348, 【参考】数式用!$BA$2:$BB$48, 2, FALSE), "")</f>
        <v/>
      </c>
      <c r="AI1348" s="423" t="str">
        <f t="shared" si="44"/>
        <v/>
      </c>
      <c r="AJ1348" s="424" t="str">
        <f t="shared" si="45"/>
        <v/>
      </c>
    </row>
    <row r="1349" spans="1:36" ht="30" customHeight="1">
      <c r="A1349" s="153">
        <v>1336</v>
      </c>
      <c r="B1349" s="857" t="str">
        <f>IF(基本情報入力シート!C1374="","",基本情報入力シート!C1374)</f>
        <v/>
      </c>
      <c r="C1349" s="858"/>
      <c r="D1349" s="858"/>
      <c r="E1349" s="858"/>
      <c r="F1349" s="858"/>
      <c r="G1349" s="858"/>
      <c r="H1349" s="858"/>
      <c r="I1349" s="859"/>
      <c r="J1349" s="405" t="str">
        <f>IF(基本情報入力シート!M1374="","",基本情報入力シート!M1374)</f>
        <v/>
      </c>
      <c r="K1349" s="406" t="str">
        <f>IF(基本情報入力シート!R1374="","",基本情報入力シート!R1374)</f>
        <v/>
      </c>
      <c r="L1349" s="406" t="str">
        <f>IF(基本情報入力シート!W1374="","",基本情報入力シート!W1374)</f>
        <v/>
      </c>
      <c r="M1349" s="405" t="str">
        <f>IF(基本情報入力シート!X1374="","",基本情報入力シート!X1374)</f>
        <v/>
      </c>
      <c r="N1349" s="157" t="str">
        <f>IF(基本情報入力シート!Y1374="","",基本情報入力シート!Y1374)</f>
        <v/>
      </c>
      <c r="O1349" s="164"/>
      <c r="P1349" s="43"/>
      <c r="Q1349" s="860"/>
      <c r="R1349" s="861"/>
      <c r="S1349" s="154" t="str">
        <f>IFERROR(ROUNDDOWN(Q1349*VLOOKUP(N1349,【参考】数式用!$AR$2:$AW$48,MATCH(P1349,【参考】数式用!$AT$4:$AW$4)+2,FALSE)*0.5, 0), "")</f>
        <v/>
      </c>
      <c r="T1349" s="47"/>
      <c r="U1349" s="156" t="str">
        <f>IFERROR(IF(AG1349&lt;&gt;"",Q1349*VLOOKUP(N1349,【参考】数式用!$AG$2:$AL$48,MATCH(P1349,【参考】数式用!$AI$4:$AL$4,0)+2,0), ""), "")</f>
        <v/>
      </c>
      <c r="V1349" s="42"/>
      <c r="W1349" s="862"/>
      <c r="X1349" s="863"/>
      <c r="Y1349" s="43"/>
      <c r="Z1349" s="48"/>
      <c r="AA1349" s="155"/>
      <c r="AB1349" s="49"/>
      <c r="AC1349" s="864" t="str">
        <f>IFERROR(IF(AG1349&lt;&gt;"",Z1349*VLOOKUP(N1349,【参考】数式用!$AG$2:$AL$48,MATCH(Y1349,【参考】数式用!$AI$4:$AL$4,0)+2,0), ""), "")</f>
        <v/>
      </c>
      <c r="AD1349" s="864"/>
      <c r="AE1349" s="409"/>
      <c r="AF1349" s="53"/>
      <c r="AG1349" s="421" t="str">
        <f>IFERROR(VLOOKUP(O1349, 【参考】数式用!$AY$5:$AY$13, 1, FALSE), "")</f>
        <v/>
      </c>
      <c r="AH1349" s="422" t="str">
        <f>IFERROR(VLOOKUP(N1349, 【参考】数式用!$BA$2:$BB$48, 2, FALSE), "")</f>
        <v/>
      </c>
      <c r="AI1349" s="423" t="str">
        <f t="shared" si="44"/>
        <v/>
      </c>
      <c r="AJ1349" s="424" t="str">
        <f t="shared" si="45"/>
        <v/>
      </c>
    </row>
    <row r="1350" spans="1:36" ht="30" customHeight="1">
      <c r="A1350" s="153">
        <v>1337</v>
      </c>
      <c r="B1350" s="857" t="str">
        <f>IF(基本情報入力シート!C1375="","",基本情報入力シート!C1375)</f>
        <v/>
      </c>
      <c r="C1350" s="858"/>
      <c r="D1350" s="858"/>
      <c r="E1350" s="858"/>
      <c r="F1350" s="858"/>
      <c r="G1350" s="858"/>
      <c r="H1350" s="858"/>
      <c r="I1350" s="859"/>
      <c r="J1350" s="405" t="str">
        <f>IF(基本情報入力シート!M1375="","",基本情報入力シート!M1375)</f>
        <v/>
      </c>
      <c r="K1350" s="406" t="str">
        <f>IF(基本情報入力シート!R1375="","",基本情報入力シート!R1375)</f>
        <v/>
      </c>
      <c r="L1350" s="406" t="str">
        <f>IF(基本情報入力シート!W1375="","",基本情報入力シート!W1375)</f>
        <v/>
      </c>
      <c r="M1350" s="405" t="str">
        <f>IF(基本情報入力シート!X1375="","",基本情報入力シート!X1375)</f>
        <v/>
      </c>
      <c r="N1350" s="157" t="str">
        <f>IF(基本情報入力シート!Y1375="","",基本情報入力シート!Y1375)</f>
        <v/>
      </c>
      <c r="O1350" s="164"/>
      <c r="P1350" s="43"/>
      <c r="Q1350" s="860"/>
      <c r="R1350" s="861"/>
      <c r="S1350" s="154" t="str">
        <f>IFERROR(ROUNDDOWN(Q1350*VLOOKUP(N1350,【参考】数式用!$AR$2:$AW$48,MATCH(P1350,【参考】数式用!$AT$4:$AW$4)+2,FALSE)*0.5, 0), "")</f>
        <v/>
      </c>
      <c r="T1350" s="47"/>
      <c r="U1350" s="156" t="str">
        <f>IFERROR(IF(AG1350&lt;&gt;"",Q1350*VLOOKUP(N1350,【参考】数式用!$AG$2:$AL$48,MATCH(P1350,【参考】数式用!$AI$4:$AL$4,0)+2,0), ""), "")</f>
        <v/>
      </c>
      <c r="V1350" s="42"/>
      <c r="W1350" s="862"/>
      <c r="X1350" s="863"/>
      <c r="Y1350" s="43"/>
      <c r="Z1350" s="48"/>
      <c r="AA1350" s="155"/>
      <c r="AB1350" s="49"/>
      <c r="AC1350" s="864" t="str">
        <f>IFERROR(IF(AG1350&lt;&gt;"",Z1350*VLOOKUP(N1350,【参考】数式用!$AG$2:$AL$48,MATCH(Y1350,【参考】数式用!$AI$4:$AL$4,0)+2,0), ""), "")</f>
        <v/>
      </c>
      <c r="AD1350" s="864"/>
      <c r="AE1350" s="409"/>
      <c r="AF1350" s="53"/>
      <c r="AG1350" s="421" t="str">
        <f>IFERROR(VLOOKUP(O1350, 【参考】数式用!$AY$5:$AY$13, 1, FALSE), "")</f>
        <v/>
      </c>
      <c r="AH1350" s="422" t="str">
        <f>IFERROR(VLOOKUP(N1350, 【参考】数式用!$BA$2:$BB$48, 2, FALSE), "")</f>
        <v/>
      </c>
      <c r="AI1350" s="423" t="str">
        <f t="shared" si="44"/>
        <v/>
      </c>
      <c r="AJ1350" s="424" t="str">
        <f t="shared" si="45"/>
        <v/>
      </c>
    </row>
    <row r="1351" spans="1:36" ht="30" customHeight="1">
      <c r="A1351" s="153">
        <v>1338</v>
      </c>
      <c r="B1351" s="857" t="str">
        <f>IF(基本情報入力シート!C1376="","",基本情報入力シート!C1376)</f>
        <v/>
      </c>
      <c r="C1351" s="858"/>
      <c r="D1351" s="858"/>
      <c r="E1351" s="858"/>
      <c r="F1351" s="858"/>
      <c r="G1351" s="858"/>
      <c r="H1351" s="858"/>
      <c r="I1351" s="859"/>
      <c r="J1351" s="405" t="str">
        <f>IF(基本情報入力シート!M1376="","",基本情報入力シート!M1376)</f>
        <v/>
      </c>
      <c r="K1351" s="406" t="str">
        <f>IF(基本情報入力シート!R1376="","",基本情報入力シート!R1376)</f>
        <v/>
      </c>
      <c r="L1351" s="406" t="str">
        <f>IF(基本情報入力シート!W1376="","",基本情報入力シート!W1376)</f>
        <v/>
      </c>
      <c r="M1351" s="405" t="str">
        <f>IF(基本情報入力シート!X1376="","",基本情報入力シート!X1376)</f>
        <v/>
      </c>
      <c r="N1351" s="157" t="str">
        <f>IF(基本情報入力シート!Y1376="","",基本情報入力シート!Y1376)</f>
        <v/>
      </c>
      <c r="O1351" s="164"/>
      <c r="P1351" s="43"/>
      <c r="Q1351" s="860"/>
      <c r="R1351" s="861"/>
      <c r="S1351" s="154" t="str">
        <f>IFERROR(ROUNDDOWN(Q1351*VLOOKUP(N1351,【参考】数式用!$AR$2:$AW$48,MATCH(P1351,【参考】数式用!$AT$4:$AW$4)+2,FALSE)*0.5, 0), "")</f>
        <v/>
      </c>
      <c r="T1351" s="47"/>
      <c r="U1351" s="156" t="str">
        <f>IFERROR(IF(AG1351&lt;&gt;"",Q1351*VLOOKUP(N1351,【参考】数式用!$AG$2:$AL$48,MATCH(P1351,【参考】数式用!$AI$4:$AL$4,0)+2,0), ""), "")</f>
        <v/>
      </c>
      <c r="V1351" s="42"/>
      <c r="W1351" s="862"/>
      <c r="X1351" s="863"/>
      <c r="Y1351" s="43"/>
      <c r="Z1351" s="48"/>
      <c r="AA1351" s="155"/>
      <c r="AB1351" s="49"/>
      <c r="AC1351" s="864" t="str">
        <f>IFERROR(IF(AG1351&lt;&gt;"",Z1351*VLOOKUP(N1351,【参考】数式用!$AG$2:$AL$48,MATCH(Y1351,【参考】数式用!$AI$4:$AL$4,0)+2,0), ""), "")</f>
        <v/>
      </c>
      <c r="AD1351" s="864"/>
      <c r="AE1351" s="409"/>
      <c r="AF1351" s="53"/>
      <c r="AG1351" s="421" t="str">
        <f>IFERROR(VLOOKUP(O1351, 【参考】数式用!$AY$5:$AY$13, 1, FALSE), "")</f>
        <v/>
      </c>
      <c r="AH1351" s="422" t="str">
        <f>IFERROR(VLOOKUP(N1351, 【参考】数式用!$BA$2:$BB$48, 2, FALSE), "")</f>
        <v/>
      </c>
      <c r="AI1351" s="423" t="str">
        <f t="shared" si="44"/>
        <v/>
      </c>
      <c r="AJ1351" s="424" t="str">
        <f t="shared" si="45"/>
        <v/>
      </c>
    </row>
    <row r="1352" spans="1:36" ht="30" customHeight="1">
      <c r="A1352" s="153">
        <v>1339</v>
      </c>
      <c r="B1352" s="857" t="str">
        <f>IF(基本情報入力シート!C1377="","",基本情報入力シート!C1377)</f>
        <v/>
      </c>
      <c r="C1352" s="858"/>
      <c r="D1352" s="858"/>
      <c r="E1352" s="858"/>
      <c r="F1352" s="858"/>
      <c r="G1352" s="858"/>
      <c r="H1352" s="858"/>
      <c r="I1352" s="859"/>
      <c r="J1352" s="405" t="str">
        <f>IF(基本情報入力シート!M1377="","",基本情報入力シート!M1377)</f>
        <v/>
      </c>
      <c r="K1352" s="406" t="str">
        <f>IF(基本情報入力シート!R1377="","",基本情報入力シート!R1377)</f>
        <v/>
      </c>
      <c r="L1352" s="406" t="str">
        <f>IF(基本情報入力シート!W1377="","",基本情報入力シート!W1377)</f>
        <v/>
      </c>
      <c r="M1352" s="405" t="str">
        <f>IF(基本情報入力シート!X1377="","",基本情報入力シート!X1377)</f>
        <v/>
      </c>
      <c r="N1352" s="157" t="str">
        <f>IF(基本情報入力シート!Y1377="","",基本情報入力シート!Y1377)</f>
        <v/>
      </c>
      <c r="O1352" s="164"/>
      <c r="P1352" s="43"/>
      <c r="Q1352" s="860"/>
      <c r="R1352" s="861"/>
      <c r="S1352" s="154" t="str">
        <f>IFERROR(ROUNDDOWN(Q1352*VLOOKUP(N1352,【参考】数式用!$AR$2:$AW$48,MATCH(P1352,【参考】数式用!$AT$4:$AW$4)+2,FALSE)*0.5, 0), "")</f>
        <v/>
      </c>
      <c r="T1352" s="47"/>
      <c r="U1352" s="156" t="str">
        <f>IFERROR(IF(AG1352&lt;&gt;"",Q1352*VLOOKUP(N1352,【参考】数式用!$AG$2:$AL$48,MATCH(P1352,【参考】数式用!$AI$4:$AL$4,0)+2,0), ""), "")</f>
        <v/>
      </c>
      <c r="V1352" s="42"/>
      <c r="W1352" s="862"/>
      <c r="X1352" s="863"/>
      <c r="Y1352" s="43"/>
      <c r="Z1352" s="48"/>
      <c r="AA1352" s="155"/>
      <c r="AB1352" s="49"/>
      <c r="AC1352" s="864" t="str">
        <f>IFERROR(IF(AG1352&lt;&gt;"",Z1352*VLOOKUP(N1352,【参考】数式用!$AG$2:$AL$48,MATCH(Y1352,【参考】数式用!$AI$4:$AL$4,0)+2,0), ""), "")</f>
        <v/>
      </c>
      <c r="AD1352" s="864"/>
      <c r="AE1352" s="409"/>
      <c r="AF1352" s="53"/>
      <c r="AG1352" s="421" t="str">
        <f>IFERROR(VLOOKUP(O1352, 【参考】数式用!$AY$5:$AY$13, 1, FALSE), "")</f>
        <v/>
      </c>
      <c r="AH1352" s="422" t="str">
        <f>IFERROR(VLOOKUP(N1352, 【参考】数式用!$BA$2:$BB$48, 2, FALSE), "")</f>
        <v/>
      </c>
      <c r="AI1352" s="423" t="str">
        <f t="shared" si="44"/>
        <v/>
      </c>
      <c r="AJ1352" s="424" t="str">
        <f t="shared" si="45"/>
        <v/>
      </c>
    </row>
    <row r="1353" spans="1:36" ht="30" customHeight="1">
      <c r="A1353" s="153">
        <v>1340</v>
      </c>
      <c r="B1353" s="857" t="str">
        <f>IF(基本情報入力シート!C1378="","",基本情報入力シート!C1378)</f>
        <v/>
      </c>
      <c r="C1353" s="858"/>
      <c r="D1353" s="858"/>
      <c r="E1353" s="858"/>
      <c r="F1353" s="858"/>
      <c r="G1353" s="858"/>
      <c r="H1353" s="858"/>
      <c r="I1353" s="859"/>
      <c r="J1353" s="405" t="str">
        <f>IF(基本情報入力シート!M1378="","",基本情報入力シート!M1378)</f>
        <v/>
      </c>
      <c r="K1353" s="406" t="str">
        <f>IF(基本情報入力シート!R1378="","",基本情報入力シート!R1378)</f>
        <v/>
      </c>
      <c r="L1353" s="406" t="str">
        <f>IF(基本情報入力シート!W1378="","",基本情報入力シート!W1378)</f>
        <v/>
      </c>
      <c r="M1353" s="405" t="str">
        <f>IF(基本情報入力シート!X1378="","",基本情報入力シート!X1378)</f>
        <v/>
      </c>
      <c r="N1353" s="157" t="str">
        <f>IF(基本情報入力シート!Y1378="","",基本情報入力シート!Y1378)</f>
        <v/>
      </c>
      <c r="O1353" s="164"/>
      <c r="P1353" s="43"/>
      <c r="Q1353" s="860"/>
      <c r="R1353" s="861"/>
      <c r="S1353" s="154" t="str">
        <f>IFERROR(ROUNDDOWN(Q1353*VLOOKUP(N1353,【参考】数式用!$AR$2:$AW$48,MATCH(P1353,【参考】数式用!$AT$4:$AW$4)+2,FALSE)*0.5, 0), "")</f>
        <v/>
      </c>
      <c r="T1353" s="47"/>
      <c r="U1353" s="156" t="str">
        <f>IFERROR(IF(AG1353&lt;&gt;"",Q1353*VLOOKUP(N1353,【参考】数式用!$AG$2:$AL$48,MATCH(P1353,【参考】数式用!$AI$4:$AL$4,0)+2,0), ""), "")</f>
        <v/>
      </c>
      <c r="V1353" s="42"/>
      <c r="W1353" s="862"/>
      <c r="X1353" s="863"/>
      <c r="Y1353" s="43"/>
      <c r="Z1353" s="48"/>
      <c r="AA1353" s="155"/>
      <c r="AB1353" s="49"/>
      <c r="AC1353" s="864" t="str">
        <f>IFERROR(IF(AG1353&lt;&gt;"",Z1353*VLOOKUP(N1353,【参考】数式用!$AG$2:$AL$48,MATCH(Y1353,【参考】数式用!$AI$4:$AL$4,0)+2,0), ""), "")</f>
        <v/>
      </c>
      <c r="AD1353" s="864"/>
      <c r="AE1353" s="409"/>
      <c r="AF1353" s="53"/>
      <c r="AG1353" s="421" t="str">
        <f>IFERROR(VLOOKUP(O1353, 【参考】数式用!$AY$5:$AY$13, 1, FALSE), "")</f>
        <v/>
      </c>
      <c r="AH1353" s="422" t="str">
        <f>IFERROR(VLOOKUP(N1353, 【参考】数式用!$BA$2:$BB$48, 2, FALSE), "")</f>
        <v/>
      </c>
      <c r="AI1353" s="423" t="str">
        <f t="shared" si="44"/>
        <v/>
      </c>
      <c r="AJ1353" s="424" t="str">
        <f t="shared" si="45"/>
        <v/>
      </c>
    </row>
    <row r="1354" spans="1:36" ht="30" customHeight="1">
      <c r="A1354" s="153">
        <v>1341</v>
      </c>
      <c r="B1354" s="857" t="str">
        <f>IF(基本情報入力シート!C1379="","",基本情報入力シート!C1379)</f>
        <v/>
      </c>
      <c r="C1354" s="858"/>
      <c r="D1354" s="858"/>
      <c r="E1354" s="858"/>
      <c r="F1354" s="858"/>
      <c r="G1354" s="858"/>
      <c r="H1354" s="858"/>
      <c r="I1354" s="859"/>
      <c r="J1354" s="405" t="str">
        <f>IF(基本情報入力シート!M1379="","",基本情報入力シート!M1379)</f>
        <v/>
      </c>
      <c r="K1354" s="406" t="str">
        <f>IF(基本情報入力シート!R1379="","",基本情報入力シート!R1379)</f>
        <v/>
      </c>
      <c r="L1354" s="406" t="str">
        <f>IF(基本情報入力シート!W1379="","",基本情報入力シート!W1379)</f>
        <v/>
      </c>
      <c r="M1354" s="405" t="str">
        <f>IF(基本情報入力シート!X1379="","",基本情報入力シート!X1379)</f>
        <v/>
      </c>
      <c r="N1354" s="157" t="str">
        <f>IF(基本情報入力シート!Y1379="","",基本情報入力シート!Y1379)</f>
        <v/>
      </c>
      <c r="O1354" s="164"/>
      <c r="P1354" s="43"/>
      <c r="Q1354" s="860"/>
      <c r="R1354" s="861"/>
      <c r="S1354" s="154" t="str">
        <f>IFERROR(ROUNDDOWN(Q1354*VLOOKUP(N1354,【参考】数式用!$AR$2:$AW$48,MATCH(P1354,【参考】数式用!$AT$4:$AW$4)+2,FALSE)*0.5, 0), "")</f>
        <v/>
      </c>
      <c r="T1354" s="47"/>
      <c r="U1354" s="156" t="str">
        <f>IFERROR(IF(AG1354&lt;&gt;"",Q1354*VLOOKUP(N1354,【参考】数式用!$AG$2:$AL$48,MATCH(P1354,【参考】数式用!$AI$4:$AL$4,0)+2,0), ""), "")</f>
        <v/>
      </c>
      <c r="V1354" s="42"/>
      <c r="W1354" s="862"/>
      <c r="X1354" s="863"/>
      <c r="Y1354" s="43"/>
      <c r="Z1354" s="48"/>
      <c r="AA1354" s="155"/>
      <c r="AB1354" s="49"/>
      <c r="AC1354" s="864" t="str">
        <f>IFERROR(IF(AG1354&lt;&gt;"",Z1354*VLOOKUP(N1354,【参考】数式用!$AG$2:$AL$48,MATCH(Y1354,【参考】数式用!$AI$4:$AL$4,0)+2,0), ""), "")</f>
        <v/>
      </c>
      <c r="AD1354" s="864"/>
      <c r="AE1354" s="409"/>
      <c r="AF1354" s="53"/>
      <c r="AG1354" s="421" t="str">
        <f>IFERROR(VLOOKUP(O1354, 【参考】数式用!$AY$5:$AY$13, 1, FALSE), "")</f>
        <v/>
      </c>
      <c r="AH1354" s="422" t="str">
        <f>IFERROR(VLOOKUP(N1354, 【参考】数式用!$BA$2:$BB$48, 2, FALSE), "")</f>
        <v/>
      </c>
      <c r="AI1354" s="423" t="str">
        <f t="shared" si="44"/>
        <v/>
      </c>
      <c r="AJ1354" s="424" t="str">
        <f t="shared" si="45"/>
        <v/>
      </c>
    </row>
    <row r="1355" spans="1:36" ht="30" customHeight="1">
      <c r="A1355" s="153">
        <v>1342</v>
      </c>
      <c r="B1355" s="857" t="str">
        <f>IF(基本情報入力シート!C1380="","",基本情報入力シート!C1380)</f>
        <v/>
      </c>
      <c r="C1355" s="858"/>
      <c r="D1355" s="858"/>
      <c r="E1355" s="858"/>
      <c r="F1355" s="858"/>
      <c r="G1355" s="858"/>
      <c r="H1355" s="858"/>
      <c r="I1355" s="859"/>
      <c r="J1355" s="405" t="str">
        <f>IF(基本情報入力シート!M1380="","",基本情報入力シート!M1380)</f>
        <v/>
      </c>
      <c r="K1355" s="406" t="str">
        <f>IF(基本情報入力シート!R1380="","",基本情報入力シート!R1380)</f>
        <v/>
      </c>
      <c r="L1355" s="406" t="str">
        <f>IF(基本情報入力シート!W1380="","",基本情報入力シート!W1380)</f>
        <v/>
      </c>
      <c r="M1355" s="405" t="str">
        <f>IF(基本情報入力シート!X1380="","",基本情報入力シート!X1380)</f>
        <v/>
      </c>
      <c r="N1355" s="157" t="str">
        <f>IF(基本情報入力シート!Y1380="","",基本情報入力シート!Y1380)</f>
        <v/>
      </c>
      <c r="O1355" s="164"/>
      <c r="P1355" s="43"/>
      <c r="Q1355" s="860"/>
      <c r="R1355" s="861"/>
      <c r="S1355" s="154" t="str">
        <f>IFERROR(ROUNDDOWN(Q1355*VLOOKUP(N1355,【参考】数式用!$AR$2:$AW$48,MATCH(P1355,【参考】数式用!$AT$4:$AW$4)+2,FALSE)*0.5, 0), "")</f>
        <v/>
      </c>
      <c r="T1355" s="47"/>
      <c r="U1355" s="156" t="str">
        <f>IFERROR(IF(AG1355&lt;&gt;"",Q1355*VLOOKUP(N1355,【参考】数式用!$AG$2:$AL$48,MATCH(P1355,【参考】数式用!$AI$4:$AL$4,0)+2,0), ""), "")</f>
        <v/>
      </c>
      <c r="V1355" s="42"/>
      <c r="W1355" s="862"/>
      <c r="X1355" s="863"/>
      <c r="Y1355" s="43"/>
      <c r="Z1355" s="48"/>
      <c r="AA1355" s="155"/>
      <c r="AB1355" s="49"/>
      <c r="AC1355" s="864" t="str">
        <f>IFERROR(IF(AG1355&lt;&gt;"",Z1355*VLOOKUP(N1355,【参考】数式用!$AG$2:$AL$48,MATCH(Y1355,【参考】数式用!$AI$4:$AL$4,0)+2,0), ""), "")</f>
        <v/>
      </c>
      <c r="AD1355" s="864"/>
      <c r="AE1355" s="409"/>
      <c r="AF1355" s="53"/>
      <c r="AG1355" s="421" t="str">
        <f>IFERROR(VLOOKUP(O1355, 【参考】数式用!$AY$5:$AY$13, 1, FALSE), "")</f>
        <v/>
      </c>
      <c r="AH1355" s="422" t="str">
        <f>IFERROR(VLOOKUP(N1355, 【参考】数式用!$BA$2:$BB$48, 2, FALSE), "")</f>
        <v/>
      </c>
      <c r="AI1355" s="423" t="str">
        <f t="shared" si="44"/>
        <v/>
      </c>
      <c r="AJ1355" s="424" t="str">
        <f t="shared" si="45"/>
        <v/>
      </c>
    </row>
    <row r="1356" spans="1:36" ht="30" customHeight="1">
      <c r="A1356" s="153">
        <v>1343</v>
      </c>
      <c r="B1356" s="857" t="str">
        <f>IF(基本情報入力シート!C1381="","",基本情報入力シート!C1381)</f>
        <v/>
      </c>
      <c r="C1356" s="858"/>
      <c r="D1356" s="858"/>
      <c r="E1356" s="858"/>
      <c r="F1356" s="858"/>
      <c r="G1356" s="858"/>
      <c r="H1356" s="858"/>
      <c r="I1356" s="859"/>
      <c r="J1356" s="405" t="str">
        <f>IF(基本情報入力シート!M1381="","",基本情報入力シート!M1381)</f>
        <v/>
      </c>
      <c r="K1356" s="406" t="str">
        <f>IF(基本情報入力シート!R1381="","",基本情報入力シート!R1381)</f>
        <v/>
      </c>
      <c r="L1356" s="406" t="str">
        <f>IF(基本情報入力シート!W1381="","",基本情報入力シート!W1381)</f>
        <v/>
      </c>
      <c r="M1356" s="405" t="str">
        <f>IF(基本情報入力シート!X1381="","",基本情報入力シート!X1381)</f>
        <v/>
      </c>
      <c r="N1356" s="157" t="str">
        <f>IF(基本情報入力シート!Y1381="","",基本情報入力シート!Y1381)</f>
        <v/>
      </c>
      <c r="O1356" s="164"/>
      <c r="P1356" s="43"/>
      <c r="Q1356" s="860"/>
      <c r="R1356" s="861"/>
      <c r="S1356" s="154" t="str">
        <f>IFERROR(ROUNDDOWN(Q1356*VLOOKUP(N1356,【参考】数式用!$AR$2:$AW$48,MATCH(P1356,【参考】数式用!$AT$4:$AW$4)+2,FALSE)*0.5, 0), "")</f>
        <v/>
      </c>
      <c r="T1356" s="47"/>
      <c r="U1356" s="156" t="str">
        <f>IFERROR(IF(AG1356&lt;&gt;"",Q1356*VLOOKUP(N1356,【参考】数式用!$AG$2:$AL$48,MATCH(P1356,【参考】数式用!$AI$4:$AL$4,0)+2,0), ""), "")</f>
        <v/>
      </c>
      <c r="V1356" s="42"/>
      <c r="W1356" s="862"/>
      <c r="X1356" s="863"/>
      <c r="Y1356" s="43"/>
      <c r="Z1356" s="48"/>
      <c r="AA1356" s="155"/>
      <c r="AB1356" s="49"/>
      <c r="AC1356" s="864" t="str">
        <f>IFERROR(IF(AG1356&lt;&gt;"",Z1356*VLOOKUP(N1356,【参考】数式用!$AG$2:$AL$48,MATCH(Y1356,【参考】数式用!$AI$4:$AL$4,0)+2,0), ""), "")</f>
        <v/>
      </c>
      <c r="AD1356" s="864"/>
      <c r="AE1356" s="409"/>
      <c r="AF1356" s="53"/>
      <c r="AG1356" s="421" t="str">
        <f>IFERROR(VLOOKUP(O1356, 【参考】数式用!$AY$5:$AY$13, 1, FALSE), "")</f>
        <v/>
      </c>
      <c r="AH1356" s="422" t="str">
        <f>IFERROR(VLOOKUP(N1356, 【参考】数式用!$BA$2:$BB$48, 2, FALSE), "")</f>
        <v/>
      </c>
      <c r="AI1356" s="423" t="str">
        <f t="shared" si="44"/>
        <v/>
      </c>
      <c r="AJ1356" s="424" t="str">
        <f t="shared" si="45"/>
        <v/>
      </c>
    </row>
    <row r="1357" spans="1:36" ht="30" customHeight="1">
      <c r="A1357" s="153">
        <v>1344</v>
      </c>
      <c r="B1357" s="857" t="str">
        <f>IF(基本情報入力シート!C1382="","",基本情報入力シート!C1382)</f>
        <v/>
      </c>
      <c r="C1357" s="858"/>
      <c r="D1357" s="858"/>
      <c r="E1357" s="858"/>
      <c r="F1357" s="858"/>
      <c r="G1357" s="858"/>
      <c r="H1357" s="858"/>
      <c r="I1357" s="859"/>
      <c r="J1357" s="405" t="str">
        <f>IF(基本情報入力シート!M1382="","",基本情報入力シート!M1382)</f>
        <v/>
      </c>
      <c r="K1357" s="406" t="str">
        <f>IF(基本情報入力シート!R1382="","",基本情報入力シート!R1382)</f>
        <v/>
      </c>
      <c r="L1357" s="406" t="str">
        <f>IF(基本情報入力シート!W1382="","",基本情報入力シート!W1382)</f>
        <v/>
      </c>
      <c r="M1357" s="405" t="str">
        <f>IF(基本情報入力シート!X1382="","",基本情報入力シート!X1382)</f>
        <v/>
      </c>
      <c r="N1357" s="157" t="str">
        <f>IF(基本情報入力シート!Y1382="","",基本情報入力シート!Y1382)</f>
        <v/>
      </c>
      <c r="O1357" s="164"/>
      <c r="P1357" s="43"/>
      <c r="Q1357" s="860"/>
      <c r="R1357" s="861"/>
      <c r="S1357" s="154" t="str">
        <f>IFERROR(ROUNDDOWN(Q1357*VLOOKUP(N1357,【参考】数式用!$AR$2:$AW$48,MATCH(P1357,【参考】数式用!$AT$4:$AW$4)+2,FALSE)*0.5, 0), "")</f>
        <v/>
      </c>
      <c r="T1357" s="47"/>
      <c r="U1357" s="156" t="str">
        <f>IFERROR(IF(AG1357&lt;&gt;"",Q1357*VLOOKUP(N1357,【参考】数式用!$AG$2:$AL$48,MATCH(P1357,【参考】数式用!$AI$4:$AL$4,0)+2,0), ""), "")</f>
        <v/>
      </c>
      <c r="V1357" s="42"/>
      <c r="W1357" s="862"/>
      <c r="X1357" s="863"/>
      <c r="Y1357" s="43"/>
      <c r="Z1357" s="48"/>
      <c r="AA1357" s="155"/>
      <c r="AB1357" s="49"/>
      <c r="AC1357" s="864" t="str">
        <f>IFERROR(IF(AG1357&lt;&gt;"",Z1357*VLOOKUP(N1357,【参考】数式用!$AG$2:$AL$48,MATCH(Y1357,【参考】数式用!$AI$4:$AL$4,0)+2,0), ""), "")</f>
        <v/>
      </c>
      <c r="AD1357" s="864"/>
      <c r="AE1357" s="409"/>
      <c r="AF1357" s="53"/>
      <c r="AG1357" s="421" t="str">
        <f>IFERROR(VLOOKUP(O1357, 【参考】数式用!$AY$5:$AY$13, 1, FALSE), "")</f>
        <v/>
      </c>
      <c r="AH1357" s="422" t="str">
        <f>IFERROR(VLOOKUP(N1357, 【参考】数式用!$BA$2:$BB$48, 2, FALSE), "")</f>
        <v/>
      </c>
      <c r="AI1357" s="423" t="str">
        <f t="shared" si="44"/>
        <v/>
      </c>
      <c r="AJ1357" s="424" t="str">
        <f t="shared" si="45"/>
        <v/>
      </c>
    </row>
    <row r="1358" spans="1:36" ht="30" customHeight="1">
      <c r="A1358" s="153">
        <v>1345</v>
      </c>
      <c r="B1358" s="857" t="str">
        <f>IF(基本情報入力シート!C1383="","",基本情報入力シート!C1383)</f>
        <v/>
      </c>
      <c r="C1358" s="858"/>
      <c r="D1358" s="858"/>
      <c r="E1358" s="858"/>
      <c r="F1358" s="858"/>
      <c r="G1358" s="858"/>
      <c r="H1358" s="858"/>
      <c r="I1358" s="859"/>
      <c r="J1358" s="405" t="str">
        <f>IF(基本情報入力シート!M1383="","",基本情報入力シート!M1383)</f>
        <v/>
      </c>
      <c r="K1358" s="406" t="str">
        <f>IF(基本情報入力シート!R1383="","",基本情報入力シート!R1383)</f>
        <v/>
      </c>
      <c r="L1358" s="406" t="str">
        <f>IF(基本情報入力シート!W1383="","",基本情報入力シート!W1383)</f>
        <v/>
      </c>
      <c r="M1358" s="405" t="str">
        <f>IF(基本情報入力シート!X1383="","",基本情報入力シート!X1383)</f>
        <v/>
      </c>
      <c r="N1358" s="157" t="str">
        <f>IF(基本情報入力シート!Y1383="","",基本情報入力シート!Y1383)</f>
        <v/>
      </c>
      <c r="O1358" s="164"/>
      <c r="P1358" s="43"/>
      <c r="Q1358" s="860"/>
      <c r="R1358" s="861"/>
      <c r="S1358" s="154" t="str">
        <f>IFERROR(ROUNDDOWN(Q1358*VLOOKUP(N1358,【参考】数式用!$AR$2:$AW$48,MATCH(P1358,【参考】数式用!$AT$4:$AW$4)+2,FALSE)*0.5, 0), "")</f>
        <v/>
      </c>
      <c r="T1358" s="47"/>
      <c r="U1358" s="156" t="str">
        <f>IFERROR(IF(AG1358&lt;&gt;"",Q1358*VLOOKUP(N1358,【参考】数式用!$AG$2:$AL$48,MATCH(P1358,【参考】数式用!$AI$4:$AL$4,0)+2,0), ""), "")</f>
        <v/>
      </c>
      <c r="V1358" s="42"/>
      <c r="W1358" s="862"/>
      <c r="X1358" s="863"/>
      <c r="Y1358" s="43"/>
      <c r="Z1358" s="48"/>
      <c r="AA1358" s="155"/>
      <c r="AB1358" s="49"/>
      <c r="AC1358" s="864" t="str">
        <f>IFERROR(IF(AG1358&lt;&gt;"",Z1358*VLOOKUP(N1358,【参考】数式用!$AG$2:$AL$48,MATCH(Y1358,【参考】数式用!$AI$4:$AL$4,0)+2,0), ""), "")</f>
        <v/>
      </c>
      <c r="AD1358" s="864"/>
      <c r="AE1358" s="409"/>
      <c r="AF1358" s="53"/>
      <c r="AG1358" s="421" t="str">
        <f>IFERROR(VLOOKUP(O1358, 【参考】数式用!$AY$5:$AY$13, 1, FALSE), "")</f>
        <v/>
      </c>
      <c r="AH1358" s="422" t="str">
        <f>IFERROR(VLOOKUP(N1358, 【参考】数式用!$BA$2:$BB$48, 2, FALSE), "")</f>
        <v/>
      </c>
      <c r="AI1358" s="423" t="str">
        <f t="shared" si="44"/>
        <v/>
      </c>
      <c r="AJ1358" s="424" t="str">
        <f t="shared" si="45"/>
        <v/>
      </c>
    </row>
    <row r="1359" spans="1:36" ht="30" customHeight="1">
      <c r="A1359" s="153">
        <v>1346</v>
      </c>
      <c r="B1359" s="857" t="str">
        <f>IF(基本情報入力シート!C1384="","",基本情報入力シート!C1384)</f>
        <v/>
      </c>
      <c r="C1359" s="858"/>
      <c r="D1359" s="858"/>
      <c r="E1359" s="858"/>
      <c r="F1359" s="858"/>
      <c r="G1359" s="858"/>
      <c r="H1359" s="858"/>
      <c r="I1359" s="859"/>
      <c r="J1359" s="405" t="str">
        <f>IF(基本情報入力シート!M1384="","",基本情報入力シート!M1384)</f>
        <v/>
      </c>
      <c r="K1359" s="406" t="str">
        <f>IF(基本情報入力シート!R1384="","",基本情報入力シート!R1384)</f>
        <v/>
      </c>
      <c r="L1359" s="406" t="str">
        <f>IF(基本情報入力シート!W1384="","",基本情報入力シート!W1384)</f>
        <v/>
      </c>
      <c r="M1359" s="405" t="str">
        <f>IF(基本情報入力シート!X1384="","",基本情報入力シート!X1384)</f>
        <v/>
      </c>
      <c r="N1359" s="157" t="str">
        <f>IF(基本情報入力シート!Y1384="","",基本情報入力シート!Y1384)</f>
        <v/>
      </c>
      <c r="O1359" s="164"/>
      <c r="P1359" s="43"/>
      <c r="Q1359" s="860"/>
      <c r="R1359" s="861"/>
      <c r="S1359" s="154" t="str">
        <f>IFERROR(ROUNDDOWN(Q1359*VLOOKUP(N1359,【参考】数式用!$AR$2:$AW$48,MATCH(P1359,【参考】数式用!$AT$4:$AW$4)+2,FALSE)*0.5, 0), "")</f>
        <v/>
      </c>
      <c r="T1359" s="47"/>
      <c r="U1359" s="156" t="str">
        <f>IFERROR(IF(AG1359&lt;&gt;"",Q1359*VLOOKUP(N1359,【参考】数式用!$AG$2:$AL$48,MATCH(P1359,【参考】数式用!$AI$4:$AL$4,0)+2,0), ""), "")</f>
        <v/>
      </c>
      <c r="V1359" s="42"/>
      <c r="W1359" s="862"/>
      <c r="X1359" s="863"/>
      <c r="Y1359" s="43"/>
      <c r="Z1359" s="48"/>
      <c r="AA1359" s="155"/>
      <c r="AB1359" s="49"/>
      <c r="AC1359" s="864" t="str">
        <f>IFERROR(IF(AG1359&lt;&gt;"",Z1359*VLOOKUP(N1359,【参考】数式用!$AG$2:$AL$48,MATCH(Y1359,【参考】数式用!$AI$4:$AL$4,0)+2,0), ""), "")</f>
        <v/>
      </c>
      <c r="AD1359" s="864"/>
      <c r="AE1359" s="409"/>
      <c r="AF1359" s="53"/>
      <c r="AG1359" s="421" t="str">
        <f>IFERROR(VLOOKUP(O1359, 【参考】数式用!$AY$5:$AY$13, 1, FALSE), "")</f>
        <v/>
      </c>
      <c r="AH1359" s="422" t="str">
        <f>IFERROR(VLOOKUP(N1359, 【参考】数式用!$BA$2:$BB$48, 2, FALSE), "")</f>
        <v/>
      </c>
      <c r="AI1359" s="423" t="str">
        <f t="shared" si="44"/>
        <v/>
      </c>
      <c r="AJ1359" s="424" t="str">
        <f t="shared" si="45"/>
        <v/>
      </c>
    </row>
    <row r="1360" spans="1:36" ht="30" customHeight="1">
      <c r="A1360" s="153">
        <v>1347</v>
      </c>
      <c r="B1360" s="857" t="str">
        <f>IF(基本情報入力シート!C1385="","",基本情報入力シート!C1385)</f>
        <v/>
      </c>
      <c r="C1360" s="858"/>
      <c r="D1360" s="858"/>
      <c r="E1360" s="858"/>
      <c r="F1360" s="858"/>
      <c r="G1360" s="858"/>
      <c r="H1360" s="858"/>
      <c r="I1360" s="859"/>
      <c r="J1360" s="405" t="str">
        <f>IF(基本情報入力シート!M1385="","",基本情報入力シート!M1385)</f>
        <v/>
      </c>
      <c r="K1360" s="406" t="str">
        <f>IF(基本情報入力シート!R1385="","",基本情報入力シート!R1385)</f>
        <v/>
      </c>
      <c r="L1360" s="406" t="str">
        <f>IF(基本情報入力シート!W1385="","",基本情報入力シート!W1385)</f>
        <v/>
      </c>
      <c r="M1360" s="405" t="str">
        <f>IF(基本情報入力シート!X1385="","",基本情報入力シート!X1385)</f>
        <v/>
      </c>
      <c r="N1360" s="157" t="str">
        <f>IF(基本情報入力シート!Y1385="","",基本情報入力シート!Y1385)</f>
        <v/>
      </c>
      <c r="O1360" s="164"/>
      <c r="P1360" s="43"/>
      <c r="Q1360" s="860"/>
      <c r="R1360" s="861"/>
      <c r="S1360" s="154" t="str">
        <f>IFERROR(ROUNDDOWN(Q1360*VLOOKUP(N1360,【参考】数式用!$AR$2:$AW$48,MATCH(P1360,【参考】数式用!$AT$4:$AW$4)+2,FALSE)*0.5, 0), "")</f>
        <v/>
      </c>
      <c r="T1360" s="47"/>
      <c r="U1360" s="156" t="str">
        <f>IFERROR(IF(AG1360&lt;&gt;"",Q1360*VLOOKUP(N1360,【参考】数式用!$AG$2:$AL$48,MATCH(P1360,【参考】数式用!$AI$4:$AL$4,0)+2,0), ""), "")</f>
        <v/>
      </c>
      <c r="V1360" s="42"/>
      <c r="W1360" s="862"/>
      <c r="X1360" s="863"/>
      <c r="Y1360" s="43"/>
      <c r="Z1360" s="48"/>
      <c r="AA1360" s="155"/>
      <c r="AB1360" s="49"/>
      <c r="AC1360" s="864" t="str">
        <f>IFERROR(IF(AG1360&lt;&gt;"",Z1360*VLOOKUP(N1360,【参考】数式用!$AG$2:$AL$48,MATCH(Y1360,【参考】数式用!$AI$4:$AL$4,0)+2,0), ""), "")</f>
        <v/>
      </c>
      <c r="AD1360" s="864"/>
      <c r="AE1360" s="409"/>
      <c r="AF1360" s="53"/>
      <c r="AG1360" s="421" t="str">
        <f>IFERROR(VLOOKUP(O1360, 【参考】数式用!$AY$5:$AY$13, 1, FALSE), "")</f>
        <v/>
      </c>
      <c r="AH1360" s="422" t="str">
        <f>IFERROR(VLOOKUP(N1360, 【参考】数式用!$BA$2:$BB$48, 2, FALSE), "")</f>
        <v/>
      </c>
      <c r="AI1360" s="423" t="str">
        <f t="shared" si="44"/>
        <v/>
      </c>
      <c r="AJ1360" s="424" t="str">
        <f t="shared" si="45"/>
        <v/>
      </c>
    </row>
    <row r="1361" spans="1:36" ht="30" customHeight="1">
      <c r="A1361" s="153">
        <v>1348</v>
      </c>
      <c r="B1361" s="857" t="str">
        <f>IF(基本情報入力シート!C1386="","",基本情報入力シート!C1386)</f>
        <v/>
      </c>
      <c r="C1361" s="858"/>
      <c r="D1361" s="858"/>
      <c r="E1361" s="858"/>
      <c r="F1361" s="858"/>
      <c r="G1361" s="858"/>
      <c r="H1361" s="858"/>
      <c r="I1361" s="859"/>
      <c r="J1361" s="405" t="str">
        <f>IF(基本情報入力シート!M1386="","",基本情報入力シート!M1386)</f>
        <v/>
      </c>
      <c r="K1361" s="406" t="str">
        <f>IF(基本情報入力シート!R1386="","",基本情報入力シート!R1386)</f>
        <v/>
      </c>
      <c r="L1361" s="406" t="str">
        <f>IF(基本情報入力シート!W1386="","",基本情報入力シート!W1386)</f>
        <v/>
      </c>
      <c r="M1361" s="405" t="str">
        <f>IF(基本情報入力シート!X1386="","",基本情報入力シート!X1386)</f>
        <v/>
      </c>
      <c r="N1361" s="157" t="str">
        <f>IF(基本情報入力シート!Y1386="","",基本情報入力シート!Y1386)</f>
        <v/>
      </c>
      <c r="O1361" s="164"/>
      <c r="P1361" s="43"/>
      <c r="Q1361" s="860"/>
      <c r="R1361" s="861"/>
      <c r="S1361" s="154" t="str">
        <f>IFERROR(ROUNDDOWN(Q1361*VLOOKUP(N1361,【参考】数式用!$AR$2:$AW$48,MATCH(P1361,【参考】数式用!$AT$4:$AW$4)+2,FALSE)*0.5, 0), "")</f>
        <v/>
      </c>
      <c r="T1361" s="47"/>
      <c r="U1361" s="156" t="str">
        <f>IFERROR(IF(AG1361&lt;&gt;"",Q1361*VLOOKUP(N1361,【参考】数式用!$AG$2:$AL$48,MATCH(P1361,【参考】数式用!$AI$4:$AL$4,0)+2,0), ""), "")</f>
        <v/>
      </c>
      <c r="V1361" s="42"/>
      <c r="W1361" s="862"/>
      <c r="X1361" s="863"/>
      <c r="Y1361" s="43"/>
      <c r="Z1361" s="48"/>
      <c r="AA1361" s="155"/>
      <c r="AB1361" s="49"/>
      <c r="AC1361" s="864" t="str">
        <f>IFERROR(IF(AG1361&lt;&gt;"",Z1361*VLOOKUP(N1361,【参考】数式用!$AG$2:$AL$48,MATCH(Y1361,【参考】数式用!$AI$4:$AL$4,0)+2,0), ""), "")</f>
        <v/>
      </c>
      <c r="AD1361" s="864"/>
      <c r="AE1361" s="409"/>
      <c r="AF1361" s="53"/>
      <c r="AG1361" s="421" t="str">
        <f>IFERROR(VLOOKUP(O1361, 【参考】数式用!$AY$5:$AY$13, 1, FALSE), "")</f>
        <v/>
      </c>
      <c r="AH1361" s="422" t="str">
        <f>IFERROR(VLOOKUP(N1361, 【参考】数式用!$BA$2:$BB$48, 2, FALSE), "")</f>
        <v/>
      </c>
      <c r="AI1361" s="423" t="str">
        <f t="shared" si="44"/>
        <v/>
      </c>
      <c r="AJ1361" s="424" t="str">
        <f t="shared" si="45"/>
        <v/>
      </c>
    </row>
    <row r="1362" spans="1:36" ht="30" customHeight="1">
      <c r="A1362" s="153">
        <v>1349</v>
      </c>
      <c r="B1362" s="857" t="str">
        <f>IF(基本情報入力シート!C1387="","",基本情報入力シート!C1387)</f>
        <v/>
      </c>
      <c r="C1362" s="858"/>
      <c r="D1362" s="858"/>
      <c r="E1362" s="858"/>
      <c r="F1362" s="858"/>
      <c r="G1362" s="858"/>
      <c r="H1362" s="858"/>
      <c r="I1362" s="859"/>
      <c r="J1362" s="405" t="str">
        <f>IF(基本情報入力シート!M1387="","",基本情報入力シート!M1387)</f>
        <v/>
      </c>
      <c r="K1362" s="406" t="str">
        <f>IF(基本情報入力シート!R1387="","",基本情報入力シート!R1387)</f>
        <v/>
      </c>
      <c r="L1362" s="406" t="str">
        <f>IF(基本情報入力シート!W1387="","",基本情報入力シート!W1387)</f>
        <v/>
      </c>
      <c r="M1362" s="405" t="str">
        <f>IF(基本情報入力シート!X1387="","",基本情報入力シート!X1387)</f>
        <v/>
      </c>
      <c r="N1362" s="157" t="str">
        <f>IF(基本情報入力シート!Y1387="","",基本情報入力シート!Y1387)</f>
        <v/>
      </c>
      <c r="O1362" s="164"/>
      <c r="P1362" s="43"/>
      <c r="Q1362" s="860"/>
      <c r="R1362" s="861"/>
      <c r="S1362" s="154" t="str">
        <f>IFERROR(ROUNDDOWN(Q1362*VLOOKUP(N1362,【参考】数式用!$AR$2:$AW$48,MATCH(P1362,【参考】数式用!$AT$4:$AW$4)+2,FALSE)*0.5, 0), "")</f>
        <v/>
      </c>
      <c r="T1362" s="47"/>
      <c r="U1362" s="156" t="str">
        <f>IFERROR(IF(AG1362&lt;&gt;"",Q1362*VLOOKUP(N1362,【参考】数式用!$AG$2:$AL$48,MATCH(P1362,【参考】数式用!$AI$4:$AL$4,0)+2,0), ""), "")</f>
        <v/>
      </c>
      <c r="V1362" s="42"/>
      <c r="W1362" s="862"/>
      <c r="X1362" s="863"/>
      <c r="Y1362" s="43"/>
      <c r="Z1362" s="48"/>
      <c r="AA1362" s="155"/>
      <c r="AB1362" s="49"/>
      <c r="AC1362" s="864" t="str">
        <f>IFERROR(IF(AG1362&lt;&gt;"",Z1362*VLOOKUP(N1362,【参考】数式用!$AG$2:$AL$48,MATCH(Y1362,【参考】数式用!$AI$4:$AL$4,0)+2,0), ""), "")</f>
        <v/>
      </c>
      <c r="AD1362" s="864"/>
      <c r="AE1362" s="409"/>
      <c r="AF1362" s="53"/>
      <c r="AG1362" s="421" t="str">
        <f>IFERROR(VLOOKUP(O1362, 【参考】数式用!$AY$5:$AY$13, 1, FALSE), "")</f>
        <v/>
      </c>
      <c r="AH1362" s="422" t="str">
        <f>IFERROR(VLOOKUP(N1362, 【参考】数式用!$BA$2:$BB$48, 2, FALSE), "")</f>
        <v/>
      </c>
      <c r="AI1362" s="423" t="str">
        <f t="shared" si="44"/>
        <v/>
      </c>
      <c r="AJ1362" s="424" t="str">
        <f t="shared" si="45"/>
        <v/>
      </c>
    </row>
    <row r="1363" spans="1:36" ht="30" customHeight="1">
      <c r="A1363" s="153">
        <v>1350</v>
      </c>
      <c r="B1363" s="857" t="str">
        <f>IF(基本情報入力シート!C1388="","",基本情報入力シート!C1388)</f>
        <v/>
      </c>
      <c r="C1363" s="858"/>
      <c r="D1363" s="858"/>
      <c r="E1363" s="858"/>
      <c r="F1363" s="858"/>
      <c r="G1363" s="858"/>
      <c r="H1363" s="858"/>
      <c r="I1363" s="859"/>
      <c r="J1363" s="405" t="str">
        <f>IF(基本情報入力シート!M1388="","",基本情報入力シート!M1388)</f>
        <v/>
      </c>
      <c r="K1363" s="406" t="str">
        <f>IF(基本情報入力シート!R1388="","",基本情報入力シート!R1388)</f>
        <v/>
      </c>
      <c r="L1363" s="406" t="str">
        <f>IF(基本情報入力シート!W1388="","",基本情報入力シート!W1388)</f>
        <v/>
      </c>
      <c r="M1363" s="405" t="str">
        <f>IF(基本情報入力シート!X1388="","",基本情報入力シート!X1388)</f>
        <v/>
      </c>
      <c r="N1363" s="157" t="str">
        <f>IF(基本情報入力シート!Y1388="","",基本情報入力シート!Y1388)</f>
        <v/>
      </c>
      <c r="O1363" s="164"/>
      <c r="P1363" s="43"/>
      <c r="Q1363" s="860"/>
      <c r="R1363" s="861"/>
      <c r="S1363" s="154" t="str">
        <f>IFERROR(ROUNDDOWN(Q1363*VLOOKUP(N1363,【参考】数式用!$AR$2:$AW$48,MATCH(P1363,【参考】数式用!$AT$4:$AW$4)+2,FALSE)*0.5, 0), "")</f>
        <v/>
      </c>
      <c r="T1363" s="47"/>
      <c r="U1363" s="156" t="str">
        <f>IFERROR(IF(AG1363&lt;&gt;"",Q1363*VLOOKUP(N1363,【参考】数式用!$AG$2:$AL$48,MATCH(P1363,【参考】数式用!$AI$4:$AL$4,0)+2,0), ""), "")</f>
        <v/>
      </c>
      <c r="V1363" s="42"/>
      <c r="W1363" s="862"/>
      <c r="X1363" s="863"/>
      <c r="Y1363" s="43"/>
      <c r="Z1363" s="48"/>
      <c r="AA1363" s="155"/>
      <c r="AB1363" s="49"/>
      <c r="AC1363" s="864" t="str">
        <f>IFERROR(IF(AG1363&lt;&gt;"",Z1363*VLOOKUP(N1363,【参考】数式用!$AG$2:$AL$48,MATCH(Y1363,【参考】数式用!$AI$4:$AL$4,0)+2,0), ""), "")</f>
        <v/>
      </c>
      <c r="AD1363" s="864"/>
      <c r="AE1363" s="409"/>
      <c r="AF1363" s="53"/>
      <c r="AG1363" s="421" t="str">
        <f>IFERROR(VLOOKUP(O1363, 【参考】数式用!$AY$5:$AY$13, 1, FALSE), "")</f>
        <v/>
      </c>
      <c r="AH1363" s="422" t="str">
        <f>IFERROR(VLOOKUP(N1363, 【参考】数式用!$BA$2:$BB$48, 2, FALSE), "")</f>
        <v/>
      </c>
      <c r="AI1363" s="423" t="str">
        <f t="shared" si="44"/>
        <v/>
      </c>
      <c r="AJ1363" s="424" t="str">
        <f t="shared" si="45"/>
        <v/>
      </c>
    </row>
    <row r="1364" spans="1:36" ht="30" customHeight="1">
      <c r="A1364" s="153">
        <v>1351</v>
      </c>
      <c r="B1364" s="857" t="str">
        <f>IF(基本情報入力シート!C1389="","",基本情報入力シート!C1389)</f>
        <v/>
      </c>
      <c r="C1364" s="858"/>
      <c r="D1364" s="858"/>
      <c r="E1364" s="858"/>
      <c r="F1364" s="858"/>
      <c r="G1364" s="858"/>
      <c r="H1364" s="858"/>
      <c r="I1364" s="859"/>
      <c r="J1364" s="405" t="str">
        <f>IF(基本情報入力シート!M1389="","",基本情報入力シート!M1389)</f>
        <v/>
      </c>
      <c r="K1364" s="406" t="str">
        <f>IF(基本情報入力シート!R1389="","",基本情報入力シート!R1389)</f>
        <v/>
      </c>
      <c r="L1364" s="406" t="str">
        <f>IF(基本情報入力シート!W1389="","",基本情報入力シート!W1389)</f>
        <v/>
      </c>
      <c r="M1364" s="405" t="str">
        <f>IF(基本情報入力シート!X1389="","",基本情報入力シート!X1389)</f>
        <v/>
      </c>
      <c r="N1364" s="157" t="str">
        <f>IF(基本情報入力シート!Y1389="","",基本情報入力シート!Y1389)</f>
        <v/>
      </c>
      <c r="O1364" s="164"/>
      <c r="P1364" s="43"/>
      <c r="Q1364" s="860"/>
      <c r="R1364" s="861"/>
      <c r="S1364" s="154" t="str">
        <f>IFERROR(ROUNDDOWN(Q1364*VLOOKUP(N1364,【参考】数式用!$AR$2:$AW$48,MATCH(P1364,【参考】数式用!$AT$4:$AW$4)+2,FALSE)*0.5, 0), "")</f>
        <v/>
      </c>
      <c r="T1364" s="47"/>
      <c r="U1364" s="156" t="str">
        <f>IFERROR(IF(AG1364&lt;&gt;"",Q1364*VLOOKUP(N1364,【参考】数式用!$AG$2:$AL$48,MATCH(P1364,【参考】数式用!$AI$4:$AL$4,0)+2,0), ""), "")</f>
        <v/>
      </c>
      <c r="V1364" s="42"/>
      <c r="W1364" s="862"/>
      <c r="X1364" s="863"/>
      <c r="Y1364" s="43"/>
      <c r="Z1364" s="48"/>
      <c r="AA1364" s="155"/>
      <c r="AB1364" s="49"/>
      <c r="AC1364" s="864" t="str">
        <f>IFERROR(IF(AG1364&lt;&gt;"",Z1364*VLOOKUP(N1364,【参考】数式用!$AG$2:$AL$48,MATCH(Y1364,【参考】数式用!$AI$4:$AL$4,0)+2,0), ""), "")</f>
        <v/>
      </c>
      <c r="AD1364" s="864"/>
      <c r="AE1364" s="409"/>
      <c r="AF1364" s="53"/>
      <c r="AG1364" s="421" t="str">
        <f>IFERROR(VLOOKUP(O1364, 【参考】数式用!$AY$5:$AY$13, 1, FALSE), "")</f>
        <v/>
      </c>
      <c r="AH1364" s="422" t="str">
        <f>IFERROR(VLOOKUP(N1364, 【参考】数式用!$BA$2:$BB$48, 2, FALSE), "")</f>
        <v/>
      </c>
      <c r="AI1364" s="423" t="str">
        <f t="shared" si="44"/>
        <v/>
      </c>
      <c r="AJ1364" s="424" t="str">
        <f t="shared" si="45"/>
        <v/>
      </c>
    </row>
    <row r="1365" spans="1:36" ht="30" customHeight="1">
      <c r="A1365" s="153">
        <v>1352</v>
      </c>
      <c r="B1365" s="857" t="str">
        <f>IF(基本情報入力シート!C1390="","",基本情報入力シート!C1390)</f>
        <v/>
      </c>
      <c r="C1365" s="858"/>
      <c r="D1365" s="858"/>
      <c r="E1365" s="858"/>
      <c r="F1365" s="858"/>
      <c r="G1365" s="858"/>
      <c r="H1365" s="858"/>
      <c r="I1365" s="859"/>
      <c r="J1365" s="405" t="str">
        <f>IF(基本情報入力シート!M1390="","",基本情報入力シート!M1390)</f>
        <v/>
      </c>
      <c r="K1365" s="406" t="str">
        <f>IF(基本情報入力シート!R1390="","",基本情報入力シート!R1390)</f>
        <v/>
      </c>
      <c r="L1365" s="406" t="str">
        <f>IF(基本情報入力シート!W1390="","",基本情報入力シート!W1390)</f>
        <v/>
      </c>
      <c r="M1365" s="405" t="str">
        <f>IF(基本情報入力シート!X1390="","",基本情報入力シート!X1390)</f>
        <v/>
      </c>
      <c r="N1365" s="157" t="str">
        <f>IF(基本情報入力シート!Y1390="","",基本情報入力シート!Y1390)</f>
        <v/>
      </c>
      <c r="O1365" s="164"/>
      <c r="P1365" s="43"/>
      <c r="Q1365" s="860"/>
      <c r="R1365" s="861"/>
      <c r="S1365" s="154" t="str">
        <f>IFERROR(ROUNDDOWN(Q1365*VLOOKUP(N1365,【参考】数式用!$AR$2:$AW$48,MATCH(P1365,【参考】数式用!$AT$4:$AW$4)+2,FALSE)*0.5, 0), "")</f>
        <v/>
      </c>
      <c r="T1365" s="47"/>
      <c r="U1365" s="156" t="str">
        <f>IFERROR(IF(AG1365&lt;&gt;"",Q1365*VLOOKUP(N1365,【参考】数式用!$AG$2:$AL$48,MATCH(P1365,【参考】数式用!$AI$4:$AL$4,0)+2,0), ""), "")</f>
        <v/>
      </c>
      <c r="V1365" s="42"/>
      <c r="W1365" s="862"/>
      <c r="X1365" s="863"/>
      <c r="Y1365" s="43"/>
      <c r="Z1365" s="48"/>
      <c r="AA1365" s="155"/>
      <c r="AB1365" s="49"/>
      <c r="AC1365" s="864" t="str">
        <f>IFERROR(IF(AG1365&lt;&gt;"",Z1365*VLOOKUP(N1365,【参考】数式用!$AG$2:$AL$48,MATCH(Y1365,【参考】数式用!$AI$4:$AL$4,0)+2,0), ""), "")</f>
        <v/>
      </c>
      <c r="AD1365" s="864"/>
      <c r="AE1365" s="409"/>
      <c r="AF1365" s="53"/>
      <c r="AG1365" s="421" t="str">
        <f>IFERROR(VLOOKUP(O1365, 【参考】数式用!$AY$5:$AY$13, 1, FALSE), "")</f>
        <v/>
      </c>
      <c r="AH1365" s="422" t="str">
        <f>IFERROR(VLOOKUP(N1365, 【参考】数式用!$BA$2:$BB$48, 2, FALSE), "")</f>
        <v/>
      </c>
      <c r="AI1365" s="423" t="str">
        <f t="shared" si="44"/>
        <v/>
      </c>
      <c r="AJ1365" s="424" t="str">
        <f t="shared" si="45"/>
        <v/>
      </c>
    </row>
    <row r="1366" spans="1:36" ht="30" customHeight="1">
      <c r="A1366" s="153">
        <v>1353</v>
      </c>
      <c r="B1366" s="857" t="str">
        <f>IF(基本情報入力シート!C1391="","",基本情報入力シート!C1391)</f>
        <v/>
      </c>
      <c r="C1366" s="858"/>
      <c r="D1366" s="858"/>
      <c r="E1366" s="858"/>
      <c r="F1366" s="858"/>
      <c r="G1366" s="858"/>
      <c r="H1366" s="858"/>
      <c r="I1366" s="859"/>
      <c r="J1366" s="405" t="str">
        <f>IF(基本情報入力シート!M1391="","",基本情報入力シート!M1391)</f>
        <v/>
      </c>
      <c r="K1366" s="406" t="str">
        <f>IF(基本情報入力シート!R1391="","",基本情報入力シート!R1391)</f>
        <v/>
      </c>
      <c r="L1366" s="406" t="str">
        <f>IF(基本情報入力シート!W1391="","",基本情報入力シート!W1391)</f>
        <v/>
      </c>
      <c r="M1366" s="405" t="str">
        <f>IF(基本情報入力シート!X1391="","",基本情報入力シート!X1391)</f>
        <v/>
      </c>
      <c r="N1366" s="157" t="str">
        <f>IF(基本情報入力シート!Y1391="","",基本情報入力シート!Y1391)</f>
        <v/>
      </c>
      <c r="O1366" s="164"/>
      <c r="P1366" s="43"/>
      <c r="Q1366" s="860"/>
      <c r="R1366" s="861"/>
      <c r="S1366" s="154" t="str">
        <f>IFERROR(ROUNDDOWN(Q1366*VLOOKUP(N1366,【参考】数式用!$AR$2:$AW$48,MATCH(P1366,【参考】数式用!$AT$4:$AW$4)+2,FALSE)*0.5, 0), "")</f>
        <v/>
      </c>
      <c r="T1366" s="47"/>
      <c r="U1366" s="156" t="str">
        <f>IFERROR(IF(AG1366&lt;&gt;"",Q1366*VLOOKUP(N1366,【参考】数式用!$AG$2:$AL$48,MATCH(P1366,【参考】数式用!$AI$4:$AL$4,0)+2,0), ""), "")</f>
        <v/>
      </c>
      <c r="V1366" s="42"/>
      <c r="W1366" s="862"/>
      <c r="X1366" s="863"/>
      <c r="Y1366" s="43"/>
      <c r="Z1366" s="48"/>
      <c r="AA1366" s="155"/>
      <c r="AB1366" s="49"/>
      <c r="AC1366" s="864" t="str">
        <f>IFERROR(IF(AG1366&lt;&gt;"",Z1366*VLOOKUP(N1366,【参考】数式用!$AG$2:$AL$48,MATCH(Y1366,【参考】数式用!$AI$4:$AL$4,0)+2,0), ""), "")</f>
        <v/>
      </c>
      <c r="AD1366" s="864"/>
      <c r="AE1366" s="409"/>
      <c r="AF1366" s="53"/>
      <c r="AG1366" s="421" t="str">
        <f>IFERROR(VLOOKUP(O1366, 【参考】数式用!$AY$5:$AY$13, 1, FALSE), "")</f>
        <v/>
      </c>
      <c r="AH1366" s="422" t="str">
        <f>IFERROR(VLOOKUP(N1366, 【参考】数式用!$BA$2:$BB$48, 2, FALSE), "")</f>
        <v/>
      </c>
      <c r="AI1366" s="423" t="str">
        <f t="shared" si="44"/>
        <v/>
      </c>
      <c r="AJ1366" s="424" t="str">
        <f t="shared" si="45"/>
        <v/>
      </c>
    </row>
    <row r="1367" spans="1:36" ht="30" customHeight="1">
      <c r="A1367" s="153">
        <v>1354</v>
      </c>
      <c r="B1367" s="857" t="str">
        <f>IF(基本情報入力シート!C1392="","",基本情報入力シート!C1392)</f>
        <v/>
      </c>
      <c r="C1367" s="858"/>
      <c r="D1367" s="858"/>
      <c r="E1367" s="858"/>
      <c r="F1367" s="858"/>
      <c r="G1367" s="858"/>
      <c r="H1367" s="858"/>
      <c r="I1367" s="859"/>
      <c r="J1367" s="405" t="str">
        <f>IF(基本情報入力シート!M1392="","",基本情報入力シート!M1392)</f>
        <v/>
      </c>
      <c r="K1367" s="406" t="str">
        <f>IF(基本情報入力シート!R1392="","",基本情報入力シート!R1392)</f>
        <v/>
      </c>
      <c r="L1367" s="406" t="str">
        <f>IF(基本情報入力シート!W1392="","",基本情報入力シート!W1392)</f>
        <v/>
      </c>
      <c r="M1367" s="405" t="str">
        <f>IF(基本情報入力シート!X1392="","",基本情報入力シート!X1392)</f>
        <v/>
      </c>
      <c r="N1367" s="157" t="str">
        <f>IF(基本情報入力シート!Y1392="","",基本情報入力シート!Y1392)</f>
        <v/>
      </c>
      <c r="O1367" s="164"/>
      <c r="P1367" s="43"/>
      <c r="Q1367" s="860"/>
      <c r="R1367" s="861"/>
      <c r="S1367" s="154" t="str">
        <f>IFERROR(ROUNDDOWN(Q1367*VLOOKUP(N1367,【参考】数式用!$AR$2:$AW$48,MATCH(P1367,【参考】数式用!$AT$4:$AW$4)+2,FALSE)*0.5, 0), "")</f>
        <v/>
      </c>
      <c r="T1367" s="47"/>
      <c r="U1367" s="156" t="str">
        <f>IFERROR(IF(AG1367&lt;&gt;"",Q1367*VLOOKUP(N1367,【参考】数式用!$AG$2:$AL$48,MATCH(P1367,【参考】数式用!$AI$4:$AL$4,0)+2,0), ""), "")</f>
        <v/>
      </c>
      <c r="V1367" s="42"/>
      <c r="W1367" s="862"/>
      <c r="X1367" s="863"/>
      <c r="Y1367" s="43"/>
      <c r="Z1367" s="48"/>
      <c r="AA1367" s="155"/>
      <c r="AB1367" s="49"/>
      <c r="AC1367" s="864" t="str">
        <f>IFERROR(IF(AG1367&lt;&gt;"",Z1367*VLOOKUP(N1367,【参考】数式用!$AG$2:$AL$48,MATCH(Y1367,【参考】数式用!$AI$4:$AL$4,0)+2,0), ""), "")</f>
        <v/>
      </c>
      <c r="AD1367" s="864"/>
      <c r="AE1367" s="409"/>
      <c r="AF1367" s="53"/>
      <c r="AG1367" s="421" t="str">
        <f>IFERROR(VLOOKUP(O1367, 【参考】数式用!$AY$5:$AY$13, 1, FALSE), "")</f>
        <v/>
      </c>
      <c r="AH1367" s="422" t="str">
        <f>IFERROR(VLOOKUP(N1367, 【参考】数式用!$BA$2:$BB$48, 2, FALSE), "")</f>
        <v/>
      </c>
      <c r="AI1367" s="423" t="str">
        <f t="shared" si="44"/>
        <v/>
      </c>
      <c r="AJ1367" s="424" t="str">
        <f t="shared" si="45"/>
        <v/>
      </c>
    </row>
    <row r="1368" spans="1:36" ht="30" customHeight="1">
      <c r="A1368" s="153">
        <v>1355</v>
      </c>
      <c r="B1368" s="857" t="str">
        <f>IF(基本情報入力シート!C1393="","",基本情報入力シート!C1393)</f>
        <v/>
      </c>
      <c r="C1368" s="858"/>
      <c r="D1368" s="858"/>
      <c r="E1368" s="858"/>
      <c r="F1368" s="858"/>
      <c r="G1368" s="858"/>
      <c r="H1368" s="858"/>
      <c r="I1368" s="859"/>
      <c r="J1368" s="405" t="str">
        <f>IF(基本情報入力シート!M1393="","",基本情報入力シート!M1393)</f>
        <v/>
      </c>
      <c r="K1368" s="406" t="str">
        <f>IF(基本情報入力シート!R1393="","",基本情報入力シート!R1393)</f>
        <v/>
      </c>
      <c r="L1368" s="406" t="str">
        <f>IF(基本情報入力シート!W1393="","",基本情報入力シート!W1393)</f>
        <v/>
      </c>
      <c r="M1368" s="405" t="str">
        <f>IF(基本情報入力シート!X1393="","",基本情報入力シート!X1393)</f>
        <v/>
      </c>
      <c r="N1368" s="157" t="str">
        <f>IF(基本情報入力シート!Y1393="","",基本情報入力シート!Y1393)</f>
        <v/>
      </c>
      <c r="O1368" s="164"/>
      <c r="P1368" s="43"/>
      <c r="Q1368" s="860"/>
      <c r="R1368" s="861"/>
      <c r="S1368" s="154" t="str">
        <f>IFERROR(ROUNDDOWN(Q1368*VLOOKUP(N1368,【参考】数式用!$AR$2:$AW$48,MATCH(P1368,【参考】数式用!$AT$4:$AW$4)+2,FALSE)*0.5, 0), "")</f>
        <v/>
      </c>
      <c r="T1368" s="47"/>
      <c r="U1368" s="156" t="str">
        <f>IFERROR(IF(AG1368&lt;&gt;"",Q1368*VLOOKUP(N1368,【参考】数式用!$AG$2:$AL$48,MATCH(P1368,【参考】数式用!$AI$4:$AL$4,0)+2,0), ""), "")</f>
        <v/>
      </c>
      <c r="V1368" s="42"/>
      <c r="W1368" s="862"/>
      <c r="X1368" s="863"/>
      <c r="Y1368" s="43"/>
      <c r="Z1368" s="48"/>
      <c r="AA1368" s="155"/>
      <c r="AB1368" s="49"/>
      <c r="AC1368" s="864" t="str">
        <f>IFERROR(IF(AG1368&lt;&gt;"",Z1368*VLOOKUP(N1368,【参考】数式用!$AG$2:$AL$48,MATCH(Y1368,【参考】数式用!$AI$4:$AL$4,0)+2,0), ""), "")</f>
        <v/>
      </c>
      <c r="AD1368" s="864"/>
      <c r="AE1368" s="409"/>
      <c r="AF1368" s="53"/>
      <c r="AG1368" s="421" t="str">
        <f>IFERROR(VLOOKUP(O1368, 【参考】数式用!$AY$5:$AY$13, 1, FALSE), "")</f>
        <v/>
      </c>
      <c r="AH1368" s="422" t="str">
        <f>IFERROR(VLOOKUP(N1368, 【参考】数式用!$BA$2:$BB$48, 2, FALSE), "")</f>
        <v/>
      </c>
      <c r="AI1368" s="423" t="str">
        <f t="shared" si="44"/>
        <v/>
      </c>
      <c r="AJ1368" s="424" t="str">
        <f t="shared" si="45"/>
        <v/>
      </c>
    </row>
    <row r="1369" spans="1:36" ht="30" customHeight="1">
      <c r="A1369" s="153">
        <v>1356</v>
      </c>
      <c r="B1369" s="857" t="str">
        <f>IF(基本情報入力シート!C1394="","",基本情報入力シート!C1394)</f>
        <v/>
      </c>
      <c r="C1369" s="858"/>
      <c r="D1369" s="858"/>
      <c r="E1369" s="858"/>
      <c r="F1369" s="858"/>
      <c r="G1369" s="858"/>
      <c r="H1369" s="858"/>
      <c r="I1369" s="859"/>
      <c r="J1369" s="405" t="str">
        <f>IF(基本情報入力シート!M1394="","",基本情報入力シート!M1394)</f>
        <v/>
      </c>
      <c r="K1369" s="406" t="str">
        <f>IF(基本情報入力シート!R1394="","",基本情報入力シート!R1394)</f>
        <v/>
      </c>
      <c r="L1369" s="406" t="str">
        <f>IF(基本情報入力シート!W1394="","",基本情報入力シート!W1394)</f>
        <v/>
      </c>
      <c r="M1369" s="405" t="str">
        <f>IF(基本情報入力シート!X1394="","",基本情報入力シート!X1394)</f>
        <v/>
      </c>
      <c r="N1369" s="157" t="str">
        <f>IF(基本情報入力シート!Y1394="","",基本情報入力シート!Y1394)</f>
        <v/>
      </c>
      <c r="O1369" s="164"/>
      <c r="P1369" s="43"/>
      <c r="Q1369" s="860"/>
      <c r="R1369" s="861"/>
      <c r="S1369" s="154" t="str">
        <f>IFERROR(ROUNDDOWN(Q1369*VLOOKUP(N1369,【参考】数式用!$AR$2:$AW$48,MATCH(P1369,【参考】数式用!$AT$4:$AW$4)+2,FALSE)*0.5, 0), "")</f>
        <v/>
      </c>
      <c r="T1369" s="47"/>
      <c r="U1369" s="156" t="str">
        <f>IFERROR(IF(AG1369&lt;&gt;"",Q1369*VLOOKUP(N1369,【参考】数式用!$AG$2:$AL$48,MATCH(P1369,【参考】数式用!$AI$4:$AL$4,0)+2,0), ""), "")</f>
        <v/>
      </c>
      <c r="V1369" s="42"/>
      <c r="W1369" s="862"/>
      <c r="X1369" s="863"/>
      <c r="Y1369" s="43"/>
      <c r="Z1369" s="48"/>
      <c r="AA1369" s="155"/>
      <c r="AB1369" s="49"/>
      <c r="AC1369" s="864" t="str">
        <f>IFERROR(IF(AG1369&lt;&gt;"",Z1369*VLOOKUP(N1369,【参考】数式用!$AG$2:$AL$48,MATCH(Y1369,【参考】数式用!$AI$4:$AL$4,0)+2,0), ""), "")</f>
        <v/>
      </c>
      <c r="AD1369" s="864"/>
      <c r="AE1369" s="409"/>
      <c r="AF1369" s="53"/>
      <c r="AG1369" s="421" t="str">
        <f>IFERROR(VLOOKUP(O1369, 【参考】数式用!$AY$5:$AY$13, 1, FALSE), "")</f>
        <v/>
      </c>
      <c r="AH1369" s="422" t="str">
        <f>IFERROR(VLOOKUP(N1369, 【参考】数式用!$BA$2:$BB$48, 2, FALSE), "")</f>
        <v/>
      </c>
      <c r="AI1369" s="423" t="str">
        <f t="shared" si="44"/>
        <v/>
      </c>
      <c r="AJ1369" s="424" t="str">
        <f t="shared" si="45"/>
        <v/>
      </c>
    </row>
    <row r="1370" spans="1:36" ht="30" customHeight="1">
      <c r="A1370" s="153">
        <v>1357</v>
      </c>
      <c r="B1370" s="857" t="str">
        <f>IF(基本情報入力シート!C1395="","",基本情報入力シート!C1395)</f>
        <v/>
      </c>
      <c r="C1370" s="858"/>
      <c r="D1370" s="858"/>
      <c r="E1370" s="858"/>
      <c r="F1370" s="858"/>
      <c r="G1370" s="858"/>
      <c r="H1370" s="858"/>
      <c r="I1370" s="859"/>
      <c r="J1370" s="405" t="str">
        <f>IF(基本情報入力シート!M1395="","",基本情報入力シート!M1395)</f>
        <v/>
      </c>
      <c r="K1370" s="406" t="str">
        <f>IF(基本情報入力シート!R1395="","",基本情報入力シート!R1395)</f>
        <v/>
      </c>
      <c r="L1370" s="406" t="str">
        <f>IF(基本情報入力シート!W1395="","",基本情報入力シート!W1395)</f>
        <v/>
      </c>
      <c r="M1370" s="405" t="str">
        <f>IF(基本情報入力シート!X1395="","",基本情報入力シート!X1395)</f>
        <v/>
      </c>
      <c r="N1370" s="157" t="str">
        <f>IF(基本情報入力シート!Y1395="","",基本情報入力シート!Y1395)</f>
        <v/>
      </c>
      <c r="O1370" s="164"/>
      <c r="P1370" s="43"/>
      <c r="Q1370" s="860"/>
      <c r="R1370" s="861"/>
      <c r="S1370" s="154" t="str">
        <f>IFERROR(ROUNDDOWN(Q1370*VLOOKUP(N1370,【参考】数式用!$AR$2:$AW$48,MATCH(P1370,【参考】数式用!$AT$4:$AW$4)+2,FALSE)*0.5, 0), "")</f>
        <v/>
      </c>
      <c r="T1370" s="47"/>
      <c r="U1370" s="156" t="str">
        <f>IFERROR(IF(AG1370&lt;&gt;"",Q1370*VLOOKUP(N1370,【参考】数式用!$AG$2:$AL$48,MATCH(P1370,【参考】数式用!$AI$4:$AL$4,0)+2,0), ""), "")</f>
        <v/>
      </c>
      <c r="V1370" s="42"/>
      <c r="W1370" s="862"/>
      <c r="X1370" s="863"/>
      <c r="Y1370" s="43"/>
      <c r="Z1370" s="48"/>
      <c r="AA1370" s="155"/>
      <c r="AB1370" s="49"/>
      <c r="AC1370" s="864" t="str">
        <f>IFERROR(IF(AG1370&lt;&gt;"",Z1370*VLOOKUP(N1370,【参考】数式用!$AG$2:$AL$48,MATCH(Y1370,【参考】数式用!$AI$4:$AL$4,0)+2,0), ""), "")</f>
        <v/>
      </c>
      <c r="AD1370" s="864"/>
      <c r="AE1370" s="409"/>
      <c r="AF1370" s="53"/>
      <c r="AG1370" s="421" t="str">
        <f>IFERROR(VLOOKUP(O1370, 【参考】数式用!$AY$5:$AY$13, 1, FALSE), "")</f>
        <v/>
      </c>
      <c r="AH1370" s="422" t="str">
        <f>IFERROR(VLOOKUP(N1370, 【参考】数式用!$BA$2:$BB$48, 2, FALSE), "")</f>
        <v/>
      </c>
      <c r="AI1370" s="423" t="str">
        <f t="shared" si="44"/>
        <v/>
      </c>
      <c r="AJ1370" s="424" t="str">
        <f t="shared" si="45"/>
        <v/>
      </c>
    </row>
    <row r="1371" spans="1:36" ht="30" customHeight="1">
      <c r="A1371" s="153">
        <v>1358</v>
      </c>
      <c r="B1371" s="857" t="str">
        <f>IF(基本情報入力シート!C1396="","",基本情報入力シート!C1396)</f>
        <v/>
      </c>
      <c r="C1371" s="858"/>
      <c r="D1371" s="858"/>
      <c r="E1371" s="858"/>
      <c r="F1371" s="858"/>
      <c r="G1371" s="858"/>
      <c r="H1371" s="858"/>
      <c r="I1371" s="859"/>
      <c r="J1371" s="405" t="str">
        <f>IF(基本情報入力シート!M1396="","",基本情報入力シート!M1396)</f>
        <v/>
      </c>
      <c r="K1371" s="406" t="str">
        <f>IF(基本情報入力シート!R1396="","",基本情報入力シート!R1396)</f>
        <v/>
      </c>
      <c r="L1371" s="406" t="str">
        <f>IF(基本情報入力シート!W1396="","",基本情報入力シート!W1396)</f>
        <v/>
      </c>
      <c r="M1371" s="405" t="str">
        <f>IF(基本情報入力シート!X1396="","",基本情報入力シート!X1396)</f>
        <v/>
      </c>
      <c r="N1371" s="157" t="str">
        <f>IF(基本情報入力シート!Y1396="","",基本情報入力シート!Y1396)</f>
        <v/>
      </c>
      <c r="O1371" s="164"/>
      <c r="P1371" s="43"/>
      <c r="Q1371" s="860"/>
      <c r="R1371" s="861"/>
      <c r="S1371" s="154" t="str">
        <f>IFERROR(ROUNDDOWN(Q1371*VLOOKUP(N1371,【参考】数式用!$AR$2:$AW$48,MATCH(P1371,【参考】数式用!$AT$4:$AW$4)+2,FALSE)*0.5, 0), "")</f>
        <v/>
      </c>
      <c r="T1371" s="47"/>
      <c r="U1371" s="156" t="str">
        <f>IFERROR(IF(AG1371&lt;&gt;"",Q1371*VLOOKUP(N1371,【参考】数式用!$AG$2:$AL$48,MATCH(P1371,【参考】数式用!$AI$4:$AL$4,0)+2,0), ""), "")</f>
        <v/>
      </c>
      <c r="V1371" s="42"/>
      <c r="W1371" s="862"/>
      <c r="X1371" s="863"/>
      <c r="Y1371" s="43"/>
      <c r="Z1371" s="48"/>
      <c r="AA1371" s="155"/>
      <c r="AB1371" s="49"/>
      <c r="AC1371" s="864" t="str">
        <f>IFERROR(IF(AG1371&lt;&gt;"",Z1371*VLOOKUP(N1371,【参考】数式用!$AG$2:$AL$48,MATCH(Y1371,【参考】数式用!$AI$4:$AL$4,0)+2,0), ""), "")</f>
        <v/>
      </c>
      <c r="AD1371" s="864"/>
      <c r="AE1371" s="409"/>
      <c r="AF1371" s="53"/>
      <c r="AG1371" s="421" t="str">
        <f>IFERROR(VLOOKUP(O1371, 【参考】数式用!$AY$5:$AY$13, 1, FALSE), "")</f>
        <v/>
      </c>
      <c r="AH1371" s="422" t="str">
        <f>IFERROR(VLOOKUP(N1371, 【参考】数式用!$BA$2:$BB$48, 2, FALSE), "")</f>
        <v/>
      </c>
      <c r="AI1371" s="423" t="str">
        <f t="shared" si="44"/>
        <v/>
      </c>
      <c r="AJ1371" s="424" t="str">
        <f t="shared" si="45"/>
        <v/>
      </c>
    </row>
    <row r="1372" spans="1:36" ht="30" customHeight="1">
      <c r="A1372" s="153">
        <v>1359</v>
      </c>
      <c r="B1372" s="857" t="str">
        <f>IF(基本情報入力シート!C1397="","",基本情報入力シート!C1397)</f>
        <v/>
      </c>
      <c r="C1372" s="858"/>
      <c r="D1372" s="858"/>
      <c r="E1372" s="858"/>
      <c r="F1372" s="858"/>
      <c r="G1372" s="858"/>
      <c r="H1372" s="858"/>
      <c r="I1372" s="859"/>
      <c r="J1372" s="405" t="str">
        <f>IF(基本情報入力シート!M1397="","",基本情報入力シート!M1397)</f>
        <v/>
      </c>
      <c r="K1372" s="406" t="str">
        <f>IF(基本情報入力シート!R1397="","",基本情報入力シート!R1397)</f>
        <v/>
      </c>
      <c r="L1372" s="406" t="str">
        <f>IF(基本情報入力シート!W1397="","",基本情報入力シート!W1397)</f>
        <v/>
      </c>
      <c r="M1372" s="405" t="str">
        <f>IF(基本情報入力シート!X1397="","",基本情報入力シート!X1397)</f>
        <v/>
      </c>
      <c r="N1372" s="157" t="str">
        <f>IF(基本情報入力シート!Y1397="","",基本情報入力シート!Y1397)</f>
        <v/>
      </c>
      <c r="O1372" s="164"/>
      <c r="P1372" s="43"/>
      <c r="Q1372" s="860"/>
      <c r="R1372" s="861"/>
      <c r="S1372" s="154" t="str">
        <f>IFERROR(ROUNDDOWN(Q1372*VLOOKUP(N1372,【参考】数式用!$AR$2:$AW$48,MATCH(P1372,【参考】数式用!$AT$4:$AW$4)+2,FALSE)*0.5, 0), "")</f>
        <v/>
      </c>
      <c r="T1372" s="47"/>
      <c r="U1372" s="156" t="str">
        <f>IFERROR(IF(AG1372&lt;&gt;"",Q1372*VLOOKUP(N1372,【参考】数式用!$AG$2:$AL$48,MATCH(P1372,【参考】数式用!$AI$4:$AL$4,0)+2,0), ""), "")</f>
        <v/>
      </c>
      <c r="V1372" s="42"/>
      <c r="W1372" s="862"/>
      <c r="X1372" s="863"/>
      <c r="Y1372" s="43"/>
      <c r="Z1372" s="48"/>
      <c r="AA1372" s="155"/>
      <c r="AB1372" s="49"/>
      <c r="AC1372" s="864" t="str">
        <f>IFERROR(IF(AG1372&lt;&gt;"",Z1372*VLOOKUP(N1372,【参考】数式用!$AG$2:$AL$48,MATCH(Y1372,【参考】数式用!$AI$4:$AL$4,0)+2,0), ""), "")</f>
        <v/>
      </c>
      <c r="AD1372" s="864"/>
      <c r="AE1372" s="409"/>
      <c r="AF1372" s="53"/>
      <c r="AG1372" s="421" t="str">
        <f>IFERROR(VLOOKUP(O1372, 【参考】数式用!$AY$5:$AY$13, 1, FALSE), "")</f>
        <v/>
      </c>
      <c r="AH1372" s="422" t="str">
        <f>IFERROR(VLOOKUP(N1372, 【参考】数式用!$BA$2:$BB$48, 2, FALSE), "")</f>
        <v/>
      </c>
      <c r="AI1372" s="423" t="str">
        <f t="shared" si="44"/>
        <v/>
      </c>
      <c r="AJ1372" s="424" t="str">
        <f t="shared" si="45"/>
        <v/>
      </c>
    </row>
    <row r="1373" spans="1:36" ht="30" customHeight="1">
      <c r="A1373" s="153">
        <v>1360</v>
      </c>
      <c r="B1373" s="857" t="str">
        <f>IF(基本情報入力シート!C1398="","",基本情報入力シート!C1398)</f>
        <v/>
      </c>
      <c r="C1373" s="858"/>
      <c r="D1373" s="858"/>
      <c r="E1373" s="858"/>
      <c r="F1373" s="858"/>
      <c r="G1373" s="858"/>
      <c r="H1373" s="858"/>
      <c r="I1373" s="859"/>
      <c r="J1373" s="405" t="str">
        <f>IF(基本情報入力シート!M1398="","",基本情報入力シート!M1398)</f>
        <v/>
      </c>
      <c r="K1373" s="406" t="str">
        <f>IF(基本情報入力シート!R1398="","",基本情報入力シート!R1398)</f>
        <v/>
      </c>
      <c r="L1373" s="406" t="str">
        <f>IF(基本情報入力シート!W1398="","",基本情報入力シート!W1398)</f>
        <v/>
      </c>
      <c r="M1373" s="405" t="str">
        <f>IF(基本情報入力シート!X1398="","",基本情報入力シート!X1398)</f>
        <v/>
      </c>
      <c r="N1373" s="157" t="str">
        <f>IF(基本情報入力シート!Y1398="","",基本情報入力シート!Y1398)</f>
        <v/>
      </c>
      <c r="O1373" s="164"/>
      <c r="P1373" s="43"/>
      <c r="Q1373" s="860"/>
      <c r="R1373" s="861"/>
      <c r="S1373" s="154" t="str">
        <f>IFERROR(ROUNDDOWN(Q1373*VLOOKUP(N1373,【参考】数式用!$AR$2:$AW$48,MATCH(P1373,【参考】数式用!$AT$4:$AW$4)+2,FALSE)*0.5, 0), "")</f>
        <v/>
      </c>
      <c r="T1373" s="47"/>
      <c r="U1373" s="156" t="str">
        <f>IFERROR(IF(AG1373&lt;&gt;"",Q1373*VLOOKUP(N1373,【参考】数式用!$AG$2:$AL$48,MATCH(P1373,【参考】数式用!$AI$4:$AL$4,0)+2,0), ""), "")</f>
        <v/>
      </c>
      <c r="V1373" s="42"/>
      <c r="W1373" s="862"/>
      <c r="X1373" s="863"/>
      <c r="Y1373" s="43"/>
      <c r="Z1373" s="48"/>
      <c r="AA1373" s="155"/>
      <c r="AB1373" s="49"/>
      <c r="AC1373" s="864" t="str">
        <f>IFERROR(IF(AG1373&lt;&gt;"",Z1373*VLOOKUP(N1373,【参考】数式用!$AG$2:$AL$48,MATCH(Y1373,【参考】数式用!$AI$4:$AL$4,0)+2,0), ""), "")</f>
        <v/>
      </c>
      <c r="AD1373" s="864"/>
      <c r="AE1373" s="409"/>
      <c r="AF1373" s="53"/>
      <c r="AG1373" s="421" t="str">
        <f>IFERROR(VLOOKUP(O1373, 【参考】数式用!$AY$5:$AY$13, 1, FALSE), "")</f>
        <v/>
      </c>
      <c r="AH1373" s="422" t="str">
        <f>IFERROR(VLOOKUP(N1373, 【参考】数式用!$BA$2:$BB$48, 2, FALSE), "")</f>
        <v/>
      </c>
      <c r="AI1373" s="423" t="str">
        <f t="shared" si="44"/>
        <v/>
      </c>
      <c r="AJ1373" s="424" t="str">
        <f t="shared" si="45"/>
        <v/>
      </c>
    </row>
    <row r="1374" spans="1:36" ht="30" customHeight="1">
      <c r="A1374" s="153">
        <v>1361</v>
      </c>
      <c r="B1374" s="857" t="str">
        <f>IF(基本情報入力シート!C1399="","",基本情報入力シート!C1399)</f>
        <v/>
      </c>
      <c r="C1374" s="858"/>
      <c r="D1374" s="858"/>
      <c r="E1374" s="858"/>
      <c r="F1374" s="858"/>
      <c r="G1374" s="858"/>
      <c r="H1374" s="858"/>
      <c r="I1374" s="859"/>
      <c r="J1374" s="405" t="str">
        <f>IF(基本情報入力シート!M1399="","",基本情報入力シート!M1399)</f>
        <v/>
      </c>
      <c r="K1374" s="406" t="str">
        <f>IF(基本情報入力シート!R1399="","",基本情報入力シート!R1399)</f>
        <v/>
      </c>
      <c r="L1374" s="406" t="str">
        <f>IF(基本情報入力シート!W1399="","",基本情報入力シート!W1399)</f>
        <v/>
      </c>
      <c r="M1374" s="405" t="str">
        <f>IF(基本情報入力シート!X1399="","",基本情報入力シート!X1399)</f>
        <v/>
      </c>
      <c r="N1374" s="157" t="str">
        <f>IF(基本情報入力シート!Y1399="","",基本情報入力シート!Y1399)</f>
        <v/>
      </c>
      <c r="O1374" s="164"/>
      <c r="P1374" s="43"/>
      <c r="Q1374" s="860"/>
      <c r="R1374" s="861"/>
      <c r="S1374" s="154" t="str">
        <f>IFERROR(ROUNDDOWN(Q1374*VLOOKUP(N1374,【参考】数式用!$AR$2:$AW$48,MATCH(P1374,【参考】数式用!$AT$4:$AW$4)+2,FALSE)*0.5, 0), "")</f>
        <v/>
      </c>
      <c r="T1374" s="47"/>
      <c r="U1374" s="156" t="str">
        <f>IFERROR(IF(AG1374&lt;&gt;"",Q1374*VLOOKUP(N1374,【参考】数式用!$AG$2:$AL$48,MATCH(P1374,【参考】数式用!$AI$4:$AL$4,0)+2,0), ""), "")</f>
        <v/>
      </c>
      <c r="V1374" s="42"/>
      <c r="W1374" s="862"/>
      <c r="X1374" s="863"/>
      <c r="Y1374" s="43"/>
      <c r="Z1374" s="48"/>
      <c r="AA1374" s="155"/>
      <c r="AB1374" s="49"/>
      <c r="AC1374" s="864" t="str">
        <f>IFERROR(IF(AG1374&lt;&gt;"",Z1374*VLOOKUP(N1374,【参考】数式用!$AG$2:$AL$48,MATCH(Y1374,【参考】数式用!$AI$4:$AL$4,0)+2,0), ""), "")</f>
        <v/>
      </c>
      <c r="AD1374" s="864"/>
      <c r="AE1374" s="409"/>
      <c r="AF1374" s="53"/>
      <c r="AG1374" s="421" t="str">
        <f>IFERROR(VLOOKUP(O1374, 【参考】数式用!$AY$5:$AY$13, 1, FALSE), "")</f>
        <v/>
      </c>
      <c r="AH1374" s="422" t="str">
        <f>IFERROR(VLOOKUP(N1374, 【参考】数式用!$BA$2:$BB$48, 2, FALSE), "")</f>
        <v/>
      </c>
      <c r="AI1374" s="423" t="str">
        <f t="shared" si="44"/>
        <v/>
      </c>
      <c r="AJ1374" s="424" t="str">
        <f t="shared" si="45"/>
        <v/>
      </c>
    </row>
    <row r="1375" spans="1:36" ht="30" customHeight="1">
      <c r="A1375" s="153">
        <v>1362</v>
      </c>
      <c r="B1375" s="857" t="str">
        <f>IF(基本情報入力シート!C1400="","",基本情報入力シート!C1400)</f>
        <v/>
      </c>
      <c r="C1375" s="858"/>
      <c r="D1375" s="858"/>
      <c r="E1375" s="858"/>
      <c r="F1375" s="858"/>
      <c r="G1375" s="858"/>
      <c r="H1375" s="858"/>
      <c r="I1375" s="859"/>
      <c r="J1375" s="405" t="str">
        <f>IF(基本情報入力シート!M1400="","",基本情報入力シート!M1400)</f>
        <v/>
      </c>
      <c r="K1375" s="406" t="str">
        <f>IF(基本情報入力シート!R1400="","",基本情報入力シート!R1400)</f>
        <v/>
      </c>
      <c r="L1375" s="406" t="str">
        <f>IF(基本情報入力シート!W1400="","",基本情報入力シート!W1400)</f>
        <v/>
      </c>
      <c r="M1375" s="405" t="str">
        <f>IF(基本情報入力シート!X1400="","",基本情報入力シート!X1400)</f>
        <v/>
      </c>
      <c r="N1375" s="157" t="str">
        <f>IF(基本情報入力シート!Y1400="","",基本情報入力シート!Y1400)</f>
        <v/>
      </c>
      <c r="O1375" s="164"/>
      <c r="P1375" s="43"/>
      <c r="Q1375" s="860"/>
      <c r="R1375" s="861"/>
      <c r="S1375" s="154" t="str">
        <f>IFERROR(ROUNDDOWN(Q1375*VLOOKUP(N1375,【参考】数式用!$AR$2:$AW$48,MATCH(P1375,【参考】数式用!$AT$4:$AW$4)+2,FALSE)*0.5, 0), "")</f>
        <v/>
      </c>
      <c r="T1375" s="47"/>
      <c r="U1375" s="156" t="str">
        <f>IFERROR(IF(AG1375&lt;&gt;"",Q1375*VLOOKUP(N1375,【参考】数式用!$AG$2:$AL$48,MATCH(P1375,【参考】数式用!$AI$4:$AL$4,0)+2,0), ""), "")</f>
        <v/>
      </c>
      <c r="V1375" s="42"/>
      <c r="W1375" s="862"/>
      <c r="X1375" s="863"/>
      <c r="Y1375" s="43"/>
      <c r="Z1375" s="48"/>
      <c r="AA1375" s="155"/>
      <c r="AB1375" s="49"/>
      <c r="AC1375" s="864" t="str">
        <f>IFERROR(IF(AG1375&lt;&gt;"",Z1375*VLOOKUP(N1375,【参考】数式用!$AG$2:$AL$48,MATCH(Y1375,【参考】数式用!$AI$4:$AL$4,0)+2,0), ""), "")</f>
        <v/>
      </c>
      <c r="AD1375" s="864"/>
      <c r="AE1375" s="409"/>
      <c r="AF1375" s="53"/>
      <c r="AG1375" s="421" t="str">
        <f>IFERROR(VLOOKUP(O1375, 【参考】数式用!$AY$5:$AY$13, 1, FALSE), "")</f>
        <v/>
      </c>
      <c r="AH1375" s="422" t="str">
        <f>IFERROR(VLOOKUP(N1375, 【参考】数式用!$BA$2:$BB$48, 2, FALSE), "")</f>
        <v/>
      </c>
      <c r="AI1375" s="423" t="str">
        <f t="shared" si="44"/>
        <v/>
      </c>
      <c r="AJ1375" s="424" t="str">
        <f t="shared" si="45"/>
        <v/>
      </c>
    </row>
    <row r="1376" spans="1:36" ht="30" customHeight="1">
      <c r="A1376" s="153">
        <v>1363</v>
      </c>
      <c r="B1376" s="857" t="str">
        <f>IF(基本情報入力シート!C1401="","",基本情報入力シート!C1401)</f>
        <v/>
      </c>
      <c r="C1376" s="858"/>
      <c r="D1376" s="858"/>
      <c r="E1376" s="858"/>
      <c r="F1376" s="858"/>
      <c r="G1376" s="858"/>
      <c r="H1376" s="858"/>
      <c r="I1376" s="859"/>
      <c r="J1376" s="405" t="str">
        <f>IF(基本情報入力シート!M1401="","",基本情報入力シート!M1401)</f>
        <v/>
      </c>
      <c r="K1376" s="406" t="str">
        <f>IF(基本情報入力シート!R1401="","",基本情報入力シート!R1401)</f>
        <v/>
      </c>
      <c r="L1376" s="406" t="str">
        <f>IF(基本情報入力シート!W1401="","",基本情報入力シート!W1401)</f>
        <v/>
      </c>
      <c r="M1376" s="405" t="str">
        <f>IF(基本情報入力シート!X1401="","",基本情報入力シート!X1401)</f>
        <v/>
      </c>
      <c r="N1376" s="157" t="str">
        <f>IF(基本情報入力シート!Y1401="","",基本情報入力シート!Y1401)</f>
        <v/>
      </c>
      <c r="O1376" s="164"/>
      <c r="P1376" s="43"/>
      <c r="Q1376" s="860"/>
      <c r="R1376" s="861"/>
      <c r="S1376" s="154" t="str">
        <f>IFERROR(ROUNDDOWN(Q1376*VLOOKUP(N1376,【参考】数式用!$AR$2:$AW$48,MATCH(P1376,【参考】数式用!$AT$4:$AW$4)+2,FALSE)*0.5, 0), "")</f>
        <v/>
      </c>
      <c r="T1376" s="47"/>
      <c r="U1376" s="156" t="str">
        <f>IFERROR(IF(AG1376&lt;&gt;"",Q1376*VLOOKUP(N1376,【参考】数式用!$AG$2:$AL$48,MATCH(P1376,【参考】数式用!$AI$4:$AL$4,0)+2,0), ""), "")</f>
        <v/>
      </c>
      <c r="V1376" s="42"/>
      <c r="W1376" s="862"/>
      <c r="X1376" s="863"/>
      <c r="Y1376" s="43"/>
      <c r="Z1376" s="48"/>
      <c r="AA1376" s="155"/>
      <c r="AB1376" s="49"/>
      <c r="AC1376" s="864" t="str">
        <f>IFERROR(IF(AG1376&lt;&gt;"",Z1376*VLOOKUP(N1376,【参考】数式用!$AG$2:$AL$48,MATCH(Y1376,【参考】数式用!$AI$4:$AL$4,0)+2,0), ""), "")</f>
        <v/>
      </c>
      <c r="AD1376" s="864"/>
      <c r="AE1376" s="409"/>
      <c r="AF1376" s="53"/>
      <c r="AG1376" s="421" t="str">
        <f>IFERROR(VLOOKUP(O1376, 【参考】数式用!$AY$5:$AY$13, 1, FALSE), "")</f>
        <v/>
      </c>
      <c r="AH1376" s="422" t="str">
        <f>IFERROR(VLOOKUP(N1376, 【参考】数式用!$BA$2:$BB$48, 2, FALSE), "")</f>
        <v/>
      </c>
      <c r="AI1376" s="423" t="str">
        <f t="shared" si="44"/>
        <v/>
      </c>
      <c r="AJ1376" s="424" t="str">
        <f t="shared" si="45"/>
        <v/>
      </c>
    </row>
    <row r="1377" spans="1:36" ht="30" customHeight="1">
      <c r="A1377" s="153">
        <v>1364</v>
      </c>
      <c r="B1377" s="857" t="str">
        <f>IF(基本情報入力シート!C1402="","",基本情報入力シート!C1402)</f>
        <v/>
      </c>
      <c r="C1377" s="858"/>
      <c r="D1377" s="858"/>
      <c r="E1377" s="858"/>
      <c r="F1377" s="858"/>
      <c r="G1377" s="858"/>
      <c r="H1377" s="858"/>
      <c r="I1377" s="859"/>
      <c r="J1377" s="405" t="str">
        <f>IF(基本情報入力シート!M1402="","",基本情報入力シート!M1402)</f>
        <v/>
      </c>
      <c r="K1377" s="406" t="str">
        <f>IF(基本情報入力シート!R1402="","",基本情報入力シート!R1402)</f>
        <v/>
      </c>
      <c r="L1377" s="406" t="str">
        <f>IF(基本情報入力シート!W1402="","",基本情報入力シート!W1402)</f>
        <v/>
      </c>
      <c r="M1377" s="405" t="str">
        <f>IF(基本情報入力シート!X1402="","",基本情報入力シート!X1402)</f>
        <v/>
      </c>
      <c r="N1377" s="157" t="str">
        <f>IF(基本情報入力シート!Y1402="","",基本情報入力シート!Y1402)</f>
        <v/>
      </c>
      <c r="O1377" s="164"/>
      <c r="P1377" s="43"/>
      <c r="Q1377" s="860"/>
      <c r="R1377" s="861"/>
      <c r="S1377" s="154" t="str">
        <f>IFERROR(ROUNDDOWN(Q1377*VLOOKUP(N1377,【参考】数式用!$AR$2:$AW$48,MATCH(P1377,【参考】数式用!$AT$4:$AW$4)+2,FALSE)*0.5, 0), "")</f>
        <v/>
      </c>
      <c r="T1377" s="47"/>
      <c r="U1377" s="156" t="str">
        <f>IFERROR(IF(AG1377&lt;&gt;"",Q1377*VLOOKUP(N1377,【参考】数式用!$AG$2:$AL$48,MATCH(P1377,【参考】数式用!$AI$4:$AL$4,0)+2,0), ""), "")</f>
        <v/>
      </c>
      <c r="V1377" s="42"/>
      <c r="W1377" s="862"/>
      <c r="X1377" s="863"/>
      <c r="Y1377" s="43"/>
      <c r="Z1377" s="48"/>
      <c r="AA1377" s="155"/>
      <c r="AB1377" s="49"/>
      <c r="AC1377" s="864" t="str">
        <f>IFERROR(IF(AG1377&lt;&gt;"",Z1377*VLOOKUP(N1377,【参考】数式用!$AG$2:$AL$48,MATCH(Y1377,【参考】数式用!$AI$4:$AL$4,0)+2,0), ""), "")</f>
        <v/>
      </c>
      <c r="AD1377" s="864"/>
      <c r="AE1377" s="409"/>
      <c r="AF1377" s="53"/>
      <c r="AG1377" s="421" t="str">
        <f>IFERROR(VLOOKUP(O1377, 【参考】数式用!$AY$5:$AY$13, 1, FALSE), "")</f>
        <v/>
      </c>
      <c r="AH1377" s="422" t="str">
        <f>IFERROR(VLOOKUP(N1377, 【参考】数式用!$BA$2:$BB$48, 2, FALSE), "")</f>
        <v/>
      </c>
      <c r="AI1377" s="423" t="str">
        <f t="shared" si="44"/>
        <v/>
      </c>
      <c r="AJ1377" s="424" t="str">
        <f t="shared" si="45"/>
        <v/>
      </c>
    </row>
    <row r="1378" spans="1:36" ht="30" customHeight="1">
      <c r="A1378" s="153">
        <v>1365</v>
      </c>
      <c r="B1378" s="857" t="str">
        <f>IF(基本情報入力シート!C1403="","",基本情報入力シート!C1403)</f>
        <v/>
      </c>
      <c r="C1378" s="858"/>
      <c r="D1378" s="858"/>
      <c r="E1378" s="858"/>
      <c r="F1378" s="858"/>
      <c r="G1378" s="858"/>
      <c r="H1378" s="858"/>
      <c r="I1378" s="859"/>
      <c r="J1378" s="405" t="str">
        <f>IF(基本情報入力シート!M1403="","",基本情報入力シート!M1403)</f>
        <v/>
      </c>
      <c r="K1378" s="406" t="str">
        <f>IF(基本情報入力シート!R1403="","",基本情報入力シート!R1403)</f>
        <v/>
      </c>
      <c r="L1378" s="406" t="str">
        <f>IF(基本情報入力シート!W1403="","",基本情報入力シート!W1403)</f>
        <v/>
      </c>
      <c r="M1378" s="405" t="str">
        <f>IF(基本情報入力シート!X1403="","",基本情報入力シート!X1403)</f>
        <v/>
      </c>
      <c r="N1378" s="157" t="str">
        <f>IF(基本情報入力シート!Y1403="","",基本情報入力シート!Y1403)</f>
        <v/>
      </c>
      <c r="O1378" s="164"/>
      <c r="P1378" s="43"/>
      <c r="Q1378" s="860"/>
      <c r="R1378" s="861"/>
      <c r="S1378" s="154" t="str">
        <f>IFERROR(ROUNDDOWN(Q1378*VLOOKUP(N1378,【参考】数式用!$AR$2:$AW$48,MATCH(P1378,【参考】数式用!$AT$4:$AW$4)+2,FALSE)*0.5, 0), "")</f>
        <v/>
      </c>
      <c r="T1378" s="47"/>
      <c r="U1378" s="156" t="str">
        <f>IFERROR(IF(AG1378&lt;&gt;"",Q1378*VLOOKUP(N1378,【参考】数式用!$AG$2:$AL$48,MATCH(P1378,【参考】数式用!$AI$4:$AL$4,0)+2,0), ""), "")</f>
        <v/>
      </c>
      <c r="V1378" s="42"/>
      <c r="W1378" s="862"/>
      <c r="X1378" s="863"/>
      <c r="Y1378" s="43"/>
      <c r="Z1378" s="48"/>
      <c r="AA1378" s="155"/>
      <c r="AB1378" s="49"/>
      <c r="AC1378" s="864" t="str">
        <f>IFERROR(IF(AG1378&lt;&gt;"",Z1378*VLOOKUP(N1378,【参考】数式用!$AG$2:$AL$48,MATCH(Y1378,【参考】数式用!$AI$4:$AL$4,0)+2,0), ""), "")</f>
        <v/>
      </c>
      <c r="AD1378" s="864"/>
      <c r="AE1378" s="409"/>
      <c r="AF1378" s="53"/>
      <c r="AG1378" s="421" t="str">
        <f>IFERROR(VLOOKUP(O1378, 【参考】数式用!$AY$5:$AY$13, 1, FALSE), "")</f>
        <v/>
      </c>
      <c r="AH1378" s="422" t="str">
        <f>IFERROR(VLOOKUP(N1378, 【参考】数式用!$BA$2:$BB$48, 2, FALSE), "")</f>
        <v/>
      </c>
      <c r="AI1378" s="423" t="str">
        <f t="shared" si="44"/>
        <v/>
      </c>
      <c r="AJ1378" s="424" t="str">
        <f t="shared" si="45"/>
        <v/>
      </c>
    </row>
    <row r="1379" spans="1:36" ht="30" customHeight="1">
      <c r="A1379" s="153">
        <v>1366</v>
      </c>
      <c r="B1379" s="857" t="str">
        <f>IF(基本情報入力シート!C1404="","",基本情報入力シート!C1404)</f>
        <v/>
      </c>
      <c r="C1379" s="858"/>
      <c r="D1379" s="858"/>
      <c r="E1379" s="858"/>
      <c r="F1379" s="858"/>
      <c r="G1379" s="858"/>
      <c r="H1379" s="858"/>
      <c r="I1379" s="859"/>
      <c r="J1379" s="405" t="str">
        <f>IF(基本情報入力シート!M1404="","",基本情報入力シート!M1404)</f>
        <v/>
      </c>
      <c r="K1379" s="406" t="str">
        <f>IF(基本情報入力シート!R1404="","",基本情報入力シート!R1404)</f>
        <v/>
      </c>
      <c r="L1379" s="406" t="str">
        <f>IF(基本情報入力シート!W1404="","",基本情報入力シート!W1404)</f>
        <v/>
      </c>
      <c r="M1379" s="405" t="str">
        <f>IF(基本情報入力シート!X1404="","",基本情報入力シート!X1404)</f>
        <v/>
      </c>
      <c r="N1379" s="157" t="str">
        <f>IF(基本情報入力シート!Y1404="","",基本情報入力シート!Y1404)</f>
        <v/>
      </c>
      <c r="O1379" s="164"/>
      <c r="P1379" s="43"/>
      <c r="Q1379" s="860"/>
      <c r="R1379" s="861"/>
      <c r="S1379" s="154" t="str">
        <f>IFERROR(ROUNDDOWN(Q1379*VLOOKUP(N1379,【参考】数式用!$AR$2:$AW$48,MATCH(P1379,【参考】数式用!$AT$4:$AW$4)+2,FALSE)*0.5, 0), "")</f>
        <v/>
      </c>
      <c r="T1379" s="47"/>
      <c r="U1379" s="156" t="str">
        <f>IFERROR(IF(AG1379&lt;&gt;"",Q1379*VLOOKUP(N1379,【参考】数式用!$AG$2:$AL$48,MATCH(P1379,【参考】数式用!$AI$4:$AL$4,0)+2,0), ""), "")</f>
        <v/>
      </c>
      <c r="V1379" s="42"/>
      <c r="W1379" s="862"/>
      <c r="X1379" s="863"/>
      <c r="Y1379" s="43"/>
      <c r="Z1379" s="48"/>
      <c r="AA1379" s="155"/>
      <c r="AB1379" s="49"/>
      <c r="AC1379" s="864" t="str">
        <f>IFERROR(IF(AG1379&lt;&gt;"",Z1379*VLOOKUP(N1379,【参考】数式用!$AG$2:$AL$48,MATCH(Y1379,【参考】数式用!$AI$4:$AL$4,0)+2,0), ""), "")</f>
        <v/>
      </c>
      <c r="AD1379" s="864"/>
      <c r="AE1379" s="409"/>
      <c r="AF1379" s="53"/>
      <c r="AG1379" s="421" t="str">
        <f>IFERROR(VLOOKUP(O1379, 【参考】数式用!$AY$5:$AY$13, 1, FALSE), "")</f>
        <v/>
      </c>
      <c r="AH1379" s="422" t="str">
        <f>IFERROR(VLOOKUP(N1379, 【参考】数式用!$BA$2:$BB$48, 2, FALSE), "")</f>
        <v/>
      </c>
      <c r="AI1379" s="423" t="str">
        <f t="shared" si="44"/>
        <v/>
      </c>
      <c r="AJ1379" s="424" t="str">
        <f t="shared" si="45"/>
        <v/>
      </c>
    </row>
    <row r="1380" spans="1:36" ht="30" customHeight="1">
      <c r="A1380" s="153">
        <v>1367</v>
      </c>
      <c r="B1380" s="857" t="str">
        <f>IF(基本情報入力シート!C1405="","",基本情報入力シート!C1405)</f>
        <v/>
      </c>
      <c r="C1380" s="858"/>
      <c r="D1380" s="858"/>
      <c r="E1380" s="858"/>
      <c r="F1380" s="858"/>
      <c r="G1380" s="858"/>
      <c r="H1380" s="858"/>
      <c r="I1380" s="859"/>
      <c r="J1380" s="405" t="str">
        <f>IF(基本情報入力シート!M1405="","",基本情報入力シート!M1405)</f>
        <v/>
      </c>
      <c r="K1380" s="406" t="str">
        <f>IF(基本情報入力シート!R1405="","",基本情報入力シート!R1405)</f>
        <v/>
      </c>
      <c r="L1380" s="406" t="str">
        <f>IF(基本情報入力シート!W1405="","",基本情報入力シート!W1405)</f>
        <v/>
      </c>
      <c r="M1380" s="405" t="str">
        <f>IF(基本情報入力シート!X1405="","",基本情報入力シート!X1405)</f>
        <v/>
      </c>
      <c r="N1380" s="157" t="str">
        <f>IF(基本情報入力シート!Y1405="","",基本情報入力シート!Y1405)</f>
        <v/>
      </c>
      <c r="O1380" s="164"/>
      <c r="P1380" s="43"/>
      <c r="Q1380" s="860"/>
      <c r="R1380" s="861"/>
      <c r="S1380" s="154" t="str">
        <f>IFERROR(ROUNDDOWN(Q1380*VLOOKUP(N1380,【参考】数式用!$AR$2:$AW$48,MATCH(P1380,【参考】数式用!$AT$4:$AW$4)+2,FALSE)*0.5, 0), "")</f>
        <v/>
      </c>
      <c r="T1380" s="47"/>
      <c r="U1380" s="156" t="str">
        <f>IFERROR(IF(AG1380&lt;&gt;"",Q1380*VLOOKUP(N1380,【参考】数式用!$AG$2:$AL$48,MATCH(P1380,【参考】数式用!$AI$4:$AL$4,0)+2,0), ""), "")</f>
        <v/>
      </c>
      <c r="V1380" s="42"/>
      <c r="W1380" s="862"/>
      <c r="X1380" s="863"/>
      <c r="Y1380" s="43"/>
      <c r="Z1380" s="48"/>
      <c r="AA1380" s="155"/>
      <c r="AB1380" s="49"/>
      <c r="AC1380" s="864" t="str">
        <f>IFERROR(IF(AG1380&lt;&gt;"",Z1380*VLOOKUP(N1380,【参考】数式用!$AG$2:$AL$48,MATCH(Y1380,【参考】数式用!$AI$4:$AL$4,0)+2,0), ""), "")</f>
        <v/>
      </c>
      <c r="AD1380" s="864"/>
      <c r="AE1380" s="409"/>
      <c r="AF1380" s="53"/>
      <c r="AG1380" s="421" t="str">
        <f>IFERROR(VLOOKUP(O1380, 【参考】数式用!$AY$5:$AY$13, 1, FALSE), "")</f>
        <v/>
      </c>
      <c r="AH1380" s="422" t="str">
        <f>IFERROR(VLOOKUP(N1380, 【参考】数式用!$BA$2:$BB$48, 2, FALSE), "")</f>
        <v/>
      </c>
      <c r="AI1380" s="423" t="str">
        <f t="shared" si="44"/>
        <v/>
      </c>
      <c r="AJ1380" s="424" t="str">
        <f t="shared" si="45"/>
        <v/>
      </c>
    </row>
    <row r="1381" spans="1:36" ht="30" customHeight="1">
      <c r="A1381" s="153">
        <v>1368</v>
      </c>
      <c r="B1381" s="857" t="str">
        <f>IF(基本情報入力シート!C1406="","",基本情報入力シート!C1406)</f>
        <v/>
      </c>
      <c r="C1381" s="858"/>
      <c r="D1381" s="858"/>
      <c r="E1381" s="858"/>
      <c r="F1381" s="858"/>
      <c r="G1381" s="858"/>
      <c r="H1381" s="858"/>
      <c r="I1381" s="859"/>
      <c r="J1381" s="405" t="str">
        <f>IF(基本情報入力シート!M1406="","",基本情報入力シート!M1406)</f>
        <v/>
      </c>
      <c r="K1381" s="406" t="str">
        <f>IF(基本情報入力シート!R1406="","",基本情報入力シート!R1406)</f>
        <v/>
      </c>
      <c r="L1381" s="406" t="str">
        <f>IF(基本情報入力シート!W1406="","",基本情報入力シート!W1406)</f>
        <v/>
      </c>
      <c r="M1381" s="405" t="str">
        <f>IF(基本情報入力シート!X1406="","",基本情報入力シート!X1406)</f>
        <v/>
      </c>
      <c r="N1381" s="157" t="str">
        <f>IF(基本情報入力シート!Y1406="","",基本情報入力シート!Y1406)</f>
        <v/>
      </c>
      <c r="O1381" s="164"/>
      <c r="P1381" s="43"/>
      <c r="Q1381" s="860"/>
      <c r="R1381" s="861"/>
      <c r="S1381" s="154" t="str">
        <f>IFERROR(ROUNDDOWN(Q1381*VLOOKUP(N1381,【参考】数式用!$AR$2:$AW$48,MATCH(P1381,【参考】数式用!$AT$4:$AW$4)+2,FALSE)*0.5, 0), "")</f>
        <v/>
      </c>
      <c r="T1381" s="47"/>
      <c r="U1381" s="156" t="str">
        <f>IFERROR(IF(AG1381&lt;&gt;"",Q1381*VLOOKUP(N1381,【参考】数式用!$AG$2:$AL$48,MATCH(P1381,【参考】数式用!$AI$4:$AL$4,0)+2,0), ""), "")</f>
        <v/>
      </c>
      <c r="V1381" s="42"/>
      <c r="W1381" s="862"/>
      <c r="X1381" s="863"/>
      <c r="Y1381" s="43"/>
      <c r="Z1381" s="48"/>
      <c r="AA1381" s="155"/>
      <c r="AB1381" s="49"/>
      <c r="AC1381" s="864" t="str">
        <f>IFERROR(IF(AG1381&lt;&gt;"",Z1381*VLOOKUP(N1381,【参考】数式用!$AG$2:$AL$48,MATCH(Y1381,【参考】数式用!$AI$4:$AL$4,0)+2,0), ""), "")</f>
        <v/>
      </c>
      <c r="AD1381" s="864"/>
      <c r="AE1381" s="409"/>
      <c r="AF1381" s="53"/>
      <c r="AG1381" s="421" t="str">
        <f>IFERROR(VLOOKUP(O1381, 【参考】数式用!$AY$5:$AY$13, 1, FALSE), "")</f>
        <v/>
      </c>
      <c r="AH1381" s="422" t="str">
        <f>IFERROR(VLOOKUP(N1381, 【参考】数式用!$BA$2:$BB$48, 2, FALSE), "")</f>
        <v/>
      </c>
      <c r="AI1381" s="423" t="str">
        <f t="shared" si="44"/>
        <v/>
      </c>
      <c r="AJ1381" s="424" t="str">
        <f t="shared" si="45"/>
        <v/>
      </c>
    </row>
    <row r="1382" spans="1:36" ht="30" customHeight="1">
      <c r="A1382" s="153">
        <v>1369</v>
      </c>
      <c r="B1382" s="857" t="str">
        <f>IF(基本情報入力シート!C1407="","",基本情報入力シート!C1407)</f>
        <v/>
      </c>
      <c r="C1382" s="858"/>
      <c r="D1382" s="858"/>
      <c r="E1382" s="858"/>
      <c r="F1382" s="858"/>
      <c r="G1382" s="858"/>
      <c r="H1382" s="858"/>
      <c r="I1382" s="859"/>
      <c r="J1382" s="405" t="str">
        <f>IF(基本情報入力シート!M1407="","",基本情報入力シート!M1407)</f>
        <v/>
      </c>
      <c r="K1382" s="406" t="str">
        <f>IF(基本情報入力シート!R1407="","",基本情報入力シート!R1407)</f>
        <v/>
      </c>
      <c r="L1382" s="406" t="str">
        <f>IF(基本情報入力シート!W1407="","",基本情報入力シート!W1407)</f>
        <v/>
      </c>
      <c r="M1382" s="405" t="str">
        <f>IF(基本情報入力シート!X1407="","",基本情報入力シート!X1407)</f>
        <v/>
      </c>
      <c r="N1382" s="157" t="str">
        <f>IF(基本情報入力シート!Y1407="","",基本情報入力シート!Y1407)</f>
        <v/>
      </c>
      <c r="O1382" s="164"/>
      <c r="P1382" s="43"/>
      <c r="Q1382" s="860"/>
      <c r="R1382" s="861"/>
      <c r="S1382" s="154" t="str">
        <f>IFERROR(ROUNDDOWN(Q1382*VLOOKUP(N1382,【参考】数式用!$AR$2:$AW$48,MATCH(P1382,【参考】数式用!$AT$4:$AW$4)+2,FALSE)*0.5, 0), "")</f>
        <v/>
      </c>
      <c r="T1382" s="47"/>
      <c r="U1382" s="156" t="str">
        <f>IFERROR(IF(AG1382&lt;&gt;"",Q1382*VLOOKUP(N1382,【参考】数式用!$AG$2:$AL$48,MATCH(P1382,【参考】数式用!$AI$4:$AL$4,0)+2,0), ""), "")</f>
        <v/>
      </c>
      <c r="V1382" s="42"/>
      <c r="W1382" s="862"/>
      <c r="X1382" s="863"/>
      <c r="Y1382" s="43"/>
      <c r="Z1382" s="48"/>
      <c r="AA1382" s="155"/>
      <c r="AB1382" s="49"/>
      <c r="AC1382" s="864" t="str">
        <f>IFERROR(IF(AG1382&lt;&gt;"",Z1382*VLOOKUP(N1382,【参考】数式用!$AG$2:$AL$48,MATCH(Y1382,【参考】数式用!$AI$4:$AL$4,0)+2,0), ""), "")</f>
        <v/>
      </c>
      <c r="AD1382" s="864"/>
      <c r="AE1382" s="409"/>
      <c r="AF1382" s="53"/>
      <c r="AG1382" s="421" t="str">
        <f>IFERROR(VLOOKUP(O1382, 【参考】数式用!$AY$5:$AY$13, 1, FALSE), "")</f>
        <v/>
      </c>
      <c r="AH1382" s="422" t="str">
        <f>IFERROR(VLOOKUP(N1382, 【参考】数式用!$BA$2:$BB$48, 2, FALSE), "")</f>
        <v/>
      </c>
      <c r="AI1382" s="423" t="str">
        <f t="shared" si="44"/>
        <v/>
      </c>
      <c r="AJ1382" s="424" t="str">
        <f t="shared" si="45"/>
        <v/>
      </c>
    </row>
    <row r="1383" spans="1:36" ht="30" customHeight="1">
      <c r="A1383" s="153">
        <v>1370</v>
      </c>
      <c r="B1383" s="857" t="str">
        <f>IF(基本情報入力シート!C1408="","",基本情報入力シート!C1408)</f>
        <v/>
      </c>
      <c r="C1383" s="858"/>
      <c r="D1383" s="858"/>
      <c r="E1383" s="858"/>
      <c r="F1383" s="858"/>
      <c r="G1383" s="858"/>
      <c r="H1383" s="858"/>
      <c r="I1383" s="859"/>
      <c r="J1383" s="405" t="str">
        <f>IF(基本情報入力シート!M1408="","",基本情報入力シート!M1408)</f>
        <v/>
      </c>
      <c r="K1383" s="406" t="str">
        <f>IF(基本情報入力シート!R1408="","",基本情報入力シート!R1408)</f>
        <v/>
      </c>
      <c r="L1383" s="406" t="str">
        <f>IF(基本情報入力シート!W1408="","",基本情報入力シート!W1408)</f>
        <v/>
      </c>
      <c r="M1383" s="405" t="str">
        <f>IF(基本情報入力シート!X1408="","",基本情報入力シート!X1408)</f>
        <v/>
      </c>
      <c r="N1383" s="157" t="str">
        <f>IF(基本情報入力シート!Y1408="","",基本情報入力シート!Y1408)</f>
        <v/>
      </c>
      <c r="O1383" s="164"/>
      <c r="P1383" s="43"/>
      <c r="Q1383" s="860"/>
      <c r="R1383" s="861"/>
      <c r="S1383" s="154" t="str">
        <f>IFERROR(ROUNDDOWN(Q1383*VLOOKUP(N1383,【参考】数式用!$AR$2:$AW$48,MATCH(P1383,【参考】数式用!$AT$4:$AW$4)+2,FALSE)*0.5, 0), "")</f>
        <v/>
      </c>
      <c r="T1383" s="47"/>
      <c r="U1383" s="156" t="str">
        <f>IFERROR(IF(AG1383&lt;&gt;"",Q1383*VLOOKUP(N1383,【参考】数式用!$AG$2:$AL$48,MATCH(P1383,【参考】数式用!$AI$4:$AL$4,0)+2,0), ""), "")</f>
        <v/>
      </c>
      <c r="V1383" s="42"/>
      <c r="W1383" s="862"/>
      <c r="X1383" s="863"/>
      <c r="Y1383" s="43"/>
      <c r="Z1383" s="48"/>
      <c r="AA1383" s="155"/>
      <c r="AB1383" s="49"/>
      <c r="AC1383" s="864" t="str">
        <f>IFERROR(IF(AG1383&lt;&gt;"",Z1383*VLOOKUP(N1383,【参考】数式用!$AG$2:$AL$48,MATCH(Y1383,【参考】数式用!$AI$4:$AL$4,0)+2,0), ""), "")</f>
        <v/>
      </c>
      <c r="AD1383" s="864"/>
      <c r="AE1383" s="409"/>
      <c r="AF1383" s="53"/>
      <c r="AG1383" s="421" t="str">
        <f>IFERROR(VLOOKUP(O1383, 【参考】数式用!$AY$5:$AY$13, 1, FALSE), "")</f>
        <v/>
      </c>
      <c r="AH1383" s="422" t="str">
        <f>IFERROR(VLOOKUP(N1383, 【参考】数式用!$BA$2:$BB$48, 2, FALSE), "")</f>
        <v/>
      </c>
      <c r="AI1383" s="423" t="str">
        <f t="shared" si="44"/>
        <v/>
      </c>
      <c r="AJ1383" s="424" t="str">
        <f t="shared" si="45"/>
        <v/>
      </c>
    </row>
    <row r="1384" spans="1:36" ht="30" customHeight="1">
      <c r="A1384" s="153">
        <v>1371</v>
      </c>
      <c r="B1384" s="857" t="str">
        <f>IF(基本情報入力シート!C1409="","",基本情報入力シート!C1409)</f>
        <v/>
      </c>
      <c r="C1384" s="858"/>
      <c r="D1384" s="858"/>
      <c r="E1384" s="858"/>
      <c r="F1384" s="858"/>
      <c r="G1384" s="858"/>
      <c r="H1384" s="858"/>
      <c r="I1384" s="859"/>
      <c r="J1384" s="405" t="str">
        <f>IF(基本情報入力シート!M1409="","",基本情報入力シート!M1409)</f>
        <v/>
      </c>
      <c r="K1384" s="406" t="str">
        <f>IF(基本情報入力シート!R1409="","",基本情報入力シート!R1409)</f>
        <v/>
      </c>
      <c r="L1384" s="406" t="str">
        <f>IF(基本情報入力シート!W1409="","",基本情報入力シート!W1409)</f>
        <v/>
      </c>
      <c r="M1384" s="405" t="str">
        <f>IF(基本情報入力シート!X1409="","",基本情報入力シート!X1409)</f>
        <v/>
      </c>
      <c r="N1384" s="157" t="str">
        <f>IF(基本情報入力シート!Y1409="","",基本情報入力シート!Y1409)</f>
        <v/>
      </c>
      <c r="O1384" s="164"/>
      <c r="P1384" s="43"/>
      <c r="Q1384" s="860"/>
      <c r="R1384" s="861"/>
      <c r="S1384" s="154" t="str">
        <f>IFERROR(ROUNDDOWN(Q1384*VLOOKUP(N1384,【参考】数式用!$AR$2:$AW$48,MATCH(P1384,【参考】数式用!$AT$4:$AW$4)+2,FALSE)*0.5, 0), "")</f>
        <v/>
      </c>
      <c r="T1384" s="47"/>
      <c r="U1384" s="156" t="str">
        <f>IFERROR(IF(AG1384&lt;&gt;"",Q1384*VLOOKUP(N1384,【参考】数式用!$AG$2:$AL$48,MATCH(P1384,【参考】数式用!$AI$4:$AL$4,0)+2,0), ""), "")</f>
        <v/>
      </c>
      <c r="V1384" s="42"/>
      <c r="W1384" s="862"/>
      <c r="X1384" s="863"/>
      <c r="Y1384" s="43"/>
      <c r="Z1384" s="48"/>
      <c r="AA1384" s="155"/>
      <c r="AB1384" s="49"/>
      <c r="AC1384" s="864" t="str">
        <f>IFERROR(IF(AG1384&lt;&gt;"",Z1384*VLOOKUP(N1384,【参考】数式用!$AG$2:$AL$48,MATCH(Y1384,【参考】数式用!$AI$4:$AL$4,0)+2,0), ""), "")</f>
        <v/>
      </c>
      <c r="AD1384" s="864"/>
      <c r="AE1384" s="409"/>
      <c r="AF1384" s="53"/>
      <c r="AG1384" s="421" t="str">
        <f>IFERROR(VLOOKUP(O1384, 【参考】数式用!$AY$5:$AY$13, 1, FALSE), "")</f>
        <v/>
      </c>
      <c r="AH1384" s="422" t="str">
        <f>IFERROR(VLOOKUP(N1384, 【参考】数式用!$BA$2:$BB$48, 2, FALSE), "")</f>
        <v/>
      </c>
      <c r="AI1384" s="423" t="str">
        <f t="shared" ref="AI1384:AI1447" si="46">IF(AND(OR(P1384="処遇改善加算Ⅰ",P1384="処遇改善加算Ⅱ"),AH1384="対象"), 1,"")</f>
        <v/>
      </c>
      <c r="AJ1384" s="424" t="str">
        <f t="shared" ref="AJ1384:AJ1447" si="47">IF(OR(Y1384="処遇改善加算Ⅰ",Y1384="処遇改善加算Ⅱ"),IF(AND(N1384&lt;&gt;"訪問型サービス（総合事業）",N1384&lt;&gt;"通所型サービス（総合事業）",N1384&lt;&gt;"（介護予防）短期入所生活介護",N1384&lt;&gt;"（介護予防）短期入所療養介護（老健）",N1384&lt;&gt;"（介護予防）短期入所療養介護 （病院等（老健以外）)",N1384&lt;&gt;"（介護予防）短期入所療養介護（医療院）"),1,""),"")</f>
        <v/>
      </c>
    </row>
    <row r="1385" spans="1:36" ht="30" customHeight="1">
      <c r="A1385" s="153">
        <v>1372</v>
      </c>
      <c r="B1385" s="857" t="str">
        <f>IF(基本情報入力シート!C1410="","",基本情報入力シート!C1410)</f>
        <v/>
      </c>
      <c r="C1385" s="858"/>
      <c r="D1385" s="858"/>
      <c r="E1385" s="858"/>
      <c r="F1385" s="858"/>
      <c r="G1385" s="858"/>
      <c r="H1385" s="858"/>
      <c r="I1385" s="859"/>
      <c r="J1385" s="405" t="str">
        <f>IF(基本情報入力シート!M1410="","",基本情報入力シート!M1410)</f>
        <v/>
      </c>
      <c r="K1385" s="406" t="str">
        <f>IF(基本情報入力シート!R1410="","",基本情報入力シート!R1410)</f>
        <v/>
      </c>
      <c r="L1385" s="406" t="str">
        <f>IF(基本情報入力シート!W1410="","",基本情報入力シート!W1410)</f>
        <v/>
      </c>
      <c r="M1385" s="405" t="str">
        <f>IF(基本情報入力シート!X1410="","",基本情報入力シート!X1410)</f>
        <v/>
      </c>
      <c r="N1385" s="157" t="str">
        <f>IF(基本情報入力シート!Y1410="","",基本情報入力シート!Y1410)</f>
        <v/>
      </c>
      <c r="O1385" s="164"/>
      <c r="P1385" s="43"/>
      <c r="Q1385" s="860"/>
      <c r="R1385" s="861"/>
      <c r="S1385" s="154" t="str">
        <f>IFERROR(ROUNDDOWN(Q1385*VLOOKUP(N1385,【参考】数式用!$AR$2:$AW$48,MATCH(P1385,【参考】数式用!$AT$4:$AW$4)+2,FALSE)*0.5, 0), "")</f>
        <v/>
      </c>
      <c r="T1385" s="47"/>
      <c r="U1385" s="156" t="str">
        <f>IFERROR(IF(AG1385&lt;&gt;"",Q1385*VLOOKUP(N1385,【参考】数式用!$AG$2:$AL$48,MATCH(P1385,【参考】数式用!$AI$4:$AL$4,0)+2,0), ""), "")</f>
        <v/>
      </c>
      <c r="V1385" s="42"/>
      <c r="W1385" s="862"/>
      <c r="X1385" s="863"/>
      <c r="Y1385" s="43"/>
      <c r="Z1385" s="48"/>
      <c r="AA1385" s="155"/>
      <c r="AB1385" s="49"/>
      <c r="AC1385" s="864" t="str">
        <f>IFERROR(IF(AG1385&lt;&gt;"",Z1385*VLOOKUP(N1385,【参考】数式用!$AG$2:$AL$48,MATCH(Y1385,【参考】数式用!$AI$4:$AL$4,0)+2,0), ""), "")</f>
        <v/>
      </c>
      <c r="AD1385" s="864"/>
      <c r="AE1385" s="409"/>
      <c r="AF1385" s="53"/>
      <c r="AG1385" s="421" t="str">
        <f>IFERROR(VLOOKUP(O1385, 【参考】数式用!$AY$5:$AY$13, 1, FALSE), "")</f>
        <v/>
      </c>
      <c r="AH1385" s="422" t="str">
        <f>IFERROR(VLOOKUP(N1385, 【参考】数式用!$BA$2:$BB$48, 2, FALSE), "")</f>
        <v/>
      </c>
      <c r="AI1385" s="423" t="str">
        <f t="shared" si="46"/>
        <v/>
      </c>
      <c r="AJ1385" s="424" t="str">
        <f t="shared" si="47"/>
        <v/>
      </c>
    </row>
    <row r="1386" spans="1:36" ht="30" customHeight="1">
      <c r="A1386" s="153">
        <v>1373</v>
      </c>
      <c r="B1386" s="857" t="str">
        <f>IF(基本情報入力シート!C1411="","",基本情報入力シート!C1411)</f>
        <v/>
      </c>
      <c r="C1386" s="858"/>
      <c r="D1386" s="858"/>
      <c r="E1386" s="858"/>
      <c r="F1386" s="858"/>
      <c r="G1386" s="858"/>
      <c r="H1386" s="858"/>
      <c r="I1386" s="859"/>
      <c r="J1386" s="405" t="str">
        <f>IF(基本情報入力シート!M1411="","",基本情報入力シート!M1411)</f>
        <v/>
      </c>
      <c r="K1386" s="406" t="str">
        <f>IF(基本情報入力シート!R1411="","",基本情報入力シート!R1411)</f>
        <v/>
      </c>
      <c r="L1386" s="406" t="str">
        <f>IF(基本情報入力シート!W1411="","",基本情報入力シート!W1411)</f>
        <v/>
      </c>
      <c r="M1386" s="405" t="str">
        <f>IF(基本情報入力シート!X1411="","",基本情報入力シート!X1411)</f>
        <v/>
      </c>
      <c r="N1386" s="157" t="str">
        <f>IF(基本情報入力シート!Y1411="","",基本情報入力シート!Y1411)</f>
        <v/>
      </c>
      <c r="O1386" s="164"/>
      <c r="P1386" s="43"/>
      <c r="Q1386" s="860"/>
      <c r="R1386" s="861"/>
      <c r="S1386" s="154" t="str">
        <f>IFERROR(ROUNDDOWN(Q1386*VLOOKUP(N1386,【参考】数式用!$AR$2:$AW$48,MATCH(P1386,【参考】数式用!$AT$4:$AW$4)+2,FALSE)*0.5, 0), "")</f>
        <v/>
      </c>
      <c r="T1386" s="47"/>
      <c r="U1386" s="156" t="str">
        <f>IFERROR(IF(AG1386&lt;&gt;"",Q1386*VLOOKUP(N1386,【参考】数式用!$AG$2:$AL$48,MATCH(P1386,【参考】数式用!$AI$4:$AL$4,0)+2,0), ""), "")</f>
        <v/>
      </c>
      <c r="V1386" s="42"/>
      <c r="W1386" s="862"/>
      <c r="X1386" s="863"/>
      <c r="Y1386" s="43"/>
      <c r="Z1386" s="48"/>
      <c r="AA1386" s="155"/>
      <c r="AB1386" s="49"/>
      <c r="AC1386" s="864" t="str">
        <f>IFERROR(IF(AG1386&lt;&gt;"",Z1386*VLOOKUP(N1386,【参考】数式用!$AG$2:$AL$48,MATCH(Y1386,【参考】数式用!$AI$4:$AL$4,0)+2,0), ""), "")</f>
        <v/>
      </c>
      <c r="AD1386" s="864"/>
      <c r="AE1386" s="409"/>
      <c r="AF1386" s="53"/>
      <c r="AG1386" s="421" t="str">
        <f>IFERROR(VLOOKUP(O1386, 【参考】数式用!$AY$5:$AY$13, 1, FALSE), "")</f>
        <v/>
      </c>
      <c r="AH1386" s="422" t="str">
        <f>IFERROR(VLOOKUP(N1386, 【参考】数式用!$BA$2:$BB$48, 2, FALSE), "")</f>
        <v/>
      </c>
      <c r="AI1386" s="423" t="str">
        <f t="shared" si="46"/>
        <v/>
      </c>
      <c r="AJ1386" s="424" t="str">
        <f t="shared" si="47"/>
        <v/>
      </c>
    </row>
    <row r="1387" spans="1:36" ht="30" customHeight="1">
      <c r="A1387" s="153">
        <v>1374</v>
      </c>
      <c r="B1387" s="857" t="str">
        <f>IF(基本情報入力シート!C1412="","",基本情報入力シート!C1412)</f>
        <v/>
      </c>
      <c r="C1387" s="858"/>
      <c r="D1387" s="858"/>
      <c r="E1387" s="858"/>
      <c r="F1387" s="858"/>
      <c r="G1387" s="858"/>
      <c r="H1387" s="858"/>
      <c r="I1387" s="859"/>
      <c r="J1387" s="405" t="str">
        <f>IF(基本情報入力シート!M1412="","",基本情報入力シート!M1412)</f>
        <v/>
      </c>
      <c r="K1387" s="406" t="str">
        <f>IF(基本情報入力シート!R1412="","",基本情報入力シート!R1412)</f>
        <v/>
      </c>
      <c r="L1387" s="406" t="str">
        <f>IF(基本情報入力シート!W1412="","",基本情報入力シート!W1412)</f>
        <v/>
      </c>
      <c r="M1387" s="405" t="str">
        <f>IF(基本情報入力シート!X1412="","",基本情報入力シート!X1412)</f>
        <v/>
      </c>
      <c r="N1387" s="157" t="str">
        <f>IF(基本情報入力シート!Y1412="","",基本情報入力シート!Y1412)</f>
        <v/>
      </c>
      <c r="O1387" s="164"/>
      <c r="P1387" s="43"/>
      <c r="Q1387" s="860"/>
      <c r="R1387" s="861"/>
      <c r="S1387" s="154" t="str">
        <f>IFERROR(ROUNDDOWN(Q1387*VLOOKUP(N1387,【参考】数式用!$AR$2:$AW$48,MATCH(P1387,【参考】数式用!$AT$4:$AW$4)+2,FALSE)*0.5, 0), "")</f>
        <v/>
      </c>
      <c r="T1387" s="47"/>
      <c r="U1387" s="156" t="str">
        <f>IFERROR(IF(AG1387&lt;&gt;"",Q1387*VLOOKUP(N1387,【参考】数式用!$AG$2:$AL$48,MATCH(P1387,【参考】数式用!$AI$4:$AL$4,0)+2,0), ""), "")</f>
        <v/>
      </c>
      <c r="V1387" s="42"/>
      <c r="W1387" s="862"/>
      <c r="X1387" s="863"/>
      <c r="Y1387" s="43"/>
      <c r="Z1387" s="48"/>
      <c r="AA1387" s="155"/>
      <c r="AB1387" s="49"/>
      <c r="AC1387" s="864" t="str">
        <f>IFERROR(IF(AG1387&lt;&gt;"",Z1387*VLOOKUP(N1387,【参考】数式用!$AG$2:$AL$48,MATCH(Y1387,【参考】数式用!$AI$4:$AL$4,0)+2,0), ""), "")</f>
        <v/>
      </c>
      <c r="AD1387" s="864"/>
      <c r="AE1387" s="409"/>
      <c r="AF1387" s="53"/>
      <c r="AG1387" s="421" t="str">
        <f>IFERROR(VLOOKUP(O1387, 【参考】数式用!$AY$5:$AY$13, 1, FALSE), "")</f>
        <v/>
      </c>
      <c r="AH1387" s="422" t="str">
        <f>IFERROR(VLOOKUP(N1387, 【参考】数式用!$BA$2:$BB$48, 2, FALSE), "")</f>
        <v/>
      </c>
      <c r="AI1387" s="423" t="str">
        <f t="shared" si="46"/>
        <v/>
      </c>
      <c r="AJ1387" s="424" t="str">
        <f t="shared" si="47"/>
        <v/>
      </c>
    </row>
    <row r="1388" spans="1:36" ht="30" customHeight="1">
      <c r="A1388" s="153">
        <v>1375</v>
      </c>
      <c r="B1388" s="857" t="str">
        <f>IF(基本情報入力シート!C1413="","",基本情報入力シート!C1413)</f>
        <v/>
      </c>
      <c r="C1388" s="858"/>
      <c r="D1388" s="858"/>
      <c r="E1388" s="858"/>
      <c r="F1388" s="858"/>
      <c r="G1388" s="858"/>
      <c r="H1388" s="858"/>
      <c r="I1388" s="859"/>
      <c r="J1388" s="405" t="str">
        <f>IF(基本情報入力シート!M1413="","",基本情報入力シート!M1413)</f>
        <v/>
      </c>
      <c r="K1388" s="406" t="str">
        <f>IF(基本情報入力シート!R1413="","",基本情報入力シート!R1413)</f>
        <v/>
      </c>
      <c r="L1388" s="406" t="str">
        <f>IF(基本情報入力シート!W1413="","",基本情報入力シート!W1413)</f>
        <v/>
      </c>
      <c r="M1388" s="405" t="str">
        <f>IF(基本情報入力シート!X1413="","",基本情報入力シート!X1413)</f>
        <v/>
      </c>
      <c r="N1388" s="157" t="str">
        <f>IF(基本情報入力シート!Y1413="","",基本情報入力シート!Y1413)</f>
        <v/>
      </c>
      <c r="O1388" s="164"/>
      <c r="P1388" s="43"/>
      <c r="Q1388" s="860"/>
      <c r="R1388" s="861"/>
      <c r="S1388" s="154" t="str">
        <f>IFERROR(ROUNDDOWN(Q1388*VLOOKUP(N1388,【参考】数式用!$AR$2:$AW$48,MATCH(P1388,【参考】数式用!$AT$4:$AW$4)+2,FALSE)*0.5, 0), "")</f>
        <v/>
      </c>
      <c r="T1388" s="47"/>
      <c r="U1388" s="156" t="str">
        <f>IFERROR(IF(AG1388&lt;&gt;"",Q1388*VLOOKUP(N1388,【参考】数式用!$AG$2:$AL$48,MATCH(P1388,【参考】数式用!$AI$4:$AL$4,0)+2,0), ""), "")</f>
        <v/>
      </c>
      <c r="V1388" s="42"/>
      <c r="W1388" s="862"/>
      <c r="X1388" s="863"/>
      <c r="Y1388" s="43"/>
      <c r="Z1388" s="48"/>
      <c r="AA1388" s="155"/>
      <c r="AB1388" s="49"/>
      <c r="AC1388" s="864" t="str">
        <f>IFERROR(IF(AG1388&lt;&gt;"",Z1388*VLOOKUP(N1388,【参考】数式用!$AG$2:$AL$48,MATCH(Y1388,【参考】数式用!$AI$4:$AL$4,0)+2,0), ""), "")</f>
        <v/>
      </c>
      <c r="AD1388" s="864"/>
      <c r="AE1388" s="409"/>
      <c r="AF1388" s="53"/>
      <c r="AG1388" s="421" t="str">
        <f>IFERROR(VLOOKUP(O1388, 【参考】数式用!$AY$5:$AY$13, 1, FALSE), "")</f>
        <v/>
      </c>
      <c r="AH1388" s="422" t="str">
        <f>IFERROR(VLOOKUP(N1388, 【参考】数式用!$BA$2:$BB$48, 2, FALSE), "")</f>
        <v/>
      </c>
      <c r="AI1388" s="423" t="str">
        <f t="shared" si="46"/>
        <v/>
      </c>
      <c r="AJ1388" s="424" t="str">
        <f t="shared" si="47"/>
        <v/>
      </c>
    </row>
    <row r="1389" spans="1:36" ht="30" customHeight="1">
      <c r="A1389" s="153">
        <v>1376</v>
      </c>
      <c r="B1389" s="857" t="str">
        <f>IF(基本情報入力シート!C1414="","",基本情報入力シート!C1414)</f>
        <v/>
      </c>
      <c r="C1389" s="858"/>
      <c r="D1389" s="858"/>
      <c r="E1389" s="858"/>
      <c r="F1389" s="858"/>
      <c r="G1389" s="858"/>
      <c r="H1389" s="858"/>
      <c r="I1389" s="859"/>
      <c r="J1389" s="405" t="str">
        <f>IF(基本情報入力シート!M1414="","",基本情報入力シート!M1414)</f>
        <v/>
      </c>
      <c r="K1389" s="406" t="str">
        <f>IF(基本情報入力シート!R1414="","",基本情報入力シート!R1414)</f>
        <v/>
      </c>
      <c r="L1389" s="406" t="str">
        <f>IF(基本情報入力シート!W1414="","",基本情報入力シート!W1414)</f>
        <v/>
      </c>
      <c r="M1389" s="405" t="str">
        <f>IF(基本情報入力シート!X1414="","",基本情報入力シート!X1414)</f>
        <v/>
      </c>
      <c r="N1389" s="157" t="str">
        <f>IF(基本情報入力シート!Y1414="","",基本情報入力シート!Y1414)</f>
        <v/>
      </c>
      <c r="O1389" s="164"/>
      <c r="P1389" s="43"/>
      <c r="Q1389" s="860"/>
      <c r="R1389" s="861"/>
      <c r="S1389" s="154" t="str">
        <f>IFERROR(ROUNDDOWN(Q1389*VLOOKUP(N1389,【参考】数式用!$AR$2:$AW$48,MATCH(P1389,【参考】数式用!$AT$4:$AW$4)+2,FALSE)*0.5, 0), "")</f>
        <v/>
      </c>
      <c r="T1389" s="47"/>
      <c r="U1389" s="156" t="str">
        <f>IFERROR(IF(AG1389&lt;&gt;"",Q1389*VLOOKUP(N1389,【参考】数式用!$AG$2:$AL$48,MATCH(P1389,【参考】数式用!$AI$4:$AL$4,0)+2,0), ""), "")</f>
        <v/>
      </c>
      <c r="V1389" s="42"/>
      <c r="W1389" s="862"/>
      <c r="X1389" s="863"/>
      <c r="Y1389" s="43"/>
      <c r="Z1389" s="48"/>
      <c r="AA1389" s="155"/>
      <c r="AB1389" s="49"/>
      <c r="AC1389" s="864" t="str">
        <f>IFERROR(IF(AG1389&lt;&gt;"",Z1389*VLOOKUP(N1389,【参考】数式用!$AG$2:$AL$48,MATCH(Y1389,【参考】数式用!$AI$4:$AL$4,0)+2,0), ""), "")</f>
        <v/>
      </c>
      <c r="AD1389" s="864"/>
      <c r="AE1389" s="409"/>
      <c r="AF1389" s="53"/>
      <c r="AG1389" s="421" t="str">
        <f>IFERROR(VLOOKUP(O1389, 【参考】数式用!$AY$5:$AY$13, 1, FALSE), "")</f>
        <v/>
      </c>
      <c r="AH1389" s="422" t="str">
        <f>IFERROR(VLOOKUP(N1389, 【参考】数式用!$BA$2:$BB$48, 2, FALSE), "")</f>
        <v/>
      </c>
      <c r="AI1389" s="423" t="str">
        <f t="shared" si="46"/>
        <v/>
      </c>
      <c r="AJ1389" s="424" t="str">
        <f t="shared" si="47"/>
        <v/>
      </c>
    </row>
    <row r="1390" spans="1:36" ht="30" customHeight="1">
      <c r="A1390" s="153">
        <v>1377</v>
      </c>
      <c r="B1390" s="857" t="str">
        <f>IF(基本情報入力シート!C1415="","",基本情報入力シート!C1415)</f>
        <v/>
      </c>
      <c r="C1390" s="858"/>
      <c r="D1390" s="858"/>
      <c r="E1390" s="858"/>
      <c r="F1390" s="858"/>
      <c r="G1390" s="858"/>
      <c r="H1390" s="858"/>
      <c r="I1390" s="859"/>
      <c r="J1390" s="405" t="str">
        <f>IF(基本情報入力シート!M1415="","",基本情報入力シート!M1415)</f>
        <v/>
      </c>
      <c r="K1390" s="406" t="str">
        <f>IF(基本情報入力シート!R1415="","",基本情報入力シート!R1415)</f>
        <v/>
      </c>
      <c r="L1390" s="406" t="str">
        <f>IF(基本情報入力シート!W1415="","",基本情報入力シート!W1415)</f>
        <v/>
      </c>
      <c r="M1390" s="405" t="str">
        <f>IF(基本情報入力シート!X1415="","",基本情報入力シート!X1415)</f>
        <v/>
      </c>
      <c r="N1390" s="157" t="str">
        <f>IF(基本情報入力シート!Y1415="","",基本情報入力シート!Y1415)</f>
        <v/>
      </c>
      <c r="O1390" s="164"/>
      <c r="P1390" s="43"/>
      <c r="Q1390" s="860"/>
      <c r="R1390" s="861"/>
      <c r="S1390" s="154" t="str">
        <f>IFERROR(ROUNDDOWN(Q1390*VLOOKUP(N1390,【参考】数式用!$AR$2:$AW$48,MATCH(P1390,【参考】数式用!$AT$4:$AW$4)+2,FALSE)*0.5, 0), "")</f>
        <v/>
      </c>
      <c r="T1390" s="47"/>
      <c r="U1390" s="156" t="str">
        <f>IFERROR(IF(AG1390&lt;&gt;"",Q1390*VLOOKUP(N1390,【参考】数式用!$AG$2:$AL$48,MATCH(P1390,【参考】数式用!$AI$4:$AL$4,0)+2,0), ""), "")</f>
        <v/>
      </c>
      <c r="V1390" s="42"/>
      <c r="W1390" s="862"/>
      <c r="X1390" s="863"/>
      <c r="Y1390" s="43"/>
      <c r="Z1390" s="48"/>
      <c r="AA1390" s="155"/>
      <c r="AB1390" s="49"/>
      <c r="AC1390" s="864" t="str">
        <f>IFERROR(IF(AG1390&lt;&gt;"",Z1390*VLOOKUP(N1390,【参考】数式用!$AG$2:$AL$48,MATCH(Y1390,【参考】数式用!$AI$4:$AL$4,0)+2,0), ""), "")</f>
        <v/>
      </c>
      <c r="AD1390" s="864"/>
      <c r="AE1390" s="409"/>
      <c r="AF1390" s="53"/>
      <c r="AG1390" s="421" t="str">
        <f>IFERROR(VLOOKUP(O1390, 【参考】数式用!$AY$5:$AY$13, 1, FALSE), "")</f>
        <v/>
      </c>
      <c r="AH1390" s="422" t="str">
        <f>IFERROR(VLOOKUP(N1390, 【参考】数式用!$BA$2:$BB$48, 2, FALSE), "")</f>
        <v/>
      </c>
      <c r="AI1390" s="423" t="str">
        <f t="shared" si="46"/>
        <v/>
      </c>
      <c r="AJ1390" s="424" t="str">
        <f t="shared" si="47"/>
        <v/>
      </c>
    </row>
    <row r="1391" spans="1:36" ht="30" customHeight="1">
      <c r="A1391" s="153">
        <v>1378</v>
      </c>
      <c r="B1391" s="857" t="str">
        <f>IF(基本情報入力シート!C1416="","",基本情報入力シート!C1416)</f>
        <v/>
      </c>
      <c r="C1391" s="858"/>
      <c r="D1391" s="858"/>
      <c r="E1391" s="858"/>
      <c r="F1391" s="858"/>
      <c r="G1391" s="858"/>
      <c r="H1391" s="858"/>
      <c r="I1391" s="859"/>
      <c r="J1391" s="405" t="str">
        <f>IF(基本情報入力シート!M1416="","",基本情報入力シート!M1416)</f>
        <v/>
      </c>
      <c r="K1391" s="406" t="str">
        <f>IF(基本情報入力シート!R1416="","",基本情報入力シート!R1416)</f>
        <v/>
      </c>
      <c r="L1391" s="406" t="str">
        <f>IF(基本情報入力シート!W1416="","",基本情報入力シート!W1416)</f>
        <v/>
      </c>
      <c r="M1391" s="405" t="str">
        <f>IF(基本情報入力シート!X1416="","",基本情報入力シート!X1416)</f>
        <v/>
      </c>
      <c r="N1391" s="157" t="str">
        <f>IF(基本情報入力シート!Y1416="","",基本情報入力シート!Y1416)</f>
        <v/>
      </c>
      <c r="O1391" s="164"/>
      <c r="P1391" s="43"/>
      <c r="Q1391" s="860"/>
      <c r="R1391" s="861"/>
      <c r="S1391" s="154" t="str">
        <f>IFERROR(ROUNDDOWN(Q1391*VLOOKUP(N1391,【参考】数式用!$AR$2:$AW$48,MATCH(P1391,【参考】数式用!$AT$4:$AW$4)+2,FALSE)*0.5, 0), "")</f>
        <v/>
      </c>
      <c r="T1391" s="47"/>
      <c r="U1391" s="156" t="str">
        <f>IFERROR(IF(AG1391&lt;&gt;"",Q1391*VLOOKUP(N1391,【参考】数式用!$AG$2:$AL$48,MATCH(P1391,【参考】数式用!$AI$4:$AL$4,0)+2,0), ""), "")</f>
        <v/>
      </c>
      <c r="V1391" s="42"/>
      <c r="W1391" s="862"/>
      <c r="X1391" s="863"/>
      <c r="Y1391" s="43"/>
      <c r="Z1391" s="48"/>
      <c r="AA1391" s="155"/>
      <c r="AB1391" s="49"/>
      <c r="AC1391" s="864" t="str">
        <f>IFERROR(IF(AG1391&lt;&gt;"",Z1391*VLOOKUP(N1391,【参考】数式用!$AG$2:$AL$48,MATCH(Y1391,【参考】数式用!$AI$4:$AL$4,0)+2,0), ""), "")</f>
        <v/>
      </c>
      <c r="AD1391" s="864"/>
      <c r="AE1391" s="409"/>
      <c r="AF1391" s="53"/>
      <c r="AG1391" s="421" t="str">
        <f>IFERROR(VLOOKUP(O1391, 【参考】数式用!$AY$5:$AY$13, 1, FALSE), "")</f>
        <v/>
      </c>
      <c r="AH1391" s="422" t="str">
        <f>IFERROR(VLOOKUP(N1391, 【参考】数式用!$BA$2:$BB$48, 2, FALSE), "")</f>
        <v/>
      </c>
      <c r="AI1391" s="423" t="str">
        <f t="shared" si="46"/>
        <v/>
      </c>
      <c r="AJ1391" s="424" t="str">
        <f t="shared" si="47"/>
        <v/>
      </c>
    </row>
    <row r="1392" spans="1:36" ht="30" customHeight="1">
      <c r="A1392" s="153">
        <v>1379</v>
      </c>
      <c r="B1392" s="857" t="str">
        <f>IF(基本情報入力シート!C1417="","",基本情報入力シート!C1417)</f>
        <v/>
      </c>
      <c r="C1392" s="858"/>
      <c r="D1392" s="858"/>
      <c r="E1392" s="858"/>
      <c r="F1392" s="858"/>
      <c r="G1392" s="858"/>
      <c r="H1392" s="858"/>
      <c r="I1392" s="859"/>
      <c r="J1392" s="405" t="str">
        <f>IF(基本情報入力シート!M1417="","",基本情報入力シート!M1417)</f>
        <v/>
      </c>
      <c r="K1392" s="406" t="str">
        <f>IF(基本情報入力シート!R1417="","",基本情報入力シート!R1417)</f>
        <v/>
      </c>
      <c r="L1392" s="406" t="str">
        <f>IF(基本情報入力シート!W1417="","",基本情報入力シート!W1417)</f>
        <v/>
      </c>
      <c r="M1392" s="405" t="str">
        <f>IF(基本情報入力シート!X1417="","",基本情報入力シート!X1417)</f>
        <v/>
      </c>
      <c r="N1392" s="157" t="str">
        <f>IF(基本情報入力シート!Y1417="","",基本情報入力シート!Y1417)</f>
        <v/>
      </c>
      <c r="O1392" s="164"/>
      <c r="P1392" s="43"/>
      <c r="Q1392" s="860"/>
      <c r="R1392" s="861"/>
      <c r="S1392" s="154" t="str">
        <f>IFERROR(ROUNDDOWN(Q1392*VLOOKUP(N1392,【参考】数式用!$AR$2:$AW$48,MATCH(P1392,【参考】数式用!$AT$4:$AW$4)+2,FALSE)*0.5, 0), "")</f>
        <v/>
      </c>
      <c r="T1392" s="47"/>
      <c r="U1392" s="156" t="str">
        <f>IFERROR(IF(AG1392&lt;&gt;"",Q1392*VLOOKUP(N1392,【参考】数式用!$AG$2:$AL$48,MATCH(P1392,【参考】数式用!$AI$4:$AL$4,0)+2,0), ""), "")</f>
        <v/>
      </c>
      <c r="V1392" s="42"/>
      <c r="W1392" s="862"/>
      <c r="X1392" s="863"/>
      <c r="Y1392" s="43"/>
      <c r="Z1392" s="48"/>
      <c r="AA1392" s="155"/>
      <c r="AB1392" s="49"/>
      <c r="AC1392" s="864" t="str">
        <f>IFERROR(IF(AG1392&lt;&gt;"",Z1392*VLOOKUP(N1392,【参考】数式用!$AG$2:$AL$48,MATCH(Y1392,【参考】数式用!$AI$4:$AL$4,0)+2,0), ""), "")</f>
        <v/>
      </c>
      <c r="AD1392" s="864"/>
      <c r="AE1392" s="409"/>
      <c r="AF1392" s="53"/>
      <c r="AG1392" s="421" t="str">
        <f>IFERROR(VLOOKUP(O1392, 【参考】数式用!$AY$5:$AY$13, 1, FALSE), "")</f>
        <v/>
      </c>
      <c r="AH1392" s="422" t="str">
        <f>IFERROR(VLOOKUP(N1392, 【参考】数式用!$BA$2:$BB$48, 2, FALSE), "")</f>
        <v/>
      </c>
      <c r="AI1392" s="423" t="str">
        <f t="shared" si="46"/>
        <v/>
      </c>
      <c r="AJ1392" s="424" t="str">
        <f t="shared" si="47"/>
        <v/>
      </c>
    </row>
    <row r="1393" spans="1:36" ht="30" customHeight="1">
      <c r="A1393" s="153">
        <v>1380</v>
      </c>
      <c r="B1393" s="857" t="str">
        <f>IF(基本情報入力シート!C1418="","",基本情報入力シート!C1418)</f>
        <v/>
      </c>
      <c r="C1393" s="858"/>
      <c r="D1393" s="858"/>
      <c r="E1393" s="858"/>
      <c r="F1393" s="858"/>
      <c r="G1393" s="858"/>
      <c r="H1393" s="858"/>
      <c r="I1393" s="859"/>
      <c r="J1393" s="405" t="str">
        <f>IF(基本情報入力シート!M1418="","",基本情報入力シート!M1418)</f>
        <v/>
      </c>
      <c r="K1393" s="406" t="str">
        <f>IF(基本情報入力シート!R1418="","",基本情報入力シート!R1418)</f>
        <v/>
      </c>
      <c r="L1393" s="406" t="str">
        <f>IF(基本情報入力シート!W1418="","",基本情報入力シート!W1418)</f>
        <v/>
      </c>
      <c r="M1393" s="405" t="str">
        <f>IF(基本情報入力シート!X1418="","",基本情報入力シート!X1418)</f>
        <v/>
      </c>
      <c r="N1393" s="157" t="str">
        <f>IF(基本情報入力シート!Y1418="","",基本情報入力シート!Y1418)</f>
        <v/>
      </c>
      <c r="O1393" s="164"/>
      <c r="P1393" s="43"/>
      <c r="Q1393" s="860"/>
      <c r="R1393" s="861"/>
      <c r="S1393" s="154" t="str">
        <f>IFERROR(ROUNDDOWN(Q1393*VLOOKUP(N1393,【参考】数式用!$AR$2:$AW$48,MATCH(P1393,【参考】数式用!$AT$4:$AW$4)+2,FALSE)*0.5, 0), "")</f>
        <v/>
      </c>
      <c r="T1393" s="47"/>
      <c r="U1393" s="156" t="str">
        <f>IFERROR(IF(AG1393&lt;&gt;"",Q1393*VLOOKUP(N1393,【参考】数式用!$AG$2:$AL$48,MATCH(P1393,【参考】数式用!$AI$4:$AL$4,0)+2,0), ""), "")</f>
        <v/>
      </c>
      <c r="V1393" s="42"/>
      <c r="W1393" s="862"/>
      <c r="X1393" s="863"/>
      <c r="Y1393" s="43"/>
      <c r="Z1393" s="48"/>
      <c r="AA1393" s="155"/>
      <c r="AB1393" s="49"/>
      <c r="AC1393" s="864" t="str">
        <f>IFERROR(IF(AG1393&lt;&gt;"",Z1393*VLOOKUP(N1393,【参考】数式用!$AG$2:$AL$48,MATCH(Y1393,【参考】数式用!$AI$4:$AL$4,0)+2,0), ""), "")</f>
        <v/>
      </c>
      <c r="AD1393" s="864"/>
      <c r="AE1393" s="409"/>
      <c r="AF1393" s="53"/>
      <c r="AG1393" s="421" t="str">
        <f>IFERROR(VLOOKUP(O1393, 【参考】数式用!$AY$5:$AY$13, 1, FALSE), "")</f>
        <v/>
      </c>
      <c r="AH1393" s="422" t="str">
        <f>IFERROR(VLOOKUP(N1393, 【参考】数式用!$BA$2:$BB$48, 2, FALSE), "")</f>
        <v/>
      </c>
      <c r="AI1393" s="423" t="str">
        <f t="shared" si="46"/>
        <v/>
      </c>
      <c r="AJ1393" s="424" t="str">
        <f t="shared" si="47"/>
        <v/>
      </c>
    </row>
    <row r="1394" spans="1:36" ht="30" customHeight="1">
      <c r="A1394" s="153">
        <v>1381</v>
      </c>
      <c r="B1394" s="857" t="str">
        <f>IF(基本情報入力シート!C1419="","",基本情報入力シート!C1419)</f>
        <v/>
      </c>
      <c r="C1394" s="858"/>
      <c r="D1394" s="858"/>
      <c r="E1394" s="858"/>
      <c r="F1394" s="858"/>
      <c r="G1394" s="858"/>
      <c r="H1394" s="858"/>
      <c r="I1394" s="859"/>
      <c r="J1394" s="405" t="str">
        <f>IF(基本情報入力シート!M1419="","",基本情報入力シート!M1419)</f>
        <v/>
      </c>
      <c r="K1394" s="406" t="str">
        <f>IF(基本情報入力シート!R1419="","",基本情報入力シート!R1419)</f>
        <v/>
      </c>
      <c r="L1394" s="406" t="str">
        <f>IF(基本情報入力シート!W1419="","",基本情報入力シート!W1419)</f>
        <v/>
      </c>
      <c r="M1394" s="405" t="str">
        <f>IF(基本情報入力シート!X1419="","",基本情報入力シート!X1419)</f>
        <v/>
      </c>
      <c r="N1394" s="157" t="str">
        <f>IF(基本情報入力シート!Y1419="","",基本情報入力シート!Y1419)</f>
        <v/>
      </c>
      <c r="O1394" s="164"/>
      <c r="P1394" s="43"/>
      <c r="Q1394" s="860"/>
      <c r="R1394" s="861"/>
      <c r="S1394" s="154" t="str">
        <f>IFERROR(ROUNDDOWN(Q1394*VLOOKUP(N1394,【参考】数式用!$AR$2:$AW$48,MATCH(P1394,【参考】数式用!$AT$4:$AW$4)+2,FALSE)*0.5, 0), "")</f>
        <v/>
      </c>
      <c r="T1394" s="47"/>
      <c r="U1394" s="156" t="str">
        <f>IFERROR(IF(AG1394&lt;&gt;"",Q1394*VLOOKUP(N1394,【参考】数式用!$AG$2:$AL$48,MATCH(P1394,【参考】数式用!$AI$4:$AL$4,0)+2,0), ""), "")</f>
        <v/>
      </c>
      <c r="V1394" s="42"/>
      <c r="W1394" s="862"/>
      <c r="X1394" s="863"/>
      <c r="Y1394" s="43"/>
      <c r="Z1394" s="48"/>
      <c r="AA1394" s="155"/>
      <c r="AB1394" s="49"/>
      <c r="AC1394" s="864" t="str">
        <f>IFERROR(IF(AG1394&lt;&gt;"",Z1394*VLOOKUP(N1394,【参考】数式用!$AG$2:$AL$48,MATCH(Y1394,【参考】数式用!$AI$4:$AL$4,0)+2,0), ""), "")</f>
        <v/>
      </c>
      <c r="AD1394" s="864"/>
      <c r="AE1394" s="409"/>
      <c r="AF1394" s="53"/>
      <c r="AG1394" s="421" t="str">
        <f>IFERROR(VLOOKUP(O1394, 【参考】数式用!$AY$5:$AY$13, 1, FALSE), "")</f>
        <v/>
      </c>
      <c r="AH1394" s="422" t="str">
        <f>IFERROR(VLOOKUP(N1394, 【参考】数式用!$BA$2:$BB$48, 2, FALSE), "")</f>
        <v/>
      </c>
      <c r="AI1394" s="423" t="str">
        <f t="shared" si="46"/>
        <v/>
      </c>
      <c r="AJ1394" s="424" t="str">
        <f t="shared" si="47"/>
        <v/>
      </c>
    </row>
    <row r="1395" spans="1:36" ht="30" customHeight="1">
      <c r="A1395" s="153">
        <v>1382</v>
      </c>
      <c r="B1395" s="857" t="str">
        <f>IF(基本情報入力シート!C1420="","",基本情報入力シート!C1420)</f>
        <v/>
      </c>
      <c r="C1395" s="858"/>
      <c r="D1395" s="858"/>
      <c r="E1395" s="858"/>
      <c r="F1395" s="858"/>
      <c r="G1395" s="858"/>
      <c r="H1395" s="858"/>
      <c r="I1395" s="859"/>
      <c r="J1395" s="405" t="str">
        <f>IF(基本情報入力シート!M1420="","",基本情報入力シート!M1420)</f>
        <v/>
      </c>
      <c r="K1395" s="406" t="str">
        <f>IF(基本情報入力シート!R1420="","",基本情報入力シート!R1420)</f>
        <v/>
      </c>
      <c r="L1395" s="406" t="str">
        <f>IF(基本情報入力シート!W1420="","",基本情報入力シート!W1420)</f>
        <v/>
      </c>
      <c r="M1395" s="405" t="str">
        <f>IF(基本情報入力シート!X1420="","",基本情報入力シート!X1420)</f>
        <v/>
      </c>
      <c r="N1395" s="157" t="str">
        <f>IF(基本情報入力シート!Y1420="","",基本情報入力シート!Y1420)</f>
        <v/>
      </c>
      <c r="O1395" s="164"/>
      <c r="P1395" s="43"/>
      <c r="Q1395" s="860"/>
      <c r="R1395" s="861"/>
      <c r="S1395" s="154" t="str">
        <f>IFERROR(ROUNDDOWN(Q1395*VLOOKUP(N1395,【参考】数式用!$AR$2:$AW$48,MATCH(P1395,【参考】数式用!$AT$4:$AW$4)+2,FALSE)*0.5, 0), "")</f>
        <v/>
      </c>
      <c r="T1395" s="47"/>
      <c r="U1395" s="156" t="str">
        <f>IFERROR(IF(AG1395&lt;&gt;"",Q1395*VLOOKUP(N1395,【参考】数式用!$AG$2:$AL$48,MATCH(P1395,【参考】数式用!$AI$4:$AL$4,0)+2,0), ""), "")</f>
        <v/>
      </c>
      <c r="V1395" s="42"/>
      <c r="W1395" s="862"/>
      <c r="X1395" s="863"/>
      <c r="Y1395" s="43"/>
      <c r="Z1395" s="48"/>
      <c r="AA1395" s="155"/>
      <c r="AB1395" s="49"/>
      <c r="AC1395" s="864" t="str">
        <f>IFERROR(IF(AG1395&lt;&gt;"",Z1395*VLOOKUP(N1395,【参考】数式用!$AG$2:$AL$48,MATCH(Y1395,【参考】数式用!$AI$4:$AL$4,0)+2,0), ""), "")</f>
        <v/>
      </c>
      <c r="AD1395" s="864"/>
      <c r="AE1395" s="409"/>
      <c r="AF1395" s="53"/>
      <c r="AG1395" s="421" t="str">
        <f>IFERROR(VLOOKUP(O1395, 【参考】数式用!$AY$5:$AY$13, 1, FALSE), "")</f>
        <v/>
      </c>
      <c r="AH1395" s="422" t="str">
        <f>IFERROR(VLOOKUP(N1395, 【参考】数式用!$BA$2:$BB$48, 2, FALSE), "")</f>
        <v/>
      </c>
      <c r="AI1395" s="423" t="str">
        <f t="shared" si="46"/>
        <v/>
      </c>
      <c r="AJ1395" s="424" t="str">
        <f t="shared" si="47"/>
        <v/>
      </c>
    </row>
    <row r="1396" spans="1:36" ht="30" customHeight="1">
      <c r="A1396" s="153">
        <v>1383</v>
      </c>
      <c r="B1396" s="857" t="str">
        <f>IF(基本情報入力シート!C1421="","",基本情報入力シート!C1421)</f>
        <v/>
      </c>
      <c r="C1396" s="858"/>
      <c r="D1396" s="858"/>
      <c r="E1396" s="858"/>
      <c r="F1396" s="858"/>
      <c r="G1396" s="858"/>
      <c r="H1396" s="858"/>
      <c r="I1396" s="859"/>
      <c r="J1396" s="405" t="str">
        <f>IF(基本情報入力シート!M1421="","",基本情報入力シート!M1421)</f>
        <v/>
      </c>
      <c r="K1396" s="406" t="str">
        <f>IF(基本情報入力シート!R1421="","",基本情報入力シート!R1421)</f>
        <v/>
      </c>
      <c r="L1396" s="406" t="str">
        <f>IF(基本情報入力シート!W1421="","",基本情報入力シート!W1421)</f>
        <v/>
      </c>
      <c r="M1396" s="405" t="str">
        <f>IF(基本情報入力シート!X1421="","",基本情報入力シート!X1421)</f>
        <v/>
      </c>
      <c r="N1396" s="157" t="str">
        <f>IF(基本情報入力シート!Y1421="","",基本情報入力シート!Y1421)</f>
        <v/>
      </c>
      <c r="O1396" s="164"/>
      <c r="P1396" s="43"/>
      <c r="Q1396" s="860"/>
      <c r="R1396" s="861"/>
      <c r="S1396" s="154" t="str">
        <f>IFERROR(ROUNDDOWN(Q1396*VLOOKUP(N1396,【参考】数式用!$AR$2:$AW$48,MATCH(P1396,【参考】数式用!$AT$4:$AW$4)+2,FALSE)*0.5, 0), "")</f>
        <v/>
      </c>
      <c r="T1396" s="47"/>
      <c r="U1396" s="156" t="str">
        <f>IFERROR(IF(AG1396&lt;&gt;"",Q1396*VLOOKUP(N1396,【参考】数式用!$AG$2:$AL$48,MATCH(P1396,【参考】数式用!$AI$4:$AL$4,0)+2,0), ""), "")</f>
        <v/>
      </c>
      <c r="V1396" s="42"/>
      <c r="W1396" s="862"/>
      <c r="X1396" s="863"/>
      <c r="Y1396" s="43"/>
      <c r="Z1396" s="48"/>
      <c r="AA1396" s="155"/>
      <c r="AB1396" s="49"/>
      <c r="AC1396" s="864" t="str">
        <f>IFERROR(IF(AG1396&lt;&gt;"",Z1396*VLOOKUP(N1396,【参考】数式用!$AG$2:$AL$48,MATCH(Y1396,【参考】数式用!$AI$4:$AL$4,0)+2,0), ""), "")</f>
        <v/>
      </c>
      <c r="AD1396" s="864"/>
      <c r="AE1396" s="409"/>
      <c r="AF1396" s="53"/>
      <c r="AG1396" s="421" t="str">
        <f>IFERROR(VLOOKUP(O1396, 【参考】数式用!$AY$5:$AY$13, 1, FALSE), "")</f>
        <v/>
      </c>
      <c r="AH1396" s="422" t="str">
        <f>IFERROR(VLOOKUP(N1396, 【参考】数式用!$BA$2:$BB$48, 2, FALSE), "")</f>
        <v/>
      </c>
      <c r="AI1396" s="423" t="str">
        <f t="shared" si="46"/>
        <v/>
      </c>
      <c r="AJ1396" s="424" t="str">
        <f t="shared" si="47"/>
        <v/>
      </c>
    </row>
    <row r="1397" spans="1:36" ht="30" customHeight="1">
      <c r="A1397" s="153">
        <v>1384</v>
      </c>
      <c r="B1397" s="857" t="str">
        <f>IF(基本情報入力シート!C1422="","",基本情報入力シート!C1422)</f>
        <v/>
      </c>
      <c r="C1397" s="858"/>
      <c r="D1397" s="858"/>
      <c r="E1397" s="858"/>
      <c r="F1397" s="858"/>
      <c r="G1397" s="858"/>
      <c r="H1397" s="858"/>
      <c r="I1397" s="859"/>
      <c r="J1397" s="405" t="str">
        <f>IF(基本情報入力シート!M1422="","",基本情報入力シート!M1422)</f>
        <v/>
      </c>
      <c r="K1397" s="406" t="str">
        <f>IF(基本情報入力シート!R1422="","",基本情報入力シート!R1422)</f>
        <v/>
      </c>
      <c r="L1397" s="406" t="str">
        <f>IF(基本情報入力シート!W1422="","",基本情報入力シート!W1422)</f>
        <v/>
      </c>
      <c r="M1397" s="405" t="str">
        <f>IF(基本情報入力シート!X1422="","",基本情報入力シート!X1422)</f>
        <v/>
      </c>
      <c r="N1397" s="157" t="str">
        <f>IF(基本情報入力シート!Y1422="","",基本情報入力シート!Y1422)</f>
        <v/>
      </c>
      <c r="O1397" s="164"/>
      <c r="P1397" s="43"/>
      <c r="Q1397" s="860"/>
      <c r="R1397" s="861"/>
      <c r="S1397" s="154" t="str">
        <f>IFERROR(ROUNDDOWN(Q1397*VLOOKUP(N1397,【参考】数式用!$AR$2:$AW$48,MATCH(P1397,【参考】数式用!$AT$4:$AW$4)+2,FALSE)*0.5, 0), "")</f>
        <v/>
      </c>
      <c r="T1397" s="47"/>
      <c r="U1397" s="156" t="str">
        <f>IFERROR(IF(AG1397&lt;&gt;"",Q1397*VLOOKUP(N1397,【参考】数式用!$AG$2:$AL$48,MATCH(P1397,【参考】数式用!$AI$4:$AL$4,0)+2,0), ""), "")</f>
        <v/>
      </c>
      <c r="V1397" s="42"/>
      <c r="W1397" s="862"/>
      <c r="X1397" s="863"/>
      <c r="Y1397" s="43"/>
      <c r="Z1397" s="48"/>
      <c r="AA1397" s="155"/>
      <c r="AB1397" s="49"/>
      <c r="AC1397" s="864" t="str">
        <f>IFERROR(IF(AG1397&lt;&gt;"",Z1397*VLOOKUP(N1397,【参考】数式用!$AG$2:$AL$48,MATCH(Y1397,【参考】数式用!$AI$4:$AL$4,0)+2,0), ""), "")</f>
        <v/>
      </c>
      <c r="AD1397" s="864"/>
      <c r="AE1397" s="409"/>
      <c r="AF1397" s="53"/>
      <c r="AG1397" s="421" t="str">
        <f>IFERROR(VLOOKUP(O1397, 【参考】数式用!$AY$5:$AY$13, 1, FALSE), "")</f>
        <v/>
      </c>
      <c r="AH1397" s="422" t="str">
        <f>IFERROR(VLOOKUP(N1397, 【参考】数式用!$BA$2:$BB$48, 2, FALSE), "")</f>
        <v/>
      </c>
      <c r="AI1397" s="423" t="str">
        <f t="shared" si="46"/>
        <v/>
      </c>
      <c r="AJ1397" s="424" t="str">
        <f t="shared" si="47"/>
        <v/>
      </c>
    </row>
    <row r="1398" spans="1:36" ht="30" customHeight="1">
      <c r="A1398" s="153">
        <v>1385</v>
      </c>
      <c r="B1398" s="857" t="str">
        <f>IF(基本情報入力シート!C1423="","",基本情報入力シート!C1423)</f>
        <v/>
      </c>
      <c r="C1398" s="858"/>
      <c r="D1398" s="858"/>
      <c r="E1398" s="858"/>
      <c r="F1398" s="858"/>
      <c r="G1398" s="858"/>
      <c r="H1398" s="858"/>
      <c r="I1398" s="859"/>
      <c r="J1398" s="405" t="str">
        <f>IF(基本情報入力シート!M1423="","",基本情報入力シート!M1423)</f>
        <v/>
      </c>
      <c r="K1398" s="406" t="str">
        <f>IF(基本情報入力シート!R1423="","",基本情報入力シート!R1423)</f>
        <v/>
      </c>
      <c r="L1398" s="406" t="str">
        <f>IF(基本情報入力シート!W1423="","",基本情報入力シート!W1423)</f>
        <v/>
      </c>
      <c r="M1398" s="405" t="str">
        <f>IF(基本情報入力シート!X1423="","",基本情報入力シート!X1423)</f>
        <v/>
      </c>
      <c r="N1398" s="157" t="str">
        <f>IF(基本情報入力シート!Y1423="","",基本情報入力シート!Y1423)</f>
        <v/>
      </c>
      <c r="O1398" s="164"/>
      <c r="P1398" s="43"/>
      <c r="Q1398" s="860"/>
      <c r="R1398" s="861"/>
      <c r="S1398" s="154" t="str">
        <f>IFERROR(ROUNDDOWN(Q1398*VLOOKUP(N1398,【参考】数式用!$AR$2:$AW$48,MATCH(P1398,【参考】数式用!$AT$4:$AW$4)+2,FALSE)*0.5, 0), "")</f>
        <v/>
      </c>
      <c r="T1398" s="47"/>
      <c r="U1398" s="156" t="str">
        <f>IFERROR(IF(AG1398&lt;&gt;"",Q1398*VLOOKUP(N1398,【参考】数式用!$AG$2:$AL$48,MATCH(P1398,【参考】数式用!$AI$4:$AL$4,0)+2,0), ""), "")</f>
        <v/>
      </c>
      <c r="V1398" s="42"/>
      <c r="W1398" s="862"/>
      <c r="X1398" s="863"/>
      <c r="Y1398" s="43"/>
      <c r="Z1398" s="48"/>
      <c r="AA1398" s="155"/>
      <c r="AB1398" s="49"/>
      <c r="AC1398" s="864" t="str">
        <f>IFERROR(IF(AG1398&lt;&gt;"",Z1398*VLOOKUP(N1398,【参考】数式用!$AG$2:$AL$48,MATCH(Y1398,【参考】数式用!$AI$4:$AL$4,0)+2,0), ""), "")</f>
        <v/>
      </c>
      <c r="AD1398" s="864"/>
      <c r="AE1398" s="409"/>
      <c r="AF1398" s="53"/>
      <c r="AG1398" s="421" t="str">
        <f>IFERROR(VLOOKUP(O1398, 【参考】数式用!$AY$5:$AY$13, 1, FALSE), "")</f>
        <v/>
      </c>
      <c r="AH1398" s="422" t="str">
        <f>IFERROR(VLOOKUP(N1398, 【参考】数式用!$BA$2:$BB$48, 2, FALSE), "")</f>
        <v/>
      </c>
      <c r="AI1398" s="423" t="str">
        <f t="shared" si="46"/>
        <v/>
      </c>
      <c r="AJ1398" s="424" t="str">
        <f t="shared" si="47"/>
        <v/>
      </c>
    </row>
    <row r="1399" spans="1:36" ht="30" customHeight="1">
      <c r="A1399" s="153">
        <v>1386</v>
      </c>
      <c r="B1399" s="857" t="str">
        <f>IF(基本情報入力シート!C1424="","",基本情報入力シート!C1424)</f>
        <v/>
      </c>
      <c r="C1399" s="858"/>
      <c r="D1399" s="858"/>
      <c r="E1399" s="858"/>
      <c r="F1399" s="858"/>
      <c r="G1399" s="858"/>
      <c r="H1399" s="858"/>
      <c r="I1399" s="859"/>
      <c r="J1399" s="405" t="str">
        <f>IF(基本情報入力シート!M1424="","",基本情報入力シート!M1424)</f>
        <v/>
      </c>
      <c r="K1399" s="406" t="str">
        <f>IF(基本情報入力シート!R1424="","",基本情報入力シート!R1424)</f>
        <v/>
      </c>
      <c r="L1399" s="406" t="str">
        <f>IF(基本情報入力シート!W1424="","",基本情報入力シート!W1424)</f>
        <v/>
      </c>
      <c r="M1399" s="405" t="str">
        <f>IF(基本情報入力シート!X1424="","",基本情報入力シート!X1424)</f>
        <v/>
      </c>
      <c r="N1399" s="157" t="str">
        <f>IF(基本情報入力シート!Y1424="","",基本情報入力シート!Y1424)</f>
        <v/>
      </c>
      <c r="O1399" s="164"/>
      <c r="P1399" s="43"/>
      <c r="Q1399" s="860"/>
      <c r="R1399" s="861"/>
      <c r="S1399" s="154" t="str">
        <f>IFERROR(ROUNDDOWN(Q1399*VLOOKUP(N1399,【参考】数式用!$AR$2:$AW$48,MATCH(P1399,【参考】数式用!$AT$4:$AW$4)+2,FALSE)*0.5, 0), "")</f>
        <v/>
      </c>
      <c r="T1399" s="47"/>
      <c r="U1399" s="156" t="str">
        <f>IFERROR(IF(AG1399&lt;&gt;"",Q1399*VLOOKUP(N1399,【参考】数式用!$AG$2:$AL$48,MATCH(P1399,【参考】数式用!$AI$4:$AL$4,0)+2,0), ""), "")</f>
        <v/>
      </c>
      <c r="V1399" s="42"/>
      <c r="W1399" s="862"/>
      <c r="X1399" s="863"/>
      <c r="Y1399" s="43"/>
      <c r="Z1399" s="48"/>
      <c r="AA1399" s="155"/>
      <c r="AB1399" s="49"/>
      <c r="AC1399" s="864" t="str">
        <f>IFERROR(IF(AG1399&lt;&gt;"",Z1399*VLOOKUP(N1399,【参考】数式用!$AG$2:$AL$48,MATCH(Y1399,【参考】数式用!$AI$4:$AL$4,0)+2,0), ""), "")</f>
        <v/>
      </c>
      <c r="AD1399" s="864"/>
      <c r="AE1399" s="409"/>
      <c r="AF1399" s="53"/>
      <c r="AG1399" s="421" t="str">
        <f>IFERROR(VLOOKUP(O1399, 【参考】数式用!$AY$5:$AY$13, 1, FALSE), "")</f>
        <v/>
      </c>
      <c r="AH1399" s="422" t="str">
        <f>IFERROR(VLOOKUP(N1399, 【参考】数式用!$BA$2:$BB$48, 2, FALSE), "")</f>
        <v/>
      </c>
      <c r="AI1399" s="423" t="str">
        <f t="shared" si="46"/>
        <v/>
      </c>
      <c r="AJ1399" s="424" t="str">
        <f t="shared" si="47"/>
        <v/>
      </c>
    </row>
    <row r="1400" spans="1:36" ht="30" customHeight="1">
      <c r="A1400" s="153">
        <v>1387</v>
      </c>
      <c r="B1400" s="857" t="str">
        <f>IF(基本情報入力シート!C1425="","",基本情報入力シート!C1425)</f>
        <v/>
      </c>
      <c r="C1400" s="858"/>
      <c r="D1400" s="858"/>
      <c r="E1400" s="858"/>
      <c r="F1400" s="858"/>
      <c r="G1400" s="858"/>
      <c r="H1400" s="858"/>
      <c r="I1400" s="859"/>
      <c r="J1400" s="405" t="str">
        <f>IF(基本情報入力シート!M1425="","",基本情報入力シート!M1425)</f>
        <v/>
      </c>
      <c r="K1400" s="406" t="str">
        <f>IF(基本情報入力シート!R1425="","",基本情報入力シート!R1425)</f>
        <v/>
      </c>
      <c r="L1400" s="406" t="str">
        <f>IF(基本情報入力シート!W1425="","",基本情報入力シート!W1425)</f>
        <v/>
      </c>
      <c r="M1400" s="405" t="str">
        <f>IF(基本情報入力シート!X1425="","",基本情報入力シート!X1425)</f>
        <v/>
      </c>
      <c r="N1400" s="157" t="str">
        <f>IF(基本情報入力シート!Y1425="","",基本情報入力シート!Y1425)</f>
        <v/>
      </c>
      <c r="O1400" s="164"/>
      <c r="P1400" s="43"/>
      <c r="Q1400" s="860"/>
      <c r="R1400" s="861"/>
      <c r="S1400" s="154" t="str">
        <f>IFERROR(ROUNDDOWN(Q1400*VLOOKUP(N1400,【参考】数式用!$AR$2:$AW$48,MATCH(P1400,【参考】数式用!$AT$4:$AW$4)+2,FALSE)*0.5, 0), "")</f>
        <v/>
      </c>
      <c r="T1400" s="47"/>
      <c r="U1400" s="156" t="str">
        <f>IFERROR(IF(AG1400&lt;&gt;"",Q1400*VLOOKUP(N1400,【参考】数式用!$AG$2:$AL$48,MATCH(P1400,【参考】数式用!$AI$4:$AL$4,0)+2,0), ""), "")</f>
        <v/>
      </c>
      <c r="V1400" s="42"/>
      <c r="W1400" s="862"/>
      <c r="X1400" s="863"/>
      <c r="Y1400" s="43"/>
      <c r="Z1400" s="48"/>
      <c r="AA1400" s="155"/>
      <c r="AB1400" s="49"/>
      <c r="AC1400" s="864" t="str">
        <f>IFERROR(IF(AG1400&lt;&gt;"",Z1400*VLOOKUP(N1400,【参考】数式用!$AG$2:$AL$48,MATCH(Y1400,【参考】数式用!$AI$4:$AL$4,0)+2,0), ""), "")</f>
        <v/>
      </c>
      <c r="AD1400" s="864"/>
      <c r="AE1400" s="409"/>
      <c r="AF1400" s="53"/>
      <c r="AG1400" s="421" t="str">
        <f>IFERROR(VLOOKUP(O1400, 【参考】数式用!$AY$5:$AY$13, 1, FALSE), "")</f>
        <v/>
      </c>
      <c r="AH1400" s="422" t="str">
        <f>IFERROR(VLOOKUP(N1400, 【参考】数式用!$BA$2:$BB$48, 2, FALSE), "")</f>
        <v/>
      </c>
      <c r="AI1400" s="423" t="str">
        <f t="shared" si="46"/>
        <v/>
      </c>
      <c r="AJ1400" s="424" t="str">
        <f t="shared" si="47"/>
        <v/>
      </c>
    </row>
    <row r="1401" spans="1:36" ht="30" customHeight="1">
      <c r="A1401" s="153">
        <v>1388</v>
      </c>
      <c r="B1401" s="857" t="str">
        <f>IF(基本情報入力シート!C1426="","",基本情報入力シート!C1426)</f>
        <v/>
      </c>
      <c r="C1401" s="858"/>
      <c r="D1401" s="858"/>
      <c r="E1401" s="858"/>
      <c r="F1401" s="858"/>
      <c r="G1401" s="858"/>
      <c r="H1401" s="858"/>
      <c r="I1401" s="859"/>
      <c r="J1401" s="405" t="str">
        <f>IF(基本情報入力シート!M1426="","",基本情報入力シート!M1426)</f>
        <v/>
      </c>
      <c r="K1401" s="406" t="str">
        <f>IF(基本情報入力シート!R1426="","",基本情報入力シート!R1426)</f>
        <v/>
      </c>
      <c r="L1401" s="406" t="str">
        <f>IF(基本情報入力シート!W1426="","",基本情報入力シート!W1426)</f>
        <v/>
      </c>
      <c r="M1401" s="405" t="str">
        <f>IF(基本情報入力シート!X1426="","",基本情報入力シート!X1426)</f>
        <v/>
      </c>
      <c r="N1401" s="157" t="str">
        <f>IF(基本情報入力シート!Y1426="","",基本情報入力シート!Y1426)</f>
        <v/>
      </c>
      <c r="O1401" s="164"/>
      <c r="P1401" s="43"/>
      <c r="Q1401" s="860"/>
      <c r="R1401" s="861"/>
      <c r="S1401" s="154" t="str">
        <f>IFERROR(ROUNDDOWN(Q1401*VLOOKUP(N1401,【参考】数式用!$AR$2:$AW$48,MATCH(P1401,【参考】数式用!$AT$4:$AW$4)+2,FALSE)*0.5, 0), "")</f>
        <v/>
      </c>
      <c r="T1401" s="47"/>
      <c r="U1401" s="156" t="str">
        <f>IFERROR(IF(AG1401&lt;&gt;"",Q1401*VLOOKUP(N1401,【参考】数式用!$AG$2:$AL$48,MATCH(P1401,【参考】数式用!$AI$4:$AL$4,0)+2,0), ""), "")</f>
        <v/>
      </c>
      <c r="V1401" s="42"/>
      <c r="W1401" s="862"/>
      <c r="X1401" s="863"/>
      <c r="Y1401" s="43"/>
      <c r="Z1401" s="48"/>
      <c r="AA1401" s="155"/>
      <c r="AB1401" s="49"/>
      <c r="AC1401" s="864" t="str">
        <f>IFERROR(IF(AG1401&lt;&gt;"",Z1401*VLOOKUP(N1401,【参考】数式用!$AG$2:$AL$48,MATCH(Y1401,【参考】数式用!$AI$4:$AL$4,0)+2,0), ""), "")</f>
        <v/>
      </c>
      <c r="AD1401" s="864"/>
      <c r="AE1401" s="409"/>
      <c r="AF1401" s="53"/>
      <c r="AG1401" s="421" t="str">
        <f>IFERROR(VLOOKUP(O1401, 【参考】数式用!$AY$5:$AY$13, 1, FALSE), "")</f>
        <v/>
      </c>
      <c r="AH1401" s="422" t="str">
        <f>IFERROR(VLOOKUP(N1401, 【参考】数式用!$BA$2:$BB$48, 2, FALSE), "")</f>
        <v/>
      </c>
      <c r="AI1401" s="423" t="str">
        <f t="shared" si="46"/>
        <v/>
      </c>
      <c r="AJ1401" s="424" t="str">
        <f t="shared" si="47"/>
        <v/>
      </c>
    </row>
    <row r="1402" spans="1:36" ht="30" customHeight="1">
      <c r="A1402" s="153">
        <v>1389</v>
      </c>
      <c r="B1402" s="857" t="str">
        <f>IF(基本情報入力シート!C1427="","",基本情報入力シート!C1427)</f>
        <v/>
      </c>
      <c r="C1402" s="858"/>
      <c r="D1402" s="858"/>
      <c r="E1402" s="858"/>
      <c r="F1402" s="858"/>
      <c r="G1402" s="858"/>
      <c r="H1402" s="858"/>
      <c r="I1402" s="859"/>
      <c r="J1402" s="405" t="str">
        <f>IF(基本情報入力シート!M1427="","",基本情報入力シート!M1427)</f>
        <v/>
      </c>
      <c r="K1402" s="406" t="str">
        <f>IF(基本情報入力シート!R1427="","",基本情報入力シート!R1427)</f>
        <v/>
      </c>
      <c r="L1402" s="406" t="str">
        <f>IF(基本情報入力シート!W1427="","",基本情報入力シート!W1427)</f>
        <v/>
      </c>
      <c r="M1402" s="405" t="str">
        <f>IF(基本情報入力シート!X1427="","",基本情報入力シート!X1427)</f>
        <v/>
      </c>
      <c r="N1402" s="157" t="str">
        <f>IF(基本情報入力シート!Y1427="","",基本情報入力シート!Y1427)</f>
        <v/>
      </c>
      <c r="O1402" s="164"/>
      <c r="P1402" s="43"/>
      <c r="Q1402" s="860"/>
      <c r="R1402" s="861"/>
      <c r="S1402" s="154" t="str">
        <f>IFERROR(ROUNDDOWN(Q1402*VLOOKUP(N1402,【参考】数式用!$AR$2:$AW$48,MATCH(P1402,【参考】数式用!$AT$4:$AW$4)+2,FALSE)*0.5, 0), "")</f>
        <v/>
      </c>
      <c r="T1402" s="47"/>
      <c r="U1402" s="156" t="str">
        <f>IFERROR(IF(AG1402&lt;&gt;"",Q1402*VLOOKUP(N1402,【参考】数式用!$AG$2:$AL$48,MATCH(P1402,【参考】数式用!$AI$4:$AL$4,0)+2,0), ""), "")</f>
        <v/>
      </c>
      <c r="V1402" s="42"/>
      <c r="W1402" s="862"/>
      <c r="X1402" s="863"/>
      <c r="Y1402" s="43"/>
      <c r="Z1402" s="48"/>
      <c r="AA1402" s="155"/>
      <c r="AB1402" s="49"/>
      <c r="AC1402" s="864" t="str">
        <f>IFERROR(IF(AG1402&lt;&gt;"",Z1402*VLOOKUP(N1402,【参考】数式用!$AG$2:$AL$48,MATCH(Y1402,【参考】数式用!$AI$4:$AL$4,0)+2,0), ""), "")</f>
        <v/>
      </c>
      <c r="AD1402" s="864"/>
      <c r="AE1402" s="409"/>
      <c r="AF1402" s="53"/>
      <c r="AG1402" s="421" t="str">
        <f>IFERROR(VLOOKUP(O1402, 【参考】数式用!$AY$5:$AY$13, 1, FALSE), "")</f>
        <v/>
      </c>
      <c r="AH1402" s="422" t="str">
        <f>IFERROR(VLOOKUP(N1402, 【参考】数式用!$BA$2:$BB$48, 2, FALSE), "")</f>
        <v/>
      </c>
      <c r="AI1402" s="423" t="str">
        <f t="shared" si="46"/>
        <v/>
      </c>
      <c r="AJ1402" s="424" t="str">
        <f t="shared" si="47"/>
        <v/>
      </c>
    </row>
    <row r="1403" spans="1:36" ht="30" customHeight="1">
      <c r="A1403" s="153">
        <v>1390</v>
      </c>
      <c r="B1403" s="857" t="str">
        <f>IF(基本情報入力シート!C1428="","",基本情報入力シート!C1428)</f>
        <v/>
      </c>
      <c r="C1403" s="858"/>
      <c r="D1403" s="858"/>
      <c r="E1403" s="858"/>
      <c r="F1403" s="858"/>
      <c r="G1403" s="858"/>
      <c r="H1403" s="858"/>
      <c r="I1403" s="859"/>
      <c r="J1403" s="405" t="str">
        <f>IF(基本情報入力シート!M1428="","",基本情報入力シート!M1428)</f>
        <v/>
      </c>
      <c r="K1403" s="406" t="str">
        <f>IF(基本情報入力シート!R1428="","",基本情報入力シート!R1428)</f>
        <v/>
      </c>
      <c r="L1403" s="406" t="str">
        <f>IF(基本情報入力シート!W1428="","",基本情報入力シート!W1428)</f>
        <v/>
      </c>
      <c r="M1403" s="405" t="str">
        <f>IF(基本情報入力シート!X1428="","",基本情報入力シート!X1428)</f>
        <v/>
      </c>
      <c r="N1403" s="157" t="str">
        <f>IF(基本情報入力シート!Y1428="","",基本情報入力シート!Y1428)</f>
        <v/>
      </c>
      <c r="O1403" s="164"/>
      <c r="P1403" s="43"/>
      <c r="Q1403" s="860"/>
      <c r="R1403" s="861"/>
      <c r="S1403" s="154" t="str">
        <f>IFERROR(ROUNDDOWN(Q1403*VLOOKUP(N1403,【参考】数式用!$AR$2:$AW$48,MATCH(P1403,【参考】数式用!$AT$4:$AW$4)+2,FALSE)*0.5, 0), "")</f>
        <v/>
      </c>
      <c r="T1403" s="47"/>
      <c r="U1403" s="156" t="str">
        <f>IFERROR(IF(AG1403&lt;&gt;"",Q1403*VLOOKUP(N1403,【参考】数式用!$AG$2:$AL$48,MATCH(P1403,【参考】数式用!$AI$4:$AL$4,0)+2,0), ""), "")</f>
        <v/>
      </c>
      <c r="V1403" s="42"/>
      <c r="W1403" s="862"/>
      <c r="X1403" s="863"/>
      <c r="Y1403" s="43"/>
      <c r="Z1403" s="48"/>
      <c r="AA1403" s="155"/>
      <c r="AB1403" s="49"/>
      <c r="AC1403" s="864" t="str">
        <f>IFERROR(IF(AG1403&lt;&gt;"",Z1403*VLOOKUP(N1403,【参考】数式用!$AG$2:$AL$48,MATCH(Y1403,【参考】数式用!$AI$4:$AL$4,0)+2,0), ""), "")</f>
        <v/>
      </c>
      <c r="AD1403" s="864"/>
      <c r="AE1403" s="409"/>
      <c r="AF1403" s="53"/>
      <c r="AG1403" s="421" t="str">
        <f>IFERROR(VLOOKUP(O1403, 【参考】数式用!$AY$5:$AY$13, 1, FALSE), "")</f>
        <v/>
      </c>
      <c r="AH1403" s="422" t="str">
        <f>IFERROR(VLOOKUP(N1403, 【参考】数式用!$BA$2:$BB$48, 2, FALSE), "")</f>
        <v/>
      </c>
      <c r="AI1403" s="423" t="str">
        <f t="shared" si="46"/>
        <v/>
      </c>
      <c r="AJ1403" s="424" t="str">
        <f t="shared" si="47"/>
        <v/>
      </c>
    </row>
    <row r="1404" spans="1:36" ht="30" customHeight="1">
      <c r="A1404" s="153">
        <v>1391</v>
      </c>
      <c r="B1404" s="857" t="str">
        <f>IF(基本情報入力シート!C1429="","",基本情報入力シート!C1429)</f>
        <v/>
      </c>
      <c r="C1404" s="858"/>
      <c r="D1404" s="858"/>
      <c r="E1404" s="858"/>
      <c r="F1404" s="858"/>
      <c r="G1404" s="858"/>
      <c r="H1404" s="858"/>
      <c r="I1404" s="859"/>
      <c r="J1404" s="405" t="str">
        <f>IF(基本情報入力シート!M1429="","",基本情報入力シート!M1429)</f>
        <v/>
      </c>
      <c r="K1404" s="406" t="str">
        <f>IF(基本情報入力シート!R1429="","",基本情報入力シート!R1429)</f>
        <v/>
      </c>
      <c r="L1404" s="406" t="str">
        <f>IF(基本情報入力シート!W1429="","",基本情報入力シート!W1429)</f>
        <v/>
      </c>
      <c r="M1404" s="405" t="str">
        <f>IF(基本情報入力シート!X1429="","",基本情報入力シート!X1429)</f>
        <v/>
      </c>
      <c r="N1404" s="157" t="str">
        <f>IF(基本情報入力シート!Y1429="","",基本情報入力シート!Y1429)</f>
        <v/>
      </c>
      <c r="O1404" s="164"/>
      <c r="P1404" s="43"/>
      <c r="Q1404" s="860"/>
      <c r="R1404" s="861"/>
      <c r="S1404" s="154" t="str">
        <f>IFERROR(ROUNDDOWN(Q1404*VLOOKUP(N1404,【参考】数式用!$AR$2:$AW$48,MATCH(P1404,【参考】数式用!$AT$4:$AW$4)+2,FALSE)*0.5, 0), "")</f>
        <v/>
      </c>
      <c r="T1404" s="47"/>
      <c r="U1404" s="156" t="str">
        <f>IFERROR(IF(AG1404&lt;&gt;"",Q1404*VLOOKUP(N1404,【参考】数式用!$AG$2:$AL$48,MATCH(P1404,【参考】数式用!$AI$4:$AL$4,0)+2,0), ""), "")</f>
        <v/>
      </c>
      <c r="V1404" s="42"/>
      <c r="W1404" s="862"/>
      <c r="X1404" s="863"/>
      <c r="Y1404" s="43"/>
      <c r="Z1404" s="48"/>
      <c r="AA1404" s="155"/>
      <c r="AB1404" s="49"/>
      <c r="AC1404" s="864" t="str">
        <f>IFERROR(IF(AG1404&lt;&gt;"",Z1404*VLOOKUP(N1404,【参考】数式用!$AG$2:$AL$48,MATCH(Y1404,【参考】数式用!$AI$4:$AL$4,0)+2,0), ""), "")</f>
        <v/>
      </c>
      <c r="AD1404" s="864"/>
      <c r="AE1404" s="409"/>
      <c r="AF1404" s="53"/>
      <c r="AG1404" s="421" t="str">
        <f>IFERROR(VLOOKUP(O1404, 【参考】数式用!$AY$5:$AY$13, 1, FALSE), "")</f>
        <v/>
      </c>
      <c r="AH1404" s="422" t="str">
        <f>IFERROR(VLOOKUP(N1404, 【参考】数式用!$BA$2:$BB$48, 2, FALSE), "")</f>
        <v/>
      </c>
      <c r="AI1404" s="423" t="str">
        <f t="shared" si="46"/>
        <v/>
      </c>
      <c r="AJ1404" s="424" t="str">
        <f t="shared" si="47"/>
        <v/>
      </c>
    </row>
    <row r="1405" spans="1:36" ht="30" customHeight="1">
      <c r="A1405" s="153">
        <v>1392</v>
      </c>
      <c r="B1405" s="857" t="str">
        <f>IF(基本情報入力シート!C1430="","",基本情報入力シート!C1430)</f>
        <v/>
      </c>
      <c r="C1405" s="858"/>
      <c r="D1405" s="858"/>
      <c r="E1405" s="858"/>
      <c r="F1405" s="858"/>
      <c r="G1405" s="858"/>
      <c r="H1405" s="858"/>
      <c r="I1405" s="859"/>
      <c r="J1405" s="405" t="str">
        <f>IF(基本情報入力シート!M1430="","",基本情報入力シート!M1430)</f>
        <v/>
      </c>
      <c r="K1405" s="406" t="str">
        <f>IF(基本情報入力シート!R1430="","",基本情報入力シート!R1430)</f>
        <v/>
      </c>
      <c r="L1405" s="406" t="str">
        <f>IF(基本情報入力シート!W1430="","",基本情報入力シート!W1430)</f>
        <v/>
      </c>
      <c r="M1405" s="405" t="str">
        <f>IF(基本情報入力シート!X1430="","",基本情報入力シート!X1430)</f>
        <v/>
      </c>
      <c r="N1405" s="157" t="str">
        <f>IF(基本情報入力シート!Y1430="","",基本情報入力シート!Y1430)</f>
        <v/>
      </c>
      <c r="O1405" s="164"/>
      <c r="P1405" s="43"/>
      <c r="Q1405" s="860"/>
      <c r="R1405" s="861"/>
      <c r="S1405" s="154" t="str">
        <f>IFERROR(ROUNDDOWN(Q1405*VLOOKUP(N1405,【参考】数式用!$AR$2:$AW$48,MATCH(P1405,【参考】数式用!$AT$4:$AW$4)+2,FALSE)*0.5, 0), "")</f>
        <v/>
      </c>
      <c r="T1405" s="47"/>
      <c r="U1405" s="156" t="str">
        <f>IFERROR(IF(AG1405&lt;&gt;"",Q1405*VLOOKUP(N1405,【参考】数式用!$AG$2:$AL$48,MATCH(P1405,【参考】数式用!$AI$4:$AL$4,0)+2,0), ""), "")</f>
        <v/>
      </c>
      <c r="V1405" s="42"/>
      <c r="W1405" s="862"/>
      <c r="X1405" s="863"/>
      <c r="Y1405" s="43"/>
      <c r="Z1405" s="48"/>
      <c r="AA1405" s="155"/>
      <c r="AB1405" s="49"/>
      <c r="AC1405" s="864" t="str">
        <f>IFERROR(IF(AG1405&lt;&gt;"",Z1405*VLOOKUP(N1405,【参考】数式用!$AG$2:$AL$48,MATCH(Y1405,【参考】数式用!$AI$4:$AL$4,0)+2,0), ""), "")</f>
        <v/>
      </c>
      <c r="AD1405" s="864"/>
      <c r="AE1405" s="409"/>
      <c r="AF1405" s="53"/>
      <c r="AG1405" s="421" t="str">
        <f>IFERROR(VLOOKUP(O1405, 【参考】数式用!$AY$5:$AY$13, 1, FALSE), "")</f>
        <v/>
      </c>
      <c r="AH1405" s="422" t="str">
        <f>IFERROR(VLOOKUP(N1405, 【参考】数式用!$BA$2:$BB$48, 2, FALSE), "")</f>
        <v/>
      </c>
      <c r="AI1405" s="423" t="str">
        <f t="shared" si="46"/>
        <v/>
      </c>
      <c r="AJ1405" s="424" t="str">
        <f t="shared" si="47"/>
        <v/>
      </c>
    </row>
    <row r="1406" spans="1:36" ht="30" customHeight="1">
      <c r="A1406" s="153">
        <v>1393</v>
      </c>
      <c r="B1406" s="857" t="str">
        <f>IF(基本情報入力シート!C1431="","",基本情報入力シート!C1431)</f>
        <v/>
      </c>
      <c r="C1406" s="858"/>
      <c r="D1406" s="858"/>
      <c r="E1406" s="858"/>
      <c r="F1406" s="858"/>
      <c r="G1406" s="858"/>
      <c r="H1406" s="858"/>
      <c r="I1406" s="859"/>
      <c r="J1406" s="405" t="str">
        <f>IF(基本情報入力シート!M1431="","",基本情報入力シート!M1431)</f>
        <v/>
      </c>
      <c r="K1406" s="406" t="str">
        <f>IF(基本情報入力シート!R1431="","",基本情報入力シート!R1431)</f>
        <v/>
      </c>
      <c r="L1406" s="406" t="str">
        <f>IF(基本情報入力シート!W1431="","",基本情報入力シート!W1431)</f>
        <v/>
      </c>
      <c r="M1406" s="405" t="str">
        <f>IF(基本情報入力シート!X1431="","",基本情報入力シート!X1431)</f>
        <v/>
      </c>
      <c r="N1406" s="157" t="str">
        <f>IF(基本情報入力シート!Y1431="","",基本情報入力シート!Y1431)</f>
        <v/>
      </c>
      <c r="O1406" s="164"/>
      <c r="P1406" s="43"/>
      <c r="Q1406" s="860"/>
      <c r="R1406" s="861"/>
      <c r="S1406" s="154" t="str">
        <f>IFERROR(ROUNDDOWN(Q1406*VLOOKUP(N1406,【参考】数式用!$AR$2:$AW$48,MATCH(P1406,【参考】数式用!$AT$4:$AW$4)+2,FALSE)*0.5, 0), "")</f>
        <v/>
      </c>
      <c r="T1406" s="47"/>
      <c r="U1406" s="156" t="str">
        <f>IFERROR(IF(AG1406&lt;&gt;"",Q1406*VLOOKUP(N1406,【参考】数式用!$AG$2:$AL$48,MATCH(P1406,【参考】数式用!$AI$4:$AL$4,0)+2,0), ""), "")</f>
        <v/>
      </c>
      <c r="V1406" s="42"/>
      <c r="W1406" s="862"/>
      <c r="X1406" s="863"/>
      <c r="Y1406" s="43"/>
      <c r="Z1406" s="48"/>
      <c r="AA1406" s="155"/>
      <c r="AB1406" s="49"/>
      <c r="AC1406" s="864" t="str">
        <f>IFERROR(IF(AG1406&lt;&gt;"",Z1406*VLOOKUP(N1406,【参考】数式用!$AG$2:$AL$48,MATCH(Y1406,【参考】数式用!$AI$4:$AL$4,0)+2,0), ""), "")</f>
        <v/>
      </c>
      <c r="AD1406" s="864"/>
      <c r="AE1406" s="409"/>
      <c r="AF1406" s="53"/>
      <c r="AG1406" s="421" t="str">
        <f>IFERROR(VLOOKUP(O1406, 【参考】数式用!$AY$5:$AY$13, 1, FALSE), "")</f>
        <v/>
      </c>
      <c r="AH1406" s="422" t="str">
        <f>IFERROR(VLOOKUP(N1406, 【参考】数式用!$BA$2:$BB$48, 2, FALSE), "")</f>
        <v/>
      </c>
      <c r="AI1406" s="423" t="str">
        <f t="shared" si="46"/>
        <v/>
      </c>
      <c r="AJ1406" s="424" t="str">
        <f t="shared" si="47"/>
        <v/>
      </c>
    </row>
    <row r="1407" spans="1:36" ht="30" customHeight="1">
      <c r="A1407" s="153">
        <v>1394</v>
      </c>
      <c r="B1407" s="857" t="str">
        <f>IF(基本情報入力シート!C1432="","",基本情報入力シート!C1432)</f>
        <v/>
      </c>
      <c r="C1407" s="858"/>
      <c r="D1407" s="858"/>
      <c r="E1407" s="858"/>
      <c r="F1407" s="858"/>
      <c r="G1407" s="858"/>
      <c r="H1407" s="858"/>
      <c r="I1407" s="859"/>
      <c r="J1407" s="405" t="str">
        <f>IF(基本情報入力シート!M1432="","",基本情報入力シート!M1432)</f>
        <v/>
      </c>
      <c r="K1407" s="406" t="str">
        <f>IF(基本情報入力シート!R1432="","",基本情報入力シート!R1432)</f>
        <v/>
      </c>
      <c r="L1407" s="406" t="str">
        <f>IF(基本情報入力シート!W1432="","",基本情報入力シート!W1432)</f>
        <v/>
      </c>
      <c r="M1407" s="405" t="str">
        <f>IF(基本情報入力シート!X1432="","",基本情報入力シート!X1432)</f>
        <v/>
      </c>
      <c r="N1407" s="157" t="str">
        <f>IF(基本情報入力シート!Y1432="","",基本情報入力シート!Y1432)</f>
        <v/>
      </c>
      <c r="O1407" s="164"/>
      <c r="P1407" s="43"/>
      <c r="Q1407" s="860"/>
      <c r="R1407" s="861"/>
      <c r="S1407" s="154" t="str">
        <f>IFERROR(ROUNDDOWN(Q1407*VLOOKUP(N1407,【参考】数式用!$AR$2:$AW$48,MATCH(P1407,【参考】数式用!$AT$4:$AW$4)+2,FALSE)*0.5, 0), "")</f>
        <v/>
      </c>
      <c r="T1407" s="47"/>
      <c r="U1407" s="156" t="str">
        <f>IFERROR(IF(AG1407&lt;&gt;"",Q1407*VLOOKUP(N1407,【参考】数式用!$AG$2:$AL$48,MATCH(P1407,【参考】数式用!$AI$4:$AL$4,0)+2,0), ""), "")</f>
        <v/>
      </c>
      <c r="V1407" s="42"/>
      <c r="W1407" s="862"/>
      <c r="X1407" s="863"/>
      <c r="Y1407" s="43"/>
      <c r="Z1407" s="48"/>
      <c r="AA1407" s="155"/>
      <c r="AB1407" s="49"/>
      <c r="AC1407" s="864" t="str">
        <f>IFERROR(IF(AG1407&lt;&gt;"",Z1407*VLOOKUP(N1407,【参考】数式用!$AG$2:$AL$48,MATCH(Y1407,【参考】数式用!$AI$4:$AL$4,0)+2,0), ""), "")</f>
        <v/>
      </c>
      <c r="AD1407" s="864"/>
      <c r="AE1407" s="409"/>
      <c r="AF1407" s="53"/>
      <c r="AG1407" s="421" t="str">
        <f>IFERROR(VLOOKUP(O1407, 【参考】数式用!$AY$5:$AY$13, 1, FALSE), "")</f>
        <v/>
      </c>
      <c r="AH1407" s="422" t="str">
        <f>IFERROR(VLOOKUP(N1407, 【参考】数式用!$BA$2:$BB$48, 2, FALSE), "")</f>
        <v/>
      </c>
      <c r="AI1407" s="423" t="str">
        <f t="shared" si="46"/>
        <v/>
      </c>
      <c r="AJ1407" s="424" t="str">
        <f t="shared" si="47"/>
        <v/>
      </c>
    </row>
    <row r="1408" spans="1:36" ht="30" customHeight="1">
      <c r="A1408" s="153">
        <v>1395</v>
      </c>
      <c r="B1408" s="857" t="str">
        <f>IF(基本情報入力シート!C1433="","",基本情報入力シート!C1433)</f>
        <v/>
      </c>
      <c r="C1408" s="858"/>
      <c r="D1408" s="858"/>
      <c r="E1408" s="858"/>
      <c r="F1408" s="858"/>
      <c r="G1408" s="858"/>
      <c r="H1408" s="858"/>
      <c r="I1408" s="859"/>
      <c r="J1408" s="405" t="str">
        <f>IF(基本情報入力シート!M1433="","",基本情報入力シート!M1433)</f>
        <v/>
      </c>
      <c r="K1408" s="406" t="str">
        <f>IF(基本情報入力シート!R1433="","",基本情報入力シート!R1433)</f>
        <v/>
      </c>
      <c r="L1408" s="406" t="str">
        <f>IF(基本情報入力シート!W1433="","",基本情報入力シート!W1433)</f>
        <v/>
      </c>
      <c r="M1408" s="405" t="str">
        <f>IF(基本情報入力シート!X1433="","",基本情報入力シート!X1433)</f>
        <v/>
      </c>
      <c r="N1408" s="157" t="str">
        <f>IF(基本情報入力シート!Y1433="","",基本情報入力シート!Y1433)</f>
        <v/>
      </c>
      <c r="O1408" s="164"/>
      <c r="P1408" s="43"/>
      <c r="Q1408" s="860"/>
      <c r="R1408" s="861"/>
      <c r="S1408" s="154" t="str">
        <f>IFERROR(ROUNDDOWN(Q1408*VLOOKUP(N1408,【参考】数式用!$AR$2:$AW$48,MATCH(P1408,【参考】数式用!$AT$4:$AW$4)+2,FALSE)*0.5, 0), "")</f>
        <v/>
      </c>
      <c r="T1408" s="47"/>
      <c r="U1408" s="156" t="str">
        <f>IFERROR(IF(AG1408&lt;&gt;"",Q1408*VLOOKUP(N1408,【参考】数式用!$AG$2:$AL$48,MATCH(P1408,【参考】数式用!$AI$4:$AL$4,0)+2,0), ""), "")</f>
        <v/>
      </c>
      <c r="V1408" s="42"/>
      <c r="W1408" s="862"/>
      <c r="X1408" s="863"/>
      <c r="Y1408" s="43"/>
      <c r="Z1408" s="48"/>
      <c r="AA1408" s="155"/>
      <c r="AB1408" s="49"/>
      <c r="AC1408" s="864" t="str">
        <f>IFERROR(IF(AG1408&lt;&gt;"",Z1408*VLOOKUP(N1408,【参考】数式用!$AG$2:$AL$48,MATCH(Y1408,【参考】数式用!$AI$4:$AL$4,0)+2,0), ""), "")</f>
        <v/>
      </c>
      <c r="AD1408" s="864"/>
      <c r="AE1408" s="409"/>
      <c r="AF1408" s="53"/>
      <c r="AG1408" s="421" t="str">
        <f>IFERROR(VLOOKUP(O1408, 【参考】数式用!$AY$5:$AY$13, 1, FALSE), "")</f>
        <v/>
      </c>
      <c r="AH1408" s="422" t="str">
        <f>IFERROR(VLOOKUP(N1408, 【参考】数式用!$BA$2:$BB$48, 2, FALSE), "")</f>
        <v/>
      </c>
      <c r="AI1408" s="423" t="str">
        <f t="shared" si="46"/>
        <v/>
      </c>
      <c r="AJ1408" s="424" t="str">
        <f t="shared" si="47"/>
        <v/>
      </c>
    </row>
    <row r="1409" spans="1:36" ht="30" customHeight="1">
      <c r="A1409" s="153">
        <v>1396</v>
      </c>
      <c r="B1409" s="857" t="str">
        <f>IF(基本情報入力シート!C1434="","",基本情報入力シート!C1434)</f>
        <v/>
      </c>
      <c r="C1409" s="858"/>
      <c r="D1409" s="858"/>
      <c r="E1409" s="858"/>
      <c r="F1409" s="858"/>
      <c r="G1409" s="858"/>
      <c r="H1409" s="858"/>
      <c r="I1409" s="859"/>
      <c r="J1409" s="405" t="str">
        <f>IF(基本情報入力シート!M1434="","",基本情報入力シート!M1434)</f>
        <v/>
      </c>
      <c r="K1409" s="406" t="str">
        <f>IF(基本情報入力シート!R1434="","",基本情報入力シート!R1434)</f>
        <v/>
      </c>
      <c r="L1409" s="406" t="str">
        <f>IF(基本情報入力シート!W1434="","",基本情報入力シート!W1434)</f>
        <v/>
      </c>
      <c r="M1409" s="405" t="str">
        <f>IF(基本情報入力シート!X1434="","",基本情報入力シート!X1434)</f>
        <v/>
      </c>
      <c r="N1409" s="157" t="str">
        <f>IF(基本情報入力シート!Y1434="","",基本情報入力シート!Y1434)</f>
        <v/>
      </c>
      <c r="O1409" s="164"/>
      <c r="P1409" s="43"/>
      <c r="Q1409" s="860"/>
      <c r="R1409" s="861"/>
      <c r="S1409" s="154" t="str">
        <f>IFERROR(ROUNDDOWN(Q1409*VLOOKUP(N1409,【参考】数式用!$AR$2:$AW$48,MATCH(P1409,【参考】数式用!$AT$4:$AW$4)+2,FALSE)*0.5, 0), "")</f>
        <v/>
      </c>
      <c r="T1409" s="47"/>
      <c r="U1409" s="156" t="str">
        <f>IFERROR(IF(AG1409&lt;&gt;"",Q1409*VLOOKUP(N1409,【参考】数式用!$AG$2:$AL$48,MATCH(P1409,【参考】数式用!$AI$4:$AL$4,0)+2,0), ""), "")</f>
        <v/>
      </c>
      <c r="V1409" s="42"/>
      <c r="W1409" s="862"/>
      <c r="X1409" s="863"/>
      <c r="Y1409" s="43"/>
      <c r="Z1409" s="48"/>
      <c r="AA1409" s="155"/>
      <c r="AB1409" s="49"/>
      <c r="AC1409" s="864" t="str">
        <f>IFERROR(IF(AG1409&lt;&gt;"",Z1409*VLOOKUP(N1409,【参考】数式用!$AG$2:$AL$48,MATCH(Y1409,【参考】数式用!$AI$4:$AL$4,0)+2,0), ""), "")</f>
        <v/>
      </c>
      <c r="AD1409" s="864"/>
      <c r="AE1409" s="409"/>
      <c r="AF1409" s="53"/>
      <c r="AG1409" s="421" t="str">
        <f>IFERROR(VLOOKUP(O1409, 【参考】数式用!$AY$5:$AY$13, 1, FALSE), "")</f>
        <v/>
      </c>
      <c r="AH1409" s="422" t="str">
        <f>IFERROR(VLOOKUP(N1409, 【参考】数式用!$BA$2:$BB$48, 2, FALSE), "")</f>
        <v/>
      </c>
      <c r="AI1409" s="423" t="str">
        <f t="shared" si="46"/>
        <v/>
      </c>
      <c r="AJ1409" s="424" t="str">
        <f t="shared" si="47"/>
        <v/>
      </c>
    </row>
    <row r="1410" spans="1:36" ht="30" customHeight="1">
      <c r="A1410" s="153">
        <v>1397</v>
      </c>
      <c r="B1410" s="857" t="str">
        <f>IF(基本情報入力シート!C1435="","",基本情報入力シート!C1435)</f>
        <v/>
      </c>
      <c r="C1410" s="858"/>
      <c r="D1410" s="858"/>
      <c r="E1410" s="858"/>
      <c r="F1410" s="858"/>
      <c r="G1410" s="858"/>
      <c r="H1410" s="858"/>
      <c r="I1410" s="859"/>
      <c r="J1410" s="405" t="str">
        <f>IF(基本情報入力シート!M1435="","",基本情報入力シート!M1435)</f>
        <v/>
      </c>
      <c r="K1410" s="406" t="str">
        <f>IF(基本情報入力シート!R1435="","",基本情報入力シート!R1435)</f>
        <v/>
      </c>
      <c r="L1410" s="406" t="str">
        <f>IF(基本情報入力シート!W1435="","",基本情報入力シート!W1435)</f>
        <v/>
      </c>
      <c r="M1410" s="405" t="str">
        <f>IF(基本情報入力シート!X1435="","",基本情報入力シート!X1435)</f>
        <v/>
      </c>
      <c r="N1410" s="157" t="str">
        <f>IF(基本情報入力シート!Y1435="","",基本情報入力シート!Y1435)</f>
        <v/>
      </c>
      <c r="O1410" s="164"/>
      <c r="P1410" s="43"/>
      <c r="Q1410" s="860"/>
      <c r="R1410" s="861"/>
      <c r="S1410" s="154" t="str">
        <f>IFERROR(ROUNDDOWN(Q1410*VLOOKUP(N1410,【参考】数式用!$AR$2:$AW$48,MATCH(P1410,【参考】数式用!$AT$4:$AW$4)+2,FALSE)*0.5, 0), "")</f>
        <v/>
      </c>
      <c r="T1410" s="47"/>
      <c r="U1410" s="156" t="str">
        <f>IFERROR(IF(AG1410&lt;&gt;"",Q1410*VLOOKUP(N1410,【参考】数式用!$AG$2:$AL$48,MATCH(P1410,【参考】数式用!$AI$4:$AL$4,0)+2,0), ""), "")</f>
        <v/>
      </c>
      <c r="V1410" s="42"/>
      <c r="W1410" s="862"/>
      <c r="X1410" s="863"/>
      <c r="Y1410" s="43"/>
      <c r="Z1410" s="48"/>
      <c r="AA1410" s="155"/>
      <c r="AB1410" s="49"/>
      <c r="AC1410" s="864" t="str">
        <f>IFERROR(IF(AG1410&lt;&gt;"",Z1410*VLOOKUP(N1410,【参考】数式用!$AG$2:$AL$48,MATCH(Y1410,【参考】数式用!$AI$4:$AL$4,0)+2,0), ""), "")</f>
        <v/>
      </c>
      <c r="AD1410" s="864"/>
      <c r="AE1410" s="409"/>
      <c r="AF1410" s="53"/>
      <c r="AG1410" s="421" t="str">
        <f>IFERROR(VLOOKUP(O1410, 【参考】数式用!$AY$5:$AY$13, 1, FALSE), "")</f>
        <v/>
      </c>
      <c r="AH1410" s="422" t="str">
        <f>IFERROR(VLOOKUP(N1410, 【参考】数式用!$BA$2:$BB$48, 2, FALSE), "")</f>
        <v/>
      </c>
      <c r="AI1410" s="423" t="str">
        <f t="shared" si="46"/>
        <v/>
      </c>
      <c r="AJ1410" s="424" t="str">
        <f t="shared" si="47"/>
        <v/>
      </c>
    </row>
    <row r="1411" spans="1:36" ht="30" customHeight="1">
      <c r="A1411" s="153">
        <v>1398</v>
      </c>
      <c r="B1411" s="857" t="str">
        <f>IF(基本情報入力シート!C1436="","",基本情報入力シート!C1436)</f>
        <v/>
      </c>
      <c r="C1411" s="858"/>
      <c r="D1411" s="858"/>
      <c r="E1411" s="858"/>
      <c r="F1411" s="858"/>
      <c r="G1411" s="858"/>
      <c r="H1411" s="858"/>
      <c r="I1411" s="859"/>
      <c r="J1411" s="405" t="str">
        <f>IF(基本情報入力シート!M1436="","",基本情報入力シート!M1436)</f>
        <v/>
      </c>
      <c r="K1411" s="406" t="str">
        <f>IF(基本情報入力シート!R1436="","",基本情報入力シート!R1436)</f>
        <v/>
      </c>
      <c r="L1411" s="406" t="str">
        <f>IF(基本情報入力シート!W1436="","",基本情報入力シート!W1436)</f>
        <v/>
      </c>
      <c r="M1411" s="405" t="str">
        <f>IF(基本情報入力シート!X1436="","",基本情報入力シート!X1436)</f>
        <v/>
      </c>
      <c r="N1411" s="157" t="str">
        <f>IF(基本情報入力シート!Y1436="","",基本情報入力シート!Y1436)</f>
        <v/>
      </c>
      <c r="O1411" s="164"/>
      <c r="P1411" s="43"/>
      <c r="Q1411" s="860"/>
      <c r="R1411" s="861"/>
      <c r="S1411" s="154" t="str">
        <f>IFERROR(ROUNDDOWN(Q1411*VLOOKUP(N1411,【参考】数式用!$AR$2:$AW$48,MATCH(P1411,【参考】数式用!$AT$4:$AW$4)+2,FALSE)*0.5, 0), "")</f>
        <v/>
      </c>
      <c r="T1411" s="47"/>
      <c r="U1411" s="156" t="str">
        <f>IFERROR(IF(AG1411&lt;&gt;"",Q1411*VLOOKUP(N1411,【参考】数式用!$AG$2:$AL$48,MATCH(P1411,【参考】数式用!$AI$4:$AL$4,0)+2,0), ""), "")</f>
        <v/>
      </c>
      <c r="V1411" s="42"/>
      <c r="W1411" s="862"/>
      <c r="X1411" s="863"/>
      <c r="Y1411" s="43"/>
      <c r="Z1411" s="48"/>
      <c r="AA1411" s="155"/>
      <c r="AB1411" s="49"/>
      <c r="AC1411" s="864" t="str">
        <f>IFERROR(IF(AG1411&lt;&gt;"",Z1411*VLOOKUP(N1411,【参考】数式用!$AG$2:$AL$48,MATCH(Y1411,【参考】数式用!$AI$4:$AL$4,0)+2,0), ""), "")</f>
        <v/>
      </c>
      <c r="AD1411" s="864"/>
      <c r="AE1411" s="409"/>
      <c r="AF1411" s="53"/>
      <c r="AG1411" s="421" t="str">
        <f>IFERROR(VLOOKUP(O1411, 【参考】数式用!$AY$5:$AY$13, 1, FALSE), "")</f>
        <v/>
      </c>
      <c r="AH1411" s="422" t="str">
        <f>IFERROR(VLOOKUP(N1411, 【参考】数式用!$BA$2:$BB$48, 2, FALSE), "")</f>
        <v/>
      </c>
      <c r="AI1411" s="423" t="str">
        <f t="shared" si="46"/>
        <v/>
      </c>
      <c r="AJ1411" s="424" t="str">
        <f t="shared" si="47"/>
        <v/>
      </c>
    </row>
    <row r="1412" spans="1:36" ht="30" customHeight="1">
      <c r="A1412" s="153">
        <v>1399</v>
      </c>
      <c r="B1412" s="857" t="str">
        <f>IF(基本情報入力シート!C1437="","",基本情報入力シート!C1437)</f>
        <v/>
      </c>
      <c r="C1412" s="858"/>
      <c r="D1412" s="858"/>
      <c r="E1412" s="858"/>
      <c r="F1412" s="858"/>
      <c r="G1412" s="858"/>
      <c r="H1412" s="858"/>
      <c r="I1412" s="859"/>
      <c r="J1412" s="405" t="str">
        <f>IF(基本情報入力シート!M1437="","",基本情報入力シート!M1437)</f>
        <v/>
      </c>
      <c r="K1412" s="406" t="str">
        <f>IF(基本情報入力シート!R1437="","",基本情報入力シート!R1437)</f>
        <v/>
      </c>
      <c r="L1412" s="406" t="str">
        <f>IF(基本情報入力シート!W1437="","",基本情報入力シート!W1437)</f>
        <v/>
      </c>
      <c r="M1412" s="405" t="str">
        <f>IF(基本情報入力シート!X1437="","",基本情報入力シート!X1437)</f>
        <v/>
      </c>
      <c r="N1412" s="157" t="str">
        <f>IF(基本情報入力シート!Y1437="","",基本情報入力シート!Y1437)</f>
        <v/>
      </c>
      <c r="O1412" s="164"/>
      <c r="P1412" s="43"/>
      <c r="Q1412" s="860"/>
      <c r="R1412" s="861"/>
      <c r="S1412" s="154" t="str">
        <f>IFERROR(ROUNDDOWN(Q1412*VLOOKUP(N1412,【参考】数式用!$AR$2:$AW$48,MATCH(P1412,【参考】数式用!$AT$4:$AW$4)+2,FALSE)*0.5, 0), "")</f>
        <v/>
      </c>
      <c r="T1412" s="47"/>
      <c r="U1412" s="156" t="str">
        <f>IFERROR(IF(AG1412&lt;&gt;"",Q1412*VLOOKUP(N1412,【参考】数式用!$AG$2:$AL$48,MATCH(P1412,【参考】数式用!$AI$4:$AL$4,0)+2,0), ""), "")</f>
        <v/>
      </c>
      <c r="V1412" s="42"/>
      <c r="W1412" s="862"/>
      <c r="X1412" s="863"/>
      <c r="Y1412" s="43"/>
      <c r="Z1412" s="48"/>
      <c r="AA1412" s="155"/>
      <c r="AB1412" s="49"/>
      <c r="AC1412" s="864" t="str">
        <f>IFERROR(IF(AG1412&lt;&gt;"",Z1412*VLOOKUP(N1412,【参考】数式用!$AG$2:$AL$48,MATCH(Y1412,【参考】数式用!$AI$4:$AL$4,0)+2,0), ""), "")</f>
        <v/>
      </c>
      <c r="AD1412" s="864"/>
      <c r="AE1412" s="409"/>
      <c r="AF1412" s="53"/>
      <c r="AG1412" s="421" t="str">
        <f>IFERROR(VLOOKUP(O1412, 【参考】数式用!$AY$5:$AY$13, 1, FALSE), "")</f>
        <v/>
      </c>
      <c r="AH1412" s="422" t="str">
        <f>IFERROR(VLOOKUP(N1412, 【参考】数式用!$BA$2:$BB$48, 2, FALSE), "")</f>
        <v/>
      </c>
      <c r="AI1412" s="423" t="str">
        <f t="shared" si="46"/>
        <v/>
      </c>
      <c r="AJ1412" s="424" t="str">
        <f t="shared" si="47"/>
        <v/>
      </c>
    </row>
    <row r="1413" spans="1:36" ht="30" customHeight="1">
      <c r="A1413" s="153">
        <v>1400</v>
      </c>
      <c r="B1413" s="857" t="str">
        <f>IF(基本情報入力シート!C1438="","",基本情報入力シート!C1438)</f>
        <v/>
      </c>
      <c r="C1413" s="858"/>
      <c r="D1413" s="858"/>
      <c r="E1413" s="858"/>
      <c r="F1413" s="858"/>
      <c r="G1413" s="858"/>
      <c r="H1413" s="858"/>
      <c r="I1413" s="859"/>
      <c r="J1413" s="405" t="str">
        <f>IF(基本情報入力シート!M1438="","",基本情報入力シート!M1438)</f>
        <v/>
      </c>
      <c r="K1413" s="406" t="str">
        <f>IF(基本情報入力シート!R1438="","",基本情報入力シート!R1438)</f>
        <v/>
      </c>
      <c r="L1413" s="406" t="str">
        <f>IF(基本情報入力シート!W1438="","",基本情報入力シート!W1438)</f>
        <v/>
      </c>
      <c r="M1413" s="405" t="str">
        <f>IF(基本情報入力シート!X1438="","",基本情報入力シート!X1438)</f>
        <v/>
      </c>
      <c r="N1413" s="157" t="str">
        <f>IF(基本情報入力シート!Y1438="","",基本情報入力シート!Y1438)</f>
        <v/>
      </c>
      <c r="O1413" s="164"/>
      <c r="P1413" s="43"/>
      <c r="Q1413" s="860"/>
      <c r="R1413" s="861"/>
      <c r="S1413" s="154" t="str">
        <f>IFERROR(ROUNDDOWN(Q1413*VLOOKUP(N1413,【参考】数式用!$AR$2:$AW$48,MATCH(P1413,【参考】数式用!$AT$4:$AW$4)+2,FALSE)*0.5, 0), "")</f>
        <v/>
      </c>
      <c r="T1413" s="47"/>
      <c r="U1413" s="156" t="str">
        <f>IFERROR(IF(AG1413&lt;&gt;"",Q1413*VLOOKUP(N1413,【参考】数式用!$AG$2:$AL$48,MATCH(P1413,【参考】数式用!$AI$4:$AL$4,0)+2,0), ""), "")</f>
        <v/>
      </c>
      <c r="V1413" s="42"/>
      <c r="W1413" s="862"/>
      <c r="X1413" s="863"/>
      <c r="Y1413" s="43"/>
      <c r="Z1413" s="48"/>
      <c r="AA1413" s="155"/>
      <c r="AB1413" s="49"/>
      <c r="AC1413" s="864" t="str">
        <f>IFERROR(IF(AG1413&lt;&gt;"",Z1413*VLOOKUP(N1413,【参考】数式用!$AG$2:$AL$48,MATCH(Y1413,【参考】数式用!$AI$4:$AL$4,0)+2,0), ""), "")</f>
        <v/>
      </c>
      <c r="AD1413" s="864"/>
      <c r="AE1413" s="409"/>
      <c r="AF1413" s="53"/>
      <c r="AG1413" s="421" t="str">
        <f>IFERROR(VLOOKUP(O1413, 【参考】数式用!$AY$5:$AY$13, 1, FALSE), "")</f>
        <v/>
      </c>
      <c r="AH1413" s="422" t="str">
        <f>IFERROR(VLOOKUP(N1413, 【参考】数式用!$BA$2:$BB$48, 2, FALSE), "")</f>
        <v/>
      </c>
      <c r="AI1413" s="423" t="str">
        <f t="shared" si="46"/>
        <v/>
      </c>
      <c r="AJ1413" s="424" t="str">
        <f t="shared" si="47"/>
        <v/>
      </c>
    </row>
    <row r="1414" spans="1:36" ht="30" customHeight="1">
      <c r="A1414" s="153">
        <v>1401</v>
      </c>
      <c r="B1414" s="857" t="str">
        <f>IF(基本情報入力シート!C1439="","",基本情報入力シート!C1439)</f>
        <v/>
      </c>
      <c r="C1414" s="858"/>
      <c r="D1414" s="858"/>
      <c r="E1414" s="858"/>
      <c r="F1414" s="858"/>
      <c r="G1414" s="858"/>
      <c r="H1414" s="858"/>
      <c r="I1414" s="859"/>
      <c r="J1414" s="405" t="str">
        <f>IF(基本情報入力シート!M1439="","",基本情報入力シート!M1439)</f>
        <v/>
      </c>
      <c r="K1414" s="406" t="str">
        <f>IF(基本情報入力シート!R1439="","",基本情報入力シート!R1439)</f>
        <v/>
      </c>
      <c r="L1414" s="406" t="str">
        <f>IF(基本情報入力シート!W1439="","",基本情報入力シート!W1439)</f>
        <v/>
      </c>
      <c r="M1414" s="405" t="str">
        <f>IF(基本情報入力シート!X1439="","",基本情報入力シート!X1439)</f>
        <v/>
      </c>
      <c r="N1414" s="157" t="str">
        <f>IF(基本情報入力シート!Y1439="","",基本情報入力シート!Y1439)</f>
        <v/>
      </c>
      <c r="O1414" s="164"/>
      <c r="P1414" s="43"/>
      <c r="Q1414" s="860"/>
      <c r="R1414" s="861"/>
      <c r="S1414" s="154" t="str">
        <f>IFERROR(ROUNDDOWN(Q1414*VLOOKUP(N1414,【参考】数式用!$AR$2:$AW$48,MATCH(P1414,【参考】数式用!$AT$4:$AW$4)+2,FALSE)*0.5, 0), "")</f>
        <v/>
      </c>
      <c r="T1414" s="47"/>
      <c r="U1414" s="156" t="str">
        <f>IFERROR(IF(AG1414&lt;&gt;"",Q1414*VLOOKUP(N1414,【参考】数式用!$AG$2:$AL$48,MATCH(P1414,【参考】数式用!$AI$4:$AL$4,0)+2,0), ""), "")</f>
        <v/>
      </c>
      <c r="V1414" s="42"/>
      <c r="W1414" s="862"/>
      <c r="X1414" s="863"/>
      <c r="Y1414" s="43"/>
      <c r="Z1414" s="48"/>
      <c r="AA1414" s="155"/>
      <c r="AB1414" s="49"/>
      <c r="AC1414" s="864" t="str">
        <f>IFERROR(IF(AG1414&lt;&gt;"",Z1414*VLOOKUP(N1414,【参考】数式用!$AG$2:$AL$48,MATCH(Y1414,【参考】数式用!$AI$4:$AL$4,0)+2,0), ""), "")</f>
        <v/>
      </c>
      <c r="AD1414" s="864"/>
      <c r="AE1414" s="409"/>
      <c r="AF1414" s="53"/>
      <c r="AG1414" s="421" t="str">
        <f>IFERROR(VLOOKUP(O1414, 【参考】数式用!$AY$5:$AY$13, 1, FALSE), "")</f>
        <v/>
      </c>
      <c r="AH1414" s="422" t="str">
        <f>IFERROR(VLOOKUP(N1414, 【参考】数式用!$BA$2:$BB$48, 2, FALSE), "")</f>
        <v/>
      </c>
      <c r="AI1414" s="423" t="str">
        <f t="shared" si="46"/>
        <v/>
      </c>
      <c r="AJ1414" s="424" t="str">
        <f t="shared" si="47"/>
        <v/>
      </c>
    </row>
    <row r="1415" spans="1:36" ht="30" customHeight="1">
      <c r="A1415" s="153">
        <v>1402</v>
      </c>
      <c r="B1415" s="857" t="str">
        <f>IF(基本情報入力シート!C1440="","",基本情報入力シート!C1440)</f>
        <v/>
      </c>
      <c r="C1415" s="858"/>
      <c r="D1415" s="858"/>
      <c r="E1415" s="858"/>
      <c r="F1415" s="858"/>
      <c r="G1415" s="858"/>
      <c r="H1415" s="858"/>
      <c r="I1415" s="859"/>
      <c r="J1415" s="405" t="str">
        <f>IF(基本情報入力シート!M1440="","",基本情報入力シート!M1440)</f>
        <v/>
      </c>
      <c r="K1415" s="406" t="str">
        <f>IF(基本情報入力シート!R1440="","",基本情報入力シート!R1440)</f>
        <v/>
      </c>
      <c r="L1415" s="406" t="str">
        <f>IF(基本情報入力シート!W1440="","",基本情報入力シート!W1440)</f>
        <v/>
      </c>
      <c r="M1415" s="405" t="str">
        <f>IF(基本情報入力シート!X1440="","",基本情報入力シート!X1440)</f>
        <v/>
      </c>
      <c r="N1415" s="157" t="str">
        <f>IF(基本情報入力シート!Y1440="","",基本情報入力シート!Y1440)</f>
        <v/>
      </c>
      <c r="O1415" s="164"/>
      <c r="P1415" s="43"/>
      <c r="Q1415" s="860"/>
      <c r="R1415" s="861"/>
      <c r="S1415" s="154" t="str">
        <f>IFERROR(ROUNDDOWN(Q1415*VLOOKUP(N1415,【参考】数式用!$AR$2:$AW$48,MATCH(P1415,【参考】数式用!$AT$4:$AW$4)+2,FALSE)*0.5, 0), "")</f>
        <v/>
      </c>
      <c r="T1415" s="47"/>
      <c r="U1415" s="156" t="str">
        <f>IFERROR(IF(AG1415&lt;&gt;"",Q1415*VLOOKUP(N1415,【参考】数式用!$AG$2:$AL$48,MATCH(P1415,【参考】数式用!$AI$4:$AL$4,0)+2,0), ""), "")</f>
        <v/>
      </c>
      <c r="V1415" s="42"/>
      <c r="W1415" s="862"/>
      <c r="X1415" s="863"/>
      <c r="Y1415" s="43"/>
      <c r="Z1415" s="48"/>
      <c r="AA1415" s="155"/>
      <c r="AB1415" s="49"/>
      <c r="AC1415" s="864" t="str">
        <f>IFERROR(IF(AG1415&lt;&gt;"",Z1415*VLOOKUP(N1415,【参考】数式用!$AG$2:$AL$48,MATCH(Y1415,【参考】数式用!$AI$4:$AL$4,0)+2,0), ""), "")</f>
        <v/>
      </c>
      <c r="AD1415" s="864"/>
      <c r="AE1415" s="409"/>
      <c r="AF1415" s="53"/>
      <c r="AG1415" s="421" t="str">
        <f>IFERROR(VLOOKUP(O1415, 【参考】数式用!$AY$5:$AY$13, 1, FALSE), "")</f>
        <v/>
      </c>
      <c r="AH1415" s="422" t="str">
        <f>IFERROR(VLOOKUP(N1415, 【参考】数式用!$BA$2:$BB$48, 2, FALSE), "")</f>
        <v/>
      </c>
      <c r="AI1415" s="423" t="str">
        <f t="shared" si="46"/>
        <v/>
      </c>
      <c r="AJ1415" s="424" t="str">
        <f t="shared" si="47"/>
        <v/>
      </c>
    </row>
    <row r="1416" spans="1:36" ht="30" customHeight="1">
      <c r="A1416" s="153">
        <v>1403</v>
      </c>
      <c r="B1416" s="857" t="str">
        <f>IF(基本情報入力シート!C1441="","",基本情報入力シート!C1441)</f>
        <v/>
      </c>
      <c r="C1416" s="858"/>
      <c r="D1416" s="858"/>
      <c r="E1416" s="858"/>
      <c r="F1416" s="858"/>
      <c r="G1416" s="858"/>
      <c r="H1416" s="858"/>
      <c r="I1416" s="859"/>
      <c r="J1416" s="405" t="str">
        <f>IF(基本情報入力シート!M1441="","",基本情報入力シート!M1441)</f>
        <v/>
      </c>
      <c r="K1416" s="406" t="str">
        <f>IF(基本情報入力シート!R1441="","",基本情報入力シート!R1441)</f>
        <v/>
      </c>
      <c r="L1416" s="406" t="str">
        <f>IF(基本情報入力シート!W1441="","",基本情報入力シート!W1441)</f>
        <v/>
      </c>
      <c r="M1416" s="405" t="str">
        <f>IF(基本情報入力シート!X1441="","",基本情報入力シート!X1441)</f>
        <v/>
      </c>
      <c r="N1416" s="157" t="str">
        <f>IF(基本情報入力シート!Y1441="","",基本情報入力シート!Y1441)</f>
        <v/>
      </c>
      <c r="O1416" s="164"/>
      <c r="P1416" s="43"/>
      <c r="Q1416" s="860"/>
      <c r="R1416" s="861"/>
      <c r="S1416" s="154" t="str">
        <f>IFERROR(ROUNDDOWN(Q1416*VLOOKUP(N1416,【参考】数式用!$AR$2:$AW$48,MATCH(P1416,【参考】数式用!$AT$4:$AW$4)+2,FALSE)*0.5, 0), "")</f>
        <v/>
      </c>
      <c r="T1416" s="47"/>
      <c r="U1416" s="156" t="str">
        <f>IFERROR(IF(AG1416&lt;&gt;"",Q1416*VLOOKUP(N1416,【参考】数式用!$AG$2:$AL$48,MATCH(P1416,【参考】数式用!$AI$4:$AL$4,0)+2,0), ""), "")</f>
        <v/>
      </c>
      <c r="V1416" s="42"/>
      <c r="W1416" s="862"/>
      <c r="X1416" s="863"/>
      <c r="Y1416" s="43"/>
      <c r="Z1416" s="48"/>
      <c r="AA1416" s="155"/>
      <c r="AB1416" s="49"/>
      <c r="AC1416" s="864" t="str">
        <f>IFERROR(IF(AG1416&lt;&gt;"",Z1416*VLOOKUP(N1416,【参考】数式用!$AG$2:$AL$48,MATCH(Y1416,【参考】数式用!$AI$4:$AL$4,0)+2,0), ""), "")</f>
        <v/>
      </c>
      <c r="AD1416" s="864"/>
      <c r="AE1416" s="409"/>
      <c r="AF1416" s="53"/>
      <c r="AG1416" s="421" t="str">
        <f>IFERROR(VLOOKUP(O1416, 【参考】数式用!$AY$5:$AY$13, 1, FALSE), "")</f>
        <v/>
      </c>
      <c r="AH1416" s="422" t="str">
        <f>IFERROR(VLOOKUP(N1416, 【参考】数式用!$BA$2:$BB$48, 2, FALSE), "")</f>
        <v/>
      </c>
      <c r="AI1416" s="423" t="str">
        <f t="shared" si="46"/>
        <v/>
      </c>
      <c r="AJ1416" s="424" t="str">
        <f t="shared" si="47"/>
        <v/>
      </c>
    </row>
    <row r="1417" spans="1:36" ht="30" customHeight="1">
      <c r="A1417" s="153">
        <v>1404</v>
      </c>
      <c r="B1417" s="857" t="str">
        <f>IF(基本情報入力シート!C1442="","",基本情報入力シート!C1442)</f>
        <v/>
      </c>
      <c r="C1417" s="858"/>
      <c r="D1417" s="858"/>
      <c r="E1417" s="858"/>
      <c r="F1417" s="858"/>
      <c r="G1417" s="858"/>
      <c r="H1417" s="858"/>
      <c r="I1417" s="859"/>
      <c r="J1417" s="405" t="str">
        <f>IF(基本情報入力シート!M1442="","",基本情報入力シート!M1442)</f>
        <v/>
      </c>
      <c r="K1417" s="406" t="str">
        <f>IF(基本情報入力シート!R1442="","",基本情報入力シート!R1442)</f>
        <v/>
      </c>
      <c r="L1417" s="406" t="str">
        <f>IF(基本情報入力シート!W1442="","",基本情報入力シート!W1442)</f>
        <v/>
      </c>
      <c r="M1417" s="405" t="str">
        <f>IF(基本情報入力シート!X1442="","",基本情報入力シート!X1442)</f>
        <v/>
      </c>
      <c r="N1417" s="157" t="str">
        <f>IF(基本情報入力シート!Y1442="","",基本情報入力シート!Y1442)</f>
        <v/>
      </c>
      <c r="O1417" s="164"/>
      <c r="P1417" s="43"/>
      <c r="Q1417" s="860"/>
      <c r="R1417" s="861"/>
      <c r="S1417" s="154" t="str">
        <f>IFERROR(ROUNDDOWN(Q1417*VLOOKUP(N1417,【参考】数式用!$AR$2:$AW$48,MATCH(P1417,【参考】数式用!$AT$4:$AW$4)+2,FALSE)*0.5, 0), "")</f>
        <v/>
      </c>
      <c r="T1417" s="47"/>
      <c r="U1417" s="156" t="str">
        <f>IFERROR(IF(AG1417&lt;&gt;"",Q1417*VLOOKUP(N1417,【参考】数式用!$AG$2:$AL$48,MATCH(P1417,【参考】数式用!$AI$4:$AL$4,0)+2,0), ""), "")</f>
        <v/>
      </c>
      <c r="V1417" s="42"/>
      <c r="W1417" s="862"/>
      <c r="X1417" s="863"/>
      <c r="Y1417" s="43"/>
      <c r="Z1417" s="48"/>
      <c r="AA1417" s="155"/>
      <c r="AB1417" s="49"/>
      <c r="AC1417" s="864" t="str">
        <f>IFERROR(IF(AG1417&lt;&gt;"",Z1417*VLOOKUP(N1417,【参考】数式用!$AG$2:$AL$48,MATCH(Y1417,【参考】数式用!$AI$4:$AL$4,0)+2,0), ""), "")</f>
        <v/>
      </c>
      <c r="AD1417" s="864"/>
      <c r="AE1417" s="409"/>
      <c r="AF1417" s="53"/>
      <c r="AG1417" s="421" t="str">
        <f>IFERROR(VLOOKUP(O1417, 【参考】数式用!$AY$5:$AY$13, 1, FALSE), "")</f>
        <v/>
      </c>
      <c r="AH1417" s="422" t="str">
        <f>IFERROR(VLOOKUP(N1417, 【参考】数式用!$BA$2:$BB$48, 2, FALSE), "")</f>
        <v/>
      </c>
      <c r="AI1417" s="423" t="str">
        <f t="shared" si="46"/>
        <v/>
      </c>
      <c r="AJ1417" s="424" t="str">
        <f t="shared" si="47"/>
        <v/>
      </c>
    </row>
    <row r="1418" spans="1:36" ht="30" customHeight="1">
      <c r="A1418" s="153">
        <v>1405</v>
      </c>
      <c r="B1418" s="857" t="str">
        <f>IF(基本情報入力シート!C1443="","",基本情報入力シート!C1443)</f>
        <v/>
      </c>
      <c r="C1418" s="858"/>
      <c r="D1418" s="858"/>
      <c r="E1418" s="858"/>
      <c r="F1418" s="858"/>
      <c r="G1418" s="858"/>
      <c r="H1418" s="858"/>
      <c r="I1418" s="859"/>
      <c r="J1418" s="405" t="str">
        <f>IF(基本情報入力シート!M1443="","",基本情報入力シート!M1443)</f>
        <v/>
      </c>
      <c r="K1418" s="406" t="str">
        <f>IF(基本情報入力シート!R1443="","",基本情報入力シート!R1443)</f>
        <v/>
      </c>
      <c r="L1418" s="406" t="str">
        <f>IF(基本情報入力シート!W1443="","",基本情報入力シート!W1443)</f>
        <v/>
      </c>
      <c r="M1418" s="405" t="str">
        <f>IF(基本情報入力シート!X1443="","",基本情報入力シート!X1443)</f>
        <v/>
      </c>
      <c r="N1418" s="157" t="str">
        <f>IF(基本情報入力シート!Y1443="","",基本情報入力シート!Y1443)</f>
        <v/>
      </c>
      <c r="O1418" s="164"/>
      <c r="P1418" s="43"/>
      <c r="Q1418" s="860"/>
      <c r="R1418" s="861"/>
      <c r="S1418" s="154" t="str">
        <f>IFERROR(ROUNDDOWN(Q1418*VLOOKUP(N1418,【参考】数式用!$AR$2:$AW$48,MATCH(P1418,【参考】数式用!$AT$4:$AW$4)+2,FALSE)*0.5, 0), "")</f>
        <v/>
      </c>
      <c r="T1418" s="47"/>
      <c r="U1418" s="156" t="str">
        <f>IFERROR(IF(AG1418&lt;&gt;"",Q1418*VLOOKUP(N1418,【参考】数式用!$AG$2:$AL$48,MATCH(P1418,【参考】数式用!$AI$4:$AL$4,0)+2,0), ""), "")</f>
        <v/>
      </c>
      <c r="V1418" s="42"/>
      <c r="W1418" s="862"/>
      <c r="X1418" s="863"/>
      <c r="Y1418" s="43"/>
      <c r="Z1418" s="48"/>
      <c r="AA1418" s="155"/>
      <c r="AB1418" s="49"/>
      <c r="AC1418" s="864" t="str">
        <f>IFERROR(IF(AG1418&lt;&gt;"",Z1418*VLOOKUP(N1418,【参考】数式用!$AG$2:$AL$48,MATCH(Y1418,【参考】数式用!$AI$4:$AL$4,0)+2,0), ""), "")</f>
        <v/>
      </c>
      <c r="AD1418" s="864"/>
      <c r="AE1418" s="409"/>
      <c r="AF1418" s="53"/>
      <c r="AG1418" s="421" t="str">
        <f>IFERROR(VLOOKUP(O1418, 【参考】数式用!$AY$5:$AY$13, 1, FALSE), "")</f>
        <v/>
      </c>
      <c r="AH1418" s="422" t="str">
        <f>IFERROR(VLOOKUP(N1418, 【参考】数式用!$BA$2:$BB$48, 2, FALSE), "")</f>
        <v/>
      </c>
      <c r="AI1418" s="423" t="str">
        <f t="shared" si="46"/>
        <v/>
      </c>
      <c r="AJ1418" s="424" t="str">
        <f t="shared" si="47"/>
        <v/>
      </c>
    </row>
    <row r="1419" spans="1:36" ht="30" customHeight="1">
      <c r="A1419" s="153">
        <v>1406</v>
      </c>
      <c r="B1419" s="857" t="str">
        <f>IF(基本情報入力シート!C1444="","",基本情報入力シート!C1444)</f>
        <v/>
      </c>
      <c r="C1419" s="858"/>
      <c r="D1419" s="858"/>
      <c r="E1419" s="858"/>
      <c r="F1419" s="858"/>
      <c r="G1419" s="858"/>
      <c r="H1419" s="858"/>
      <c r="I1419" s="859"/>
      <c r="J1419" s="405" t="str">
        <f>IF(基本情報入力シート!M1444="","",基本情報入力シート!M1444)</f>
        <v/>
      </c>
      <c r="K1419" s="406" t="str">
        <f>IF(基本情報入力シート!R1444="","",基本情報入力シート!R1444)</f>
        <v/>
      </c>
      <c r="L1419" s="406" t="str">
        <f>IF(基本情報入力シート!W1444="","",基本情報入力シート!W1444)</f>
        <v/>
      </c>
      <c r="M1419" s="405" t="str">
        <f>IF(基本情報入力シート!X1444="","",基本情報入力シート!X1444)</f>
        <v/>
      </c>
      <c r="N1419" s="157" t="str">
        <f>IF(基本情報入力シート!Y1444="","",基本情報入力シート!Y1444)</f>
        <v/>
      </c>
      <c r="O1419" s="164"/>
      <c r="P1419" s="43"/>
      <c r="Q1419" s="860"/>
      <c r="R1419" s="861"/>
      <c r="S1419" s="154" t="str">
        <f>IFERROR(ROUNDDOWN(Q1419*VLOOKUP(N1419,【参考】数式用!$AR$2:$AW$48,MATCH(P1419,【参考】数式用!$AT$4:$AW$4)+2,FALSE)*0.5, 0), "")</f>
        <v/>
      </c>
      <c r="T1419" s="47"/>
      <c r="U1419" s="156" t="str">
        <f>IFERROR(IF(AG1419&lt;&gt;"",Q1419*VLOOKUP(N1419,【参考】数式用!$AG$2:$AL$48,MATCH(P1419,【参考】数式用!$AI$4:$AL$4,0)+2,0), ""), "")</f>
        <v/>
      </c>
      <c r="V1419" s="42"/>
      <c r="W1419" s="862"/>
      <c r="X1419" s="863"/>
      <c r="Y1419" s="43"/>
      <c r="Z1419" s="48"/>
      <c r="AA1419" s="155"/>
      <c r="AB1419" s="49"/>
      <c r="AC1419" s="864" t="str">
        <f>IFERROR(IF(AG1419&lt;&gt;"",Z1419*VLOOKUP(N1419,【参考】数式用!$AG$2:$AL$48,MATCH(Y1419,【参考】数式用!$AI$4:$AL$4,0)+2,0), ""), "")</f>
        <v/>
      </c>
      <c r="AD1419" s="864"/>
      <c r="AE1419" s="409"/>
      <c r="AF1419" s="53"/>
      <c r="AG1419" s="421" t="str">
        <f>IFERROR(VLOOKUP(O1419, 【参考】数式用!$AY$5:$AY$13, 1, FALSE), "")</f>
        <v/>
      </c>
      <c r="AH1419" s="422" t="str">
        <f>IFERROR(VLOOKUP(N1419, 【参考】数式用!$BA$2:$BB$48, 2, FALSE), "")</f>
        <v/>
      </c>
      <c r="AI1419" s="423" t="str">
        <f t="shared" si="46"/>
        <v/>
      </c>
      <c r="AJ1419" s="424" t="str">
        <f t="shared" si="47"/>
        <v/>
      </c>
    </row>
    <row r="1420" spans="1:36" ht="30" customHeight="1">
      <c r="A1420" s="153">
        <v>1407</v>
      </c>
      <c r="B1420" s="857" t="str">
        <f>IF(基本情報入力シート!C1445="","",基本情報入力シート!C1445)</f>
        <v/>
      </c>
      <c r="C1420" s="858"/>
      <c r="D1420" s="858"/>
      <c r="E1420" s="858"/>
      <c r="F1420" s="858"/>
      <c r="G1420" s="858"/>
      <c r="H1420" s="858"/>
      <c r="I1420" s="859"/>
      <c r="J1420" s="405" t="str">
        <f>IF(基本情報入力シート!M1445="","",基本情報入力シート!M1445)</f>
        <v/>
      </c>
      <c r="K1420" s="406" t="str">
        <f>IF(基本情報入力シート!R1445="","",基本情報入力シート!R1445)</f>
        <v/>
      </c>
      <c r="L1420" s="406" t="str">
        <f>IF(基本情報入力シート!W1445="","",基本情報入力シート!W1445)</f>
        <v/>
      </c>
      <c r="M1420" s="405" t="str">
        <f>IF(基本情報入力シート!X1445="","",基本情報入力シート!X1445)</f>
        <v/>
      </c>
      <c r="N1420" s="157" t="str">
        <f>IF(基本情報入力シート!Y1445="","",基本情報入力シート!Y1445)</f>
        <v/>
      </c>
      <c r="O1420" s="164"/>
      <c r="P1420" s="43"/>
      <c r="Q1420" s="860"/>
      <c r="R1420" s="861"/>
      <c r="S1420" s="154" t="str">
        <f>IFERROR(ROUNDDOWN(Q1420*VLOOKUP(N1420,【参考】数式用!$AR$2:$AW$48,MATCH(P1420,【参考】数式用!$AT$4:$AW$4)+2,FALSE)*0.5, 0), "")</f>
        <v/>
      </c>
      <c r="T1420" s="47"/>
      <c r="U1420" s="156" t="str">
        <f>IFERROR(IF(AG1420&lt;&gt;"",Q1420*VLOOKUP(N1420,【参考】数式用!$AG$2:$AL$48,MATCH(P1420,【参考】数式用!$AI$4:$AL$4,0)+2,0), ""), "")</f>
        <v/>
      </c>
      <c r="V1420" s="42"/>
      <c r="W1420" s="862"/>
      <c r="X1420" s="863"/>
      <c r="Y1420" s="43"/>
      <c r="Z1420" s="48"/>
      <c r="AA1420" s="155"/>
      <c r="AB1420" s="49"/>
      <c r="AC1420" s="864" t="str">
        <f>IFERROR(IF(AG1420&lt;&gt;"",Z1420*VLOOKUP(N1420,【参考】数式用!$AG$2:$AL$48,MATCH(Y1420,【参考】数式用!$AI$4:$AL$4,0)+2,0), ""), "")</f>
        <v/>
      </c>
      <c r="AD1420" s="864"/>
      <c r="AE1420" s="409"/>
      <c r="AF1420" s="53"/>
      <c r="AG1420" s="421" t="str">
        <f>IFERROR(VLOOKUP(O1420, 【参考】数式用!$AY$5:$AY$13, 1, FALSE), "")</f>
        <v/>
      </c>
      <c r="AH1420" s="422" t="str">
        <f>IFERROR(VLOOKUP(N1420, 【参考】数式用!$BA$2:$BB$48, 2, FALSE), "")</f>
        <v/>
      </c>
      <c r="AI1420" s="423" t="str">
        <f t="shared" si="46"/>
        <v/>
      </c>
      <c r="AJ1420" s="424" t="str">
        <f t="shared" si="47"/>
        <v/>
      </c>
    </row>
    <row r="1421" spans="1:36" ht="30" customHeight="1">
      <c r="A1421" s="153">
        <v>1408</v>
      </c>
      <c r="B1421" s="857" t="str">
        <f>IF(基本情報入力シート!C1446="","",基本情報入力シート!C1446)</f>
        <v/>
      </c>
      <c r="C1421" s="858"/>
      <c r="D1421" s="858"/>
      <c r="E1421" s="858"/>
      <c r="F1421" s="858"/>
      <c r="G1421" s="858"/>
      <c r="H1421" s="858"/>
      <c r="I1421" s="859"/>
      <c r="J1421" s="405" t="str">
        <f>IF(基本情報入力シート!M1446="","",基本情報入力シート!M1446)</f>
        <v/>
      </c>
      <c r="K1421" s="406" t="str">
        <f>IF(基本情報入力シート!R1446="","",基本情報入力シート!R1446)</f>
        <v/>
      </c>
      <c r="L1421" s="406" t="str">
        <f>IF(基本情報入力シート!W1446="","",基本情報入力シート!W1446)</f>
        <v/>
      </c>
      <c r="M1421" s="405" t="str">
        <f>IF(基本情報入力シート!X1446="","",基本情報入力シート!X1446)</f>
        <v/>
      </c>
      <c r="N1421" s="157" t="str">
        <f>IF(基本情報入力シート!Y1446="","",基本情報入力シート!Y1446)</f>
        <v/>
      </c>
      <c r="O1421" s="164"/>
      <c r="P1421" s="43"/>
      <c r="Q1421" s="860"/>
      <c r="R1421" s="861"/>
      <c r="S1421" s="154" t="str">
        <f>IFERROR(ROUNDDOWN(Q1421*VLOOKUP(N1421,【参考】数式用!$AR$2:$AW$48,MATCH(P1421,【参考】数式用!$AT$4:$AW$4)+2,FALSE)*0.5, 0), "")</f>
        <v/>
      </c>
      <c r="T1421" s="47"/>
      <c r="U1421" s="156" t="str">
        <f>IFERROR(IF(AG1421&lt;&gt;"",Q1421*VLOOKUP(N1421,【参考】数式用!$AG$2:$AL$48,MATCH(P1421,【参考】数式用!$AI$4:$AL$4,0)+2,0), ""), "")</f>
        <v/>
      </c>
      <c r="V1421" s="42"/>
      <c r="W1421" s="862"/>
      <c r="X1421" s="863"/>
      <c r="Y1421" s="43"/>
      <c r="Z1421" s="48"/>
      <c r="AA1421" s="155"/>
      <c r="AB1421" s="49"/>
      <c r="AC1421" s="864" t="str">
        <f>IFERROR(IF(AG1421&lt;&gt;"",Z1421*VLOOKUP(N1421,【参考】数式用!$AG$2:$AL$48,MATCH(Y1421,【参考】数式用!$AI$4:$AL$4,0)+2,0), ""), "")</f>
        <v/>
      </c>
      <c r="AD1421" s="864"/>
      <c r="AE1421" s="409"/>
      <c r="AF1421" s="53"/>
      <c r="AG1421" s="421" t="str">
        <f>IFERROR(VLOOKUP(O1421, 【参考】数式用!$AY$5:$AY$13, 1, FALSE), "")</f>
        <v/>
      </c>
      <c r="AH1421" s="422" t="str">
        <f>IFERROR(VLOOKUP(N1421, 【参考】数式用!$BA$2:$BB$48, 2, FALSE), "")</f>
        <v/>
      </c>
      <c r="AI1421" s="423" t="str">
        <f t="shared" si="46"/>
        <v/>
      </c>
      <c r="AJ1421" s="424" t="str">
        <f t="shared" si="47"/>
        <v/>
      </c>
    </row>
    <row r="1422" spans="1:36" ht="30" customHeight="1">
      <c r="A1422" s="153">
        <v>1409</v>
      </c>
      <c r="B1422" s="857" t="str">
        <f>IF(基本情報入力シート!C1447="","",基本情報入力シート!C1447)</f>
        <v/>
      </c>
      <c r="C1422" s="858"/>
      <c r="D1422" s="858"/>
      <c r="E1422" s="858"/>
      <c r="F1422" s="858"/>
      <c r="G1422" s="858"/>
      <c r="H1422" s="858"/>
      <c r="I1422" s="859"/>
      <c r="J1422" s="405" t="str">
        <f>IF(基本情報入力シート!M1447="","",基本情報入力シート!M1447)</f>
        <v/>
      </c>
      <c r="K1422" s="406" t="str">
        <f>IF(基本情報入力シート!R1447="","",基本情報入力シート!R1447)</f>
        <v/>
      </c>
      <c r="L1422" s="406" t="str">
        <f>IF(基本情報入力シート!W1447="","",基本情報入力シート!W1447)</f>
        <v/>
      </c>
      <c r="M1422" s="405" t="str">
        <f>IF(基本情報入力シート!X1447="","",基本情報入力シート!X1447)</f>
        <v/>
      </c>
      <c r="N1422" s="157" t="str">
        <f>IF(基本情報入力シート!Y1447="","",基本情報入力シート!Y1447)</f>
        <v/>
      </c>
      <c r="O1422" s="164"/>
      <c r="P1422" s="43"/>
      <c r="Q1422" s="860"/>
      <c r="R1422" s="861"/>
      <c r="S1422" s="154" t="str">
        <f>IFERROR(ROUNDDOWN(Q1422*VLOOKUP(N1422,【参考】数式用!$AR$2:$AW$48,MATCH(P1422,【参考】数式用!$AT$4:$AW$4)+2,FALSE)*0.5, 0), "")</f>
        <v/>
      </c>
      <c r="T1422" s="47"/>
      <c r="U1422" s="156" t="str">
        <f>IFERROR(IF(AG1422&lt;&gt;"",Q1422*VLOOKUP(N1422,【参考】数式用!$AG$2:$AL$48,MATCH(P1422,【参考】数式用!$AI$4:$AL$4,0)+2,0), ""), "")</f>
        <v/>
      </c>
      <c r="V1422" s="42"/>
      <c r="W1422" s="862"/>
      <c r="X1422" s="863"/>
      <c r="Y1422" s="43"/>
      <c r="Z1422" s="48"/>
      <c r="AA1422" s="155"/>
      <c r="AB1422" s="49"/>
      <c r="AC1422" s="864" t="str">
        <f>IFERROR(IF(AG1422&lt;&gt;"",Z1422*VLOOKUP(N1422,【参考】数式用!$AG$2:$AL$48,MATCH(Y1422,【参考】数式用!$AI$4:$AL$4,0)+2,0), ""), "")</f>
        <v/>
      </c>
      <c r="AD1422" s="864"/>
      <c r="AE1422" s="409"/>
      <c r="AF1422" s="53"/>
      <c r="AG1422" s="421" t="str">
        <f>IFERROR(VLOOKUP(O1422, 【参考】数式用!$AY$5:$AY$13, 1, FALSE), "")</f>
        <v/>
      </c>
      <c r="AH1422" s="422" t="str">
        <f>IFERROR(VLOOKUP(N1422, 【参考】数式用!$BA$2:$BB$48, 2, FALSE), "")</f>
        <v/>
      </c>
      <c r="AI1422" s="423" t="str">
        <f t="shared" si="46"/>
        <v/>
      </c>
      <c r="AJ1422" s="424" t="str">
        <f t="shared" si="47"/>
        <v/>
      </c>
    </row>
    <row r="1423" spans="1:36" ht="30" customHeight="1">
      <c r="A1423" s="153">
        <v>1410</v>
      </c>
      <c r="B1423" s="857" t="str">
        <f>IF(基本情報入力シート!C1448="","",基本情報入力シート!C1448)</f>
        <v/>
      </c>
      <c r="C1423" s="858"/>
      <c r="D1423" s="858"/>
      <c r="E1423" s="858"/>
      <c r="F1423" s="858"/>
      <c r="G1423" s="858"/>
      <c r="H1423" s="858"/>
      <c r="I1423" s="859"/>
      <c r="J1423" s="405" t="str">
        <f>IF(基本情報入力シート!M1448="","",基本情報入力シート!M1448)</f>
        <v/>
      </c>
      <c r="K1423" s="406" t="str">
        <f>IF(基本情報入力シート!R1448="","",基本情報入力シート!R1448)</f>
        <v/>
      </c>
      <c r="L1423" s="406" t="str">
        <f>IF(基本情報入力シート!W1448="","",基本情報入力シート!W1448)</f>
        <v/>
      </c>
      <c r="M1423" s="405" t="str">
        <f>IF(基本情報入力シート!X1448="","",基本情報入力シート!X1448)</f>
        <v/>
      </c>
      <c r="N1423" s="157" t="str">
        <f>IF(基本情報入力シート!Y1448="","",基本情報入力シート!Y1448)</f>
        <v/>
      </c>
      <c r="O1423" s="164"/>
      <c r="P1423" s="43"/>
      <c r="Q1423" s="860"/>
      <c r="R1423" s="861"/>
      <c r="S1423" s="154" t="str">
        <f>IFERROR(ROUNDDOWN(Q1423*VLOOKUP(N1423,【参考】数式用!$AR$2:$AW$48,MATCH(P1423,【参考】数式用!$AT$4:$AW$4)+2,FALSE)*0.5, 0), "")</f>
        <v/>
      </c>
      <c r="T1423" s="47"/>
      <c r="U1423" s="156" t="str">
        <f>IFERROR(IF(AG1423&lt;&gt;"",Q1423*VLOOKUP(N1423,【参考】数式用!$AG$2:$AL$48,MATCH(P1423,【参考】数式用!$AI$4:$AL$4,0)+2,0), ""), "")</f>
        <v/>
      </c>
      <c r="V1423" s="42"/>
      <c r="W1423" s="862"/>
      <c r="X1423" s="863"/>
      <c r="Y1423" s="43"/>
      <c r="Z1423" s="48"/>
      <c r="AA1423" s="155"/>
      <c r="AB1423" s="49"/>
      <c r="AC1423" s="864" t="str">
        <f>IFERROR(IF(AG1423&lt;&gt;"",Z1423*VLOOKUP(N1423,【参考】数式用!$AG$2:$AL$48,MATCH(Y1423,【参考】数式用!$AI$4:$AL$4,0)+2,0), ""), "")</f>
        <v/>
      </c>
      <c r="AD1423" s="864"/>
      <c r="AE1423" s="409"/>
      <c r="AF1423" s="53"/>
      <c r="AG1423" s="421" t="str">
        <f>IFERROR(VLOOKUP(O1423, 【参考】数式用!$AY$5:$AY$13, 1, FALSE), "")</f>
        <v/>
      </c>
      <c r="AH1423" s="422" t="str">
        <f>IFERROR(VLOOKUP(N1423, 【参考】数式用!$BA$2:$BB$48, 2, FALSE), "")</f>
        <v/>
      </c>
      <c r="AI1423" s="423" t="str">
        <f t="shared" si="46"/>
        <v/>
      </c>
      <c r="AJ1423" s="424" t="str">
        <f t="shared" si="47"/>
        <v/>
      </c>
    </row>
    <row r="1424" spans="1:36" ht="30" customHeight="1">
      <c r="A1424" s="153">
        <v>1411</v>
      </c>
      <c r="B1424" s="857" t="str">
        <f>IF(基本情報入力シート!C1449="","",基本情報入力シート!C1449)</f>
        <v/>
      </c>
      <c r="C1424" s="858"/>
      <c r="D1424" s="858"/>
      <c r="E1424" s="858"/>
      <c r="F1424" s="858"/>
      <c r="G1424" s="858"/>
      <c r="H1424" s="858"/>
      <c r="I1424" s="859"/>
      <c r="J1424" s="405" t="str">
        <f>IF(基本情報入力シート!M1449="","",基本情報入力シート!M1449)</f>
        <v/>
      </c>
      <c r="K1424" s="406" t="str">
        <f>IF(基本情報入力シート!R1449="","",基本情報入力シート!R1449)</f>
        <v/>
      </c>
      <c r="L1424" s="406" t="str">
        <f>IF(基本情報入力シート!W1449="","",基本情報入力シート!W1449)</f>
        <v/>
      </c>
      <c r="M1424" s="405" t="str">
        <f>IF(基本情報入力シート!X1449="","",基本情報入力シート!X1449)</f>
        <v/>
      </c>
      <c r="N1424" s="157" t="str">
        <f>IF(基本情報入力シート!Y1449="","",基本情報入力シート!Y1449)</f>
        <v/>
      </c>
      <c r="O1424" s="164"/>
      <c r="P1424" s="43"/>
      <c r="Q1424" s="860"/>
      <c r="R1424" s="861"/>
      <c r="S1424" s="154" t="str">
        <f>IFERROR(ROUNDDOWN(Q1424*VLOOKUP(N1424,【参考】数式用!$AR$2:$AW$48,MATCH(P1424,【参考】数式用!$AT$4:$AW$4)+2,FALSE)*0.5, 0), "")</f>
        <v/>
      </c>
      <c r="T1424" s="47"/>
      <c r="U1424" s="156" t="str">
        <f>IFERROR(IF(AG1424&lt;&gt;"",Q1424*VLOOKUP(N1424,【参考】数式用!$AG$2:$AL$48,MATCH(P1424,【参考】数式用!$AI$4:$AL$4,0)+2,0), ""), "")</f>
        <v/>
      </c>
      <c r="V1424" s="42"/>
      <c r="W1424" s="862"/>
      <c r="X1424" s="863"/>
      <c r="Y1424" s="43"/>
      <c r="Z1424" s="48"/>
      <c r="AA1424" s="155"/>
      <c r="AB1424" s="49"/>
      <c r="AC1424" s="864" t="str">
        <f>IFERROR(IF(AG1424&lt;&gt;"",Z1424*VLOOKUP(N1424,【参考】数式用!$AG$2:$AL$48,MATCH(Y1424,【参考】数式用!$AI$4:$AL$4,0)+2,0), ""), "")</f>
        <v/>
      </c>
      <c r="AD1424" s="864"/>
      <c r="AE1424" s="409"/>
      <c r="AF1424" s="53"/>
      <c r="AG1424" s="421" t="str">
        <f>IFERROR(VLOOKUP(O1424, 【参考】数式用!$AY$5:$AY$13, 1, FALSE), "")</f>
        <v/>
      </c>
      <c r="AH1424" s="422" t="str">
        <f>IFERROR(VLOOKUP(N1424, 【参考】数式用!$BA$2:$BB$48, 2, FALSE), "")</f>
        <v/>
      </c>
      <c r="AI1424" s="423" t="str">
        <f t="shared" si="46"/>
        <v/>
      </c>
      <c r="AJ1424" s="424" t="str">
        <f t="shared" si="47"/>
        <v/>
      </c>
    </row>
    <row r="1425" spans="1:36" ht="30" customHeight="1">
      <c r="A1425" s="153">
        <v>1412</v>
      </c>
      <c r="B1425" s="857" t="str">
        <f>IF(基本情報入力シート!C1450="","",基本情報入力シート!C1450)</f>
        <v/>
      </c>
      <c r="C1425" s="858"/>
      <c r="D1425" s="858"/>
      <c r="E1425" s="858"/>
      <c r="F1425" s="858"/>
      <c r="G1425" s="858"/>
      <c r="H1425" s="858"/>
      <c r="I1425" s="859"/>
      <c r="J1425" s="405" t="str">
        <f>IF(基本情報入力シート!M1450="","",基本情報入力シート!M1450)</f>
        <v/>
      </c>
      <c r="K1425" s="406" t="str">
        <f>IF(基本情報入力シート!R1450="","",基本情報入力シート!R1450)</f>
        <v/>
      </c>
      <c r="L1425" s="406" t="str">
        <f>IF(基本情報入力シート!W1450="","",基本情報入力シート!W1450)</f>
        <v/>
      </c>
      <c r="M1425" s="405" t="str">
        <f>IF(基本情報入力シート!X1450="","",基本情報入力シート!X1450)</f>
        <v/>
      </c>
      <c r="N1425" s="157" t="str">
        <f>IF(基本情報入力シート!Y1450="","",基本情報入力シート!Y1450)</f>
        <v/>
      </c>
      <c r="O1425" s="164"/>
      <c r="P1425" s="43"/>
      <c r="Q1425" s="860"/>
      <c r="R1425" s="861"/>
      <c r="S1425" s="154" t="str">
        <f>IFERROR(ROUNDDOWN(Q1425*VLOOKUP(N1425,【参考】数式用!$AR$2:$AW$48,MATCH(P1425,【参考】数式用!$AT$4:$AW$4)+2,FALSE)*0.5, 0), "")</f>
        <v/>
      </c>
      <c r="T1425" s="47"/>
      <c r="U1425" s="156" t="str">
        <f>IFERROR(IF(AG1425&lt;&gt;"",Q1425*VLOOKUP(N1425,【参考】数式用!$AG$2:$AL$48,MATCH(P1425,【参考】数式用!$AI$4:$AL$4,0)+2,0), ""), "")</f>
        <v/>
      </c>
      <c r="V1425" s="42"/>
      <c r="W1425" s="862"/>
      <c r="X1425" s="863"/>
      <c r="Y1425" s="43"/>
      <c r="Z1425" s="48"/>
      <c r="AA1425" s="155"/>
      <c r="AB1425" s="49"/>
      <c r="AC1425" s="864" t="str">
        <f>IFERROR(IF(AG1425&lt;&gt;"",Z1425*VLOOKUP(N1425,【参考】数式用!$AG$2:$AL$48,MATCH(Y1425,【参考】数式用!$AI$4:$AL$4,0)+2,0), ""), "")</f>
        <v/>
      </c>
      <c r="AD1425" s="864"/>
      <c r="AE1425" s="409"/>
      <c r="AF1425" s="53"/>
      <c r="AG1425" s="421" t="str">
        <f>IFERROR(VLOOKUP(O1425, 【参考】数式用!$AY$5:$AY$13, 1, FALSE), "")</f>
        <v/>
      </c>
      <c r="AH1425" s="422" t="str">
        <f>IFERROR(VLOOKUP(N1425, 【参考】数式用!$BA$2:$BB$48, 2, FALSE), "")</f>
        <v/>
      </c>
      <c r="AI1425" s="423" t="str">
        <f t="shared" si="46"/>
        <v/>
      </c>
      <c r="AJ1425" s="424" t="str">
        <f t="shared" si="47"/>
        <v/>
      </c>
    </row>
    <row r="1426" spans="1:36" ht="30" customHeight="1">
      <c r="A1426" s="153">
        <v>1413</v>
      </c>
      <c r="B1426" s="857" t="str">
        <f>IF(基本情報入力シート!C1451="","",基本情報入力シート!C1451)</f>
        <v/>
      </c>
      <c r="C1426" s="858"/>
      <c r="D1426" s="858"/>
      <c r="E1426" s="858"/>
      <c r="F1426" s="858"/>
      <c r="G1426" s="858"/>
      <c r="H1426" s="858"/>
      <c r="I1426" s="859"/>
      <c r="J1426" s="405" t="str">
        <f>IF(基本情報入力シート!M1451="","",基本情報入力シート!M1451)</f>
        <v/>
      </c>
      <c r="K1426" s="406" t="str">
        <f>IF(基本情報入力シート!R1451="","",基本情報入力シート!R1451)</f>
        <v/>
      </c>
      <c r="L1426" s="406" t="str">
        <f>IF(基本情報入力シート!W1451="","",基本情報入力シート!W1451)</f>
        <v/>
      </c>
      <c r="M1426" s="405" t="str">
        <f>IF(基本情報入力シート!X1451="","",基本情報入力シート!X1451)</f>
        <v/>
      </c>
      <c r="N1426" s="157" t="str">
        <f>IF(基本情報入力シート!Y1451="","",基本情報入力シート!Y1451)</f>
        <v/>
      </c>
      <c r="O1426" s="164"/>
      <c r="P1426" s="43"/>
      <c r="Q1426" s="860"/>
      <c r="R1426" s="861"/>
      <c r="S1426" s="154" t="str">
        <f>IFERROR(ROUNDDOWN(Q1426*VLOOKUP(N1426,【参考】数式用!$AR$2:$AW$48,MATCH(P1426,【参考】数式用!$AT$4:$AW$4)+2,FALSE)*0.5, 0), "")</f>
        <v/>
      </c>
      <c r="T1426" s="47"/>
      <c r="U1426" s="156" t="str">
        <f>IFERROR(IF(AG1426&lt;&gt;"",Q1426*VLOOKUP(N1426,【参考】数式用!$AG$2:$AL$48,MATCH(P1426,【参考】数式用!$AI$4:$AL$4,0)+2,0), ""), "")</f>
        <v/>
      </c>
      <c r="V1426" s="42"/>
      <c r="W1426" s="862"/>
      <c r="X1426" s="863"/>
      <c r="Y1426" s="43"/>
      <c r="Z1426" s="48"/>
      <c r="AA1426" s="155"/>
      <c r="AB1426" s="49"/>
      <c r="AC1426" s="864" t="str">
        <f>IFERROR(IF(AG1426&lt;&gt;"",Z1426*VLOOKUP(N1426,【参考】数式用!$AG$2:$AL$48,MATCH(Y1426,【参考】数式用!$AI$4:$AL$4,0)+2,0), ""), "")</f>
        <v/>
      </c>
      <c r="AD1426" s="864"/>
      <c r="AE1426" s="409"/>
      <c r="AF1426" s="53"/>
      <c r="AG1426" s="421" t="str">
        <f>IFERROR(VLOOKUP(O1426, 【参考】数式用!$AY$5:$AY$13, 1, FALSE), "")</f>
        <v/>
      </c>
      <c r="AH1426" s="422" t="str">
        <f>IFERROR(VLOOKUP(N1426, 【参考】数式用!$BA$2:$BB$48, 2, FALSE), "")</f>
        <v/>
      </c>
      <c r="AI1426" s="423" t="str">
        <f t="shared" si="46"/>
        <v/>
      </c>
      <c r="AJ1426" s="424" t="str">
        <f t="shared" si="47"/>
        <v/>
      </c>
    </row>
    <row r="1427" spans="1:36" ht="30" customHeight="1">
      <c r="A1427" s="153">
        <v>1414</v>
      </c>
      <c r="B1427" s="857" t="str">
        <f>IF(基本情報入力シート!C1452="","",基本情報入力シート!C1452)</f>
        <v/>
      </c>
      <c r="C1427" s="858"/>
      <c r="D1427" s="858"/>
      <c r="E1427" s="858"/>
      <c r="F1427" s="858"/>
      <c r="G1427" s="858"/>
      <c r="H1427" s="858"/>
      <c r="I1427" s="859"/>
      <c r="J1427" s="405" t="str">
        <f>IF(基本情報入力シート!M1452="","",基本情報入力シート!M1452)</f>
        <v/>
      </c>
      <c r="K1427" s="406" t="str">
        <f>IF(基本情報入力シート!R1452="","",基本情報入力シート!R1452)</f>
        <v/>
      </c>
      <c r="L1427" s="406" t="str">
        <f>IF(基本情報入力シート!W1452="","",基本情報入力シート!W1452)</f>
        <v/>
      </c>
      <c r="M1427" s="405" t="str">
        <f>IF(基本情報入力シート!X1452="","",基本情報入力シート!X1452)</f>
        <v/>
      </c>
      <c r="N1427" s="157" t="str">
        <f>IF(基本情報入力シート!Y1452="","",基本情報入力シート!Y1452)</f>
        <v/>
      </c>
      <c r="O1427" s="164"/>
      <c r="P1427" s="43"/>
      <c r="Q1427" s="860"/>
      <c r="R1427" s="861"/>
      <c r="S1427" s="154" t="str">
        <f>IFERROR(ROUNDDOWN(Q1427*VLOOKUP(N1427,【参考】数式用!$AR$2:$AW$48,MATCH(P1427,【参考】数式用!$AT$4:$AW$4)+2,FALSE)*0.5, 0), "")</f>
        <v/>
      </c>
      <c r="T1427" s="47"/>
      <c r="U1427" s="156" t="str">
        <f>IFERROR(IF(AG1427&lt;&gt;"",Q1427*VLOOKUP(N1427,【参考】数式用!$AG$2:$AL$48,MATCH(P1427,【参考】数式用!$AI$4:$AL$4,0)+2,0), ""), "")</f>
        <v/>
      </c>
      <c r="V1427" s="42"/>
      <c r="W1427" s="862"/>
      <c r="X1427" s="863"/>
      <c r="Y1427" s="43"/>
      <c r="Z1427" s="48"/>
      <c r="AA1427" s="155"/>
      <c r="AB1427" s="49"/>
      <c r="AC1427" s="864" t="str">
        <f>IFERROR(IF(AG1427&lt;&gt;"",Z1427*VLOOKUP(N1427,【参考】数式用!$AG$2:$AL$48,MATCH(Y1427,【参考】数式用!$AI$4:$AL$4,0)+2,0), ""), "")</f>
        <v/>
      </c>
      <c r="AD1427" s="864"/>
      <c r="AE1427" s="409"/>
      <c r="AF1427" s="53"/>
      <c r="AG1427" s="421" t="str">
        <f>IFERROR(VLOOKUP(O1427, 【参考】数式用!$AY$5:$AY$13, 1, FALSE), "")</f>
        <v/>
      </c>
      <c r="AH1427" s="422" t="str">
        <f>IFERROR(VLOOKUP(N1427, 【参考】数式用!$BA$2:$BB$48, 2, FALSE), "")</f>
        <v/>
      </c>
      <c r="AI1427" s="423" t="str">
        <f t="shared" si="46"/>
        <v/>
      </c>
      <c r="AJ1427" s="424" t="str">
        <f t="shared" si="47"/>
        <v/>
      </c>
    </row>
    <row r="1428" spans="1:36" ht="30" customHeight="1">
      <c r="A1428" s="153">
        <v>1415</v>
      </c>
      <c r="B1428" s="857" t="str">
        <f>IF(基本情報入力シート!C1453="","",基本情報入力シート!C1453)</f>
        <v/>
      </c>
      <c r="C1428" s="858"/>
      <c r="D1428" s="858"/>
      <c r="E1428" s="858"/>
      <c r="F1428" s="858"/>
      <c r="G1428" s="858"/>
      <c r="H1428" s="858"/>
      <c r="I1428" s="859"/>
      <c r="J1428" s="405" t="str">
        <f>IF(基本情報入力シート!M1453="","",基本情報入力シート!M1453)</f>
        <v/>
      </c>
      <c r="K1428" s="406" t="str">
        <f>IF(基本情報入力シート!R1453="","",基本情報入力シート!R1453)</f>
        <v/>
      </c>
      <c r="L1428" s="406" t="str">
        <f>IF(基本情報入力シート!W1453="","",基本情報入力シート!W1453)</f>
        <v/>
      </c>
      <c r="M1428" s="405" t="str">
        <f>IF(基本情報入力シート!X1453="","",基本情報入力シート!X1453)</f>
        <v/>
      </c>
      <c r="N1428" s="157" t="str">
        <f>IF(基本情報入力シート!Y1453="","",基本情報入力シート!Y1453)</f>
        <v/>
      </c>
      <c r="O1428" s="164"/>
      <c r="P1428" s="43"/>
      <c r="Q1428" s="860"/>
      <c r="R1428" s="861"/>
      <c r="S1428" s="154" t="str">
        <f>IFERROR(ROUNDDOWN(Q1428*VLOOKUP(N1428,【参考】数式用!$AR$2:$AW$48,MATCH(P1428,【参考】数式用!$AT$4:$AW$4)+2,FALSE)*0.5, 0), "")</f>
        <v/>
      </c>
      <c r="T1428" s="47"/>
      <c r="U1428" s="156" t="str">
        <f>IFERROR(IF(AG1428&lt;&gt;"",Q1428*VLOOKUP(N1428,【参考】数式用!$AG$2:$AL$48,MATCH(P1428,【参考】数式用!$AI$4:$AL$4,0)+2,0), ""), "")</f>
        <v/>
      </c>
      <c r="V1428" s="42"/>
      <c r="W1428" s="862"/>
      <c r="X1428" s="863"/>
      <c r="Y1428" s="43"/>
      <c r="Z1428" s="48"/>
      <c r="AA1428" s="155"/>
      <c r="AB1428" s="49"/>
      <c r="AC1428" s="864" t="str">
        <f>IFERROR(IF(AG1428&lt;&gt;"",Z1428*VLOOKUP(N1428,【参考】数式用!$AG$2:$AL$48,MATCH(Y1428,【参考】数式用!$AI$4:$AL$4,0)+2,0), ""), "")</f>
        <v/>
      </c>
      <c r="AD1428" s="864"/>
      <c r="AE1428" s="409"/>
      <c r="AF1428" s="53"/>
      <c r="AG1428" s="421" t="str">
        <f>IFERROR(VLOOKUP(O1428, 【参考】数式用!$AY$5:$AY$13, 1, FALSE), "")</f>
        <v/>
      </c>
      <c r="AH1428" s="422" t="str">
        <f>IFERROR(VLOOKUP(N1428, 【参考】数式用!$BA$2:$BB$48, 2, FALSE), "")</f>
        <v/>
      </c>
      <c r="AI1428" s="423" t="str">
        <f t="shared" si="46"/>
        <v/>
      </c>
      <c r="AJ1428" s="424" t="str">
        <f t="shared" si="47"/>
        <v/>
      </c>
    </row>
    <row r="1429" spans="1:36" ht="30" customHeight="1">
      <c r="A1429" s="153">
        <v>1416</v>
      </c>
      <c r="B1429" s="857" t="str">
        <f>IF(基本情報入力シート!C1454="","",基本情報入力シート!C1454)</f>
        <v/>
      </c>
      <c r="C1429" s="858"/>
      <c r="D1429" s="858"/>
      <c r="E1429" s="858"/>
      <c r="F1429" s="858"/>
      <c r="G1429" s="858"/>
      <c r="H1429" s="858"/>
      <c r="I1429" s="859"/>
      <c r="J1429" s="405" t="str">
        <f>IF(基本情報入力シート!M1454="","",基本情報入力シート!M1454)</f>
        <v/>
      </c>
      <c r="K1429" s="406" t="str">
        <f>IF(基本情報入力シート!R1454="","",基本情報入力シート!R1454)</f>
        <v/>
      </c>
      <c r="L1429" s="406" t="str">
        <f>IF(基本情報入力シート!W1454="","",基本情報入力シート!W1454)</f>
        <v/>
      </c>
      <c r="M1429" s="405" t="str">
        <f>IF(基本情報入力シート!X1454="","",基本情報入力シート!X1454)</f>
        <v/>
      </c>
      <c r="N1429" s="157" t="str">
        <f>IF(基本情報入力シート!Y1454="","",基本情報入力シート!Y1454)</f>
        <v/>
      </c>
      <c r="O1429" s="164"/>
      <c r="P1429" s="43"/>
      <c r="Q1429" s="860"/>
      <c r="R1429" s="861"/>
      <c r="S1429" s="154" t="str">
        <f>IFERROR(ROUNDDOWN(Q1429*VLOOKUP(N1429,【参考】数式用!$AR$2:$AW$48,MATCH(P1429,【参考】数式用!$AT$4:$AW$4)+2,FALSE)*0.5, 0), "")</f>
        <v/>
      </c>
      <c r="T1429" s="47"/>
      <c r="U1429" s="156" t="str">
        <f>IFERROR(IF(AG1429&lt;&gt;"",Q1429*VLOOKUP(N1429,【参考】数式用!$AG$2:$AL$48,MATCH(P1429,【参考】数式用!$AI$4:$AL$4,0)+2,0), ""), "")</f>
        <v/>
      </c>
      <c r="V1429" s="42"/>
      <c r="W1429" s="862"/>
      <c r="X1429" s="863"/>
      <c r="Y1429" s="43"/>
      <c r="Z1429" s="48"/>
      <c r="AA1429" s="155"/>
      <c r="AB1429" s="49"/>
      <c r="AC1429" s="864" t="str">
        <f>IFERROR(IF(AG1429&lt;&gt;"",Z1429*VLOOKUP(N1429,【参考】数式用!$AG$2:$AL$48,MATCH(Y1429,【参考】数式用!$AI$4:$AL$4,0)+2,0), ""), "")</f>
        <v/>
      </c>
      <c r="AD1429" s="864"/>
      <c r="AE1429" s="409"/>
      <c r="AF1429" s="53"/>
      <c r="AG1429" s="421" t="str">
        <f>IFERROR(VLOOKUP(O1429, 【参考】数式用!$AY$5:$AY$13, 1, FALSE), "")</f>
        <v/>
      </c>
      <c r="AH1429" s="422" t="str">
        <f>IFERROR(VLOOKUP(N1429, 【参考】数式用!$BA$2:$BB$48, 2, FALSE), "")</f>
        <v/>
      </c>
      <c r="AI1429" s="423" t="str">
        <f t="shared" si="46"/>
        <v/>
      </c>
      <c r="AJ1429" s="424" t="str">
        <f t="shared" si="47"/>
        <v/>
      </c>
    </row>
    <row r="1430" spans="1:36" ht="30" customHeight="1">
      <c r="A1430" s="153">
        <v>1417</v>
      </c>
      <c r="B1430" s="857" t="str">
        <f>IF(基本情報入力シート!C1455="","",基本情報入力シート!C1455)</f>
        <v/>
      </c>
      <c r="C1430" s="858"/>
      <c r="D1430" s="858"/>
      <c r="E1430" s="858"/>
      <c r="F1430" s="858"/>
      <c r="G1430" s="858"/>
      <c r="H1430" s="858"/>
      <c r="I1430" s="859"/>
      <c r="J1430" s="405" t="str">
        <f>IF(基本情報入力シート!M1455="","",基本情報入力シート!M1455)</f>
        <v/>
      </c>
      <c r="K1430" s="406" t="str">
        <f>IF(基本情報入力シート!R1455="","",基本情報入力シート!R1455)</f>
        <v/>
      </c>
      <c r="L1430" s="406" t="str">
        <f>IF(基本情報入力シート!W1455="","",基本情報入力シート!W1455)</f>
        <v/>
      </c>
      <c r="M1430" s="405" t="str">
        <f>IF(基本情報入力シート!X1455="","",基本情報入力シート!X1455)</f>
        <v/>
      </c>
      <c r="N1430" s="157" t="str">
        <f>IF(基本情報入力シート!Y1455="","",基本情報入力シート!Y1455)</f>
        <v/>
      </c>
      <c r="O1430" s="164"/>
      <c r="P1430" s="43"/>
      <c r="Q1430" s="860"/>
      <c r="R1430" s="861"/>
      <c r="S1430" s="154" t="str">
        <f>IFERROR(ROUNDDOWN(Q1430*VLOOKUP(N1430,【参考】数式用!$AR$2:$AW$48,MATCH(P1430,【参考】数式用!$AT$4:$AW$4)+2,FALSE)*0.5, 0), "")</f>
        <v/>
      </c>
      <c r="T1430" s="47"/>
      <c r="U1430" s="156" t="str">
        <f>IFERROR(IF(AG1430&lt;&gt;"",Q1430*VLOOKUP(N1430,【参考】数式用!$AG$2:$AL$48,MATCH(P1430,【参考】数式用!$AI$4:$AL$4,0)+2,0), ""), "")</f>
        <v/>
      </c>
      <c r="V1430" s="42"/>
      <c r="W1430" s="862"/>
      <c r="X1430" s="863"/>
      <c r="Y1430" s="43"/>
      <c r="Z1430" s="48"/>
      <c r="AA1430" s="155"/>
      <c r="AB1430" s="49"/>
      <c r="AC1430" s="864" t="str">
        <f>IFERROR(IF(AG1430&lt;&gt;"",Z1430*VLOOKUP(N1430,【参考】数式用!$AG$2:$AL$48,MATCH(Y1430,【参考】数式用!$AI$4:$AL$4,0)+2,0), ""), "")</f>
        <v/>
      </c>
      <c r="AD1430" s="864"/>
      <c r="AE1430" s="409"/>
      <c r="AF1430" s="53"/>
      <c r="AG1430" s="421" t="str">
        <f>IFERROR(VLOOKUP(O1430, 【参考】数式用!$AY$5:$AY$13, 1, FALSE), "")</f>
        <v/>
      </c>
      <c r="AH1430" s="422" t="str">
        <f>IFERROR(VLOOKUP(N1430, 【参考】数式用!$BA$2:$BB$48, 2, FALSE), "")</f>
        <v/>
      </c>
      <c r="AI1430" s="423" t="str">
        <f t="shared" si="46"/>
        <v/>
      </c>
      <c r="AJ1430" s="424" t="str">
        <f t="shared" si="47"/>
        <v/>
      </c>
    </row>
    <row r="1431" spans="1:36" ht="30" customHeight="1">
      <c r="A1431" s="153">
        <v>1418</v>
      </c>
      <c r="B1431" s="857" t="str">
        <f>IF(基本情報入力シート!C1456="","",基本情報入力シート!C1456)</f>
        <v/>
      </c>
      <c r="C1431" s="858"/>
      <c r="D1431" s="858"/>
      <c r="E1431" s="858"/>
      <c r="F1431" s="858"/>
      <c r="G1431" s="858"/>
      <c r="H1431" s="858"/>
      <c r="I1431" s="859"/>
      <c r="J1431" s="405" t="str">
        <f>IF(基本情報入力シート!M1456="","",基本情報入力シート!M1456)</f>
        <v/>
      </c>
      <c r="K1431" s="406" t="str">
        <f>IF(基本情報入力シート!R1456="","",基本情報入力シート!R1456)</f>
        <v/>
      </c>
      <c r="L1431" s="406" t="str">
        <f>IF(基本情報入力シート!W1456="","",基本情報入力シート!W1456)</f>
        <v/>
      </c>
      <c r="M1431" s="405" t="str">
        <f>IF(基本情報入力シート!X1456="","",基本情報入力シート!X1456)</f>
        <v/>
      </c>
      <c r="N1431" s="157" t="str">
        <f>IF(基本情報入力シート!Y1456="","",基本情報入力シート!Y1456)</f>
        <v/>
      </c>
      <c r="O1431" s="164"/>
      <c r="P1431" s="43"/>
      <c r="Q1431" s="860"/>
      <c r="R1431" s="861"/>
      <c r="S1431" s="154" t="str">
        <f>IFERROR(ROUNDDOWN(Q1431*VLOOKUP(N1431,【参考】数式用!$AR$2:$AW$48,MATCH(P1431,【参考】数式用!$AT$4:$AW$4)+2,FALSE)*0.5, 0), "")</f>
        <v/>
      </c>
      <c r="T1431" s="47"/>
      <c r="U1431" s="156" t="str">
        <f>IFERROR(IF(AG1431&lt;&gt;"",Q1431*VLOOKUP(N1431,【参考】数式用!$AG$2:$AL$48,MATCH(P1431,【参考】数式用!$AI$4:$AL$4,0)+2,0), ""), "")</f>
        <v/>
      </c>
      <c r="V1431" s="42"/>
      <c r="W1431" s="862"/>
      <c r="X1431" s="863"/>
      <c r="Y1431" s="43"/>
      <c r="Z1431" s="48"/>
      <c r="AA1431" s="155"/>
      <c r="AB1431" s="49"/>
      <c r="AC1431" s="864" t="str">
        <f>IFERROR(IF(AG1431&lt;&gt;"",Z1431*VLOOKUP(N1431,【参考】数式用!$AG$2:$AL$48,MATCH(Y1431,【参考】数式用!$AI$4:$AL$4,0)+2,0), ""), "")</f>
        <v/>
      </c>
      <c r="AD1431" s="864"/>
      <c r="AE1431" s="409"/>
      <c r="AF1431" s="53"/>
      <c r="AG1431" s="421" t="str">
        <f>IFERROR(VLOOKUP(O1431, 【参考】数式用!$AY$5:$AY$13, 1, FALSE), "")</f>
        <v/>
      </c>
      <c r="AH1431" s="422" t="str">
        <f>IFERROR(VLOOKUP(N1431, 【参考】数式用!$BA$2:$BB$48, 2, FALSE), "")</f>
        <v/>
      </c>
      <c r="AI1431" s="423" t="str">
        <f t="shared" si="46"/>
        <v/>
      </c>
      <c r="AJ1431" s="424" t="str">
        <f t="shared" si="47"/>
        <v/>
      </c>
    </row>
    <row r="1432" spans="1:36" ht="30" customHeight="1">
      <c r="A1432" s="153">
        <v>1419</v>
      </c>
      <c r="B1432" s="857" t="str">
        <f>IF(基本情報入力シート!C1457="","",基本情報入力シート!C1457)</f>
        <v/>
      </c>
      <c r="C1432" s="858"/>
      <c r="D1432" s="858"/>
      <c r="E1432" s="858"/>
      <c r="F1432" s="858"/>
      <c r="G1432" s="858"/>
      <c r="H1432" s="858"/>
      <c r="I1432" s="859"/>
      <c r="J1432" s="405" t="str">
        <f>IF(基本情報入力シート!M1457="","",基本情報入力シート!M1457)</f>
        <v/>
      </c>
      <c r="K1432" s="406" t="str">
        <f>IF(基本情報入力シート!R1457="","",基本情報入力シート!R1457)</f>
        <v/>
      </c>
      <c r="L1432" s="406" t="str">
        <f>IF(基本情報入力シート!W1457="","",基本情報入力シート!W1457)</f>
        <v/>
      </c>
      <c r="M1432" s="405" t="str">
        <f>IF(基本情報入力シート!X1457="","",基本情報入力シート!X1457)</f>
        <v/>
      </c>
      <c r="N1432" s="157" t="str">
        <f>IF(基本情報入力シート!Y1457="","",基本情報入力シート!Y1457)</f>
        <v/>
      </c>
      <c r="O1432" s="164"/>
      <c r="P1432" s="43"/>
      <c r="Q1432" s="860"/>
      <c r="R1432" s="861"/>
      <c r="S1432" s="154" t="str">
        <f>IFERROR(ROUNDDOWN(Q1432*VLOOKUP(N1432,【参考】数式用!$AR$2:$AW$48,MATCH(P1432,【参考】数式用!$AT$4:$AW$4)+2,FALSE)*0.5, 0), "")</f>
        <v/>
      </c>
      <c r="T1432" s="47"/>
      <c r="U1432" s="156" t="str">
        <f>IFERROR(IF(AG1432&lt;&gt;"",Q1432*VLOOKUP(N1432,【参考】数式用!$AG$2:$AL$48,MATCH(P1432,【参考】数式用!$AI$4:$AL$4,0)+2,0), ""), "")</f>
        <v/>
      </c>
      <c r="V1432" s="42"/>
      <c r="W1432" s="862"/>
      <c r="X1432" s="863"/>
      <c r="Y1432" s="43"/>
      <c r="Z1432" s="48"/>
      <c r="AA1432" s="155"/>
      <c r="AB1432" s="49"/>
      <c r="AC1432" s="864" t="str">
        <f>IFERROR(IF(AG1432&lt;&gt;"",Z1432*VLOOKUP(N1432,【参考】数式用!$AG$2:$AL$48,MATCH(Y1432,【参考】数式用!$AI$4:$AL$4,0)+2,0), ""), "")</f>
        <v/>
      </c>
      <c r="AD1432" s="864"/>
      <c r="AE1432" s="409"/>
      <c r="AF1432" s="53"/>
      <c r="AG1432" s="421" t="str">
        <f>IFERROR(VLOOKUP(O1432, 【参考】数式用!$AY$5:$AY$13, 1, FALSE), "")</f>
        <v/>
      </c>
      <c r="AH1432" s="422" t="str">
        <f>IFERROR(VLOOKUP(N1432, 【参考】数式用!$BA$2:$BB$48, 2, FALSE), "")</f>
        <v/>
      </c>
      <c r="AI1432" s="423" t="str">
        <f t="shared" si="46"/>
        <v/>
      </c>
      <c r="AJ1432" s="424" t="str">
        <f t="shared" si="47"/>
        <v/>
      </c>
    </row>
    <row r="1433" spans="1:36" ht="30" customHeight="1">
      <c r="A1433" s="153">
        <v>1420</v>
      </c>
      <c r="B1433" s="857" t="str">
        <f>IF(基本情報入力シート!C1458="","",基本情報入力シート!C1458)</f>
        <v/>
      </c>
      <c r="C1433" s="858"/>
      <c r="D1433" s="858"/>
      <c r="E1433" s="858"/>
      <c r="F1433" s="858"/>
      <c r="G1433" s="858"/>
      <c r="H1433" s="858"/>
      <c r="I1433" s="859"/>
      <c r="J1433" s="405" t="str">
        <f>IF(基本情報入力シート!M1458="","",基本情報入力シート!M1458)</f>
        <v/>
      </c>
      <c r="K1433" s="406" t="str">
        <f>IF(基本情報入力シート!R1458="","",基本情報入力シート!R1458)</f>
        <v/>
      </c>
      <c r="L1433" s="406" t="str">
        <f>IF(基本情報入力シート!W1458="","",基本情報入力シート!W1458)</f>
        <v/>
      </c>
      <c r="M1433" s="405" t="str">
        <f>IF(基本情報入力シート!X1458="","",基本情報入力シート!X1458)</f>
        <v/>
      </c>
      <c r="N1433" s="157" t="str">
        <f>IF(基本情報入力シート!Y1458="","",基本情報入力シート!Y1458)</f>
        <v/>
      </c>
      <c r="O1433" s="164"/>
      <c r="P1433" s="43"/>
      <c r="Q1433" s="860"/>
      <c r="R1433" s="861"/>
      <c r="S1433" s="154" t="str">
        <f>IFERROR(ROUNDDOWN(Q1433*VLOOKUP(N1433,【参考】数式用!$AR$2:$AW$48,MATCH(P1433,【参考】数式用!$AT$4:$AW$4)+2,FALSE)*0.5, 0), "")</f>
        <v/>
      </c>
      <c r="T1433" s="47"/>
      <c r="U1433" s="156" t="str">
        <f>IFERROR(IF(AG1433&lt;&gt;"",Q1433*VLOOKUP(N1433,【参考】数式用!$AG$2:$AL$48,MATCH(P1433,【参考】数式用!$AI$4:$AL$4,0)+2,0), ""), "")</f>
        <v/>
      </c>
      <c r="V1433" s="42"/>
      <c r="W1433" s="862"/>
      <c r="X1433" s="863"/>
      <c r="Y1433" s="43"/>
      <c r="Z1433" s="48"/>
      <c r="AA1433" s="155"/>
      <c r="AB1433" s="49"/>
      <c r="AC1433" s="864" t="str">
        <f>IFERROR(IF(AG1433&lt;&gt;"",Z1433*VLOOKUP(N1433,【参考】数式用!$AG$2:$AL$48,MATCH(Y1433,【参考】数式用!$AI$4:$AL$4,0)+2,0), ""), "")</f>
        <v/>
      </c>
      <c r="AD1433" s="864"/>
      <c r="AE1433" s="409"/>
      <c r="AF1433" s="53"/>
      <c r="AG1433" s="421" t="str">
        <f>IFERROR(VLOOKUP(O1433, 【参考】数式用!$AY$5:$AY$13, 1, FALSE), "")</f>
        <v/>
      </c>
      <c r="AH1433" s="422" t="str">
        <f>IFERROR(VLOOKUP(N1433, 【参考】数式用!$BA$2:$BB$48, 2, FALSE), "")</f>
        <v/>
      </c>
      <c r="AI1433" s="423" t="str">
        <f t="shared" si="46"/>
        <v/>
      </c>
      <c r="AJ1433" s="424" t="str">
        <f t="shared" si="47"/>
        <v/>
      </c>
    </row>
    <row r="1434" spans="1:36" ht="30" customHeight="1">
      <c r="A1434" s="153">
        <v>1421</v>
      </c>
      <c r="B1434" s="857" t="str">
        <f>IF(基本情報入力シート!C1459="","",基本情報入力シート!C1459)</f>
        <v/>
      </c>
      <c r="C1434" s="858"/>
      <c r="D1434" s="858"/>
      <c r="E1434" s="858"/>
      <c r="F1434" s="858"/>
      <c r="G1434" s="858"/>
      <c r="H1434" s="858"/>
      <c r="I1434" s="859"/>
      <c r="J1434" s="405" t="str">
        <f>IF(基本情報入力シート!M1459="","",基本情報入力シート!M1459)</f>
        <v/>
      </c>
      <c r="K1434" s="406" t="str">
        <f>IF(基本情報入力シート!R1459="","",基本情報入力シート!R1459)</f>
        <v/>
      </c>
      <c r="L1434" s="406" t="str">
        <f>IF(基本情報入力シート!W1459="","",基本情報入力シート!W1459)</f>
        <v/>
      </c>
      <c r="M1434" s="405" t="str">
        <f>IF(基本情報入力シート!X1459="","",基本情報入力シート!X1459)</f>
        <v/>
      </c>
      <c r="N1434" s="157" t="str">
        <f>IF(基本情報入力シート!Y1459="","",基本情報入力シート!Y1459)</f>
        <v/>
      </c>
      <c r="O1434" s="164"/>
      <c r="P1434" s="43"/>
      <c r="Q1434" s="860"/>
      <c r="R1434" s="861"/>
      <c r="S1434" s="154" t="str">
        <f>IFERROR(ROUNDDOWN(Q1434*VLOOKUP(N1434,【参考】数式用!$AR$2:$AW$48,MATCH(P1434,【参考】数式用!$AT$4:$AW$4)+2,FALSE)*0.5, 0), "")</f>
        <v/>
      </c>
      <c r="T1434" s="47"/>
      <c r="U1434" s="156" t="str">
        <f>IFERROR(IF(AG1434&lt;&gt;"",Q1434*VLOOKUP(N1434,【参考】数式用!$AG$2:$AL$48,MATCH(P1434,【参考】数式用!$AI$4:$AL$4,0)+2,0), ""), "")</f>
        <v/>
      </c>
      <c r="V1434" s="42"/>
      <c r="W1434" s="862"/>
      <c r="X1434" s="863"/>
      <c r="Y1434" s="43"/>
      <c r="Z1434" s="48"/>
      <c r="AA1434" s="155"/>
      <c r="AB1434" s="49"/>
      <c r="AC1434" s="864" t="str">
        <f>IFERROR(IF(AG1434&lt;&gt;"",Z1434*VLOOKUP(N1434,【参考】数式用!$AG$2:$AL$48,MATCH(Y1434,【参考】数式用!$AI$4:$AL$4,0)+2,0), ""), "")</f>
        <v/>
      </c>
      <c r="AD1434" s="864"/>
      <c r="AE1434" s="409"/>
      <c r="AF1434" s="53"/>
      <c r="AG1434" s="421" t="str">
        <f>IFERROR(VLOOKUP(O1434, 【参考】数式用!$AY$5:$AY$13, 1, FALSE), "")</f>
        <v/>
      </c>
      <c r="AH1434" s="422" t="str">
        <f>IFERROR(VLOOKUP(N1434, 【参考】数式用!$BA$2:$BB$48, 2, FALSE), "")</f>
        <v/>
      </c>
      <c r="AI1434" s="423" t="str">
        <f t="shared" si="46"/>
        <v/>
      </c>
      <c r="AJ1434" s="424" t="str">
        <f t="shared" si="47"/>
        <v/>
      </c>
    </row>
    <row r="1435" spans="1:36" ht="30" customHeight="1">
      <c r="A1435" s="153">
        <v>1422</v>
      </c>
      <c r="B1435" s="857" t="str">
        <f>IF(基本情報入力シート!C1460="","",基本情報入力シート!C1460)</f>
        <v/>
      </c>
      <c r="C1435" s="858"/>
      <c r="D1435" s="858"/>
      <c r="E1435" s="858"/>
      <c r="F1435" s="858"/>
      <c r="G1435" s="858"/>
      <c r="H1435" s="858"/>
      <c r="I1435" s="859"/>
      <c r="J1435" s="405" t="str">
        <f>IF(基本情報入力シート!M1460="","",基本情報入力シート!M1460)</f>
        <v/>
      </c>
      <c r="K1435" s="406" t="str">
        <f>IF(基本情報入力シート!R1460="","",基本情報入力シート!R1460)</f>
        <v/>
      </c>
      <c r="L1435" s="406" t="str">
        <f>IF(基本情報入力シート!W1460="","",基本情報入力シート!W1460)</f>
        <v/>
      </c>
      <c r="M1435" s="405" t="str">
        <f>IF(基本情報入力シート!X1460="","",基本情報入力シート!X1460)</f>
        <v/>
      </c>
      <c r="N1435" s="157" t="str">
        <f>IF(基本情報入力シート!Y1460="","",基本情報入力シート!Y1460)</f>
        <v/>
      </c>
      <c r="O1435" s="164"/>
      <c r="P1435" s="43"/>
      <c r="Q1435" s="860"/>
      <c r="R1435" s="861"/>
      <c r="S1435" s="154" t="str">
        <f>IFERROR(ROUNDDOWN(Q1435*VLOOKUP(N1435,【参考】数式用!$AR$2:$AW$48,MATCH(P1435,【参考】数式用!$AT$4:$AW$4)+2,FALSE)*0.5, 0), "")</f>
        <v/>
      </c>
      <c r="T1435" s="47"/>
      <c r="U1435" s="156" t="str">
        <f>IFERROR(IF(AG1435&lt;&gt;"",Q1435*VLOOKUP(N1435,【参考】数式用!$AG$2:$AL$48,MATCH(P1435,【参考】数式用!$AI$4:$AL$4,0)+2,0), ""), "")</f>
        <v/>
      </c>
      <c r="V1435" s="42"/>
      <c r="W1435" s="862"/>
      <c r="X1435" s="863"/>
      <c r="Y1435" s="43"/>
      <c r="Z1435" s="48"/>
      <c r="AA1435" s="155"/>
      <c r="AB1435" s="49"/>
      <c r="AC1435" s="864" t="str">
        <f>IFERROR(IF(AG1435&lt;&gt;"",Z1435*VLOOKUP(N1435,【参考】数式用!$AG$2:$AL$48,MATCH(Y1435,【参考】数式用!$AI$4:$AL$4,0)+2,0), ""), "")</f>
        <v/>
      </c>
      <c r="AD1435" s="864"/>
      <c r="AE1435" s="409"/>
      <c r="AF1435" s="53"/>
      <c r="AG1435" s="421" t="str">
        <f>IFERROR(VLOOKUP(O1435, 【参考】数式用!$AY$5:$AY$13, 1, FALSE), "")</f>
        <v/>
      </c>
      <c r="AH1435" s="422" t="str">
        <f>IFERROR(VLOOKUP(N1435, 【参考】数式用!$BA$2:$BB$48, 2, FALSE), "")</f>
        <v/>
      </c>
      <c r="AI1435" s="423" t="str">
        <f t="shared" si="46"/>
        <v/>
      </c>
      <c r="AJ1435" s="424" t="str">
        <f t="shared" si="47"/>
        <v/>
      </c>
    </row>
    <row r="1436" spans="1:36" ht="30" customHeight="1">
      <c r="A1436" s="153">
        <v>1423</v>
      </c>
      <c r="B1436" s="857" t="str">
        <f>IF(基本情報入力シート!C1461="","",基本情報入力シート!C1461)</f>
        <v/>
      </c>
      <c r="C1436" s="858"/>
      <c r="D1436" s="858"/>
      <c r="E1436" s="858"/>
      <c r="F1436" s="858"/>
      <c r="G1436" s="858"/>
      <c r="H1436" s="858"/>
      <c r="I1436" s="859"/>
      <c r="J1436" s="405" t="str">
        <f>IF(基本情報入力シート!M1461="","",基本情報入力シート!M1461)</f>
        <v/>
      </c>
      <c r="K1436" s="406" t="str">
        <f>IF(基本情報入力シート!R1461="","",基本情報入力シート!R1461)</f>
        <v/>
      </c>
      <c r="L1436" s="406" t="str">
        <f>IF(基本情報入力シート!W1461="","",基本情報入力シート!W1461)</f>
        <v/>
      </c>
      <c r="M1436" s="405" t="str">
        <f>IF(基本情報入力シート!X1461="","",基本情報入力シート!X1461)</f>
        <v/>
      </c>
      <c r="N1436" s="157" t="str">
        <f>IF(基本情報入力シート!Y1461="","",基本情報入力シート!Y1461)</f>
        <v/>
      </c>
      <c r="O1436" s="164"/>
      <c r="P1436" s="43"/>
      <c r="Q1436" s="860"/>
      <c r="R1436" s="861"/>
      <c r="S1436" s="154" t="str">
        <f>IFERROR(ROUNDDOWN(Q1436*VLOOKUP(N1436,【参考】数式用!$AR$2:$AW$48,MATCH(P1436,【参考】数式用!$AT$4:$AW$4)+2,FALSE)*0.5, 0), "")</f>
        <v/>
      </c>
      <c r="T1436" s="47"/>
      <c r="U1436" s="156" t="str">
        <f>IFERROR(IF(AG1436&lt;&gt;"",Q1436*VLOOKUP(N1436,【参考】数式用!$AG$2:$AL$48,MATCH(P1436,【参考】数式用!$AI$4:$AL$4,0)+2,0), ""), "")</f>
        <v/>
      </c>
      <c r="V1436" s="42"/>
      <c r="W1436" s="862"/>
      <c r="X1436" s="863"/>
      <c r="Y1436" s="43"/>
      <c r="Z1436" s="48"/>
      <c r="AA1436" s="155"/>
      <c r="AB1436" s="49"/>
      <c r="AC1436" s="864" t="str">
        <f>IFERROR(IF(AG1436&lt;&gt;"",Z1436*VLOOKUP(N1436,【参考】数式用!$AG$2:$AL$48,MATCH(Y1436,【参考】数式用!$AI$4:$AL$4,0)+2,0), ""), "")</f>
        <v/>
      </c>
      <c r="AD1436" s="864"/>
      <c r="AE1436" s="409"/>
      <c r="AF1436" s="53"/>
      <c r="AG1436" s="421" t="str">
        <f>IFERROR(VLOOKUP(O1436, 【参考】数式用!$AY$5:$AY$13, 1, FALSE), "")</f>
        <v/>
      </c>
      <c r="AH1436" s="422" t="str">
        <f>IFERROR(VLOOKUP(N1436, 【参考】数式用!$BA$2:$BB$48, 2, FALSE), "")</f>
        <v/>
      </c>
      <c r="AI1436" s="423" t="str">
        <f t="shared" si="46"/>
        <v/>
      </c>
      <c r="AJ1436" s="424" t="str">
        <f t="shared" si="47"/>
        <v/>
      </c>
    </row>
    <row r="1437" spans="1:36" ht="30" customHeight="1">
      <c r="A1437" s="153">
        <v>1424</v>
      </c>
      <c r="B1437" s="857" t="str">
        <f>IF(基本情報入力シート!C1462="","",基本情報入力シート!C1462)</f>
        <v/>
      </c>
      <c r="C1437" s="858"/>
      <c r="D1437" s="858"/>
      <c r="E1437" s="858"/>
      <c r="F1437" s="858"/>
      <c r="G1437" s="858"/>
      <c r="H1437" s="858"/>
      <c r="I1437" s="859"/>
      <c r="J1437" s="405" t="str">
        <f>IF(基本情報入力シート!M1462="","",基本情報入力シート!M1462)</f>
        <v/>
      </c>
      <c r="K1437" s="406" t="str">
        <f>IF(基本情報入力シート!R1462="","",基本情報入力シート!R1462)</f>
        <v/>
      </c>
      <c r="L1437" s="406" t="str">
        <f>IF(基本情報入力シート!W1462="","",基本情報入力シート!W1462)</f>
        <v/>
      </c>
      <c r="M1437" s="405" t="str">
        <f>IF(基本情報入力シート!X1462="","",基本情報入力シート!X1462)</f>
        <v/>
      </c>
      <c r="N1437" s="157" t="str">
        <f>IF(基本情報入力シート!Y1462="","",基本情報入力シート!Y1462)</f>
        <v/>
      </c>
      <c r="O1437" s="164"/>
      <c r="P1437" s="43"/>
      <c r="Q1437" s="860"/>
      <c r="R1437" s="861"/>
      <c r="S1437" s="154" t="str">
        <f>IFERROR(ROUNDDOWN(Q1437*VLOOKUP(N1437,【参考】数式用!$AR$2:$AW$48,MATCH(P1437,【参考】数式用!$AT$4:$AW$4)+2,FALSE)*0.5, 0), "")</f>
        <v/>
      </c>
      <c r="T1437" s="47"/>
      <c r="U1437" s="156" t="str">
        <f>IFERROR(IF(AG1437&lt;&gt;"",Q1437*VLOOKUP(N1437,【参考】数式用!$AG$2:$AL$48,MATCH(P1437,【参考】数式用!$AI$4:$AL$4,0)+2,0), ""), "")</f>
        <v/>
      </c>
      <c r="V1437" s="42"/>
      <c r="W1437" s="862"/>
      <c r="X1437" s="863"/>
      <c r="Y1437" s="43"/>
      <c r="Z1437" s="48"/>
      <c r="AA1437" s="155"/>
      <c r="AB1437" s="49"/>
      <c r="AC1437" s="864" t="str">
        <f>IFERROR(IF(AG1437&lt;&gt;"",Z1437*VLOOKUP(N1437,【参考】数式用!$AG$2:$AL$48,MATCH(Y1437,【参考】数式用!$AI$4:$AL$4,0)+2,0), ""), "")</f>
        <v/>
      </c>
      <c r="AD1437" s="864"/>
      <c r="AE1437" s="409"/>
      <c r="AF1437" s="53"/>
      <c r="AG1437" s="421" t="str">
        <f>IFERROR(VLOOKUP(O1437, 【参考】数式用!$AY$5:$AY$13, 1, FALSE), "")</f>
        <v/>
      </c>
      <c r="AH1437" s="422" t="str">
        <f>IFERROR(VLOOKUP(N1437, 【参考】数式用!$BA$2:$BB$48, 2, FALSE), "")</f>
        <v/>
      </c>
      <c r="AI1437" s="423" t="str">
        <f t="shared" si="46"/>
        <v/>
      </c>
      <c r="AJ1437" s="424" t="str">
        <f t="shared" si="47"/>
        <v/>
      </c>
    </row>
    <row r="1438" spans="1:36" ht="30" customHeight="1">
      <c r="A1438" s="153">
        <v>1425</v>
      </c>
      <c r="B1438" s="857" t="str">
        <f>IF(基本情報入力シート!C1463="","",基本情報入力シート!C1463)</f>
        <v/>
      </c>
      <c r="C1438" s="858"/>
      <c r="D1438" s="858"/>
      <c r="E1438" s="858"/>
      <c r="F1438" s="858"/>
      <c r="G1438" s="858"/>
      <c r="H1438" s="858"/>
      <c r="I1438" s="859"/>
      <c r="J1438" s="405" t="str">
        <f>IF(基本情報入力シート!M1463="","",基本情報入力シート!M1463)</f>
        <v/>
      </c>
      <c r="K1438" s="406" t="str">
        <f>IF(基本情報入力シート!R1463="","",基本情報入力シート!R1463)</f>
        <v/>
      </c>
      <c r="L1438" s="406" t="str">
        <f>IF(基本情報入力シート!W1463="","",基本情報入力シート!W1463)</f>
        <v/>
      </c>
      <c r="M1438" s="405" t="str">
        <f>IF(基本情報入力シート!X1463="","",基本情報入力シート!X1463)</f>
        <v/>
      </c>
      <c r="N1438" s="157" t="str">
        <f>IF(基本情報入力シート!Y1463="","",基本情報入力シート!Y1463)</f>
        <v/>
      </c>
      <c r="O1438" s="164"/>
      <c r="P1438" s="43"/>
      <c r="Q1438" s="860"/>
      <c r="R1438" s="861"/>
      <c r="S1438" s="154" t="str">
        <f>IFERROR(ROUNDDOWN(Q1438*VLOOKUP(N1438,【参考】数式用!$AR$2:$AW$48,MATCH(P1438,【参考】数式用!$AT$4:$AW$4)+2,FALSE)*0.5, 0), "")</f>
        <v/>
      </c>
      <c r="T1438" s="47"/>
      <c r="U1438" s="156" t="str">
        <f>IFERROR(IF(AG1438&lt;&gt;"",Q1438*VLOOKUP(N1438,【参考】数式用!$AG$2:$AL$48,MATCH(P1438,【参考】数式用!$AI$4:$AL$4,0)+2,0), ""), "")</f>
        <v/>
      </c>
      <c r="V1438" s="42"/>
      <c r="W1438" s="862"/>
      <c r="X1438" s="863"/>
      <c r="Y1438" s="43"/>
      <c r="Z1438" s="48"/>
      <c r="AA1438" s="155"/>
      <c r="AB1438" s="49"/>
      <c r="AC1438" s="864" t="str">
        <f>IFERROR(IF(AG1438&lt;&gt;"",Z1438*VLOOKUP(N1438,【参考】数式用!$AG$2:$AL$48,MATCH(Y1438,【参考】数式用!$AI$4:$AL$4,0)+2,0), ""), "")</f>
        <v/>
      </c>
      <c r="AD1438" s="864"/>
      <c r="AE1438" s="409"/>
      <c r="AF1438" s="53"/>
      <c r="AG1438" s="421" t="str">
        <f>IFERROR(VLOOKUP(O1438, 【参考】数式用!$AY$5:$AY$13, 1, FALSE), "")</f>
        <v/>
      </c>
      <c r="AH1438" s="422" t="str">
        <f>IFERROR(VLOOKUP(N1438, 【参考】数式用!$BA$2:$BB$48, 2, FALSE), "")</f>
        <v/>
      </c>
      <c r="AI1438" s="423" t="str">
        <f t="shared" si="46"/>
        <v/>
      </c>
      <c r="AJ1438" s="424" t="str">
        <f t="shared" si="47"/>
        <v/>
      </c>
    </row>
    <row r="1439" spans="1:36" ht="30" customHeight="1">
      <c r="A1439" s="153">
        <v>1426</v>
      </c>
      <c r="B1439" s="857" t="str">
        <f>IF(基本情報入力シート!C1464="","",基本情報入力シート!C1464)</f>
        <v/>
      </c>
      <c r="C1439" s="858"/>
      <c r="D1439" s="858"/>
      <c r="E1439" s="858"/>
      <c r="F1439" s="858"/>
      <c r="G1439" s="858"/>
      <c r="H1439" s="858"/>
      <c r="I1439" s="859"/>
      <c r="J1439" s="405" t="str">
        <f>IF(基本情報入力シート!M1464="","",基本情報入力シート!M1464)</f>
        <v/>
      </c>
      <c r="K1439" s="406" t="str">
        <f>IF(基本情報入力シート!R1464="","",基本情報入力シート!R1464)</f>
        <v/>
      </c>
      <c r="L1439" s="406" t="str">
        <f>IF(基本情報入力シート!W1464="","",基本情報入力シート!W1464)</f>
        <v/>
      </c>
      <c r="M1439" s="405" t="str">
        <f>IF(基本情報入力シート!X1464="","",基本情報入力シート!X1464)</f>
        <v/>
      </c>
      <c r="N1439" s="157" t="str">
        <f>IF(基本情報入力シート!Y1464="","",基本情報入力シート!Y1464)</f>
        <v/>
      </c>
      <c r="O1439" s="164"/>
      <c r="P1439" s="43"/>
      <c r="Q1439" s="860"/>
      <c r="R1439" s="861"/>
      <c r="S1439" s="154" t="str">
        <f>IFERROR(ROUNDDOWN(Q1439*VLOOKUP(N1439,【参考】数式用!$AR$2:$AW$48,MATCH(P1439,【参考】数式用!$AT$4:$AW$4)+2,FALSE)*0.5, 0), "")</f>
        <v/>
      </c>
      <c r="T1439" s="47"/>
      <c r="U1439" s="156" t="str">
        <f>IFERROR(IF(AG1439&lt;&gt;"",Q1439*VLOOKUP(N1439,【参考】数式用!$AG$2:$AL$48,MATCH(P1439,【参考】数式用!$AI$4:$AL$4,0)+2,0), ""), "")</f>
        <v/>
      </c>
      <c r="V1439" s="42"/>
      <c r="W1439" s="862"/>
      <c r="X1439" s="863"/>
      <c r="Y1439" s="43"/>
      <c r="Z1439" s="48"/>
      <c r="AA1439" s="155"/>
      <c r="AB1439" s="49"/>
      <c r="AC1439" s="864" t="str">
        <f>IFERROR(IF(AG1439&lt;&gt;"",Z1439*VLOOKUP(N1439,【参考】数式用!$AG$2:$AL$48,MATCH(Y1439,【参考】数式用!$AI$4:$AL$4,0)+2,0), ""), "")</f>
        <v/>
      </c>
      <c r="AD1439" s="864"/>
      <c r="AE1439" s="409"/>
      <c r="AF1439" s="53"/>
      <c r="AG1439" s="421" t="str">
        <f>IFERROR(VLOOKUP(O1439, 【参考】数式用!$AY$5:$AY$13, 1, FALSE), "")</f>
        <v/>
      </c>
      <c r="AH1439" s="422" t="str">
        <f>IFERROR(VLOOKUP(N1439, 【参考】数式用!$BA$2:$BB$48, 2, FALSE), "")</f>
        <v/>
      </c>
      <c r="AI1439" s="423" t="str">
        <f t="shared" si="46"/>
        <v/>
      </c>
      <c r="AJ1439" s="424" t="str">
        <f t="shared" si="47"/>
        <v/>
      </c>
    </row>
    <row r="1440" spans="1:36" ht="30" customHeight="1">
      <c r="A1440" s="153">
        <v>1427</v>
      </c>
      <c r="B1440" s="857" t="str">
        <f>IF(基本情報入力シート!C1465="","",基本情報入力シート!C1465)</f>
        <v/>
      </c>
      <c r="C1440" s="858"/>
      <c r="D1440" s="858"/>
      <c r="E1440" s="858"/>
      <c r="F1440" s="858"/>
      <c r="G1440" s="858"/>
      <c r="H1440" s="858"/>
      <c r="I1440" s="859"/>
      <c r="J1440" s="405" t="str">
        <f>IF(基本情報入力シート!M1465="","",基本情報入力シート!M1465)</f>
        <v/>
      </c>
      <c r="K1440" s="406" t="str">
        <f>IF(基本情報入力シート!R1465="","",基本情報入力シート!R1465)</f>
        <v/>
      </c>
      <c r="L1440" s="406" t="str">
        <f>IF(基本情報入力シート!W1465="","",基本情報入力シート!W1465)</f>
        <v/>
      </c>
      <c r="M1440" s="405" t="str">
        <f>IF(基本情報入力シート!X1465="","",基本情報入力シート!X1465)</f>
        <v/>
      </c>
      <c r="N1440" s="157" t="str">
        <f>IF(基本情報入力シート!Y1465="","",基本情報入力シート!Y1465)</f>
        <v/>
      </c>
      <c r="O1440" s="164"/>
      <c r="P1440" s="43"/>
      <c r="Q1440" s="860"/>
      <c r="R1440" s="861"/>
      <c r="S1440" s="154" t="str">
        <f>IFERROR(ROUNDDOWN(Q1440*VLOOKUP(N1440,【参考】数式用!$AR$2:$AW$48,MATCH(P1440,【参考】数式用!$AT$4:$AW$4)+2,FALSE)*0.5, 0), "")</f>
        <v/>
      </c>
      <c r="T1440" s="47"/>
      <c r="U1440" s="156" t="str">
        <f>IFERROR(IF(AG1440&lt;&gt;"",Q1440*VLOOKUP(N1440,【参考】数式用!$AG$2:$AL$48,MATCH(P1440,【参考】数式用!$AI$4:$AL$4,0)+2,0), ""), "")</f>
        <v/>
      </c>
      <c r="V1440" s="42"/>
      <c r="W1440" s="862"/>
      <c r="X1440" s="863"/>
      <c r="Y1440" s="43"/>
      <c r="Z1440" s="48"/>
      <c r="AA1440" s="155"/>
      <c r="AB1440" s="49"/>
      <c r="AC1440" s="864" t="str">
        <f>IFERROR(IF(AG1440&lt;&gt;"",Z1440*VLOOKUP(N1440,【参考】数式用!$AG$2:$AL$48,MATCH(Y1440,【参考】数式用!$AI$4:$AL$4,0)+2,0), ""), "")</f>
        <v/>
      </c>
      <c r="AD1440" s="864"/>
      <c r="AE1440" s="409"/>
      <c r="AF1440" s="53"/>
      <c r="AG1440" s="421" t="str">
        <f>IFERROR(VLOOKUP(O1440, 【参考】数式用!$AY$5:$AY$13, 1, FALSE), "")</f>
        <v/>
      </c>
      <c r="AH1440" s="422" t="str">
        <f>IFERROR(VLOOKUP(N1440, 【参考】数式用!$BA$2:$BB$48, 2, FALSE), "")</f>
        <v/>
      </c>
      <c r="AI1440" s="423" t="str">
        <f t="shared" si="46"/>
        <v/>
      </c>
      <c r="AJ1440" s="424" t="str">
        <f t="shared" si="47"/>
        <v/>
      </c>
    </row>
    <row r="1441" spans="1:36" ht="30" customHeight="1">
      <c r="A1441" s="153">
        <v>1428</v>
      </c>
      <c r="B1441" s="857" t="str">
        <f>IF(基本情報入力シート!C1466="","",基本情報入力シート!C1466)</f>
        <v/>
      </c>
      <c r="C1441" s="858"/>
      <c r="D1441" s="858"/>
      <c r="E1441" s="858"/>
      <c r="F1441" s="858"/>
      <c r="G1441" s="858"/>
      <c r="H1441" s="858"/>
      <c r="I1441" s="859"/>
      <c r="J1441" s="405" t="str">
        <f>IF(基本情報入力シート!M1466="","",基本情報入力シート!M1466)</f>
        <v/>
      </c>
      <c r="K1441" s="406" t="str">
        <f>IF(基本情報入力シート!R1466="","",基本情報入力シート!R1466)</f>
        <v/>
      </c>
      <c r="L1441" s="406" t="str">
        <f>IF(基本情報入力シート!W1466="","",基本情報入力シート!W1466)</f>
        <v/>
      </c>
      <c r="M1441" s="405" t="str">
        <f>IF(基本情報入力シート!X1466="","",基本情報入力シート!X1466)</f>
        <v/>
      </c>
      <c r="N1441" s="157" t="str">
        <f>IF(基本情報入力シート!Y1466="","",基本情報入力シート!Y1466)</f>
        <v/>
      </c>
      <c r="O1441" s="164"/>
      <c r="P1441" s="43"/>
      <c r="Q1441" s="860"/>
      <c r="R1441" s="861"/>
      <c r="S1441" s="154" t="str">
        <f>IFERROR(ROUNDDOWN(Q1441*VLOOKUP(N1441,【参考】数式用!$AR$2:$AW$48,MATCH(P1441,【参考】数式用!$AT$4:$AW$4)+2,FALSE)*0.5, 0), "")</f>
        <v/>
      </c>
      <c r="T1441" s="47"/>
      <c r="U1441" s="156" t="str">
        <f>IFERROR(IF(AG1441&lt;&gt;"",Q1441*VLOOKUP(N1441,【参考】数式用!$AG$2:$AL$48,MATCH(P1441,【参考】数式用!$AI$4:$AL$4,0)+2,0), ""), "")</f>
        <v/>
      </c>
      <c r="V1441" s="42"/>
      <c r="W1441" s="862"/>
      <c r="X1441" s="863"/>
      <c r="Y1441" s="43"/>
      <c r="Z1441" s="48"/>
      <c r="AA1441" s="155"/>
      <c r="AB1441" s="49"/>
      <c r="AC1441" s="864" t="str">
        <f>IFERROR(IF(AG1441&lt;&gt;"",Z1441*VLOOKUP(N1441,【参考】数式用!$AG$2:$AL$48,MATCH(Y1441,【参考】数式用!$AI$4:$AL$4,0)+2,0), ""), "")</f>
        <v/>
      </c>
      <c r="AD1441" s="864"/>
      <c r="AE1441" s="409"/>
      <c r="AF1441" s="53"/>
      <c r="AG1441" s="421" t="str">
        <f>IFERROR(VLOOKUP(O1441, 【参考】数式用!$AY$5:$AY$13, 1, FALSE), "")</f>
        <v/>
      </c>
      <c r="AH1441" s="422" t="str">
        <f>IFERROR(VLOOKUP(N1441, 【参考】数式用!$BA$2:$BB$48, 2, FALSE), "")</f>
        <v/>
      </c>
      <c r="AI1441" s="423" t="str">
        <f t="shared" si="46"/>
        <v/>
      </c>
      <c r="AJ1441" s="424" t="str">
        <f t="shared" si="47"/>
        <v/>
      </c>
    </row>
    <row r="1442" spans="1:36" ht="30" customHeight="1">
      <c r="A1442" s="153">
        <v>1429</v>
      </c>
      <c r="B1442" s="857" t="str">
        <f>IF(基本情報入力シート!C1467="","",基本情報入力シート!C1467)</f>
        <v/>
      </c>
      <c r="C1442" s="858"/>
      <c r="D1442" s="858"/>
      <c r="E1442" s="858"/>
      <c r="F1442" s="858"/>
      <c r="G1442" s="858"/>
      <c r="H1442" s="858"/>
      <c r="I1442" s="859"/>
      <c r="J1442" s="405" t="str">
        <f>IF(基本情報入力シート!M1467="","",基本情報入力シート!M1467)</f>
        <v/>
      </c>
      <c r="K1442" s="406" t="str">
        <f>IF(基本情報入力シート!R1467="","",基本情報入力シート!R1467)</f>
        <v/>
      </c>
      <c r="L1442" s="406" t="str">
        <f>IF(基本情報入力シート!W1467="","",基本情報入力シート!W1467)</f>
        <v/>
      </c>
      <c r="M1442" s="405" t="str">
        <f>IF(基本情報入力シート!X1467="","",基本情報入力シート!X1467)</f>
        <v/>
      </c>
      <c r="N1442" s="157" t="str">
        <f>IF(基本情報入力シート!Y1467="","",基本情報入力シート!Y1467)</f>
        <v/>
      </c>
      <c r="O1442" s="164"/>
      <c r="P1442" s="43"/>
      <c r="Q1442" s="860"/>
      <c r="R1442" s="861"/>
      <c r="S1442" s="154" t="str">
        <f>IFERROR(ROUNDDOWN(Q1442*VLOOKUP(N1442,【参考】数式用!$AR$2:$AW$48,MATCH(P1442,【参考】数式用!$AT$4:$AW$4)+2,FALSE)*0.5, 0), "")</f>
        <v/>
      </c>
      <c r="T1442" s="47"/>
      <c r="U1442" s="156" t="str">
        <f>IFERROR(IF(AG1442&lt;&gt;"",Q1442*VLOOKUP(N1442,【参考】数式用!$AG$2:$AL$48,MATCH(P1442,【参考】数式用!$AI$4:$AL$4,0)+2,0), ""), "")</f>
        <v/>
      </c>
      <c r="V1442" s="42"/>
      <c r="W1442" s="862"/>
      <c r="X1442" s="863"/>
      <c r="Y1442" s="43"/>
      <c r="Z1442" s="48"/>
      <c r="AA1442" s="155"/>
      <c r="AB1442" s="49"/>
      <c r="AC1442" s="864" t="str">
        <f>IFERROR(IF(AG1442&lt;&gt;"",Z1442*VLOOKUP(N1442,【参考】数式用!$AG$2:$AL$48,MATCH(Y1442,【参考】数式用!$AI$4:$AL$4,0)+2,0), ""), "")</f>
        <v/>
      </c>
      <c r="AD1442" s="864"/>
      <c r="AE1442" s="409"/>
      <c r="AF1442" s="53"/>
      <c r="AG1442" s="421" t="str">
        <f>IFERROR(VLOOKUP(O1442, 【参考】数式用!$AY$5:$AY$13, 1, FALSE), "")</f>
        <v/>
      </c>
      <c r="AH1442" s="422" t="str">
        <f>IFERROR(VLOOKUP(N1442, 【参考】数式用!$BA$2:$BB$48, 2, FALSE), "")</f>
        <v/>
      </c>
      <c r="AI1442" s="423" t="str">
        <f t="shared" si="46"/>
        <v/>
      </c>
      <c r="AJ1442" s="424" t="str">
        <f t="shared" si="47"/>
        <v/>
      </c>
    </row>
    <row r="1443" spans="1:36" ht="30" customHeight="1">
      <c r="A1443" s="153">
        <v>1430</v>
      </c>
      <c r="B1443" s="857" t="str">
        <f>IF(基本情報入力シート!C1468="","",基本情報入力シート!C1468)</f>
        <v/>
      </c>
      <c r="C1443" s="858"/>
      <c r="D1443" s="858"/>
      <c r="E1443" s="858"/>
      <c r="F1443" s="858"/>
      <c r="G1443" s="858"/>
      <c r="H1443" s="858"/>
      <c r="I1443" s="859"/>
      <c r="J1443" s="405" t="str">
        <f>IF(基本情報入力シート!M1468="","",基本情報入力シート!M1468)</f>
        <v/>
      </c>
      <c r="K1443" s="406" t="str">
        <f>IF(基本情報入力シート!R1468="","",基本情報入力シート!R1468)</f>
        <v/>
      </c>
      <c r="L1443" s="406" t="str">
        <f>IF(基本情報入力シート!W1468="","",基本情報入力シート!W1468)</f>
        <v/>
      </c>
      <c r="M1443" s="405" t="str">
        <f>IF(基本情報入力シート!X1468="","",基本情報入力シート!X1468)</f>
        <v/>
      </c>
      <c r="N1443" s="157" t="str">
        <f>IF(基本情報入力シート!Y1468="","",基本情報入力シート!Y1468)</f>
        <v/>
      </c>
      <c r="O1443" s="164"/>
      <c r="P1443" s="43"/>
      <c r="Q1443" s="860"/>
      <c r="R1443" s="861"/>
      <c r="S1443" s="154" t="str">
        <f>IFERROR(ROUNDDOWN(Q1443*VLOOKUP(N1443,【参考】数式用!$AR$2:$AW$48,MATCH(P1443,【参考】数式用!$AT$4:$AW$4)+2,FALSE)*0.5, 0), "")</f>
        <v/>
      </c>
      <c r="T1443" s="47"/>
      <c r="U1443" s="156" t="str">
        <f>IFERROR(IF(AG1443&lt;&gt;"",Q1443*VLOOKUP(N1443,【参考】数式用!$AG$2:$AL$48,MATCH(P1443,【参考】数式用!$AI$4:$AL$4,0)+2,0), ""), "")</f>
        <v/>
      </c>
      <c r="V1443" s="42"/>
      <c r="W1443" s="862"/>
      <c r="X1443" s="863"/>
      <c r="Y1443" s="43"/>
      <c r="Z1443" s="48"/>
      <c r="AA1443" s="155"/>
      <c r="AB1443" s="49"/>
      <c r="AC1443" s="864" t="str">
        <f>IFERROR(IF(AG1443&lt;&gt;"",Z1443*VLOOKUP(N1443,【参考】数式用!$AG$2:$AL$48,MATCH(Y1443,【参考】数式用!$AI$4:$AL$4,0)+2,0), ""), "")</f>
        <v/>
      </c>
      <c r="AD1443" s="864"/>
      <c r="AE1443" s="409"/>
      <c r="AF1443" s="53"/>
      <c r="AG1443" s="421" t="str">
        <f>IFERROR(VLOOKUP(O1443, 【参考】数式用!$AY$5:$AY$13, 1, FALSE), "")</f>
        <v/>
      </c>
      <c r="AH1443" s="422" t="str">
        <f>IFERROR(VLOOKUP(N1443, 【参考】数式用!$BA$2:$BB$48, 2, FALSE), "")</f>
        <v/>
      </c>
      <c r="AI1443" s="423" t="str">
        <f t="shared" si="46"/>
        <v/>
      </c>
      <c r="AJ1443" s="424" t="str">
        <f t="shared" si="47"/>
        <v/>
      </c>
    </row>
    <row r="1444" spans="1:36" ht="30" customHeight="1">
      <c r="A1444" s="153">
        <v>1431</v>
      </c>
      <c r="B1444" s="857" t="str">
        <f>IF(基本情報入力シート!C1469="","",基本情報入力シート!C1469)</f>
        <v/>
      </c>
      <c r="C1444" s="858"/>
      <c r="D1444" s="858"/>
      <c r="E1444" s="858"/>
      <c r="F1444" s="858"/>
      <c r="G1444" s="858"/>
      <c r="H1444" s="858"/>
      <c r="I1444" s="859"/>
      <c r="J1444" s="405" t="str">
        <f>IF(基本情報入力シート!M1469="","",基本情報入力シート!M1469)</f>
        <v/>
      </c>
      <c r="K1444" s="406" t="str">
        <f>IF(基本情報入力シート!R1469="","",基本情報入力シート!R1469)</f>
        <v/>
      </c>
      <c r="L1444" s="406" t="str">
        <f>IF(基本情報入力シート!W1469="","",基本情報入力シート!W1469)</f>
        <v/>
      </c>
      <c r="M1444" s="405" t="str">
        <f>IF(基本情報入力シート!X1469="","",基本情報入力シート!X1469)</f>
        <v/>
      </c>
      <c r="N1444" s="157" t="str">
        <f>IF(基本情報入力シート!Y1469="","",基本情報入力シート!Y1469)</f>
        <v/>
      </c>
      <c r="O1444" s="164"/>
      <c r="P1444" s="43"/>
      <c r="Q1444" s="860"/>
      <c r="R1444" s="861"/>
      <c r="S1444" s="154" t="str">
        <f>IFERROR(ROUNDDOWN(Q1444*VLOOKUP(N1444,【参考】数式用!$AR$2:$AW$48,MATCH(P1444,【参考】数式用!$AT$4:$AW$4)+2,FALSE)*0.5, 0), "")</f>
        <v/>
      </c>
      <c r="T1444" s="47"/>
      <c r="U1444" s="156" t="str">
        <f>IFERROR(IF(AG1444&lt;&gt;"",Q1444*VLOOKUP(N1444,【参考】数式用!$AG$2:$AL$48,MATCH(P1444,【参考】数式用!$AI$4:$AL$4,0)+2,0), ""), "")</f>
        <v/>
      </c>
      <c r="V1444" s="42"/>
      <c r="W1444" s="862"/>
      <c r="X1444" s="863"/>
      <c r="Y1444" s="43"/>
      <c r="Z1444" s="48"/>
      <c r="AA1444" s="155"/>
      <c r="AB1444" s="49"/>
      <c r="AC1444" s="864" t="str">
        <f>IFERROR(IF(AG1444&lt;&gt;"",Z1444*VLOOKUP(N1444,【参考】数式用!$AG$2:$AL$48,MATCH(Y1444,【参考】数式用!$AI$4:$AL$4,0)+2,0), ""), "")</f>
        <v/>
      </c>
      <c r="AD1444" s="864"/>
      <c r="AE1444" s="409"/>
      <c r="AF1444" s="53"/>
      <c r="AG1444" s="421" t="str">
        <f>IFERROR(VLOOKUP(O1444, 【参考】数式用!$AY$5:$AY$13, 1, FALSE), "")</f>
        <v/>
      </c>
      <c r="AH1444" s="422" t="str">
        <f>IFERROR(VLOOKUP(N1444, 【参考】数式用!$BA$2:$BB$48, 2, FALSE), "")</f>
        <v/>
      </c>
      <c r="AI1444" s="423" t="str">
        <f t="shared" si="46"/>
        <v/>
      </c>
      <c r="AJ1444" s="424" t="str">
        <f t="shared" si="47"/>
        <v/>
      </c>
    </row>
    <row r="1445" spans="1:36" ht="30" customHeight="1">
      <c r="A1445" s="153">
        <v>1432</v>
      </c>
      <c r="B1445" s="857" t="str">
        <f>IF(基本情報入力シート!C1470="","",基本情報入力シート!C1470)</f>
        <v/>
      </c>
      <c r="C1445" s="858"/>
      <c r="D1445" s="858"/>
      <c r="E1445" s="858"/>
      <c r="F1445" s="858"/>
      <c r="G1445" s="858"/>
      <c r="H1445" s="858"/>
      <c r="I1445" s="859"/>
      <c r="J1445" s="405" t="str">
        <f>IF(基本情報入力シート!M1470="","",基本情報入力シート!M1470)</f>
        <v/>
      </c>
      <c r="K1445" s="406" t="str">
        <f>IF(基本情報入力シート!R1470="","",基本情報入力シート!R1470)</f>
        <v/>
      </c>
      <c r="L1445" s="406" t="str">
        <f>IF(基本情報入力シート!W1470="","",基本情報入力シート!W1470)</f>
        <v/>
      </c>
      <c r="M1445" s="405" t="str">
        <f>IF(基本情報入力シート!X1470="","",基本情報入力シート!X1470)</f>
        <v/>
      </c>
      <c r="N1445" s="157" t="str">
        <f>IF(基本情報入力シート!Y1470="","",基本情報入力シート!Y1470)</f>
        <v/>
      </c>
      <c r="O1445" s="164"/>
      <c r="P1445" s="43"/>
      <c r="Q1445" s="860"/>
      <c r="R1445" s="861"/>
      <c r="S1445" s="154" t="str">
        <f>IFERROR(ROUNDDOWN(Q1445*VLOOKUP(N1445,【参考】数式用!$AR$2:$AW$48,MATCH(P1445,【参考】数式用!$AT$4:$AW$4)+2,FALSE)*0.5, 0), "")</f>
        <v/>
      </c>
      <c r="T1445" s="47"/>
      <c r="U1445" s="156" t="str">
        <f>IFERROR(IF(AG1445&lt;&gt;"",Q1445*VLOOKUP(N1445,【参考】数式用!$AG$2:$AL$48,MATCH(P1445,【参考】数式用!$AI$4:$AL$4,0)+2,0), ""), "")</f>
        <v/>
      </c>
      <c r="V1445" s="42"/>
      <c r="W1445" s="862"/>
      <c r="X1445" s="863"/>
      <c r="Y1445" s="43"/>
      <c r="Z1445" s="48"/>
      <c r="AA1445" s="155"/>
      <c r="AB1445" s="49"/>
      <c r="AC1445" s="864" t="str">
        <f>IFERROR(IF(AG1445&lt;&gt;"",Z1445*VLOOKUP(N1445,【参考】数式用!$AG$2:$AL$48,MATCH(Y1445,【参考】数式用!$AI$4:$AL$4,0)+2,0), ""), "")</f>
        <v/>
      </c>
      <c r="AD1445" s="864"/>
      <c r="AE1445" s="409"/>
      <c r="AF1445" s="53"/>
      <c r="AG1445" s="421" t="str">
        <f>IFERROR(VLOOKUP(O1445, 【参考】数式用!$AY$5:$AY$13, 1, FALSE), "")</f>
        <v/>
      </c>
      <c r="AH1445" s="422" t="str">
        <f>IFERROR(VLOOKUP(N1445, 【参考】数式用!$BA$2:$BB$48, 2, FALSE), "")</f>
        <v/>
      </c>
      <c r="AI1445" s="423" t="str">
        <f t="shared" si="46"/>
        <v/>
      </c>
      <c r="AJ1445" s="424" t="str">
        <f t="shared" si="47"/>
        <v/>
      </c>
    </row>
    <row r="1446" spans="1:36" ht="30" customHeight="1">
      <c r="A1446" s="153">
        <v>1433</v>
      </c>
      <c r="B1446" s="857" t="str">
        <f>IF(基本情報入力シート!C1471="","",基本情報入力シート!C1471)</f>
        <v/>
      </c>
      <c r="C1446" s="858"/>
      <c r="D1446" s="858"/>
      <c r="E1446" s="858"/>
      <c r="F1446" s="858"/>
      <c r="G1446" s="858"/>
      <c r="H1446" s="858"/>
      <c r="I1446" s="859"/>
      <c r="J1446" s="405" t="str">
        <f>IF(基本情報入力シート!M1471="","",基本情報入力シート!M1471)</f>
        <v/>
      </c>
      <c r="K1446" s="406" t="str">
        <f>IF(基本情報入力シート!R1471="","",基本情報入力シート!R1471)</f>
        <v/>
      </c>
      <c r="L1446" s="406" t="str">
        <f>IF(基本情報入力シート!W1471="","",基本情報入力シート!W1471)</f>
        <v/>
      </c>
      <c r="M1446" s="405" t="str">
        <f>IF(基本情報入力シート!X1471="","",基本情報入力シート!X1471)</f>
        <v/>
      </c>
      <c r="N1446" s="157" t="str">
        <f>IF(基本情報入力シート!Y1471="","",基本情報入力シート!Y1471)</f>
        <v/>
      </c>
      <c r="O1446" s="164"/>
      <c r="P1446" s="43"/>
      <c r="Q1446" s="860"/>
      <c r="R1446" s="861"/>
      <c r="S1446" s="154" t="str">
        <f>IFERROR(ROUNDDOWN(Q1446*VLOOKUP(N1446,【参考】数式用!$AR$2:$AW$48,MATCH(P1446,【参考】数式用!$AT$4:$AW$4)+2,FALSE)*0.5, 0), "")</f>
        <v/>
      </c>
      <c r="T1446" s="47"/>
      <c r="U1446" s="156" t="str">
        <f>IFERROR(IF(AG1446&lt;&gt;"",Q1446*VLOOKUP(N1446,【参考】数式用!$AG$2:$AL$48,MATCH(P1446,【参考】数式用!$AI$4:$AL$4,0)+2,0), ""), "")</f>
        <v/>
      </c>
      <c r="V1446" s="42"/>
      <c r="W1446" s="862"/>
      <c r="X1446" s="863"/>
      <c r="Y1446" s="43"/>
      <c r="Z1446" s="48"/>
      <c r="AA1446" s="155"/>
      <c r="AB1446" s="49"/>
      <c r="AC1446" s="864" t="str">
        <f>IFERROR(IF(AG1446&lt;&gt;"",Z1446*VLOOKUP(N1446,【参考】数式用!$AG$2:$AL$48,MATCH(Y1446,【参考】数式用!$AI$4:$AL$4,0)+2,0), ""), "")</f>
        <v/>
      </c>
      <c r="AD1446" s="864"/>
      <c r="AE1446" s="409"/>
      <c r="AF1446" s="53"/>
      <c r="AG1446" s="421" t="str">
        <f>IFERROR(VLOOKUP(O1446, 【参考】数式用!$AY$5:$AY$13, 1, FALSE), "")</f>
        <v/>
      </c>
      <c r="AH1446" s="422" t="str">
        <f>IFERROR(VLOOKUP(N1446, 【参考】数式用!$BA$2:$BB$48, 2, FALSE), "")</f>
        <v/>
      </c>
      <c r="AI1446" s="423" t="str">
        <f t="shared" si="46"/>
        <v/>
      </c>
      <c r="AJ1446" s="424" t="str">
        <f t="shared" si="47"/>
        <v/>
      </c>
    </row>
    <row r="1447" spans="1:36" ht="30" customHeight="1">
      <c r="A1447" s="153">
        <v>1434</v>
      </c>
      <c r="B1447" s="857" t="str">
        <f>IF(基本情報入力シート!C1472="","",基本情報入力シート!C1472)</f>
        <v/>
      </c>
      <c r="C1447" s="858"/>
      <c r="D1447" s="858"/>
      <c r="E1447" s="858"/>
      <c r="F1447" s="858"/>
      <c r="G1447" s="858"/>
      <c r="H1447" s="858"/>
      <c r="I1447" s="859"/>
      <c r="J1447" s="405" t="str">
        <f>IF(基本情報入力シート!M1472="","",基本情報入力シート!M1472)</f>
        <v/>
      </c>
      <c r="K1447" s="406" t="str">
        <f>IF(基本情報入力シート!R1472="","",基本情報入力シート!R1472)</f>
        <v/>
      </c>
      <c r="L1447" s="406" t="str">
        <f>IF(基本情報入力シート!W1472="","",基本情報入力シート!W1472)</f>
        <v/>
      </c>
      <c r="M1447" s="405" t="str">
        <f>IF(基本情報入力シート!X1472="","",基本情報入力シート!X1472)</f>
        <v/>
      </c>
      <c r="N1447" s="157" t="str">
        <f>IF(基本情報入力シート!Y1472="","",基本情報入力シート!Y1472)</f>
        <v/>
      </c>
      <c r="O1447" s="164"/>
      <c r="P1447" s="43"/>
      <c r="Q1447" s="860"/>
      <c r="R1447" s="861"/>
      <c r="S1447" s="154" t="str">
        <f>IFERROR(ROUNDDOWN(Q1447*VLOOKUP(N1447,【参考】数式用!$AR$2:$AW$48,MATCH(P1447,【参考】数式用!$AT$4:$AW$4)+2,FALSE)*0.5, 0), "")</f>
        <v/>
      </c>
      <c r="T1447" s="47"/>
      <c r="U1447" s="156" t="str">
        <f>IFERROR(IF(AG1447&lt;&gt;"",Q1447*VLOOKUP(N1447,【参考】数式用!$AG$2:$AL$48,MATCH(P1447,【参考】数式用!$AI$4:$AL$4,0)+2,0), ""), "")</f>
        <v/>
      </c>
      <c r="V1447" s="42"/>
      <c r="W1447" s="862"/>
      <c r="X1447" s="863"/>
      <c r="Y1447" s="43"/>
      <c r="Z1447" s="48"/>
      <c r="AA1447" s="155"/>
      <c r="AB1447" s="49"/>
      <c r="AC1447" s="864" t="str">
        <f>IFERROR(IF(AG1447&lt;&gt;"",Z1447*VLOOKUP(N1447,【参考】数式用!$AG$2:$AL$48,MATCH(Y1447,【参考】数式用!$AI$4:$AL$4,0)+2,0), ""), "")</f>
        <v/>
      </c>
      <c r="AD1447" s="864"/>
      <c r="AE1447" s="409"/>
      <c r="AF1447" s="53"/>
      <c r="AG1447" s="421" t="str">
        <f>IFERROR(VLOOKUP(O1447, 【参考】数式用!$AY$5:$AY$13, 1, FALSE), "")</f>
        <v/>
      </c>
      <c r="AH1447" s="422" t="str">
        <f>IFERROR(VLOOKUP(N1447, 【参考】数式用!$BA$2:$BB$48, 2, FALSE), "")</f>
        <v/>
      </c>
      <c r="AI1447" s="423" t="str">
        <f t="shared" si="46"/>
        <v/>
      </c>
      <c r="AJ1447" s="424" t="str">
        <f t="shared" si="47"/>
        <v/>
      </c>
    </row>
    <row r="1448" spans="1:36" ht="30" customHeight="1">
      <c r="A1448" s="153">
        <v>1435</v>
      </c>
      <c r="B1448" s="857" t="str">
        <f>IF(基本情報入力シート!C1473="","",基本情報入力シート!C1473)</f>
        <v/>
      </c>
      <c r="C1448" s="858"/>
      <c r="D1448" s="858"/>
      <c r="E1448" s="858"/>
      <c r="F1448" s="858"/>
      <c r="G1448" s="858"/>
      <c r="H1448" s="858"/>
      <c r="I1448" s="859"/>
      <c r="J1448" s="405" t="str">
        <f>IF(基本情報入力シート!M1473="","",基本情報入力シート!M1473)</f>
        <v/>
      </c>
      <c r="K1448" s="406" t="str">
        <f>IF(基本情報入力シート!R1473="","",基本情報入力シート!R1473)</f>
        <v/>
      </c>
      <c r="L1448" s="406" t="str">
        <f>IF(基本情報入力シート!W1473="","",基本情報入力シート!W1473)</f>
        <v/>
      </c>
      <c r="M1448" s="405" t="str">
        <f>IF(基本情報入力シート!X1473="","",基本情報入力シート!X1473)</f>
        <v/>
      </c>
      <c r="N1448" s="157" t="str">
        <f>IF(基本情報入力シート!Y1473="","",基本情報入力シート!Y1473)</f>
        <v/>
      </c>
      <c r="O1448" s="164"/>
      <c r="P1448" s="43"/>
      <c r="Q1448" s="860"/>
      <c r="R1448" s="861"/>
      <c r="S1448" s="154" t="str">
        <f>IFERROR(ROUNDDOWN(Q1448*VLOOKUP(N1448,【参考】数式用!$AR$2:$AW$48,MATCH(P1448,【参考】数式用!$AT$4:$AW$4)+2,FALSE)*0.5, 0), "")</f>
        <v/>
      </c>
      <c r="T1448" s="47"/>
      <c r="U1448" s="156" t="str">
        <f>IFERROR(IF(AG1448&lt;&gt;"",Q1448*VLOOKUP(N1448,【参考】数式用!$AG$2:$AL$48,MATCH(P1448,【参考】数式用!$AI$4:$AL$4,0)+2,0), ""), "")</f>
        <v/>
      </c>
      <c r="V1448" s="42"/>
      <c r="W1448" s="862"/>
      <c r="X1448" s="863"/>
      <c r="Y1448" s="43"/>
      <c r="Z1448" s="48"/>
      <c r="AA1448" s="155"/>
      <c r="AB1448" s="49"/>
      <c r="AC1448" s="864" t="str">
        <f>IFERROR(IF(AG1448&lt;&gt;"",Z1448*VLOOKUP(N1448,【参考】数式用!$AG$2:$AL$48,MATCH(Y1448,【参考】数式用!$AI$4:$AL$4,0)+2,0), ""), "")</f>
        <v/>
      </c>
      <c r="AD1448" s="864"/>
      <c r="AE1448" s="409"/>
      <c r="AF1448" s="53"/>
      <c r="AG1448" s="421" t="str">
        <f>IFERROR(VLOOKUP(O1448, 【参考】数式用!$AY$5:$AY$13, 1, FALSE), "")</f>
        <v/>
      </c>
      <c r="AH1448" s="422" t="str">
        <f>IFERROR(VLOOKUP(N1448, 【参考】数式用!$BA$2:$BB$48, 2, FALSE), "")</f>
        <v/>
      </c>
      <c r="AI1448" s="423" t="str">
        <f t="shared" ref="AI1448:AI1511" si="48">IF(AND(OR(P1448="処遇改善加算Ⅰ",P1448="処遇改善加算Ⅱ"),AH1448="対象"), 1,"")</f>
        <v/>
      </c>
      <c r="AJ1448" s="424" t="str">
        <f t="shared" ref="AJ1448:AJ1511" si="49">IF(OR(Y1448="処遇改善加算Ⅰ",Y1448="処遇改善加算Ⅱ"),IF(AND(N1448&lt;&gt;"訪問型サービス（総合事業）",N1448&lt;&gt;"通所型サービス（総合事業）",N1448&lt;&gt;"（介護予防）短期入所生活介護",N1448&lt;&gt;"（介護予防）短期入所療養介護（老健）",N1448&lt;&gt;"（介護予防）短期入所療養介護 （病院等（老健以外）)",N1448&lt;&gt;"（介護予防）短期入所療養介護（医療院）"),1,""),"")</f>
        <v/>
      </c>
    </row>
    <row r="1449" spans="1:36" ht="30" customHeight="1">
      <c r="A1449" s="153">
        <v>1436</v>
      </c>
      <c r="B1449" s="857" t="str">
        <f>IF(基本情報入力シート!C1474="","",基本情報入力シート!C1474)</f>
        <v/>
      </c>
      <c r="C1449" s="858"/>
      <c r="D1449" s="858"/>
      <c r="E1449" s="858"/>
      <c r="F1449" s="858"/>
      <c r="G1449" s="858"/>
      <c r="H1449" s="858"/>
      <c r="I1449" s="859"/>
      <c r="J1449" s="405" t="str">
        <f>IF(基本情報入力シート!M1474="","",基本情報入力シート!M1474)</f>
        <v/>
      </c>
      <c r="K1449" s="406" t="str">
        <f>IF(基本情報入力シート!R1474="","",基本情報入力シート!R1474)</f>
        <v/>
      </c>
      <c r="L1449" s="406" t="str">
        <f>IF(基本情報入力シート!W1474="","",基本情報入力シート!W1474)</f>
        <v/>
      </c>
      <c r="M1449" s="405" t="str">
        <f>IF(基本情報入力シート!X1474="","",基本情報入力シート!X1474)</f>
        <v/>
      </c>
      <c r="N1449" s="157" t="str">
        <f>IF(基本情報入力シート!Y1474="","",基本情報入力シート!Y1474)</f>
        <v/>
      </c>
      <c r="O1449" s="164"/>
      <c r="P1449" s="43"/>
      <c r="Q1449" s="860"/>
      <c r="R1449" s="861"/>
      <c r="S1449" s="154" t="str">
        <f>IFERROR(ROUNDDOWN(Q1449*VLOOKUP(N1449,【参考】数式用!$AR$2:$AW$48,MATCH(P1449,【参考】数式用!$AT$4:$AW$4)+2,FALSE)*0.5, 0), "")</f>
        <v/>
      </c>
      <c r="T1449" s="47"/>
      <c r="U1449" s="156" t="str">
        <f>IFERROR(IF(AG1449&lt;&gt;"",Q1449*VLOOKUP(N1449,【参考】数式用!$AG$2:$AL$48,MATCH(P1449,【参考】数式用!$AI$4:$AL$4,0)+2,0), ""), "")</f>
        <v/>
      </c>
      <c r="V1449" s="42"/>
      <c r="W1449" s="862"/>
      <c r="X1449" s="863"/>
      <c r="Y1449" s="43"/>
      <c r="Z1449" s="48"/>
      <c r="AA1449" s="155"/>
      <c r="AB1449" s="49"/>
      <c r="AC1449" s="864" t="str">
        <f>IFERROR(IF(AG1449&lt;&gt;"",Z1449*VLOOKUP(N1449,【参考】数式用!$AG$2:$AL$48,MATCH(Y1449,【参考】数式用!$AI$4:$AL$4,0)+2,0), ""), "")</f>
        <v/>
      </c>
      <c r="AD1449" s="864"/>
      <c r="AE1449" s="409"/>
      <c r="AF1449" s="53"/>
      <c r="AG1449" s="421" t="str">
        <f>IFERROR(VLOOKUP(O1449, 【参考】数式用!$AY$5:$AY$13, 1, FALSE), "")</f>
        <v/>
      </c>
      <c r="AH1449" s="422" t="str">
        <f>IFERROR(VLOOKUP(N1449, 【参考】数式用!$BA$2:$BB$48, 2, FALSE), "")</f>
        <v/>
      </c>
      <c r="AI1449" s="423" t="str">
        <f t="shared" si="48"/>
        <v/>
      </c>
      <c r="AJ1449" s="424" t="str">
        <f t="shared" si="49"/>
        <v/>
      </c>
    </row>
    <row r="1450" spans="1:36" ht="30" customHeight="1">
      <c r="A1450" s="153">
        <v>1437</v>
      </c>
      <c r="B1450" s="857" t="str">
        <f>IF(基本情報入力シート!C1475="","",基本情報入力シート!C1475)</f>
        <v/>
      </c>
      <c r="C1450" s="858"/>
      <c r="D1450" s="858"/>
      <c r="E1450" s="858"/>
      <c r="F1450" s="858"/>
      <c r="G1450" s="858"/>
      <c r="H1450" s="858"/>
      <c r="I1450" s="859"/>
      <c r="J1450" s="405" t="str">
        <f>IF(基本情報入力シート!M1475="","",基本情報入力シート!M1475)</f>
        <v/>
      </c>
      <c r="K1450" s="406" t="str">
        <f>IF(基本情報入力シート!R1475="","",基本情報入力シート!R1475)</f>
        <v/>
      </c>
      <c r="L1450" s="406" t="str">
        <f>IF(基本情報入力シート!W1475="","",基本情報入力シート!W1475)</f>
        <v/>
      </c>
      <c r="M1450" s="405" t="str">
        <f>IF(基本情報入力シート!X1475="","",基本情報入力シート!X1475)</f>
        <v/>
      </c>
      <c r="N1450" s="157" t="str">
        <f>IF(基本情報入力シート!Y1475="","",基本情報入力シート!Y1475)</f>
        <v/>
      </c>
      <c r="O1450" s="164"/>
      <c r="P1450" s="43"/>
      <c r="Q1450" s="860"/>
      <c r="R1450" s="861"/>
      <c r="S1450" s="154" t="str">
        <f>IFERROR(ROUNDDOWN(Q1450*VLOOKUP(N1450,【参考】数式用!$AR$2:$AW$48,MATCH(P1450,【参考】数式用!$AT$4:$AW$4)+2,FALSE)*0.5, 0), "")</f>
        <v/>
      </c>
      <c r="T1450" s="47"/>
      <c r="U1450" s="156" t="str">
        <f>IFERROR(IF(AG1450&lt;&gt;"",Q1450*VLOOKUP(N1450,【参考】数式用!$AG$2:$AL$48,MATCH(P1450,【参考】数式用!$AI$4:$AL$4,0)+2,0), ""), "")</f>
        <v/>
      </c>
      <c r="V1450" s="42"/>
      <c r="W1450" s="862"/>
      <c r="X1450" s="863"/>
      <c r="Y1450" s="43"/>
      <c r="Z1450" s="48"/>
      <c r="AA1450" s="155"/>
      <c r="AB1450" s="49"/>
      <c r="AC1450" s="864" t="str">
        <f>IFERROR(IF(AG1450&lt;&gt;"",Z1450*VLOOKUP(N1450,【参考】数式用!$AG$2:$AL$48,MATCH(Y1450,【参考】数式用!$AI$4:$AL$4,0)+2,0), ""), "")</f>
        <v/>
      </c>
      <c r="AD1450" s="864"/>
      <c r="AE1450" s="409"/>
      <c r="AF1450" s="53"/>
      <c r="AG1450" s="421" t="str">
        <f>IFERROR(VLOOKUP(O1450, 【参考】数式用!$AY$5:$AY$13, 1, FALSE), "")</f>
        <v/>
      </c>
      <c r="AH1450" s="422" t="str">
        <f>IFERROR(VLOOKUP(N1450, 【参考】数式用!$BA$2:$BB$48, 2, FALSE), "")</f>
        <v/>
      </c>
      <c r="AI1450" s="423" t="str">
        <f t="shared" si="48"/>
        <v/>
      </c>
      <c r="AJ1450" s="424" t="str">
        <f t="shared" si="49"/>
        <v/>
      </c>
    </row>
    <row r="1451" spans="1:36" ht="30" customHeight="1">
      <c r="A1451" s="153">
        <v>1438</v>
      </c>
      <c r="B1451" s="857" t="str">
        <f>IF(基本情報入力シート!C1476="","",基本情報入力シート!C1476)</f>
        <v/>
      </c>
      <c r="C1451" s="858"/>
      <c r="D1451" s="858"/>
      <c r="E1451" s="858"/>
      <c r="F1451" s="858"/>
      <c r="G1451" s="858"/>
      <c r="H1451" s="858"/>
      <c r="I1451" s="859"/>
      <c r="J1451" s="405" t="str">
        <f>IF(基本情報入力シート!M1476="","",基本情報入力シート!M1476)</f>
        <v/>
      </c>
      <c r="K1451" s="406" t="str">
        <f>IF(基本情報入力シート!R1476="","",基本情報入力シート!R1476)</f>
        <v/>
      </c>
      <c r="L1451" s="406" t="str">
        <f>IF(基本情報入力シート!W1476="","",基本情報入力シート!W1476)</f>
        <v/>
      </c>
      <c r="M1451" s="405" t="str">
        <f>IF(基本情報入力シート!X1476="","",基本情報入力シート!X1476)</f>
        <v/>
      </c>
      <c r="N1451" s="157" t="str">
        <f>IF(基本情報入力シート!Y1476="","",基本情報入力シート!Y1476)</f>
        <v/>
      </c>
      <c r="O1451" s="164"/>
      <c r="P1451" s="43"/>
      <c r="Q1451" s="860"/>
      <c r="R1451" s="861"/>
      <c r="S1451" s="154" t="str">
        <f>IFERROR(ROUNDDOWN(Q1451*VLOOKUP(N1451,【参考】数式用!$AR$2:$AW$48,MATCH(P1451,【参考】数式用!$AT$4:$AW$4)+2,FALSE)*0.5, 0), "")</f>
        <v/>
      </c>
      <c r="T1451" s="47"/>
      <c r="U1451" s="156" t="str">
        <f>IFERROR(IF(AG1451&lt;&gt;"",Q1451*VLOOKUP(N1451,【参考】数式用!$AG$2:$AL$48,MATCH(P1451,【参考】数式用!$AI$4:$AL$4,0)+2,0), ""), "")</f>
        <v/>
      </c>
      <c r="V1451" s="42"/>
      <c r="W1451" s="862"/>
      <c r="X1451" s="863"/>
      <c r="Y1451" s="43"/>
      <c r="Z1451" s="48"/>
      <c r="AA1451" s="155"/>
      <c r="AB1451" s="49"/>
      <c r="AC1451" s="864" t="str">
        <f>IFERROR(IF(AG1451&lt;&gt;"",Z1451*VLOOKUP(N1451,【参考】数式用!$AG$2:$AL$48,MATCH(Y1451,【参考】数式用!$AI$4:$AL$4,0)+2,0), ""), "")</f>
        <v/>
      </c>
      <c r="AD1451" s="864"/>
      <c r="AE1451" s="409"/>
      <c r="AF1451" s="53"/>
      <c r="AG1451" s="421" t="str">
        <f>IFERROR(VLOOKUP(O1451, 【参考】数式用!$AY$5:$AY$13, 1, FALSE), "")</f>
        <v/>
      </c>
      <c r="AH1451" s="422" t="str">
        <f>IFERROR(VLOOKUP(N1451, 【参考】数式用!$BA$2:$BB$48, 2, FALSE), "")</f>
        <v/>
      </c>
      <c r="AI1451" s="423" t="str">
        <f t="shared" si="48"/>
        <v/>
      </c>
      <c r="AJ1451" s="424" t="str">
        <f t="shared" si="49"/>
        <v/>
      </c>
    </row>
    <row r="1452" spans="1:36" ht="30" customHeight="1">
      <c r="A1452" s="153">
        <v>1439</v>
      </c>
      <c r="B1452" s="857" t="str">
        <f>IF(基本情報入力シート!C1477="","",基本情報入力シート!C1477)</f>
        <v/>
      </c>
      <c r="C1452" s="858"/>
      <c r="D1452" s="858"/>
      <c r="E1452" s="858"/>
      <c r="F1452" s="858"/>
      <c r="G1452" s="858"/>
      <c r="H1452" s="858"/>
      <c r="I1452" s="859"/>
      <c r="J1452" s="405" t="str">
        <f>IF(基本情報入力シート!M1477="","",基本情報入力シート!M1477)</f>
        <v/>
      </c>
      <c r="K1452" s="406" t="str">
        <f>IF(基本情報入力シート!R1477="","",基本情報入力シート!R1477)</f>
        <v/>
      </c>
      <c r="L1452" s="406" t="str">
        <f>IF(基本情報入力シート!W1477="","",基本情報入力シート!W1477)</f>
        <v/>
      </c>
      <c r="M1452" s="405" t="str">
        <f>IF(基本情報入力シート!X1477="","",基本情報入力シート!X1477)</f>
        <v/>
      </c>
      <c r="N1452" s="157" t="str">
        <f>IF(基本情報入力シート!Y1477="","",基本情報入力シート!Y1477)</f>
        <v/>
      </c>
      <c r="O1452" s="164"/>
      <c r="P1452" s="43"/>
      <c r="Q1452" s="860"/>
      <c r="R1452" s="861"/>
      <c r="S1452" s="154" t="str">
        <f>IFERROR(ROUNDDOWN(Q1452*VLOOKUP(N1452,【参考】数式用!$AR$2:$AW$48,MATCH(P1452,【参考】数式用!$AT$4:$AW$4)+2,FALSE)*0.5, 0), "")</f>
        <v/>
      </c>
      <c r="T1452" s="47"/>
      <c r="U1452" s="156" t="str">
        <f>IFERROR(IF(AG1452&lt;&gt;"",Q1452*VLOOKUP(N1452,【参考】数式用!$AG$2:$AL$48,MATCH(P1452,【参考】数式用!$AI$4:$AL$4,0)+2,0), ""), "")</f>
        <v/>
      </c>
      <c r="V1452" s="42"/>
      <c r="W1452" s="862"/>
      <c r="X1452" s="863"/>
      <c r="Y1452" s="43"/>
      <c r="Z1452" s="48"/>
      <c r="AA1452" s="155"/>
      <c r="AB1452" s="49"/>
      <c r="AC1452" s="864" t="str">
        <f>IFERROR(IF(AG1452&lt;&gt;"",Z1452*VLOOKUP(N1452,【参考】数式用!$AG$2:$AL$48,MATCH(Y1452,【参考】数式用!$AI$4:$AL$4,0)+2,0), ""), "")</f>
        <v/>
      </c>
      <c r="AD1452" s="864"/>
      <c r="AE1452" s="409"/>
      <c r="AF1452" s="53"/>
      <c r="AG1452" s="421" t="str">
        <f>IFERROR(VLOOKUP(O1452, 【参考】数式用!$AY$5:$AY$13, 1, FALSE), "")</f>
        <v/>
      </c>
      <c r="AH1452" s="422" t="str">
        <f>IFERROR(VLOOKUP(N1452, 【参考】数式用!$BA$2:$BB$48, 2, FALSE), "")</f>
        <v/>
      </c>
      <c r="AI1452" s="423" t="str">
        <f t="shared" si="48"/>
        <v/>
      </c>
      <c r="AJ1452" s="424" t="str">
        <f t="shared" si="49"/>
        <v/>
      </c>
    </row>
    <row r="1453" spans="1:36" ht="30" customHeight="1">
      <c r="A1453" s="153">
        <v>1440</v>
      </c>
      <c r="B1453" s="857" t="str">
        <f>IF(基本情報入力シート!C1478="","",基本情報入力シート!C1478)</f>
        <v/>
      </c>
      <c r="C1453" s="858"/>
      <c r="D1453" s="858"/>
      <c r="E1453" s="858"/>
      <c r="F1453" s="858"/>
      <c r="G1453" s="858"/>
      <c r="H1453" s="858"/>
      <c r="I1453" s="859"/>
      <c r="J1453" s="405" t="str">
        <f>IF(基本情報入力シート!M1478="","",基本情報入力シート!M1478)</f>
        <v/>
      </c>
      <c r="K1453" s="406" t="str">
        <f>IF(基本情報入力シート!R1478="","",基本情報入力シート!R1478)</f>
        <v/>
      </c>
      <c r="L1453" s="406" t="str">
        <f>IF(基本情報入力シート!W1478="","",基本情報入力シート!W1478)</f>
        <v/>
      </c>
      <c r="M1453" s="405" t="str">
        <f>IF(基本情報入力シート!X1478="","",基本情報入力シート!X1478)</f>
        <v/>
      </c>
      <c r="N1453" s="157" t="str">
        <f>IF(基本情報入力シート!Y1478="","",基本情報入力シート!Y1478)</f>
        <v/>
      </c>
      <c r="O1453" s="164"/>
      <c r="P1453" s="43"/>
      <c r="Q1453" s="860"/>
      <c r="R1453" s="861"/>
      <c r="S1453" s="154" t="str">
        <f>IFERROR(ROUNDDOWN(Q1453*VLOOKUP(N1453,【参考】数式用!$AR$2:$AW$48,MATCH(P1453,【参考】数式用!$AT$4:$AW$4)+2,FALSE)*0.5, 0), "")</f>
        <v/>
      </c>
      <c r="T1453" s="47"/>
      <c r="U1453" s="156" t="str">
        <f>IFERROR(IF(AG1453&lt;&gt;"",Q1453*VLOOKUP(N1453,【参考】数式用!$AG$2:$AL$48,MATCH(P1453,【参考】数式用!$AI$4:$AL$4,0)+2,0), ""), "")</f>
        <v/>
      </c>
      <c r="V1453" s="42"/>
      <c r="W1453" s="862"/>
      <c r="X1453" s="863"/>
      <c r="Y1453" s="43"/>
      <c r="Z1453" s="48"/>
      <c r="AA1453" s="155"/>
      <c r="AB1453" s="49"/>
      <c r="AC1453" s="864" t="str">
        <f>IFERROR(IF(AG1453&lt;&gt;"",Z1453*VLOOKUP(N1453,【参考】数式用!$AG$2:$AL$48,MATCH(Y1453,【参考】数式用!$AI$4:$AL$4,0)+2,0), ""), "")</f>
        <v/>
      </c>
      <c r="AD1453" s="864"/>
      <c r="AE1453" s="409"/>
      <c r="AF1453" s="53"/>
      <c r="AG1453" s="421" t="str">
        <f>IFERROR(VLOOKUP(O1453, 【参考】数式用!$AY$5:$AY$13, 1, FALSE), "")</f>
        <v/>
      </c>
      <c r="AH1453" s="422" t="str">
        <f>IFERROR(VLOOKUP(N1453, 【参考】数式用!$BA$2:$BB$48, 2, FALSE), "")</f>
        <v/>
      </c>
      <c r="AI1453" s="423" t="str">
        <f t="shared" si="48"/>
        <v/>
      </c>
      <c r="AJ1453" s="424" t="str">
        <f t="shared" si="49"/>
        <v/>
      </c>
    </row>
    <row r="1454" spans="1:36" ht="30" customHeight="1">
      <c r="A1454" s="153">
        <v>1441</v>
      </c>
      <c r="B1454" s="857" t="str">
        <f>IF(基本情報入力シート!C1479="","",基本情報入力シート!C1479)</f>
        <v/>
      </c>
      <c r="C1454" s="858"/>
      <c r="D1454" s="858"/>
      <c r="E1454" s="858"/>
      <c r="F1454" s="858"/>
      <c r="G1454" s="858"/>
      <c r="H1454" s="858"/>
      <c r="I1454" s="859"/>
      <c r="J1454" s="405" t="str">
        <f>IF(基本情報入力シート!M1479="","",基本情報入力シート!M1479)</f>
        <v/>
      </c>
      <c r="K1454" s="406" t="str">
        <f>IF(基本情報入力シート!R1479="","",基本情報入力シート!R1479)</f>
        <v/>
      </c>
      <c r="L1454" s="406" t="str">
        <f>IF(基本情報入力シート!W1479="","",基本情報入力シート!W1479)</f>
        <v/>
      </c>
      <c r="M1454" s="405" t="str">
        <f>IF(基本情報入力シート!X1479="","",基本情報入力シート!X1479)</f>
        <v/>
      </c>
      <c r="N1454" s="157" t="str">
        <f>IF(基本情報入力シート!Y1479="","",基本情報入力シート!Y1479)</f>
        <v/>
      </c>
      <c r="O1454" s="164"/>
      <c r="P1454" s="43"/>
      <c r="Q1454" s="860"/>
      <c r="R1454" s="861"/>
      <c r="S1454" s="154" t="str">
        <f>IFERROR(ROUNDDOWN(Q1454*VLOOKUP(N1454,【参考】数式用!$AR$2:$AW$48,MATCH(P1454,【参考】数式用!$AT$4:$AW$4)+2,FALSE)*0.5, 0), "")</f>
        <v/>
      </c>
      <c r="T1454" s="47"/>
      <c r="U1454" s="156" t="str">
        <f>IFERROR(IF(AG1454&lt;&gt;"",Q1454*VLOOKUP(N1454,【参考】数式用!$AG$2:$AL$48,MATCH(P1454,【参考】数式用!$AI$4:$AL$4,0)+2,0), ""), "")</f>
        <v/>
      </c>
      <c r="V1454" s="42"/>
      <c r="W1454" s="862"/>
      <c r="X1454" s="863"/>
      <c r="Y1454" s="43"/>
      <c r="Z1454" s="48"/>
      <c r="AA1454" s="155"/>
      <c r="AB1454" s="49"/>
      <c r="AC1454" s="864" t="str">
        <f>IFERROR(IF(AG1454&lt;&gt;"",Z1454*VLOOKUP(N1454,【参考】数式用!$AG$2:$AL$48,MATCH(Y1454,【参考】数式用!$AI$4:$AL$4,0)+2,0), ""), "")</f>
        <v/>
      </c>
      <c r="AD1454" s="864"/>
      <c r="AE1454" s="409"/>
      <c r="AF1454" s="53"/>
      <c r="AG1454" s="421" t="str">
        <f>IFERROR(VLOOKUP(O1454, 【参考】数式用!$AY$5:$AY$13, 1, FALSE), "")</f>
        <v/>
      </c>
      <c r="AH1454" s="422" t="str">
        <f>IFERROR(VLOOKUP(N1454, 【参考】数式用!$BA$2:$BB$48, 2, FALSE), "")</f>
        <v/>
      </c>
      <c r="AI1454" s="423" t="str">
        <f t="shared" si="48"/>
        <v/>
      </c>
      <c r="AJ1454" s="424" t="str">
        <f t="shared" si="49"/>
        <v/>
      </c>
    </row>
    <row r="1455" spans="1:36" ht="30" customHeight="1">
      <c r="A1455" s="153">
        <v>1442</v>
      </c>
      <c r="B1455" s="857" t="str">
        <f>IF(基本情報入力シート!C1480="","",基本情報入力シート!C1480)</f>
        <v/>
      </c>
      <c r="C1455" s="858"/>
      <c r="D1455" s="858"/>
      <c r="E1455" s="858"/>
      <c r="F1455" s="858"/>
      <c r="G1455" s="858"/>
      <c r="H1455" s="858"/>
      <c r="I1455" s="859"/>
      <c r="J1455" s="405" t="str">
        <f>IF(基本情報入力シート!M1480="","",基本情報入力シート!M1480)</f>
        <v/>
      </c>
      <c r="K1455" s="406" t="str">
        <f>IF(基本情報入力シート!R1480="","",基本情報入力シート!R1480)</f>
        <v/>
      </c>
      <c r="L1455" s="406" t="str">
        <f>IF(基本情報入力シート!W1480="","",基本情報入力シート!W1480)</f>
        <v/>
      </c>
      <c r="M1455" s="405" t="str">
        <f>IF(基本情報入力シート!X1480="","",基本情報入力シート!X1480)</f>
        <v/>
      </c>
      <c r="N1455" s="157" t="str">
        <f>IF(基本情報入力シート!Y1480="","",基本情報入力シート!Y1480)</f>
        <v/>
      </c>
      <c r="O1455" s="164"/>
      <c r="P1455" s="43"/>
      <c r="Q1455" s="860"/>
      <c r="R1455" s="861"/>
      <c r="S1455" s="154" t="str">
        <f>IFERROR(ROUNDDOWN(Q1455*VLOOKUP(N1455,【参考】数式用!$AR$2:$AW$48,MATCH(P1455,【参考】数式用!$AT$4:$AW$4)+2,FALSE)*0.5, 0), "")</f>
        <v/>
      </c>
      <c r="T1455" s="47"/>
      <c r="U1455" s="156" t="str">
        <f>IFERROR(IF(AG1455&lt;&gt;"",Q1455*VLOOKUP(N1455,【参考】数式用!$AG$2:$AL$48,MATCH(P1455,【参考】数式用!$AI$4:$AL$4,0)+2,0), ""), "")</f>
        <v/>
      </c>
      <c r="V1455" s="42"/>
      <c r="W1455" s="862"/>
      <c r="X1455" s="863"/>
      <c r="Y1455" s="43"/>
      <c r="Z1455" s="48"/>
      <c r="AA1455" s="155"/>
      <c r="AB1455" s="49"/>
      <c r="AC1455" s="864" t="str">
        <f>IFERROR(IF(AG1455&lt;&gt;"",Z1455*VLOOKUP(N1455,【参考】数式用!$AG$2:$AL$48,MATCH(Y1455,【参考】数式用!$AI$4:$AL$4,0)+2,0), ""), "")</f>
        <v/>
      </c>
      <c r="AD1455" s="864"/>
      <c r="AE1455" s="409"/>
      <c r="AF1455" s="53"/>
      <c r="AG1455" s="421" t="str">
        <f>IFERROR(VLOOKUP(O1455, 【参考】数式用!$AY$5:$AY$13, 1, FALSE), "")</f>
        <v/>
      </c>
      <c r="AH1455" s="422" t="str">
        <f>IFERROR(VLOOKUP(N1455, 【参考】数式用!$BA$2:$BB$48, 2, FALSE), "")</f>
        <v/>
      </c>
      <c r="AI1455" s="423" t="str">
        <f t="shared" si="48"/>
        <v/>
      </c>
      <c r="AJ1455" s="424" t="str">
        <f t="shared" si="49"/>
        <v/>
      </c>
    </row>
    <row r="1456" spans="1:36" ht="30" customHeight="1">
      <c r="A1456" s="153">
        <v>1443</v>
      </c>
      <c r="B1456" s="857" t="str">
        <f>IF(基本情報入力シート!C1481="","",基本情報入力シート!C1481)</f>
        <v/>
      </c>
      <c r="C1456" s="858"/>
      <c r="D1456" s="858"/>
      <c r="E1456" s="858"/>
      <c r="F1456" s="858"/>
      <c r="G1456" s="858"/>
      <c r="H1456" s="858"/>
      <c r="I1456" s="859"/>
      <c r="J1456" s="405" t="str">
        <f>IF(基本情報入力シート!M1481="","",基本情報入力シート!M1481)</f>
        <v/>
      </c>
      <c r="K1456" s="406" t="str">
        <f>IF(基本情報入力シート!R1481="","",基本情報入力シート!R1481)</f>
        <v/>
      </c>
      <c r="L1456" s="406" t="str">
        <f>IF(基本情報入力シート!W1481="","",基本情報入力シート!W1481)</f>
        <v/>
      </c>
      <c r="M1456" s="405" t="str">
        <f>IF(基本情報入力シート!X1481="","",基本情報入力シート!X1481)</f>
        <v/>
      </c>
      <c r="N1456" s="157" t="str">
        <f>IF(基本情報入力シート!Y1481="","",基本情報入力シート!Y1481)</f>
        <v/>
      </c>
      <c r="O1456" s="164"/>
      <c r="P1456" s="43"/>
      <c r="Q1456" s="860"/>
      <c r="R1456" s="861"/>
      <c r="S1456" s="154" t="str">
        <f>IFERROR(ROUNDDOWN(Q1456*VLOOKUP(N1456,【参考】数式用!$AR$2:$AW$48,MATCH(P1456,【参考】数式用!$AT$4:$AW$4)+2,FALSE)*0.5, 0), "")</f>
        <v/>
      </c>
      <c r="T1456" s="47"/>
      <c r="U1456" s="156" t="str">
        <f>IFERROR(IF(AG1456&lt;&gt;"",Q1456*VLOOKUP(N1456,【参考】数式用!$AG$2:$AL$48,MATCH(P1456,【参考】数式用!$AI$4:$AL$4,0)+2,0), ""), "")</f>
        <v/>
      </c>
      <c r="V1456" s="42"/>
      <c r="W1456" s="862"/>
      <c r="X1456" s="863"/>
      <c r="Y1456" s="43"/>
      <c r="Z1456" s="48"/>
      <c r="AA1456" s="155"/>
      <c r="AB1456" s="49"/>
      <c r="AC1456" s="864" t="str">
        <f>IFERROR(IF(AG1456&lt;&gt;"",Z1456*VLOOKUP(N1456,【参考】数式用!$AG$2:$AL$48,MATCH(Y1456,【参考】数式用!$AI$4:$AL$4,0)+2,0), ""), "")</f>
        <v/>
      </c>
      <c r="AD1456" s="864"/>
      <c r="AE1456" s="409"/>
      <c r="AF1456" s="53"/>
      <c r="AG1456" s="421" t="str">
        <f>IFERROR(VLOOKUP(O1456, 【参考】数式用!$AY$5:$AY$13, 1, FALSE), "")</f>
        <v/>
      </c>
      <c r="AH1456" s="422" t="str">
        <f>IFERROR(VLOOKUP(N1456, 【参考】数式用!$BA$2:$BB$48, 2, FALSE), "")</f>
        <v/>
      </c>
      <c r="AI1456" s="423" t="str">
        <f t="shared" si="48"/>
        <v/>
      </c>
      <c r="AJ1456" s="424" t="str">
        <f t="shared" si="49"/>
        <v/>
      </c>
    </row>
    <row r="1457" spans="1:36" ht="30" customHeight="1">
      <c r="A1457" s="153">
        <v>1444</v>
      </c>
      <c r="B1457" s="857" t="str">
        <f>IF(基本情報入力シート!C1482="","",基本情報入力シート!C1482)</f>
        <v/>
      </c>
      <c r="C1457" s="858"/>
      <c r="D1457" s="858"/>
      <c r="E1457" s="858"/>
      <c r="F1457" s="858"/>
      <c r="G1457" s="858"/>
      <c r="H1457" s="858"/>
      <c r="I1457" s="859"/>
      <c r="J1457" s="405" t="str">
        <f>IF(基本情報入力シート!M1482="","",基本情報入力シート!M1482)</f>
        <v/>
      </c>
      <c r="K1457" s="406" t="str">
        <f>IF(基本情報入力シート!R1482="","",基本情報入力シート!R1482)</f>
        <v/>
      </c>
      <c r="L1457" s="406" t="str">
        <f>IF(基本情報入力シート!W1482="","",基本情報入力シート!W1482)</f>
        <v/>
      </c>
      <c r="M1457" s="405" t="str">
        <f>IF(基本情報入力シート!X1482="","",基本情報入力シート!X1482)</f>
        <v/>
      </c>
      <c r="N1457" s="157" t="str">
        <f>IF(基本情報入力シート!Y1482="","",基本情報入力シート!Y1482)</f>
        <v/>
      </c>
      <c r="O1457" s="164"/>
      <c r="P1457" s="43"/>
      <c r="Q1457" s="860"/>
      <c r="R1457" s="861"/>
      <c r="S1457" s="154" t="str">
        <f>IFERROR(ROUNDDOWN(Q1457*VLOOKUP(N1457,【参考】数式用!$AR$2:$AW$48,MATCH(P1457,【参考】数式用!$AT$4:$AW$4)+2,FALSE)*0.5, 0), "")</f>
        <v/>
      </c>
      <c r="T1457" s="47"/>
      <c r="U1457" s="156" t="str">
        <f>IFERROR(IF(AG1457&lt;&gt;"",Q1457*VLOOKUP(N1457,【参考】数式用!$AG$2:$AL$48,MATCH(P1457,【参考】数式用!$AI$4:$AL$4,0)+2,0), ""), "")</f>
        <v/>
      </c>
      <c r="V1457" s="42"/>
      <c r="W1457" s="862"/>
      <c r="X1457" s="863"/>
      <c r="Y1457" s="43"/>
      <c r="Z1457" s="48"/>
      <c r="AA1457" s="155"/>
      <c r="AB1457" s="49"/>
      <c r="AC1457" s="864" t="str">
        <f>IFERROR(IF(AG1457&lt;&gt;"",Z1457*VLOOKUP(N1457,【参考】数式用!$AG$2:$AL$48,MATCH(Y1457,【参考】数式用!$AI$4:$AL$4,0)+2,0), ""), "")</f>
        <v/>
      </c>
      <c r="AD1457" s="864"/>
      <c r="AE1457" s="409"/>
      <c r="AF1457" s="53"/>
      <c r="AG1457" s="421" t="str">
        <f>IFERROR(VLOOKUP(O1457, 【参考】数式用!$AY$5:$AY$13, 1, FALSE), "")</f>
        <v/>
      </c>
      <c r="AH1457" s="422" t="str">
        <f>IFERROR(VLOOKUP(N1457, 【参考】数式用!$BA$2:$BB$48, 2, FALSE), "")</f>
        <v/>
      </c>
      <c r="AI1457" s="423" t="str">
        <f t="shared" si="48"/>
        <v/>
      </c>
      <c r="AJ1457" s="424" t="str">
        <f t="shared" si="49"/>
        <v/>
      </c>
    </row>
    <row r="1458" spans="1:36" ht="30" customHeight="1">
      <c r="A1458" s="153">
        <v>1445</v>
      </c>
      <c r="B1458" s="857" t="str">
        <f>IF(基本情報入力シート!C1483="","",基本情報入力シート!C1483)</f>
        <v/>
      </c>
      <c r="C1458" s="858"/>
      <c r="D1458" s="858"/>
      <c r="E1458" s="858"/>
      <c r="F1458" s="858"/>
      <c r="G1458" s="858"/>
      <c r="H1458" s="858"/>
      <c r="I1458" s="859"/>
      <c r="J1458" s="405" t="str">
        <f>IF(基本情報入力シート!M1483="","",基本情報入力シート!M1483)</f>
        <v/>
      </c>
      <c r="K1458" s="406" t="str">
        <f>IF(基本情報入力シート!R1483="","",基本情報入力シート!R1483)</f>
        <v/>
      </c>
      <c r="L1458" s="406" t="str">
        <f>IF(基本情報入力シート!W1483="","",基本情報入力シート!W1483)</f>
        <v/>
      </c>
      <c r="M1458" s="405" t="str">
        <f>IF(基本情報入力シート!X1483="","",基本情報入力シート!X1483)</f>
        <v/>
      </c>
      <c r="N1458" s="157" t="str">
        <f>IF(基本情報入力シート!Y1483="","",基本情報入力シート!Y1483)</f>
        <v/>
      </c>
      <c r="O1458" s="164"/>
      <c r="P1458" s="43"/>
      <c r="Q1458" s="860"/>
      <c r="R1458" s="861"/>
      <c r="S1458" s="154" t="str">
        <f>IFERROR(ROUNDDOWN(Q1458*VLOOKUP(N1458,【参考】数式用!$AR$2:$AW$48,MATCH(P1458,【参考】数式用!$AT$4:$AW$4)+2,FALSE)*0.5, 0), "")</f>
        <v/>
      </c>
      <c r="T1458" s="47"/>
      <c r="U1458" s="156" t="str">
        <f>IFERROR(IF(AG1458&lt;&gt;"",Q1458*VLOOKUP(N1458,【参考】数式用!$AG$2:$AL$48,MATCH(P1458,【参考】数式用!$AI$4:$AL$4,0)+2,0), ""), "")</f>
        <v/>
      </c>
      <c r="V1458" s="42"/>
      <c r="W1458" s="862"/>
      <c r="X1458" s="863"/>
      <c r="Y1458" s="43"/>
      <c r="Z1458" s="48"/>
      <c r="AA1458" s="155"/>
      <c r="AB1458" s="49"/>
      <c r="AC1458" s="864" t="str">
        <f>IFERROR(IF(AG1458&lt;&gt;"",Z1458*VLOOKUP(N1458,【参考】数式用!$AG$2:$AL$48,MATCH(Y1458,【参考】数式用!$AI$4:$AL$4,0)+2,0), ""), "")</f>
        <v/>
      </c>
      <c r="AD1458" s="864"/>
      <c r="AE1458" s="409"/>
      <c r="AF1458" s="53"/>
      <c r="AG1458" s="421" t="str">
        <f>IFERROR(VLOOKUP(O1458, 【参考】数式用!$AY$5:$AY$13, 1, FALSE), "")</f>
        <v/>
      </c>
      <c r="AH1458" s="422" t="str">
        <f>IFERROR(VLOOKUP(N1458, 【参考】数式用!$BA$2:$BB$48, 2, FALSE), "")</f>
        <v/>
      </c>
      <c r="AI1458" s="423" t="str">
        <f t="shared" si="48"/>
        <v/>
      </c>
      <c r="AJ1458" s="424" t="str">
        <f t="shared" si="49"/>
        <v/>
      </c>
    </row>
    <row r="1459" spans="1:36" ht="30" customHeight="1">
      <c r="A1459" s="153">
        <v>1446</v>
      </c>
      <c r="B1459" s="857" t="str">
        <f>IF(基本情報入力シート!C1484="","",基本情報入力シート!C1484)</f>
        <v/>
      </c>
      <c r="C1459" s="858"/>
      <c r="D1459" s="858"/>
      <c r="E1459" s="858"/>
      <c r="F1459" s="858"/>
      <c r="G1459" s="858"/>
      <c r="H1459" s="858"/>
      <c r="I1459" s="859"/>
      <c r="J1459" s="405" t="str">
        <f>IF(基本情報入力シート!M1484="","",基本情報入力シート!M1484)</f>
        <v/>
      </c>
      <c r="K1459" s="406" t="str">
        <f>IF(基本情報入力シート!R1484="","",基本情報入力シート!R1484)</f>
        <v/>
      </c>
      <c r="L1459" s="406" t="str">
        <f>IF(基本情報入力シート!W1484="","",基本情報入力シート!W1484)</f>
        <v/>
      </c>
      <c r="M1459" s="405" t="str">
        <f>IF(基本情報入力シート!X1484="","",基本情報入力シート!X1484)</f>
        <v/>
      </c>
      <c r="N1459" s="157" t="str">
        <f>IF(基本情報入力シート!Y1484="","",基本情報入力シート!Y1484)</f>
        <v/>
      </c>
      <c r="O1459" s="164"/>
      <c r="P1459" s="43"/>
      <c r="Q1459" s="860"/>
      <c r="R1459" s="861"/>
      <c r="S1459" s="154" t="str">
        <f>IFERROR(ROUNDDOWN(Q1459*VLOOKUP(N1459,【参考】数式用!$AR$2:$AW$48,MATCH(P1459,【参考】数式用!$AT$4:$AW$4)+2,FALSE)*0.5, 0), "")</f>
        <v/>
      </c>
      <c r="T1459" s="47"/>
      <c r="U1459" s="156" t="str">
        <f>IFERROR(IF(AG1459&lt;&gt;"",Q1459*VLOOKUP(N1459,【参考】数式用!$AG$2:$AL$48,MATCH(P1459,【参考】数式用!$AI$4:$AL$4,0)+2,0), ""), "")</f>
        <v/>
      </c>
      <c r="V1459" s="42"/>
      <c r="W1459" s="862"/>
      <c r="X1459" s="863"/>
      <c r="Y1459" s="43"/>
      <c r="Z1459" s="48"/>
      <c r="AA1459" s="155"/>
      <c r="AB1459" s="49"/>
      <c r="AC1459" s="864" t="str">
        <f>IFERROR(IF(AG1459&lt;&gt;"",Z1459*VLOOKUP(N1459,【参考】数式用!$AG$2:$AL$48,MATCH(Y1459,【参考】数式用!$AI$4:$AL$4,0)+2,0), ""), "")</f>
        <v/>
      </c>
      <c r="AD1459" s="864"/>
      <c r="AE1459" s="409"/>
      <c r="AF1459" s="53"/>
      <c r="AG1459" s="421" t="str">
        <f>IFERROR(VLOOKUP(O1459, 【参考】数式用!$AY$5:$AY$13, 1, FALSE), "")</f>
        <v/>
      </c>
      <c r="AH1459" s="422" t="str">
        <f>IFERROR(VLOOKUP(N1459, 【参考】数式用!$BA$2:$BB$48, 2, FALSE), "")</f>
        <v/>
      </c>
      <c r="AI1459" s="423" t="str">
        <f t="shared" si="48"/>
        <v/>
      </c>
      <c r="AJ1459" s="424" t="str">
        <f t="shared" si="49"/>
        <v/>
      </c>
    </row>
    <row r="1460" spans="1:36" ht="30" customHeight="1">
      <c r="A1460" s="153">
        <v>1447</v>
      </c>
      <c r="B1460" s="857" t="str">
        <f>IF(基本情報入力シート!C1485="","",基本情報入力シート!C1485)</f>
        <v/>
      </c>
      <c r="C1460" s="858"/>
      <c r="D1460" s="858"/>
      <c r="E1460" s="858"/>
      <c r="F1460" s="858"/>
      <c r="G1460" s="858"/>
      <c r="H1460" s="858"/>
      <c r="I1460" s="859"/>
      <c r="J1460" s="405" t="str">
        <f>IF(基本情報入力シート!M1485="","",基本情報入力シート!M1485)</f>
        <v/>
      </c>
      <c r="K1460" s="406" t="str">
        <f>IF(基本情報入力シート!R1485="","",基本情報入力シート!R1485)</f>
        <v/>
      </c>
      <c r="L1460" s="406" t="str">
        <f>IF(基本情報入力シート!W1485="","",基本情報入力シート!W1485)</f>
        <v/>
      </c>
      <c r="M1460" s="405" t="str">
        <f>IF(基本情報入力シート!X1485="","",基本情報入力シート!X1485)</f>
        <v/>
      </c>
      <c r="N1460" s="157" t="str">
        <f>IF(基本情報入力シート!Y1485="","",基本情報入力シート!Y1485)</f>
        <v/>
      </c>
      <c r="O1460" s="164"/>
      <c r="P1460" s="43"/>
      <c r="Q1460" s="860"/>
      <c r="R1460" s="861"/>
      <c r="S1460" s="154" t="str">
        <f>IFERROR(ROUNDDOWN(Q1460*VLOOKUP(N1460,【参考】数式用!$AR$2:$AW$48,MATCH(P1460,【参考】数式用!$AT$4:$AW$4)+2,FALSE)*0.5, 0), "")</f>
        <v/>
      </c>
      <c r="T1460" s="47"/>
      <c r="U1460" s="156" t="str">
        <f>IFERROR(IF(AG1460&lt;&gt;"",Q1460*VLOOKUP(N1460,【参考】数式用!$AG$2:$AL$48,MATCH(P1460,【参考】数式用!$AI$4:$AL$4,0)+2,0), ""), "")</f>
        <v/>
      </c>
      <c r="V1460" s="42"/>
      <c r="W1460" s="862"/>
      <c r="X1460" s="863"/>
      <c r="Y1460" s="43"/>
      <c r="Z1460" s="48"/>
      <c r="AA1460" s="155"/>
      <c r="AB1460" s="49"/>
      <c r="AC1460" s="864" t="str">
        <f>IFERROR(IF(AG1460&lt;&gt;"",Z1460*VLOOKUP(N1460,【参考】数式用!$AG$2:$AL$48,MATCH(Y1460,【参考】数式用!$AI$4:$AL$4,0)+2,0), ""), "")</f>
        <v/>
      </c>
      <c r="AD1460" s="864"/>
      <c r="AE1460" s="409"/>
      <c r="AF1460" s="53"/>
      <c r="AG1460" s="421" t="str">
        <f>IFERROR(VLOOKUP(O1460, 【参考】数式用!$AY$5:$AY$13, 1, FALSE), "")</f>
        <v/>
      </c>
      <c r="AH1460" s="422" t="str">
        <f>IFERROR(VLOOKUP(N1460, 【参考】数式用!$BA$2:$BB$48, 2, FALSE), "")</f>
        <v/>
      </c>
      <c r="AI1460" s="423" t="str">
        <f t="shared" si="48"/>
        <v/>
      </c>
      <c r="AJ1460" s="424" t="str">
        <f t="shared" si="49"/>
        <v/>
      </c>
    </row>
    <row r="1461" spans="1:36" ht="30" customHeight="1">
      <c r="A1461" s="153">
        <v>1448</v>
      </c>
      <c r="B1461" s="857" t="str">
        <f>IF(基本情報入力シート!C1486="","",基本情報入力シート!C1486)</f>
        <v/>
      </c>
      <c r="C1461" s="858"/>
      <c r="D1461" s="858"/>
      <c r="E1461" s="858"/>
      <c r="F1461" s="858"/>
      <c r="G1461" s="858"/>
      <c r="H1461" s="858"/>
      <c r="I1461" s="859"/>
      <c r="J1461" s="405" t="str">
        <f>IF(基本情報入力シート!M1486="","",基本情報入力シート!M1486)</f>
        <v/>
      </c>
      <c r="K1461" s="406" t="str">
        <f>IF(基本情報入力シート!R1486="","",基本情報入力シート!R1486)</f>
        <v/>
      </c>
      <c r="L1461" s="406" t="str">
        <f>IF(基本情報入力シート!W1486="","",基本情報入力シート!W1486)</f>
        <v/>
      </c>
      <c r="M1461" s="405" t="str">
        <f>IF(基本情報入力シート!X1486="","",基本情報入力シート!X1486)</f>
        <v/>
      </c>
      <c r="N1461" s="157" t="str">
        <f>IF(基本情報入力シート!Y1486="","",基本情報入力シート!Y1486)</f>
        <v/>
      </c>
      <c r="O1461" s="164"/>
      <c r="P1461" s="43"/>
      <c r="Q1461" s="860"/>
      <c r="R1461" s="861"/>
      <c r="S1461" s="154" t="str">
        <f>IFERROR(ROUNDDOWN(Q1461*VLOOKUP(N1461,【参考】数式用!$AR$2:$AW$48,MATCH(P1461,【参考】数式用!$AT$4:$AW$4)+2,FALSE)*0.5, 0), "")</f>
        <v/>
      </c>
      <c r="T1461" s="47"/>
      <c r="U1461" s="156" t="str">
        <f>IFERROR(IF(AG1461&lt;&gt;"",Q1461*VLOOKUP(N1461,【参考】数式用!$AG$2:$AL$48,MATCH(P1461,【参考】数式用!$AI$4:$AL$4,0)+2,0), ""), "")</f>
        <v/>
      </c>
      <c r="V1461" s="42"/>
      <c r="W1461" s="862"/>
      <c r="X1461" s="863"/>
      <c r="Y1461" s="43"/>
      <c r="Z1461" s="48"/>
      <c r="AA1461" s="155"/>
      <c r="AB1461" s="49"/>
      <c r="AC1461" s="864" t="str">
        <f>IFERROR(IF(AG1461&lt;&gt;"",Z1461*VLOOKUP(N1461,【参考】数式用!$AG$2:$AL$48,MATCH(Y1461,【参考】数式用!$AI$4:$AL$4,0)+2,0), ""), "")</f>
        <v/>
      </c>
      <c r="AD1461" s="864"/>
      <c r="AE1461" s="409"/>
      <c r="AF1461" s="53"/>
      <c r="AG1461" s="421" t="str">
        <f>IFERROR(VLOOKUP(O1461, 【参考】数式用!$AY$5:$AY$13, 1, FALSE), "")</f>
        <v/>
      </c>
      <c r="AH1461" s="422" t="str">
        <f>IFERROR(VLOOKUP(N1461, 【参考】数式用!$BA$2:$BB$48, 2, FALSE), "")</f>
        <v/>
      </c>
      <c r="AI1461" s="423" t="str">
        <f t="shared" si="48"/>
        <v/>
      </c>
      <c r="AJ1461" s="424" t="str">
        <f t="shared" si="49"/>
        <v/>
      </c>
    </row>
    <row r="1462" spans="1:36" ht="30" customHeight="1">
      <c r="A1462" s="153">
        <v>1449</v>
      </c>
      <c r="B1462" s="857" t="str">
        <f>IF(基本情報入力シート!C1487="","",基本情報入力シート!C1487)</f>
        <v/>
      </c>
      <c r="C1462" s="858"/>
      <c r="D1462" s="858"/>
      <c r="E1462" s="858"/>
      <c r="F1462" s="858"/>
      <c r="G1462" s="858"/>
      <c r="H1462" s="858"/>
      <c r="I1462" s="859"/>
      <c r="J1462" s="405" t="str">
        <f>IF(基本情報入力シート!M1487="","",基本情報入力シート!M1487)</f>
        <v/>
      </c>
      <c r="K1462" s="406" t="str">
        <f>IF(基本情報入力シート!R1487="","",基本情報入力シート!R1487)</f>
        <v/>
      </c>
      <c r="L1462" s="406" t="str">
        <f>IF(基本情報入力シート!W1487="","",基本情報入力シート!W1487)</f>
        <v/>
      </c>
      <c r="M1462" s="405" t="str">
        <f>IF(基本情報入力シート!X1487="","",基本情報入力シート!X1487)</f>
        <v/>
      </c>
      <c r="N1462" s="157" t="str">
        <f>IF(基本情報入力シート!Y1487="","",基本情報入力シート!Y1487)</f>
        <v/>
      </c>
      <c r="O1462" s="164"/>
      <c r="P1462" s="43"/>
      <c r="Q1462" s="860"/>
      <c r="R1462" s="861"/>
      <c r="S1462" s="154" t="str">
        <f>IFERROR(ROUNDDOWN(Q1462*VLOOKUP(N1462,【参考】数式用!$AR$2:$AW$48,MATCH(P1462,【参考】数式用!$AT$4:$AW$4)+2,FALSE)*0.5, 0), "")</f>
        <v/>
      </c>
      <c r="T1462" s="47"/>
      <c r="U1462" s="156" t="str">
        <f>IFERROR(IF(AG1462&lt;&gt;"",Q1462*VLOOKUP(N1462,【参考】数式用!$AG$2:$AL$48,MATCH(P1462,【参考】数式用!$AI$4:$AL$4,0)+2,0), ""), "")</f>
        <v/>
      </c>
      <c r="V1462" s="42"/>
      <c r="W1462" s="862"/>
      <c r="X1462" s="863"/>
      <c r="Y1462" s="43"/>
      <c r="Z1462" s="48"/>
      <c r="AA1462" s="155"/>
      <c r="AB1462" s="49"/>
      <c r="AC1462" s="864" t="str">
        <f>IFERROR(IF(AG1462&lt;&gt;"",Z1462*VLOOKUP(N1462,【参考】数式用!$AG$2:$AL$48,MATCH(Y1462,【参考】数式用!$AI$4:$AL$4,0)+2,0), ""), "")</f>
        <v/>
      </c>
      <c r="AD1462" s="864"/>
      <c r="AE1462" s="409"/>
      <c r="AF1462" s="53"/>
      <c r="AG1462" s="421" t="str">
        <f>IFERROR(VLOOKUP(O1462, 【参考】数式用!$AY$5:$AY$13, 1, FALSE), "")</f>
        <v/>
      </c>
      <c r="AH1462" s="422" t="str">
        <f>IFERROR(VLOOKUP(N1462, 【参考】数式用!$BA$2:$BB$48, 2, FALSE), "")</f>
        <v/>
      </c>
      <c r="AI1462" s="423" t="str">
        <f t="shared" si="48"/>
        <v/>
      </c>
      <c r="AJ1462" s="424" t="str">
        <f t="shared" si="49"/>
        <v/>
      </c>
    </row>
    <row r="1463" spans="1:36" ht="30" customHeight="1">
      <c r="A1463" s="153">
        <v>1450</v>
      </c>
      <c r="B1463" s="857" t="str">
        <f>IF(基本情報入力シート!C1488="","",基本情報入力シート!C1488)</f>
        <v/>
      </c>
      <c r="C1463" s="858"/>
      <c r="D1463" s="858"/>
      <c r="E1463" s="858"/>
      <c r="F1463" s="858"/>
      <c r="G1463" s="858"/>
      <c r="H1463" s="858"/>
      <c r="I1463" s="859"/>
      <c r="J1463" s="405" t="str">
        <f>IF(基本情報入力シート!M1488="","",基本情報入力シート!M1488)</f>
        <v/>
      </c>
      <c r="K1463" s="406" t="str">
        <f>IF(基本情報入力シート!R1488="","",基本情報入力シート!R1488)</f>
        <v/>
      </c>
      <c r="L1463" s="406" t="str">
        <f>IF(基本情報入力シート!W1488="","",基本情報入力シート!W1488)</f>
        <v/>
      </c>
      <c r="M1463" s="405" t="str">
        <f>IF(基本情報入力シート!X1488="","",基本情報入力シート!X1488)</f>
        <v/>
      </c>
      <c r="N1463" s="157" t="str">
        <f>IF(基本情報入力シート!Y1488="","",基本情報入力シート!Y1488)</f>
        <v/>
      </c>
      <c r="O1463" s="164"/>
      <c r="P1463" s="43"/>
      <c r="Q1463" s="860"/>
      <c r="R1463" s="861"/>
      <c r="S1463" s="154" t="str">
        <f>IFERROR(ROUNDDOWN(Q1463*VLOOKUP(N1463,【参考】数式用!$AR$2:$AW$48,MATCH(P1463,【参考】数式用!$AT$4:$AW$4)+2,FALSE)*0.5, 0), "")</f>
        <v/>
      </c>
      <c r="T1463" s="47"/>
      <c r="U1463" s="156" t="str">
        <f>IFERROR(IF(AG1463&lt;&gt;"",Q1463*VLOOKUP(N1463,【参考】数式用!$AG$2:$AL$48,MATCH(P1463,【参考】数式用!$AI$4:$AL$4,0)+2,0), ""), "")</f>
        <v/>
      </c>
      <c r="V1463" s="42"/>
      <c r="W1463" s="862"/>
      <c r="X1463" s="863"/>
      <c r="Y1463" s="43"/>
      <c r="Z1463" s="48"/>
      <c r="AA1463" s="155"/>
      <c r="AB1463" s="49"/>
      <c r="AC1463" s="864" t="str">
        <f>IFERROR(IF(AG1463&lt;&gt;"",Z1463*VLOOKUP(N1463,【参考】数式用!$AG$2:$AL$48,MATCH(Y1463,【参考】数式用!$AI$4:$AL$4,0)+2,0), ""), "")</f>
        <v/>
      </c>
      <c r="AD1463" s="864"/>
      <c r="AE1463" s="409"/>
      <c r="AF1463" s="53"/>
      <c r="AG1463" s="421" t="str">
        <f>IFERROR(VLOOKUP(O1463, 【参考】数式用!$AY$5:$AY$13, 1, FALSE), "")</f>
        <v/>
      </c>
      <c r="AH1463" s="422" t="str">
        <f>IFERROR(VLOOKUP(N1463, 【参考】数式用!$BA$2:$BB$48, 2, FALSE), "")</f>
        <v/>
      </c>
      <c r="AI1463" s="423" t="str">
        <f t="shared" si="48"/>
        <v/>
      </c>
      <c r="AJ1463" s="424" t="str">
        <f t="shared" si="49"/>
        <v/>
      </c>
    </row>
    <row r="1464" spans="1:36" ht="30" customHeight="1">
      <c r="A1464" s="153">
        <v>1451</v>
      </c>
      <c r="B1464" s="857" t="str">
        <f>IF(基本情報入力シート!C1489="","",基本情報入力シート!C1489)</f>
        <v/>
      </c>
      <c r="C1464" s="858"/>
      <c r="D1464" s="858"/>
      <c r="E1464" s="858"/>
      <c r="F1464" s="858"/>
      <c r="G1464" s="858"/>
      <c r="H1464" s="858"/>
      <c r="I1464" s="859"/>
      <c r="J1464" s="405" t="str">
        <f>IF(基本情報入力シート!M1489="","",基本情報入力シート!M1489)</f>
        <v/>
      </c>
      <c r="K1464" s="406" t="str">
        <f>IF(基本情報入力シート!R1489="","",基本情報入力シート!R1489)</f>
        <v/>
      </c>
      <c r="L1464" s="406" t="str">
        <f>IF(基本情報入力シート!W1489="","",基本情報入力シート!W1489)</f>
        <v/>
      </c>
      <c r="M1464" s="405" t="str">
        <f>IF(基本情報入力シート!X1489="","",基本情報入力シート!X1489)</f>
        <v/>
      </c>
      <c r="N1464" s="157" t="str">
        <f>IF(基本情報入力シート!Y1489="","",基本情報入力シート!Y1489)</f>
        <v/>
      </c>
      <c r="O1464" s="164"/>
      <c r="P1464" s="43"/>
      <c r="Q1464" s="860"/>
      <c r="R1464" s="861"/>
      <c r="S1464" s="154" t="str">
        <f>IFERROR(ROUNDDOWN(Q1464*VLOOKUP(N1464,【参考】数式用!$AR$2:$AW$48,MATCH(P1464,【参考】数式用!$AT$4:$AW$4)+2,FALSE)*0.5, 0), "")</f>
        <v/>
      </c>
      <c r="T1464" s="47"/>
      <c r="U1464" s="156" t="str">
        <f>IFERROR(IF(AG1464&lt;&gt;"",Q1464*VLOOKUP(N1464,【参考】数式用!$AG$2:$AL$48,MATCH(P1464,【参考】数式用!$AI$4:$AL$4,0)+2,0), ""), "")</f>
        <v/>
      </c>
      <c r="V1464" s="42"/>
      <c r="W1464" s="862"/>
      <c r="X1464" s="863"/>
      <c r="Y1464" s="43"/>
      <c r="Z1464" s="48"/>
      <c r="AA1464" s="155"/>
      <c r="AB1464" s="49"/>
      <c r="AC1464" s="864" t="str">
        <f>IFERROR(IF(AG1464&lt;&gt;"",Z1464*VLOOKUP(N1464,【参考】数式用!$AG$2:$AL$48,MATCH(Y1464,【参考】数式用!$AI$4:$AL$4,0)+2,0), ""), "")</f>
        <v/>
      </c>
      <c r="AD1464" s="864"/>
      <c r="AE1464" s="409"/>
      <c r="AF1464" s="53"/>
      <c r="AG1464" s="421" t="str">
        <f>IFERROR(VLOOKUP(O1464, 【参考】数式用!$AY$5:$AY$13, 1, FALSE), "")</f>
        <v/>
      </c>
      <c r="AH1464" s="422" t="str">
        <f>IFERROR(VLOOKUP(N1464, 【参考】数式用!$BA$2:$BB$48, 2, FALSE), "")</f>
        <v/>
      </c>
      <c r="AI1464" s="423" t="str">
        <f t="shared" si="48"/>
        <v/>
      </c>
      <c r="AJ1464" s="424" t="str">
        <f t="shared" si="49"/>
        <v/>
      </c>
    </row>
    <row r="1465" spans="1:36" ht="30" customHeight="1">
      <c r="A1465" s="153">
        <v>1452</v>
      </c>
      <c r="B1465" s="857" t="str">
        <f>IF(基本情報入力シート!C1490="","",基本情報入力シート!C1490)</f>
        <v/>
      </c>
      <c r="C1465" s="858"/>
      <c r="D1465" s="858"/>
      <c r="E1465" s="858"/>
      <c r="F1465" s="858"/>
      <c r="G1465" s="858"/>
      <c r="H1465" s="858"/>
      <c r="I1465" s="859"/>
      <c r="J1465" s="405" t="str">
        <f>IF(基本情報入力シート!M1490="","",基本情報入力シート!M1490)</f>
        <v/>
      </c>
      <c r="K1465" s="406" t="str">
        <f>IF(基本情報入力シート!R1490="","",基本情報入力シート!R1490)</f>
        <v/>
      </c>
      <c r="L1465" s="406" t="str">
        <f>IF(基本情報入力シート!W1490="","",基本情報入力シート!W1490)</f>
        <v/>
      </c>
      <c r="M1465" s="405" t="str">
        <f>IF(基本情報入力シート!X1490="","",基本情報入力シート!X1490)</f>
        <v/>
      </c>
      <c r="N1465" s="157" t="str">
        <f>IF(基本情報入力シート!Y1490="","",基本情報入力シート!Y1490)</f>
        <v/>
      </c>
      <c r="O1465" s="164"/>
      <c r="P1465" s="43"/>
      <c r="Q1465" s="860"/>
      <c r="R1465" s="861"/>
      <c r="S1465" s="154" t="str">
        <f>IFERROR(ROUNDDOWN(Q1465*VLOOKUP(N1465,【参考】数式用!$AR$2:$AW$48,MATCH(P1465,【参考】数式用!$AT$4:$AW$4)+2,FALSE)*0.5, 0), "")</f>
        <v/>
      </c>
      <c r="T1465" s="47"/>
      <c r="U1465" s="156" t="str">
        <f>IFERROR(IF(AG1465&lt;&gt;"",Q1465*VLOOKUP(N1465,【参考】数式用!$AG$2:$AL$48,MATCH(P1465,【参考】数式用!$AI$4:$AL$4,0)+2,0), ""), "")</f>
        <v/>
      </c>
      <c r="V1465" s="42"/>
      <c r="W1465" s="862"/>
      <c r="X1465" s="863"/>
      <c r="Y1465" s="43"/>
      <c r="Z1465" s="48"/>
      <c r="AA1465" s="155"/>
      <c r="AB1465" s="49"/>
      <c r="AC1465" s="864" t="str">
        <f>IFERROR(IF(AG1465&lt;&gt;"",Z1465*VLOOKUP(N1465,【参考】数式用!$AG$2:$AL$48,MATCH(Y1465,【参考】数式用!$AI$4:$AL$4,0)+2,0), ""), "")</f>
        <v/>
      </c>
      <c r="AD1465" s="864"/>
      <c r="AE1465" s="409"/>
      <c r="AF1465" s="53"/>
      <c r="AG1465" s="421" t="str">
        <f>IFERROR(VLOOKUP(O1465, 【参考】数式用!$AY$5:$AY$13, 1, FALSE), "")</f>
        <v/>
      </c>
      <c r="AH1465" s="422" t="str">
        <f>IFERROR(VLOOKUP(N1465, 【参考】数式用!$BA$2:$BB$48, 2, FALSE), "")</f>
        <v/>
      </c>
      <c r="AI1465" s="423" t="str">
        <f t="shared" si="48"/>
        <v/>
      </c>
      <c r="AJ1465" s="424" t="str">
        <f t="shared" si="49"/>
        <v/>
      </c>
    </row>
    <row r="1466" spans="1:36" ht="30" customHeight="1">
      <c r="A1466" s="153">
        <v>1453</v>
      </c>
      <c r="B1466" s="857" t="str">
        <f>IF(基本情報入力シート!C1491="","",基本情報入力シート!C1491)</f>
        <v/>
      </c>
      <c r="C1466" s="858"/>
      <c r="D1466" s="858"/>
      <c r="E1466" s="858"/>
      <c r="F1466" s="858"/>
      <c r="G1466" s="858"/>
      <c r="H1466" s="858"/>
      <c r="I1466" s="859"/>
      <c r="J1466" s="405" t="str">
        <f>IF(基本情報入力シート!M1491="","",基本情報入力シート!M1491)</f>
        <v/>
      </c>
      <c r="K1466" s="406" t="str">
        <f>IF(基本情報入力シート!R1491="","",基本情報入力シート!R1491)</f>
        <v/>
      </c>
      <c r="L1466" s="406" t="str">
        <f>IF(基本情報入力シート!W1491="","",基本情報入力シート!W1491)</f>
        <v/>
      </c>
      <c r="M1466" s="405" t="str">
        <f>IF(基本情報入力シート!X1491="","",基本情報入力シート!X1491)</f>
        <v/>
      </c>
      <c r="N1466" s="157" t="str">
        <f>IF(基本情報入力シート!Y1491="","",基本情報入力シート!Y1491)</f>
        <v/>
      </c>
      <c r="O1466" s="164"/>
      <c r="P1466" s="43"/>
      <c r="Q1466" s="860"/>
      <c r="R1466" s="861"/>
      <c r="S1466" s="154" t="str">
        <f>IFERROR(ROUNDDOWN(Q1466*VLOOKUP(N1466,【参考】数式用!$AR$2:$AW$48,MATCH(P1466,【参考】数式用!$AT$4:$AW$4)+2,FALSE)*0.5, 0), "")</f>
        <v/>
      </c>
      <c r="T1466" s="47"/>
      <c r="U1466" s="156" t="str">
        <f>IFERROR(IF(AG1466&lt;&gt;"",Q1466*VLOOKUP(N1466,【参考】数式用!$AG$2:$AL$48,MATCH(P1466,【参考】数式用!$AI$4:$AL$4,0)+2,0), ""), "")</f>
        <v/>
      </c>
      <c r="V1466" s="42"/>
      <c r="W1466" s="862"/>
      <c r="X1466" s="863"/>
      <c r="Y1466" s="43"/>
      <c r="Z1466" s="48"/>
      <c r="AA1466" s="155"/>
      <c r="AB1466" s="49"/>
      <c r="AC1466" s="864" t="str">
        <f>IFERROR(IF(AG1466&lt;&gt;"",Z1466*VLOOKUP(N1466,【参考】数式用!$AG$2:$AL$48,MATCH(Y1466,【参考】数式用!$AI$4:$AL$4,0)+2,0), ""), "")</f>
        <v/>
      </c>
      <c r="AD1466" s="864"/>
      <c r="AE1466" s="409"/>
      <c r="AF1466" s="53"/>
      <c r="AG1466" s="421" t="str">
        <f>IFERROR(VLOOKUP(O1466, 【参考】数式用!$AY$5:$AY$13, 1, FALSE), "")</f>
        <v/>
      </c>
      <c r="AH1466" s="422" t="str">
        <f>IFERROR(VLOOKUP(N1466, 【参考】数式用!$BA$2:$BB$48, 2, FALSE), "")</f>
        <v/>
      </c>
      <c r="AI1466" s="423" t="str">
        <f t="shared" si="48"/>
        <v/>
      </c>
      <c r="AJ1466" s="424" t="str">
        <f t="shared" si="49"/>
        <v/>
      </c>
    </row>
    <row r="1467" spans="1:36" ht="30" customHeight="1">
      <c r="A1467" s="153">
        <v>1454</v>
      </c>
      <c r="B1467" s="857" t="str">
        <f>IF(基本情報入力シート!C1492="","",基本情報入力シート!C1492)</f>
        <v/>
      </c>
      <c r="C1467" s="858"/>
      <c r="D1467" s="858"/>
      <c r="E1467" s="858"/>
      <c r="F1467" s="858"/>
      <c r="G1467" s="858"/>
      <c r="H1467" s="858"/>
      <c r="I1467" s="859"/>
      <c r="J1467" s="405" t="str">
        <f>IF(基本情報入力シート!M1492="","",基本情報入力シート!M1492)</f>
        <v/>
      </c>
      <c r="K1467" s="406" t="str">
        <f>IF(基本情報入力シート!R1492="","",基本情報入力シート!R1492)</f>
        <v/>
      </c>
      <c r="L1467" s="406" t="str">
        <f>IF(基本情報入力シート!W1492="","",基本情報入力シート!W1492)</f>
        <v/>
      </c>
      <c r="M1467" s="405" t="str">
        <f>IF(基本情報入力シート!X1492="","",基本情報入力シート!X1492)</f>
        <v/>
      </c>
      <c r="N1467" s="157" t="str">
        <f>IF(基本情報入力シート!Y1492="","",基本情報入力シート!Y1492)</f>
        <v/>
      </c>
      <c r="O1467" s="164"/>
      <c r="P1467" s="43"/>
      <c r="Q1467" s="860"/>
      <c r="R1467" s="861"/>
      <c r="S1467" s="154" t="str">
        <f>IFERROR(ROUNDDOWN(Q1467*VLOOKUP(N1467,【参考】数式用!$AR$2:$AW$48,MATCH(P1467,【参考】数式用!$AT$4:$AW$4)+2,FALSE)*0.5, 0), "")</f>
        <v/>
      </c>
      <c r="T1467" s="47"/>
      <c r="U1467" s="156" t="str">
        <f>IFERROR(IF(AG1467&lt;&gt;"",Q1467*VLOOKUP(N1467,【参考】数式用!$AG$2:$AL$48,MATCH(P1467,【参考】数式用!$AI$4:$AL$4,0)+2,0), ""), "")</f>
        <v/>
      </c>
      <c r="V1467" s="42"/>
      <c r="W1467" s="862"/>
      <c r="X1467" s="863"/>
      <c r="Y1467" s="43"/>
      <c r="Z1467" s="48"/>
      <c r="AA1467" s="155"/>
      <c r="AB1467" s="49"/>
      <c r="AC1467" s="864" t="str">
        <f>IFERROR(IF(AG1467&lt;&gt;"",Z1467*VLOOKUP(N1467,【参考】数式用!$AG$2:$AL$48,MATCH(Y1467,【参考】数式用!$AI$4:$AL$4,0)+2,0), ""), "")</f>
        <v/>
      </c>
      <c r="AD1467" s="864"/>
      <c r="AE1467" s="409"/>
      <c r="AF1467" s="53"/>
      <c r="AG1467" s="421" t="str">
        <f>IFERROR(VLOOKUP(O1467, 【参考】数式用!$AY$5:$AY$13, 1, FALSE), "")</f>
        <v/>
      </c>
      <c r="AH1467" s="422" t="str">
        <f>IFERROR(VLOOKUP(N1467, 【参考】数式用!$BA$2:$BB$48, 2, FALSE), "")</f>
        <v/>
      </c>
      <c r="AI1467" s="423" t="str">
        <f t="shared" si="48"/>
        <v/>
      </c>
      <c r="AJ1467" s="424" t="str">
        <f t="shared" si="49"/>
        <v/>
      </c>
    </row>
    <row r="1468" spans="1:36" ht="30" customHeight="1">
      <c r="A1468" s="153">
        <v>1455</v>
      </c>
      <c r="B1468" s="857" t="str">
        <f>IF(基本情報入力シート!C1493="","",基本情報入力シート!C1493)</f>
        <v/>
      </c>
      <c r="C1468" s="858"/>
      <c r="D1468" s="858"/>
      <c r="E1468" s="858"/>
      <c r="F1468" s="858"/>
      <c r="G1468" s="858"/>
      <c r="H1468" s="858"/>
      <c r="I1468" s="859"/>
      <c r="J1468" s="405" t="str">
        <f>IF(基本情報入力シート!M1493="","",基本情報入力シート!M1493)</f>
        <v/>
      </c>
      <c r="K1468" s="406" t="str">
        <f>IF(基本情報入力シート!R1493="","",基本情報入力シート!R1493)</f>
        <v/>
      </c>
      <c r="L1468" s="406" t="str">
        <f>IF(基本情報入力シート!W1493="","",基本情報入力シート!W1493)</f>
        <v/>
      </c>
      <c r="M1468" s="405" t="str">
        <f>IF(基本情報入力シート!X1493="","",基本情報入力シート!X1493)</f>
        <v/>
      </c>
      <c r="N1468" s="157" t="str">
        <f>IF(基本情報入力シート!Y1493="","",基本情報入力シート!Y1493)</f>
        <v/>
      </c>
      <c r="O1468" s="164"/>
      <c r="P1468" s="43"/>
      <c r="Q1468" s="860"/>
      <c r="R1468" s="861"/>
      <c r="S1468" s="154" t="str">
        <f>IFERROR(ROUNDDOWN(Q1468*VLOOKUP(N1468,【参考】数式用!$AR$2:$AW$48,MATCH(P1468,【参考】数式用!$AT$4:$AW$4)+2,FALSE)*0.5, 0), "")</f>
        <v/>
      </c>
      <c r="T1468" s="47"/>
      <c r="U1468" s="156" t="str">
        <f>IFERROR(IF(AG1468&lt;&gt;"",Q1468*VLOOKUP(N1468,【参考】数式用!$AG$2:$AL$48,MATCH(P1468,【参考】数式用!$AI$4:$AL$4,0)+2,0), ""), "")</f>
        <v/>
      </c>
      <c r="V1468" s="42"/>
      <c r="W1468" s="862"/>
      <c r="X1468" s="863"/>
      <c r="Y1468" s="43"/>
      <c r="Z1468" s="48"/>
      <c r="AA1468" s="155"/>
      <c r="AB1468" s="49"/>
      <c r="AC1468" s="864" t="str">
        <f>IFERROR(IF(AG1468&lt;&gt;"",Z1468*VLOOKUP(N1468,【参考】数式用!$AG$2:$AL$48,MATCH(Y1468,【参考】数式用!$AI$4:$AL$4,0)+2,0), ""), "")</f>
        <v/>
      </c>
      <c r="AD1468" s="864"/>
      <c r="AE1468" s="409"/>
      <c r="AF1468" s="53"/>
      <c r="AG1468" s="421" t="str">
        <f>IFERROR(VLOOKUP(O1468, 【参考】数式用!$AY$5:$AY$13, 1, FALSE), "")</f>
        <v/>
      </c>
      <c r="AH1468" s="422" t="str">
        <f>IFERROR(VLOOKUP(N1468, 【参考】数式用!$BA$2:$BB$48, 2, FALSE), "")</f>
        <v/>
      </c>
      <c r="AI1468" s="423" t="str">
        <f t="shared" si="48"/>
        <v/>
      </c>
      <c r="AJ1468" s="424" t="str">
        <f t="shared" si="49"/>
        <v/>
      </c>
    </row>
    <row r="1469" spans="1:36" ht="30" customHeight="1">
      <c r="A1469" s="153">
        <v>1456</v>
      </c>
      <c r="B1469" s="857" t="str">
        <f>IF(基本情報入力シート!C1494="","",基本情報入力シート!C1494)</f>
        <v/>
      </c>
      <c r="C1469" s="858"/>
      <c r="D1469" s="858"/>
      <c r="E1469" s="858"/>
      <c r="F1469" s="858"/>
      <c r="G1469" s="858"/>
      <c r="H1469" s="858"/>
      <c r="I1469" s="859"/>
      <c r="J1469" s="405" t="str">
        <f>IF(基本情報入力シート!M1494="","",基本情報入力シート!M1494)</f>
        <v/>
      </c>
      <c r="K1469" s="406" t="str">
        <f>IF(基本情報入力シート!R1494="","",基本情報入力シート!R1494)</f>
        <v/>
      </c>
      <c r="L1469" s="406" t="str">
        <f>IF(基本情報入力シート!W1494="","",基本情報入力シート!W1494)</f>
        <v/>
      </c>
      <c r="M1469" s="405" t="str">
        <f>IF(基本情報入力シート!X1494="","",基本情報入力シート!X1494)</f>
        <v/>
      </c>
      <c r="N1469" s="157" t="str">
        <f>IF(基本情報入力シート!Y1494="","",基本情報入力シート!Y1494)</f>
        <v/>
      </c>
      <c r="O1469" s="164"/>
      <c r="P1469" s="43"/>
      <c r="Q1469" s="860"/>
      <c r="R1469" s="861"/>
      <c r="S1469" s="154" t="str">
        <f>IFERROR(ROUNDDOWN(Q1469*VLOOKUP(N1469,【参考】数式用!$AR$2:$AW$48,MATCH(P1469,【参考】数式用!$AT$4:$AW$4)+2,FALSE)*0.5, 0), "")</f>
        <v/>
      </c>
      <c r="T1469" s="47"/>
      <c r="U1469" s="156" t="str">
        <f>IFERROR(IF(AG1469&lt;&gt;"",Q1469*VLOOKUP(N1469,【参考】数式用!$AG$2:$AL$48,MATCH(P1469,【参考】数式用!$AI$4:$AL$4,0)+2,0), ""), "")</f>
        <v/>
      </c>
      <c r="V1469" s="42"/>
      <c r="W1469" s="862"/>
      <c r="X1469" s="863"/>
      <c r="Y1469" s="43"/>
      <c r="Z1469" s="48"/>
      <c r="AA1469" s="155"/>
      <c r="AB1469" s="49"/>
      <c r="AC1469" s="864" t="str">
        <f>IFERROR(IF(AG1469&lt;&gt;"",Z1469*VLOOKUP(N1469,【参考】数式用!$AG$2:$AL$48,MATCH(Y1469,【参考】数式用!$AI$4:$AL$4,0)+2,0), ""), "")</f>
        <v/>
      </c>
      <c r="AD1469" s="864"/>
      <c r="AE1469" s="409"/>
      <c r="AF1469" s="53"/>
      <c r="AG1469" s="421" t="str">
        <f>IFERROR(VLOOKUP(O1469, 【参考】数式用!$AY$5:$AY$13, 1, FALSE), "")</f>
        <v/>
      </c>
      <c r="AH1469" s="422" t="str">
        <f>IFERROR(VLOOKUP(N1469, 【参考】数式用!$BA$2:$BB$48, 2, FALSE), "")</f>
        <v/>
      </c>
      <c r="AI1469" s="423" t="str">
        <f t="shared" si="48"/>
        <v/>
      </c>
      <c r="AJ1469" s="424" t="str">
        <f t="shared" si="49"/>
        <v/>
      </c>
    </row>
    <row r="1470" spans="1:36" ht="30" customHeight="1">
      <c r="A1470" s="153">
        <v>1457</v>
      </c>
      <c r="B1470" s="857" t="str">
        <f>IF(基本情報入力シート!C1495="","",基本情報入力シート!C1495)</f>
        <v/>
      </c>
      <c r="C1470" s="858"/>
      <c r="D1470" s="858"/>
      <c r="E1470" s="858"/>
      <c r="F1470" s="858"/>
      <c r="G1470" s="858"/>
      <c r="H1470" s="858"/>
      <c r="I1470" s="859"/>
      <c r="J1470" s="405" t="str">
        <f>IF(基本情報入力シート!M1495="","",基本情報入力シート!M1495)</f>
        <v/>
      </c>
      <c r="K1470" s="406" t="str">
        <f>IF(基本情報入力シート!R1495="","",基本情報入力シート!R1495)</f>
        <v/>
      </c>
      <c r="L1470" s="406" t="str">
        <f>IF(基本情報入力シート!W1495="","",基本情報入力シート!W1495)</f>
        <v/>
      </c>
      <c r="M1470" s="405" t="str">
        <f>IF(基本情報入力シート!X1495="","",基本情報入力シート!X1495)</f>
        <v/>
      </c>
      <c r="N1470" s="157" t="str">
        <f>IF(基本情報入力シート!Y1495="","",基本情報入力シート!Y1495)</f>
        <v/>
      </c>
      <c r="O1470" s="164"/>
      <c r="P1470" s="43"/>
      <c r="Q1470" s="860"/>
      <c r="R1470" s="861"/>
      <c r="S1470" s="154" t="str">
        <f>IFERROR(ROUNDDOWN(Q1470*VLOOKUP(N1470,【参考】数式用!$AR$2:$AW$48,MATCH(P1470,【参考】数式用!$AT$4:$AW$4)+2,FALSE)*0.5, 0), "")</f>
        <v/>
      </c>
      <c r="T1470" s="47"/>
      <c r="U1470" s="156" t="str">
        <f>IFERROR(IF(AG1470&lt;&gt;"",Q1470*VLOOKUP(N1470,【参考】数式用!$AG$2:$AL$48,MATCH(P1470,【参考】数式用!$AI$4:$AL$4,0)+2,0), ""), "")</f>
        <v/>
      </c>
      <c r="V1470" s="42"/>
      <c r="W1470" s="862"/>
      <c r="X1470" s="863"/>
      <c r="Y1470" s="43"/>
      <c r="Z1470" s="48"/>
      <c r="AA1470" s="155"/>
      <c r="AB1470" s="49"/>
      <c r="AC1470" s="864" t="str">
        <f>IFERROR(IF(AG1470&lt;&gt;"",Z1470*VLOOKUP(N1470,【参考】数式用!$AG$2:$AL$48,MATCH(Y1470,【参考】数式用!$AI$4:$AL$4,0)+2,0), ""), "")</f>
        <v/>
      </c>
      <c r="AD1470" s="864"/>
      <c r="AE1470" s="409"/>
      <c r="AF1470" s="53"/>
      <c r="AG1470" s="421" t="str">
        <f>IFERROR(VLOOKUP(O1470, 【参考】数式用!$AY$5:$AY$13, 1, FALSE), "")</f>
        <v/>
      </c>
      <c r="AH1470" s="422" t="str">
        <f>IFERROR(VLOOKUP(N1470, 【参考】数式用!$BA$2:$BB$48, 2, FALSE), "")</f>
        <v/>
      </c>
      <c r="AI1470" s="423" t="str">
        <f t="shared" si="48"/>
        <v/>
      </c>
      <c r="AJ1470" s="424" t="str">
        <f t="shared" si="49"/>
        <v/>
      </c>
    </row>
    <row r="1471" spans="1:36" ht="30" customHeight="1">
      <c r="A1471" s="153">
        <v>1458</v>
      </c>
      <c r="B1471" s="857" t="str">
        <f>IF(基本情報入力シート!C1496="","",基本情報入力シート!C1496)</f>
        <v/>
      </c>
      <c r="C1471" s="858"/>
      <c r="D1471" s="858"/>
      <c r="E1471" s="858"/>
      <c r="F1471" s="858"/>
      <c r="G1471" s="858"/>
      <c r="H1471" s="858"/>
      <c r="I1471" s="859"/>
      <c r="J1471" s="405" t="str">
        <f>IF(基本情報入力シート!M1496="","",基本情報入力シート!M1496)</f>
        <v/>
      </c>
      <c r="K1471" s="406" t="str">
        <f>IF(基本情報入力シート!R1496="","",基本情報入力シート!R1496)</f>
        <v/>
      </c>
      <c r="L1471" s="406" t="str">
        <f>IF(基本情報入力シート!W1496="","",基本情報入力シート!W1496)</f>
        <v/>
      </c>
      <c r="M1471" s="405" t="str">
        <f>IF(基本情報入力シート!X1496="","",基本情報入力シート!X1496)</f>
        <v/>
      </c>
      <c r="N1471" s="157" t="str">
        <f>IF(基本情報入力シート!Y1496="","",基本情報入力シート!Y1496)</f>
        <v/>
      </c>
      <c r="O1471" s="164"/>
      <c r="P1471" s="43"/>
      <c r="Q1471" s="860"/>
      <c r="R1471" s="861"/>
      <c r="S1471" s="154" t="str">
        <f>IFERROR(ROUNDDOWN(Q1471*VLOOKUP(N1471,【参考】数式用!$AR$2:$AW$48,MATCH(P1471,【参考】数式用!$AT$4:$AW$4)+2,FALSE)*0.5, 0), "")</f>
        <v/>
      </c>
      <c r="T1471" s="47"/>
      <c r="U1471" s="156" t="str">
        <f>IFERROR(IF(AG1471&lt;&gt;"",Q1471*VLOOKUP(N1471,【参考】数式用!$AG$2:$AL$48,MATCH(P1471,【参考】数式用!$AI$4:$AL$4,0)+2,0), ""), "")</f>
        <v/>
      </c>
      <c r="V1471" s="42"/>
      <c r="W1471" s="862"/>
      <c r="X1471" s="863"/>
      <c r="Y1471" s="43"/>
      <c r="Z1471" s="48"/>
      <c r="AA1471" s="155"/>
      <c r="AB1471" s="49"/>
      <c r="AC1471" s="864" t="str">
        <f>IFERROR(IF(AG1471&lt;&gt;"",Z1471*VLOOKUP(N1471,【参考】数式用!$AG$2:$AL$48,MATCH(Y1471,【参考】数式用!$AI$4:$AL$4,0)+2,0), ""), "")</f>
        <v/>
      </c>
      <c r="AD1471" s="864"/>
      <c r="AE1471" s="409"/>
      <c r="AF1471" s="53"/>
      <c r="AG1471" s="421" t="str">
        <f>IFERROR(VLOOKUP(O1471, 【参考】数式用!$AY$5:$AY$13, 1, FALSE), "")</f>
        <v/>
      </c>
      <c r="AH1471" s="422" t="str">
        <f>IFERROR(VLOOKUP(N1471, 【参考】数式用!$BA$2:$BB$48, 2, FALSE), "")</f>
        <v/>
      </c>
      <c r="AI1471" s="423" t="str">
        <f t="shared" si="48"/>
        <v/>
      </c>
      <c r="AJ1471" s="424" t="str">
        <f t="shared" si="49"/>
        <v/>
      </c>
    </row>
    <row r="1472" spans="1:36" ht="30" customHeight="1">
      <c r="A1472" s="153">
        <v>1459</v>
      </c>
      <c r="B1472" s="857" t="str">
        <f>IF(基本情報入力シート!C1497="","",基本情報入力シート!C1497)</f>
        <v/>
      </c>
      <c r="C1472" s="858"/>
      <c r="D1472" s="858"/>
      <c r="E1472" s="858"/>
      <c r="F1472" s="858"/>
      <c r="G1472" s="858"/>
      <c r="H1472" s="858"/>
      <c r="I1472" s="859"/>
      <c r="J1472" s="405" t="str">
        <f>IF(基本情報入力シート!M1497="","",基本情報入力シート!M1497)</f>
        <v/>
      </c>
      <c r="K1472" s="406" t="str">
        <f>IF(基本情報入力シート!R1497="","",基本情報入力シート!R1497)</f>
        <v/>
      </c>
      <c r="L1472" s="406" t="str">
        <f>IF(基本情報入力シート!W1497="","",基本情報入力シート!W1497)</f>
        <v/>
      </c>
      <c r="M1472" s="405" t="str">
        <f>IF(基本情報入力シート!X1497="","",基本情報入力シート!X1497)</f>
        <v/>
      </c>
      <c r="N1472" s="157" t="str">
        <f>IF(基本情報入力シート!Y1497="","",基本情報入力シート!Y1497)</f>
        <v/>
      </c>
      <c r="O1472" s="164"/>
      <c r="P1472" s="43"/>
      <c r="Q1472" s="860"/>
      <c r="R1472" s="861"/>
      <c r="S1472" s="154" t="str">
        <f>IFERROR(ROUNDDOWN(Q1472*VLOOKUP(N1472,【参考】数式用!$AR$2:$AW$48,MATCH(P1472,【参考】数式用!$AT$4:$AW$4)+2,FALSE)*0.5, 0), "")</f>
        <v/>
      </c>
      <c r="T1472" s="47"/>
      <c r="U1472" s="156" t="str">
        <f>IFERROR(IF(AG1472&lt;&gt;"",Q1472*VLOOKUP(N1472,【参考】数式用!$AG$2:$AL$48,MATCH(P1472,【参考】数式用!$AI$4:$AL$4,0)+2,0), ""), "")</f>
        <v/>
      </c>
      <c r="V1472" s="42"/>
      <c r="W1472" s="862"/>
      <c r="X1472" s="863"/>
      <c r="Y1472" s="43"/>
      <c r="Z1472" s="48"/>
      <c r="AA1472" s="155"/>
      <c r="AB1472" s="49"/>
      <c r="AC1472" s="864" t="str">
        <f>IFERROR(IF(AG1472&lt;&gt;"",Z1472*VLOOKUP(N1472,【参考】数式用!$AG$2:$AL$48,MATCH(Y1472,【参考】数式用!$AI$4:$AL$4,0)+2,0), ""), "")</f>
        <v/>
      </c>
      <c r="AD1472" s="864"/>
      <c r="AE1472" s="409"/>
      <c r="AF1472" s="53"/>
      <c r="AG1472" s="421" t="str">
        <f>IFERROR(VLOOKUP(O1472, 【参考】数式用!$AY$5:$AY$13, 1, FALSE), "")</f>
        <v/>
      </c>
      <c r="AH1472" s="422" t="str">
        <f>IFERROR(VLOOKUP(N1472, 【参考】数式用!$BA$2:$BB$48, 2, FALSE), "")</f>
        <v/>
      </c>
      <c r="AI1472" s="423" t="str">
        <f t="shared" si="48"/>
        <v/>
      </c>
      <c r="AJ1472" s="424" t="str">
        <f t="shared" si="49"/>
        <v/>
      </c>
    </row>
    <row r="1473" spans="1:36" ht="30" customHeight="1">
      <c r="A1473" s="153">
        <v>1460</v>
      </c>
      <c r="B1473" s="857" t="str">
        <f>IF(基本情報入力シート!C1498="","",基本情報入力シート!C1498)</f>
        <v/>
      </c>
      <c r="C1473" s="858"/>
      <c r="D1473" s="858"/>
      <c r="E1473" s="858"/>
      <c r="F1473" s="858"/>
      <c r="G1473" s="858"/>
      <c r="H1473" s="858"/>
      <c r="I1473" s="859"/>
      <c r="J1473" s="405" t="str">
        <f>IF(基本情報入力シート!M1498="","",基本情報入力シート!M1498)</f>
        <v/>
      </c>
      <c r="K1473" s="406" t="str">
        <f>IF(基本情報入力シート!R1498="","",基本情報入力シート!R1498)</f>
        <v/>
      </c>
      <c r="L1473" s="406" t="str">
        <f>IF(基本情報入力シート!W1498="","",基本情報入力シート!W1498)</f>
        <v/>
      </c>
      <c r="M1473" s="405" t="str">
        <f>IF(基本情報入力シート!X1498="","",基本情報入力シート!X1498)</f>
        <v/>
      </c>
      <c r="N1473" s="157" t="str">
        <f>IF(基本情報入力シート!Y1498="","",基本情報入力シート!Y1498)</f>
        <v/>
      </c>
      <c r="O1473" s="164"/>
      <c r="P1473" s="43"/>
      <c r="Q1473" s="860"/>
      <c r="R1473" s="861"/>
      <c r="S1473" s="154" t="str">
        <f>IFERROR(ROUNDDOWN(Q1473*VLOOKUP(N1473,【参考】数式用!$AR$2:$AW$48,MATCH(P1473,【参考】数式用!$AT$4:$AW$4)+2,FALSE)*0.5, 0), "")</f>
        <v/>
      </c>
      <c r="T1473" s="47"/>
      <c r="U1473" s="156" t="str">
        <f>IFERROR(IF(AG1473&lt;&gt;"",Q1473*VLOOKUP(N1473,【参考】数式用!$AG$2:$AL$48,MATCH(P1473,【参考】数式用!$AI$4:$AL$4,0)+2,0), ""), "")</f>
        <v/>
      </c>
      <c r="V1473" s="42"/>
      <c r="W1473" s="862"/>
      <c r="X1473" s="863"/>
      <c r="Y1473" s="43"/>
      <c r="Z1473" s="48"/>
      <c r="AA1473" s="155"/>
      <c r="AB1473" s="49"/>
      <c r="AC1473" s="864" t="str">
        <f>IFERROR(IF(AG1473&lt;&gt;"",Z1473*VLOOKUP(N1473,【参考】数式用!$AG$2:$AL$48,MATCH(Y1473,【参考】数式用!$AI$4:$AL$4,0)+2,0), ""), "")</f>
        <v/>
      </c>
      <c r="AD1473" s="864"/>
      <c r="AE1473" s="409"/>
      <c r="AF1473" s="53"/>
      <c r="AG1473" s="421" t="str">
        <f>IFERROR(VLOOKUP(O1473, 【参考】数式用!$AY$5:$AY$13, 1, FALSE), "")</f>
        <v/>
      </c>
      <c r="AH1473" s="422" t="str">
        <f>IFERROR(VLOOKUP(N1473, 【参考】数式用!$BA$2:$BB$48, 2, FALSE), "")</f>
        <v/>
      </c>
      <c r="AI1473" s="423" t="str">
        <f t="shared" si="48"/>
        <v/>
      </c>
      <c r="AJ1473" s="424" t="str">
        <f t="shared" si="49"/>
        <v/>
      </c>
    </row>
    <row r="1474" spans="1:36" ht="30" customHeight="1">
      <c r="A1474" s="153">
        <v>1461</v>
      </c>
      <c r="B1474" s="857" t="str">
        <f>IF(基本情報入力シート!C1499="","",基本情報入力シート!C1499)</f>
        <v/>
      </c>
      <c r="C1474" s="858"/>
      <c r="D1474" s="858"/>
      <c r="E1474" s="858"/>
      <c r="F1474" s="858"/>
      <c r="G1474" s="858"/>
      <c r="H1474" s="858"/>
      <c r="I1474" s="859"/>
      <c r="J1474" s="405" t="str">
        <f>IF(基本情報入力シート!M1499="","",基本情報入力シート!M1499)</f>
        <v/>
      </c>
      <c r="K1474" s="406" t="str">
        <f>IF(基本情報入力シート!R1499="","",基本情報入力シート!R1499)</f>
        <v/>
      </c>
      <c r="L1474" s="406" t="str">
        <f>IF(基本情報入力シート!W1499="","",基本情報入力シート!W1499)</f>
        <v/>
      </c>
      <c r="M1474" s="405" t="str">
        <f>IF(基本情報入力シート!X1499="","",基本情報入力シート!X1499)</f>
        <v/>
      </c>
      <c r="N1474" s="157" t="str">
        <f>IF(基本情報入力シート!Y1499="","",基本情報入力シート!Y1499)</f>
        <v/>
      </c>
      <c r="O1474" s="164"/>
      <c r="P1474" s="43"/>
      <c r="Q1474" s="860"/>
      <c r="R1474" s="861"/>
      <c r="S1474" s="154" t="str">
        <f>IFERROR(ROUNDDOWN(Q1474*VLOOKUP(N1474,【参考】数式用!$AR$2:$AW$48,MATCH(P1474,【参考】数式用!$AT$4:$AW$4)+2,FALSE)*0.5, 0), "")</f>
        <v/>
      </c>
      <c r="T1474" s="47"/>
      <c r="U1474" s="156" t="str">
        <f>IFERROR(IF(AG1474&lt;&gt;"",Q1474*VLOOKUP(N1474,【参考】数式用!$AG$2:$AL$48,MATCH(P1474,【参考】数式用!$AI$4:$AL$4,0)+2,0), ""), "")</f>
        <v/>
      </c>
      <c r="V1474" s="42"/>
      <c r="W1474" s="862"/>
      <c r="X1474" s="863"/>
      <c r="Y1474" s="43"/>
      <c r="Z1474" s="48"/>
      <c r="AA1474" s="155"/>
      <c r="AB1474" s="49"/>
      <c r="AC1474" s="864" t="str">
        <f>IFERROR(IF(AG1474&lt;&gt;"",Z1474*VLOOKUP(N1474,【参考】数式用!$AG$2:$AL$48,MATCH(Y1474,【参考】数式用!$AI$4:$AL$4,0)+2,0), ""), "")</f>
        <v/>
      </c>
      <c r="AD1474" s="864"/>
      <c r="AE1474" s="409"/>
      <c r="AF1474" s="53"/>
      <c r="AG1474" s="421" t="str">
        <f>IFERROR(VLOOKUP(O1474, 【参考】数式用!$AY$5:$AY$13, 1, FALSE), "")</f>
        <v/>
      </c>
      <c r="AH1474" s="422" t="str">
        <f>IFERROR(VLOOKUP(N1474, 【参考】数式用!$BA$2:$BB$48, 2, FALSE), "")</f>
        <v/>
      </c>
      <c r="AI1474" s="423" t="str">
        <f t="shared" si="48"/>
        <v/>
      </c>
      <c r="AJ1474" s="424" t="str">
        <f t="shared" si="49"/>
        <v/>
      </c>
    </row>
    <row r="1475" spans="1:36" ht="30" customHeight="1">
      <c r="A1475" s="153">
        <v>1462</v>
      </c>
      <c r="B1475" s="857" t="str">
        <f>IF(基本情報入力シート!C1500="","",基本情報入力シート!C1500)</f>
        <v/>
      </c>
      <c r="C1475" s="858"/>
      <c r="D1475" s="858"/>
      <c r="E1475" s="858"/>
      <c r="F1475" s="858"/>
      <c r="G1475" s="858"/>
      <c r="H1475" s="858"/>
      <c r="I1475" s="859"/>
      <c r="J1475" s="405" t="str">
        <f>IF(基本情報入力シート!M1500="","",基本情報入力シート!M1500)</f>
        <v/>
      </c>
      <c r="K1475" s="406" t="str">
        <f>IF(基本情報入力シート!R1500="","",基本情報入力シート!R1500)</f>
        <v/>
      </c>
      <c r="L1475" s="406" t="str">
        <f>IF(基本情報入力シート!W1500="","",基本情報入力シート!W1500)</f>
        <v/>
      </c>
      <c r="M1475" s="405" t="str">
        <f>IF(基本情報入力シート!X1500="","",基本情報入力シート!X1500)</f>
        <v/>
      </c>
      <c r="N1475" s="157" t="str">
        <f>IF(基本情報入力シート!Y1500="","",基本情報入力シート!Y1500)</f>
        <v/>
      </c>
      <c r="O1475" s="164"/>
      <c r="P1475" s="43"/>
      <c r="Q1475" s="860"/>
      <c r="R1475" s="861"/>
      <c r="S1475" s="154" t="str">
        <f>IFERROR(ROUNDDOWN(Q1475*VLOOKUP(N1475,【参考】数式用!$AR$2:$AW$48,MATCH(P1475,【参考】数式用!$AT$4:$AW$4)+2,FALSE)*0.5, 0), "")</f>
        <v/>
      </c>
      <c r="T1475" s="47"/>
      <c r="U1475" s="156" t="str">
        <f>IFERROR(IF(AG1475&lt;&gt;"",Q1475*VLOOKUP(N1475,【参考】数式用!$AG$2:$AL$48,MATCH(P1475,【参考】数式用!$AI$4:$AL$4,0)+2,0), ""), "")</f>
        <v/>
      </c>
      <c r="V1475" s="42"/>
      <c r="W1475" s="862"/>
      <c r="X1475" s="863"/>
      <c r="Y1475" s="43"/>
      <c r="Z1475" s="48"/>
      <c r="AA1475" s="155"/>
      <c r="AB1475" s="49"/>
      <c r="AC1475" s="864" t="str">
        <f>IFERROR(IF(AG1475&lt;&gt;"",Z1475*VLOOKUP(N1475,【参考】数式用!$AG$2:$AL$48,MATCH(Y1475,【参考】数式用!$AI$4:$AL$4,0)+2,0), ""), "")</f>
        <v/>
      </c>
      <c r="AD1475" s="864"/>
      <c r="AE1475" s="409"/>
      <c r="AF1475" s="53"/>
      <c r="AG1475" s="421" t="str">
        <f>IFERROR(VLOOKUP(O1475, 【参考】数式用!$AY$5:$AY$13, 1, FALSE), "")</f>
        <v/>
      </c>
      <c r="AH1475" s="422" t="str">
        <f>IFERROR(VLOOKUP(N1475, 【参考】数式用!$BA$2:$BB$48, 2, FALSE), "")</f>
        <v/>
      </c>
      <c r="AI1475" s="423" t="str">
        <f t="shared" si="48"/>
        <v/>
      </c>
      <c r="AJ1475" s="424" t="str">
        <f t="shared" si="49"/>
        <v/>
      </c>
    </row>
    <row r="1476" spans="1:36" ht="30" customHeight="1">
      <c r="A1476" s="153">
        <v>1463</v>
      </c>
      <c r="B1476" s="857" t="str">
        <f>IF(基本情報入力シート!C1501="","",基本情報入力シート!C1501)</f>
        <v/>
      </c>
      <c r="C1476" s="858"/>
      <c r="D1476" s="858"/>
      <c r="E1476" s="858"/>
      <c r="F1476" s="858"/>
      <c r="G1476" s="858"/>
      <c r="H1476" s="858"/>
      <c r="I1476" s="859"/>
      <c r="J1476" s="405" t="str">
        <f>IF(基本情報入力シート!M1501="","",基本情報入力シート!M1501)</f>
        <v/>
      </c>
      <c r="K1476" s="406" t="str">
        <f>IF(基本情報入力シート!R1501="","",基本情報入力シート!R1501)</f>
        <v/>
      </c>
      <c r="L1476" s="406" t="str">
        <f>IF(基本情報入力シート!W1501="","",基本情報入力シート!W1501)</f>
        <v/>
      </c>
      <c r="M1476" s="405" t="str">
        <f>IF(基本情報入力シート!X1501="","",基本情報入力シート!X1501)</f>
        <v/>
      </c>
      <c r="N1476" s="157" t="str">
        <f>IF(基本情報入力シート!Y1501="","",基本情報入力シート!Y1501)</f>
        <v/>
      </c>
      <c r="O1476" s="164"/>
      <c r="P1476" s="43"/>
      <c r="Q1476" s="860"/>
      <c r="R1476" s="861"/>
      <c r="S1476" s="154" t="str">
        <f>IFERROR(ROUNDDOWN(Q1476*VLOOKUP(N1476,【参考】数式用!$AR$2:$AW$48,MATCH(P1476,【参考】数式用!$AT$4:$AW$4)+2,FALSE)*0.5, 0), "")</f>
        <v/>
      </c>
      <c r="T1476" s="47"/>
      <c r="U1476" s="156" t="str">
        <f>IFERROR(IF(AG1476&lt;&gt;"",Q1476*VLOOKUP(N1476,【参考】数式用!$AG$2:$AL$48,MATCH(P1476,【参考】数式用!$AI$4:$AL$4,0)+2,0), ""), "")</f>
        <v/>
      </c>
      <c r="V1476" s="42"/>
      <c r="W1476" s="862"/>
      <c r="X1476" s="863"/>
      <c r="Y1476" s="43"/>
      <c r="Z1476" s="48"/>
      <c r="AA1476" s="155"/>
      <c r="AB1476" s="49"/>
      <c r="AC1476" s="864" t="str">
        <f>IFERROR(IF(AG1476&lt;&gt;"",Z1476*VLOOKUP(N1476,【参考】数式用!$AG$2:$AL$48,MATCH(Y1476,【参考】数式用!$AI$4:$AL$4,0)+2,0), ""), "")</f>
        <v/>
      </c>
      <c r="AD1476" s="864"/>
      <c r="AE1476" s="409"/>
      <c r="AF1476" s="53"/>
      <c r="AG1476" s="421" t="str">
        <f>IFERROR(VLOOKUP(O1476, 【参考】数式用!$AY$5:$AY$13, 1, FALSE), "")</f>
        <v/>
      </c>
      <c r="AH1476" s="422" t="str">
        <f>IFERROR(VLOOKUP(N1476, 【参考】数式用!$BA$2:$BB$48, 2, FALSE), "")</f>
        <v/>
      </c>
      <c r="AI1476" s="423" t="str">
        <f t="shared" si="48"/>
        <v/>
      </c>
      <c r="AJ1476" s="424" t="str">
        <f t="shared" si="49"/>
        <v/>
      </c>
    </row>
    <row r="1477" spans="1:36" ht="30" customHeight="1">
      <c r="A1477" s="153">
        <v>1464</v>
      </c>
      <c r="B1477" s="857" t="str">
        <f>IF(基本情報入力シート!C1502="","",基本情報入力シート!C1502)</f>
        <v/>
      </c>
      <c r="C1477" s="858"/>
      <c r="D1477" s="858"/>
      <c r="E1477" s="858"/>
      <c r="F1477" s="858"/>
      <c r="G1477" s="858"/>
      <c r="H1477" s="858"/>
      <c r="I1477" s="859"/>
      <c r="J1477" s="405" t="str">
        <f>IF(基本情報入力シート!M1502="","",基本情報入力シート!M1502)</f>
        <v/>
      </c>
      <c r="K1477" s="406" t="str">
        <f>IF(基本情報入力シート!R1502="","",基本情報入力シート!R1502)</f>
        <v/>
      </c>
      <c r="L1477" s="406" t="str">
        <f>IF(基本情報入力シート!W1502="","",基本情報入力シート!W1502)</f>
        <v/>
      </c>
      <c r="M1477" s="405" t="str">
        <f>IF(基本情報入力シート!X1502="","",基本情報入力シート!X1502)</f>
        <v/>
      </c>
      <c r="N1477" s="157" t="str">
        <f>IF(基本情報入力シート!Y1502="","",基本情報入力シート!Y1502)</f>
        <v/>
      </c>
      <c r="O1477" s="164"/>
      <c r="P1477" s="43"/>
      <c r="Q1477" s="860"/>
      <c r="R1477" s="861"/>
      <c r="S1477" s="154" t="str">
        <f>IFERROR(ROUNDDOWN(Q1477*VLOOKUP(N1477,【参考】数式用!$AR$2:$AW$48,MATCH(P1477,【参考】数式用!$AT$4:$AW$4)+2,FALSE)*0.5, 0), "")</f>
        <v/>
      </c>
      <c r="T1477" s="47"/>
      <c r="U1477" s="156" t="str">
        <f>IFERROR(IF(AG1477&lt;&gt;"",Q1477*VLOOKUP(N1477,【参考】数式用!$AG$2:$AL$48,MATCH(P1477,【参考】数式用!$AI$4:$AL$4,0)+2,0), ""), "")</f>
        <v/>
      </c>
      <c r="V1477" s="42"/>
      <c r="W1477" s="862"/>
      <c r="X1477" s="863"/>
      <c r="Y1477" s="43"/>
      <c r="Z1477" s="48"/>
      <c r="AA1477" s="155"/>
      <c r="AB1477" s="49"/>
      <c r="AC1477" s="864" t="str">
        <f>IFERROR(IF(AG1477&lt;&gt;"",Z1477*VLOOKUP(N1477,【参考】数式用!$AG$2:$AL$48,MATCH(Y1477,【参考】数式用!$AI$4:$AL$4,0)+2,0), ""), "")</f>
        <v/>
      </c>
      <c r="AD1477" s="864"/>
      <c r="AE1477" s="409"/>
      <c r="AF1477" s="53"/>
      <c r="AG1477" s="421" t="str">
        <f>IFERROR(VLOOKUP(O1477, 【参考】数式用!$AY$5:$AY$13, 1, FALSE), "")</f>
        <v/>
      </c>
      <c r="AH1477" s="422" t="str">
        <f>IFERROR(VLOOKUP(N1477, 【参考】数式用!$BA$2:$BB$48, 2, FALSE), "")</f>
        <v/>
      </c>
      <c r="AI1477" s="423" t="str">
        <f t="shared" si="48"/>
        <v/>
      </c>
      <c r="AJ1477" s="424" t="str">
        <f t="shared" si="49"/>
        <v/>
      </c>
    </row>
    <row r="1478" spans="1:36" ht="30" customHeight="1">
      <c r="A1478" s="153">
        <v>1465</v>
      </c>
      <c r="B1478" s="857" t="str">
        <f>IF(基本情報入力シート!C1503="","",基本情報入力シート!C1503)</f>
        <v/>
      </c>
      <c r="C1478" s="858"/>
      <c r="D1478" s="858"/>
      <c r="E1478" s="858"/>
      <c r="F1478" s="858"/>
      <c r="G1478" s="858"/>
      <c r="H1478" s="858"/>
      <c r="I1478" s="859"/>
      <c r="J1478" s="405" t="str">
        <f>IF(基本情報入力シート!M1503="","",基本情報入力シート!M1503)</f>
        <v/>
      </c>
      <c r="K1478" s="406" t="str">
        <f>IF(基本情報入力シート!R1503="","",基本情報入力シート!R1503)</f>
        <v/>
      </c>
      <c r="L1478" s="406" t="str">
        <f>IF(基本情報入力シート!W1503="","",基本情報入力シート!W1503)</f>
        <v/>
      </c>
      <c r="M1478" s="405" t="str">
        <f>IF(基本情報入力シート!X1503="","",基本情報入力シート!X1503)</f>
        <v/>
      </c>
      <c r="N1478" s="157" t="str">
        <f>IF(基本情報入力シート!Y1503="","",基本情報入力シート!Y1503)</f>
        <v/>
      </c>
      <c r="O1478" s="164"/>
      <c r="P1478" s="43"/>
      <c r="Q1478" s="860"/>
      <c r="R1478" s="861"/>
      <c r="S1478" s="154" t="str">
        <f>IFERROR(ROUNDDOWN(Q1478*VLOOKUP(N1478,【参考】数式用!$AR$2:$AW$48,MATCH(P1478,【参考】数式用!$AT$4:$AW$4)+2,FALSE)*0.5, 0), "")</f>
        <v/>
      </c>
      <c r="T1478" s="47"/>
      <c r="U1478" s="156" t="str">
        <f>IFERROR(IF(AG1478&lt;&gt;"",Q1478*VLOOKUP(N1478,【参考】数式用!$AG$2:$AL$48,MATCH(P1478,【参考】数式用!$AI$4:$AL$4,0)+2,0), ""), "")</f>
        <v/>
      </c>
      <c r="V1478" s="42"/>
      <c r="W1478" s="862"/>
      <c r="X1478" s="863"/>
      <c r="Y1478" s="43"/>
      <c r="Z1478" s="48"/>
      <c r="AA1478" s="155"/>
      <c r="AB1478" s="49"/>
      <c r="AC1478" s="864" t="str">
        <f>IFERROR(IF(AG1478&lt;&gt;"",Z1478*VLOOKUP(N1478,【参考】数式用!$AG$2:$AL$48,MATCH(Y1478,【参考】数式用!$AI$4:$AL$4,0)+2,0), ""), "")</f>
        <v/>
      </c>
      <c r="AD1478" s="864"/>
      <c r="AE1478" s="409"/>
      <c r="AF1478" s="53"/>
      <c r="AG1478" s="421" t="str">
        <f>IFERROR(VLOOKUP(O1478, 【参考】数式用!$AY$5:$AY$13, 1, FALSE), "")</f>
        <v/>
      </c>
      <c r="AH1478" s="422" t="str">
        <f>IFERROR(VLOOKUP(N1478, 【参考】数式用!$BA$2:$BB$48, 2, FALSE), "")</f>
        <v/>
      </c>
      <c r="AI1478" s="423" t="str">
        <f t="shared" si="48"/>
        <v/>
      </c>
      <c r="AJ1478" s="424" t="str">
        <f t="shared" si="49"/>
        <v/>
      </c>
    </row>
    <row r="1479" spans="1:36" ht="30" customHeight="1">
      <c r="A1479" s="153">
        <v>1466</v>
      </c>
      <c r="B1479" s="857" t="str">
        <f>IF(基本情報入力シート!C1504="","",基本情報入力シート!C1504)</f>
        <v/>
      </c>
      <c r="C1479" s="858"/>
      <c r="D1479" s="858"/>
      <c r="E1479" s="858"/>
      <c r="F1479" s="858"/>
      <c r="G1479" s="858"/>
      <c r="H1479" s="858"/>
      <c r="I1479" s="859"/>
      <c r="J1479" s="405" t="str">
        <f>IF(基本情報入力シート!M1504="","",基本情報入力シート!M1504)</f>
        <v/>
      </c>
      <c r="K1479" s="406" t="str">
        <f>IF(基本情報入力シート!R1504="","",基本情報入力シート!R1504)</f>
        <v/>
      </c>
      <c r="L1479" s="406" t="str">
        <f>IF(基本情報入力シート!W1504="","",基本情報入力シート!W1504)</f>
        <v/>
      </c>
      <c r="M1479" s="405" t="str">
        <f>IF(基本情報入力シート!X1504="","",基本情報入力シート!X1504)</f>
        <v/>
      </c>
      <c r="N1479" s="157" t="str">
        <f>IF(基本情報入力シート!Y1504="","",基本情報入力シート!Y1504)</f>
        <v/>
      </c>
      <c r="O1479" s="164"/>
      <c r="P1479" s="43"/>
      <c r="Q1479" s="860"/>
      <c r="R1479" s="861"/>
      <c r="S1479" s="154" t="str">
        <f>IFERROR(ROUNDDOWN(Q1479*VLOOKUP(N1479,【参考】数式用!$AR$2:$AW$48,MATCH(P1479,【参考】数式用!$AT$4:$AW$4)+2,FALSE)*0.5, 0), "")</f>
        <v/>
      </c>
      <c r="T1479" s="47"/>
      <c r="U1479" s="156" t="str">
        <f>IFERROR(IF(AG1479&lt;&gt;"",Q1479*VLOOKUP(N1479,【参考】数式用!$AG$2:$AL$48,MATCH(P1479,【参考】数式用!$AI$4:$AL$4,0)+2,0), ""), "")</f>
        <v/>
      </c>
      <c r="V1479" s="42"/>
      <c r="W1479" s="862"/>
      <c r="X1479" s="863"/>
      <c r="Y1479" s="43"/>
      <c r="Z1479" s="48"/>
      <c r="AA1479" s="155"/>
      <c r="AB1479" s="49"/>
      <c r="AC1479" s="864" t="str">
        <f>IFERROR(IF(AG1479&lt;&gt;"",Z1479*VLOOKUP(N1479,【参考】数式用!$AG$2:$AL$48,MATCH(Y1479,【参考】数式用!$AI$4:$AL$4,0)+2,0), ""), "")</f>
        <v/>
      </c>
      <c r="AD1479" s="864"/>
      <c r="AE1479" s="409"/>
      <c r="AF1479" s="53"/>
      <c r="AG1479" s="421" t="str">
        <f>IFERROR(VLOOKUP(O1479, 【参考】数式用!$AY$5:$AY$13, 1, FALSE), "")</f>
        <v/>
      </c>
      <c r="AH1479" s="422" t="str">
        <f>IFERROR(VLOOKUP(N1479, 【参考】数式用!$BA$2:$BB$48, 2, FALSE), "")</f>
        <v/>
      </c>
      <c r="AI1479" s="423" t="str">
        <f t="shared" si="48"/>
        <v/>
      </c>
      <c r="AJ1479" s="424" t="str">
        <f t="shared" si="49"/>
        <v/>
      </c>
    </row>
    <row r="1480" spans="1:36" ht="30" customHeight="1">
      <c r="A1480" s="153">
        <v>1467</v>
      </c>
      <c r="B1480" s="857" t="str">
        <f>IF(基本情報入力シート!C1505="","",基本情報入力シート!C1505)</f>
        <v/>
      </c>
      <c r="C1480" s="858"/>
      <c r="D1480" s="858"/>
      <c r="E1480" s="858"/>
      <c r="F1480" s="858"/>
      <c r="G1480" s="858"/>
      <c r="H1480" s="858"/>
      <c r="I1480" s="859"/>
      <c r="J1480" s="405" t="str">
        <f>IF(基本情報入力シート!M1505="","",基本情報入力シート!M1505)</f>
        <v/>
      </c>
      <c r="K1480" s="406" t="str">
        <f>IF(基本情報入力シート!R1505="","",基本情報入力シート!R1505)</f>
        <v/>
      </c>
      <c r="L1480" s="406" t="str">
        <f>IF(基本情報入力シート!W1505="","",基本情報入力シート!W1505)</f>
        <v/>
      </c>
      <c r="M1480" s="405" t="str">
        <f>IF(基本情報入力シート!X1505="","",基本情報入力シート!X1505)</f>
        <v/>
      </c>
      <c r="N1480" s="157" t="str">
        <f>IF(基本情報入力シート!Y1505="","",基本情報入力シート!Y1505)</f>
        <v/>
      </c>
      <c r="O1480" s="164"/>
      <c r="P1480" s="43"/>
      <c r="Q1480" s="860"/>
      <c r="R1480" s="861"/>
      <c r="S1480" s="154" t="str">
        <f>IFERROR(ROUNDDOWN(Q1480*VLOOKUP(N1480,【参考】数式用!$AR$2:$AW$48,MATCH(P1480,【参考】数式用!$AT$4:$AW$4)+2,FALSE)*0.5, 0), "")</f>
        <v/>
      </c>
      <c r="T1480" s="47"/>
      <c r="U1480" s="156" t="str">
        <f>IFERROR(IF(AG1480&lt;&gt;"",Q1480*VLOOKUP(N1480,【参考】数式用!$AG$2:$AL$48,MATCH(P1480,【参考】数式用!$AI$4:$AL$4,0)+2,0), ""), "")</f>
        <v/>
      </c>
      <c r="V1480" s="42"/>
      <c r="W1480" s="862"/>
      <c r="X1480" s="863"/>
      <c r="Y1480" s="43"/>
      <c r="Z1480" s="48"/>
      <c r="AA1480" s="155"/>
      <c r="AB1480" s="49"/>
      <c r="AC1480" s="864" t="str">
        <f>IFERROR(IF(AG1480&lt;&gt;"",Z1480*VLOOKUP(N1480,【参考】数式用!$AG$2:$AL$48,MATCH(Y1480,【参考】数式用!$AI$4:$AL$4,0)+2,0), ""), "")</f>
        <v/>
      </c>
      <c r="AD1480" s="864"/>
      <c r="AE1480" s="409"/>
      <c r="AF1480" s="53"/>
      <c r="AG1480" s="421" t="str">
        <f>IFERROR(VLOOKUP(O1480, 【参考】数式用!$AY$5:$AY$13, 1, FALSE), "")</f>
        <v/>
      </c>
      <c r="AH1480" s="422" t="str">
        <f>IFERROR(VLOOKUP(N1480, 【参考】数式用!$BA$2:$BB$48, 2, FALSE), "")</f>
        <v/>
      </c>
      <c r="AI1480" s="423" t="str">
        <f t="shared" si="48"/>
        <v/>
      </c>
      <c r="AJ1480" s="424" t="str">
        <f t="shared" si="49"/>
        <v/>
      </c>
    </row>
    <row r="1481" spans="1:36" ht="30" customHeight="1">
      <c r="A1481" s="153">
        <v>1468</v>
      </c>
      <c r="B1481" s="857" t="str">
        <f>IF(基本情報入力シート!C1506="","",基本情報入力シート!C1506)</f>
        <v/>
      </c>
      <c r="C1481" s="858"/>
      <c r="D1481" s="858"/>
      <c r="E1481" s="858"/>
      <c r="F1481" s="858"/>
      <c r="G1481" s="858"/>
      <c r="H1481" s="858"/>
      <c r="I1481" s="859"/>
      <c r="J1481" s="405" t="str">
        <f>IF(基本情報入力シート!M1506="","",基本情報入力シート!M1506)</f>
        <v/>
      </c>
      <c r="K1481" s="406" t="str">
        <f>IF(基本情報入力シート!R1506="","",基本情報入力シート!R1506)</f>
        <v/>
      </c>
      <c r="L1481" s="406" t="str">
        <f>IF(基本情報入力シート!W1506="","",基本情報入力シート!W1506)</f>
        <v/>
      </c>
      <c r="M1481" s="405" t="str">
        <f>IF(基本情報入力シート!X1506="","",基本情報入力シート!X1506)</f>
        <v/>
      </c>
      <c r="N1481" s="157" t="str">
        <f>IF(基本情報入力シート!Y1506="","",基本情報入力シート!Y1506)</f>
        <v/>
      </c>
      <c r="O1481" s="164"/>
      <c r="P1481" s="43"/>
      <c r="Q1481" s="860"/>
      <c r="R1481" s="861"/>
      <c r="S1481" s="154" t="str">
        <f>IFERROR(ROUNDDOWN(Q1481*VLOOKUP(N1481,【参考】数式用!$AR$2:$AW$48,MATCH(P1481,【参考】数式用!$AT$4:$AW$4)+2,FALSE)*0.5, 0), "")</f>
        <v/>
      </c>
      <c r="T1481" s="47"/>
      <c r="U1481" s="156" t="str">
        <f>IFERROR(IF(AG1481&lt;&gt;"",Q1481*VLOOKUP(N1481,【参考】数式用!$AG$2:$AL$48,MATCH(P1481,【参考】数式用!$AI$4:$AL$4,0)+2,0), ""), "")</f>
        <v/>
      </c>
      <c r="V1481" s="42"/>
      <c r="W1481" s="862"/>
      <c r="X1481" s="863"/>
      <c r="Y1481" s="43"/>
      <c r="Z1481" s="48"/>
      <c r="AA1481" s="155"/>
      <c r="AB1481" s="49"/>
      <c r="AC1481" s="864" t="str">
        <f>IFERROR(IF(AG1481&lt;&gt;"",Z1481*VLOOKUP(N1481,【参考】数式用!$AG$2:$AL$48,MATCH(Y1481,【参考】数式用!$AI$4:$AL$4,0)+2,0), ""), "")</f>
        <v/>
      </c>
      <c r="AD1481" s="864"/>
      <c r="AE1481" s="409"/>
      <c r="AF1481" s="53"/>
      <c r="AG1481" s="421" t="str">
        <f>IFERROR(VLOOKUP(O1481, 【参考】数式用!$AY$5:$AY$13, 1, FALSE), "")</f>
        <v/>
      </c>
      <c r="AH1481" s="422" t="str">
        <f>IFERROR(VLOOKUP(N1481, 【参考】数式用!$BA$2:$BB$48, 2, FALSE), "")</f>
        <v/>
      </c>
      <c r="AI1481" s="423" t="str">
        <f t="shared" si="48"/>
        <v/>
      </c>
      <c r="AJ1481" s="424" t="str">
        <f t="shared" si="49"/>
        <v/>
      </c>
    </row>
    <row r="1482" spans="1:36" ht="30" customHeight="1">
      <c r="A1482" s="153">
        <v>1469</v>
      </c>
      <c r="B1482" s="857" t="str">
        <f>IF(基本情報入力シート!C1507="","",基本情報入力シート!C1507)</f>
        <v/>
      </c>
      <c r="C1482" s="858"/>
      <c r="D1482" s="858"/>
      <c r="E1482" s="858"/>
      <c r="F1482" s="858"/>
      <c r="G1482" s="858"/>
      <c r="H1482" s="858"/>
      <c r="I1482" s="859"/>
      <c r="J1482" s="405" t="str">
        <f>IF(基本情報入力シート!M1507="","",基本情報入力シート!M1507)</f>
        <v/>
      </c>
      <c r="K1482" s="406" t="str">
        <f>IF(基本情報入力シート!R1507="","",基本情報入力シート!R1507)</f>
        <v/>
      </c>
      <c r="L1482" s="406" t="str">
        <f>IF(基本情報入力シート!W1507="","",基本情報入力シート!W1507)</f>
        <v/>
      </c>
      <c r="M1482" s="405" t="str">
        <f>IF(基本情報入力シート!X1507="","",基本情報入力シート!X1507)</f>
        <v/>
      </c>
      <c r="N1482" s="157" t="str">
        <f>IF(基本情報入力シート!Y1507="","",基本情報入力シート!Y1507)</f>
        <v/>
      </c>
      <c r="O1482" s="164"/>
      <c r="P1482" s="43"/>
      <c r="Q1482" s="860"/>
      <c r="R1482" s="861"/>
      <c r="S1482" s="154" t="str">
        <f>IFERROR(ROUNDDOWN(Q1482*VLOOKUP(N1482,【参考】数式用!$AR$2:$AW$48,MATCH(P1482,【参考】数式用!$AT$4:$AW$4)+2,FALSE)*0.5, 0), "")</f>
        <v/>
      </c>
      <c r="T1482" s="47"/>
      <c r="U1482" s="156" t="str">
        <f>IFERROR(IF(AG1482&lt;&gt;"",Q1482*VLOOKUP(N1482,【参考】数式用!$AG$2:$AL$48,MATCH(P1482,【参考】数式用!$AI$4:$AL$4,0)+2,0), ""), "")</f>
        <v/>
      </c>
      <c r="V1482" s="42"/>
      <c r="W1482" s="862"/>
      <c r="X1482" s="863"/>
      <c r="Y1482" s="43"/>
      <c r="Z1482" s="48"/>
      <c r="AA1482" s="155"/>
      <c r="AB1482" s="49"/>
      <c r="AC1482" s="864" t="str">
        <f>IFERROR(IF(AG1482&lt;&gt;"",Z1482*VLOOKUP(N1482,【参考】数式用!$AG$2:$AL$48,MATCH(Y1482,【参考】数式用!$AI$4:$AL$4,0)+2,0), ""), "")</f>
        <v/>
      </c>
      <c r="AD1482" s="864"/>
      <c r="AE1482" s="409"/>
      <c r="AF1482" s="53"/>
      <c r="AG1482" s="421" t="str">
        <f>IFERROR(VLOOKUP(O1482, 【参考】数式用!$AY$5:$AY$13, 1, FALSE), "")</f>
        <v/>
      </c>
      <c r="AH1482" s="422" t="str">
        <f>IFERROR(VLOOKUP(N1482, 【参考】数式用!$BA$2:$BB$48, 2, FALSE), "")</f>
        <v/>
      </c>
      <c r="AI1482" s="423" t="str">
        <f t="shared" si="48"/>
        <v/>
      </c>
      <c r="AJ1482" s="424" t="str">
        <f t="shared" si="49"/>
        <v/>
      </c>
    </row>
    <row r="1483" spans="1:36" ht="30" customHeight="1">
      <c r="A1483" s="153">
        <v>1470</v>
      </c>
      <c r="B1483" s="857" t="str">
        <f>IF(基本情報入力シート!C1508="","",基本情報入力シート!C1508)</f>
        <v/>
      </c>
      <c r="C1483" s="858"/>
      <c r="D1483" s="858"/>
      <c r="E1483" s="858"/>
      <c r="F1483" s="858"/>
      <c r="G1483" s="858"/>
      <c r="H1483" s="858"/>
      <c r="I1483" s="859"/>
      <c r="J1483" s="405" t="str">
        <f>IF(基本情報入力シート!M1508="","",基本情報入力シート!M1508)</f>
        <v/>
      </c>
      <c r="K1483" s="406" t="str">
        <f>IF(基本情報入力シート!R1508="","",基本情報入力シート!R1508)</f>
        <v/>
      </c>
      <c r="L1483" s="406" t="str">
        <f>IF(基本情報入力シート!W1508="","",基本情報入力シート!W1508)</f>
        <v/>
      </c>
      <c r="M1483" s="405" t="str">
        <f>IF(基本情報入力シート!X1508="","",基本情報入力シート!X1508)</f>
        <v/>
      </c>
      <c r="N1483" s="157" t="str">
        <f>IF(基本情報入力シート!Y1508="","",基本情報入力シート!Y1508)</f>
        <v/>
      </c>
      <c r="O1483" s="164"/>
      <c r="P1483" s="43"/>
      <c r="Q1483" s="860"/>
      <c r="R1483" s="861"/>
      <c r="S1483" s="154" t="str">
        <f>IFERROR(ROUNDDOWN(Q1483*VLOOKUP(N1483,【参考】数式用!$AR$2:$AW$48,MATCH(P1483,【参考】数式用!$AT$4:$AW$4)+2,FALSE)*0.5, 0), "")</f>
        <v/>
      </c>
      <c r="T1483" s="47"/>
      <c r="U1483" s="156" t="str">
        <f>IFERROR(IF(AG1483&lt;&gt;"",Q1483*VLOOKUP(N1483,【参考】数式用!$AG$2:$AL$48,MATCH(P1483,【参考】数式用!$AI$4:$AL$4,0)+2,0), ""), "")</f>
        <v/>
      </c>
      <c r="V1483" s="42"/>
      <c r="W1483" s="862"/>
      <c r="X1483" s="863"/>
      <c r="Y1483" s="43"/>
      <c r="Z1483" s="48"/>
      <c r="AA1483" s="155"/>
      <c r="AB1483" s="49"/>
      <c r="AC1483" s="864" t="str">
        <f>IFERROR(IF(AG1483&lt;&gt;"",Z1483*VLOOKUP(N1483,【参考】数式用!$AG$2:$AL$48,MATCH(Y1483,【参考】数式用!$AI$4:$AL$4,0)+2,0), ""), "")</f>
        <v/>
      </c>
      <c r="AD1483" s="864"/>
      <c r="AE1483" s="409"/>
      <c r="AF1483" s="53"/>
      <c r="AG1483" s="421" t="str">
        <f>IFERROR(VLOOKUP(O1483, 【参考】数式用!$AY$5:$AY$13, 1, FALSE), "")</f>
        <v/>
      </c>
      <c r="AH1483" s="422" t="str">
        <f>IFERROR(VLOOKUP(N1483, 【参考】数式用!$BA$2:$BB$48, 2, FALSE), "")</f>
        <v/>
      </c>
      <c r="AI1483" s="423" t="str">
        <f t="shared" si="48"/>
        <v/>
      </c>
      <c r="AJ1483" s="424" t="str">
        <f t="shared" si="49"/>
        <v/>
      </c>
    </row>
    <row r="1484" spans="1:36" ht="30" customHeight="1">
      <c r="A1484" s="153">
        <v>1471</v>
      </c>
      <c r="B1484" s="857" t="str">
        <f>IF(基本情報入力シート!C1509="","",基本情報入力シート!C1509)</f>
        <v/>
      </c>
      <c r="C1484" s="858"/>
      <c r="D1484" s="858"/>
      <c r="E1484" s="858"/>
      <c r="F1484" s="858"/>
      <c r="G1484" s="858"/>
      <c r="H1484" s="858"/>
      <c r="I1484" s="859"/>
      <c r="J1484" s="405" t="str">
        <f>IF(基本情報入力シート!M1509="","",基本情報入力シート!M1509)</f>
        <v/>
      </c>
      <c r="K1484" s="406" t="str">
        <f>IF(基本情報入力シート!R1509="","",基本情報入力シート!R1509)</f>
        <v/>
      </c>
      <c r="L1484" s="406" t="str">
        <f>IF(基本情報入力シート!W1509="","",基本情報入力シート!W1509)</f>
        <v/>
      </c>
      <c r="M1484" s="405" t="str">
        <f>IF(基本情報入力シート!X1509="","",基本情報入力シート!X1509)</f>
        <v/>
      </c>
      <c r="N1484" s="157" t="str">
        <f>IF(基本情報入力シート!Y1509="","",基本情報入力シート!Y1509)</f>
        <v/>
      </c>
      <c r="O1484" s="164"/>
      <c r="P1484" s="43"/>
      <c r="Q1484" s="860"/>
      <c r="R1484" s="861"/>
      <c r="S1484" s="154" t="str">
        <f>IFERROR(ROUNDDOWN(Q1484*VLOOKUP(N1484,【参考】数式用!$AR$2:$AW$48,MATCH(P1484,【参考】数式用!$AT$4:$AW$4)+2,FALSE)*0.5, 0), "")</f>
        <v/>
      </c>
      <c r="T1484" s="47"/>
      <c r="U1484" s="156" t="str">
        <f>IFERROR(IF(AG1484&lt;&gt;"",Q1484*VLOOKUP(N1484,【参考】数式用!$AG$2:$AL$48,MATCH(P1484,【参考】数式用!$AI$4:$AL$4,0)+2,0), ""), "")</f>
        <v/>
      </c>
      <c r="V1484" s="42"/>
      <c r="W1484" s="862"/>
      <c r="X1484" s="863"/>
      <c r="Y1484" s="43"/>
      <c r="Z1484" s="48"/>
      <c r="AA1484" s="155"/>
      <c r="AB1484" s="49"/>
      <c r="AC1484" s="864" t="str">
        <f>IFERROR(IF(AG1484&lt;&gt;"",Z1484*VLOOKUP(N1484,【参考】数式用!$AG$2:$AL$48,MATCH(Y1484,【参考】数式用!$AI$4:$AL$4,0)+2,0), ""), "")</f>
        <v/>
      </c>
      <c r="AD1484" s="864"/>
      <c r="AE1484" s="409"/>
      <c r="AF1484" s="53"/>
      <c r="AG1484" s="421" t="str">
        <f>IFERROR(VLOOKUP(O1484, 【参考】数式用!$AY$5:$AY$13, 1, FALSE), "")</f>
        <v/>
      </c>
      <c r="AH1484" s="422" t="str">
        <f>IFERROR(VLOOKUP(N1484, 【参考】数式用!$BA$2:$BB$48, 2, FALSE), "")</f>
        <v/>
      </c>
      <c r="AI1484" s="423" t="str">
        <f t="shared" si="48"/>
        <v/>
      </c>
      <c r="AJ1484" s="424" t="str">
        <f t="shared" si="49"/>
        <v/>
      </c>
    </row>
    <row r="1485" spans="1:36" ht="30" customHeight="1">
      <c r="A1485" s="153">
        <v>1472</v>
      </c>
      <c r="B1485" s="857" t="str">
        <f>IF(基本情報入力シート!C1510="","",基本情報入力シート!C1510)</f>
        <v/>
      </c>
      <c r="C1485" s="858"/>
      <c r="D1485" s="858"/>
      <c r="E1485" s="858"/>
      <c r="F1485" s="858"/>
      <c r="G1485" s="858"/>
      <c r="H1485" s="858"/>
      <c r="I1485" s="859"/>
      <c r="J1485" s="405" t="str">
        <f>IF(基本情報入力シート!M1510="","",基本情報入力シート!M1510)</f>
        <v/>
      </c>
      <c r="K1485" s="406" t="str">
        <f>IF(基本情報入力シート!R1510="","",基本情報入力シート!R1510)</f>
        <v/>
      </c>
      <c r="L1485" s="406" t="str">
        <f>IF(基本情報入力シート!W1510="","",基本情報入力シート!W1510)</f>
        <v/>
      </c>
      <c r="M1485" s="405" t="str">
        <f>IF(基本情報入力シート!X1510="","",基本情報入力シート!X1510)</f>
        <v/>
      </c>
      <c r="N1485" s="157" t="str">
        <f>IF(基本情報入力シート!Y1510="","",基本情報入力シート!Y1510)</f>
        <v/>
      </c>
      <c r="O1485" s="164"/>
      <c r="P1485" s="43"/>
      <c r="Q1485" s="860"/>
      <c r="R1485" s="861"/>
      <c r="S1485" s="154" t="str">
        <f>IFERROR(ROUNDDOWN(Q1485*VLOOKUP(N1485,【参考】数式用!$AR$2:$AW$48,MATCH(P1485,【参考】数式用!$AT$4:$AW$4)+2,FALSE)*0.5, 0), "")</f>
        <v/>
      </c>
      <c r="T1485" s="47"/>
      <c r="U1485" s="156" t="str">
        <f>IFERROR(IF(AG1485&lt;&gt;"",Q1485*VLOOKUP(N1485,【参考】数式用!$AG$2:$AL$48,MATCH(P1485,【参考】数式用!$AI$4:$AL$4,0)+2,0), ""), "")</f>
        <v/>
      </c>
      <c r="V1485" s="42"/>
      <c r="W1485" s="862"/>
      <c r="X1485" s="863"/>
      <c r="Y1485" s="43"/>
      <c r="Z1485" s="48"/>
      <c r="AA1485" s="155"/>
      <c r="AB1485" s="49"/>
      <c r="AC1485" s="864" t="str">
        <f>IFERROR(IF(AG1485&lt;&gt;"",Z1485*VLOOKUP(N1485,【参考】数式用!$AG$2:$AL$48,MATCH(Y1485,【参考】数式用!$AI$4:$AL$4,0)+2,0), ""), "")</f>
        <v/>
      </c>
      <c r="AD1485" s="864"/>
      <c r="AE1485" s="409"/>
      <c r="AF1485" s="53"/>
      <c r="AG1485" s="421" t="str">
        <f>IFERROR(VLOOKUP(O1485, 【参考】数式用!$AY$5:$AY$13, 1, FALSE), "")</f>
        <v/>
      </c>
      <c r="AH1485" s="422" t="str">
        <f>IFERROR(VLOOKUP(N1485, 【参考】数式用!$BA$2:$BB$48, 2, FALSE), "")</f>
        <v/>
      </c>
      <c r="AI1485" s="423" t="str">
        <f t="shared" si="48"/>
        <v/>
      </c>
      <c r="AJ1485" s="424" t="str">
        <f t="shared" si="49"/>
        <v/>
      </c>
    </row>
    <row r="1486" spans="1:36" ht="30" customHeight="1">
      <c r="A1486" s="153">
        <v>1473</v>
      </c>
      <c r="B1486" s="857" t="str">
        <f>IF(基本情報入力シート!C1511="","",基本情報入力シート!C1511)</f>
        <v/>
      </c>
      <c r="C1486" s="858"/>
      <c r="D1486" s="858"/>
      <c r="E1486" s="858"/>
      <c r="F1486" s="858"/>
      <c r="G1486" s="858"/>
      <c r="H1486" s="858"/>
      <c r="I1486" s="859"/>
      <c r="J1486" s="405" t="str">
        <f>IF(基本情報入力シート!M1511="","",基本情報入力シート!M1511)</f>
        <v/>
      </c>
      <c r="K1486" s="406" t="str">
        <f>IF(基本情報入力シート!R1511="","",基本情報入力シート!R1511)</f>
        <v/>
      </c>
      <c r="L1486" s="406" t="str">
        <f>IF(基本情報入力シート!W1511="","",基本情報入力シート!W1511)</f>
        <v/>
      </c>
      <c r="M1486" s="405" t="str">
        <f>IF(基本情報入力シート!X1511="","",基本情報入力シート!X1511)</f>
        <v/>
      </c>
      <c r="N1486" s="157" t="str">
        <f>IF(基本情報入力シート!Y1511="","",基本情報入力シート!Y1511)</f>
        <v/>
      </c>
      <c r="O1486" s="164"/>
      <c r="P1486" s="43"/>
      <c r="Q1486" s="860"/>
      <c r="R1486" s="861"/>
      <c r="S1486" s="154" t="str">
        <f>IFERROR(ROUNDDOWN(Q1486*VLOOKUP(N1486,【参考】数式用!$AR$2:$AW$48,MATCH(P1486,【参考】数式用!$AT$4:$AW$4)+2,FALSE)*0.5, 0), "")</f>
        <v/>
      </c>
      <c r="T1486" s="47"/>
      <c r="U1486" s="156" t="str">
        <f>IFERROR(IF(AG1486&lt;&gt;"",Q1486*VLOOKUP(N1486,【参考】数式用!$AG$2:$AL$48,MATCH(P1486,【参考】数式用!$AI$4:$AL$4,0)+2,0), ""), "")</f>
        <v/>
      </c>
      <c r="V1486" s="42"/>
      <c r="W1486" s="862"/>
      <c r="X1486" s="863"/>
      <c r="Y1486" s="43"/>
      <c r="Z1486" s="48"/>
      <c r="AA1486" s="155"/>
      <c r="AB1486" s="49"/>
      <c r="AC1486" s="864" t="str">
        <f>IFERROR(IF(AG1486&lt;&gt;"",Z1486*VLOOKUP(N1486,【参考】数式用!$AG$2:$AL$48,MATCH(Y1486,【参考】数式用!$AI$4:$AL$4,0)+2,0), ""), "")</f>
        <v/>
      </c>
      <c r="AD1486" s="864"/>
      <c r="AE1486" s="409"/>
      <c r="AF1486" s="53"/>
      <c r="AG1486" s="421" t="str">
        <f>IFERROR(VLOOKUP(O1486, 【参考】数式用!$AY$5:$AY$13, 1, FALSE), "")</f>
        <v/>
      </c>
      <c r="AH1486" s="422" t="str">
        <f>IFERROR(VLOOKUP(N1486, 【参考】数式用!$BA$2:$BB$48, 2, FALSE), "")</f>
        <v/>
      </c>
      <c r="AI1486" s="423" t="str">
        <f t="shared" si="48"/>
        <v/>
      </c>
      <c r="AJ1486" s="424" t="str">
        <f t="shared" si="49"/>
        <v/>
      </c>
    </row>
    <row r="1487" spans="1:36" ht="30" customHeight="1">
      <c r="A1487" s="153">
        <v>1474</v>
      </c>
      <c r="B1487" s="857" t="str">
        <f>IF(基本情報入力シート!C1512="","",基本情報入力シート!C1512)</f>
        <v/>
      </c>
      <c r="C1487" s="858"/>
      <c r="D1487" s="858"/>
      <c r="E1487" s="858"/>
      <c r="F1487" s="858"/>
      <c r="G1487" s="858"/>
      <c r="H1487" s="858"/>
      <c r="I1487" s="859"/>
      <c r="J1487" s="405" t="str">
        <f>IF(基本情報入力シート!M1512="","",基本情報入力シート!M1512)</f>
        <v/>
      </c>
      <c r="K1487" s="406" t="str">
        <f>IF(基本情報入力シート!R1512="","",基本情報入力シート!R1512)</f>
        <v/>
      </c>
      <c r="L1487" s="406" t="str">
        <f>IF(基本情報入力シート!W1512="","",基本情報入力シート!W1512)</f>
        <v/>
      </c>
      <c r="M1487" s="405" t="str">
        <f>IF(基本情報入力シート!X1512="","",基本情報入力シート!X1512)</f>
        <v/>
      </c>
      <c r="N1487" s="157" t="str">
        <f>IF(基本情報入力シート!Y1512="","",基本情報入力シート!Y1512)</f>
        <v/>
      </c>
      <c r="O1487" s="164"/>
      <c r="P1487" s="43"/>
      <c r="Q1487" s="860"/>
      <c r="R1487" s="861"/>
      <c r="S1487" s="154" t="str">
        <f>IFERROR(ROUNDDOWN(Q1487*VLOOKUP(N1487,【参考】数式用!$AR$2:$AW$48,MATCH(P1487,【参考】数式用!$AT$4:$AW$4)+2,FALSE)*0.5, 0), "")</f>
        <v/>
      </c>
      <c r="T1487" s="47"/>
      <c r="U1487" s="156" t="str">
        <f>IFERROR(IF(AG1487&lt;&gt;"",Q1487*VLOOKUP(N1487,【参考】数式用!$AG$2:$AL$48,MATCH(P1487,【参考】数式用!$AI$4:$AL$4,0)+2,0), ""), "")</f>
        <v/>
      </c>
      <c r="V1487" s="42"/>
      <c r="W1487" s="862"/>
      <c r="X1487" s="863"/>
      <c r="Y1487" s="43"/>
      <c r="Z1487" s="48"/>
      <c r="AA1487" s="155"/>
      <c r="AB1487" s="49"/>
      <c r="AC1487" s="864" t="str">
        <f>IFERROR(IF(AG1487&lt;&gt;"",Z1487*VLOOKUP(N1487,【参考】数式用!$AG$2:$AL$48,MATCH(Y1487,【参考】数式用!$AI$4:$AL$4,0)+2,0), ""), "")</f>
        <v/>
      </c>
      <c r="AD1487" s="864"/>
      <c r="AE1487" s="409"/>
      <c r="AF1487" s="53"/>
      <c r="AG1487" s="421" t="str">
        <f>IFERROR(VLOOKUP(O1487, 【参考】数式用!$AY$5:$AY$13, 1, FALSE), "")</f>
        <v/>
      </c>
      <c r="AH1487" s="422" t="str">
        <f>IFERROR(VLOOKUP(N1487, 【参考】数式用!$BA$2:$BB$48, 2, FALSE), "")</f>
        <v/>
      </c>
      <c r="AI1487" s="423" t="str">
        <f t="shared" si="48"/>
        <v/>
      </c>
      <c r="AJ1487" s="424" t="str">
        <f t="shared" si="49"/>
        <v/>
      </c>
    </row>
    <row r="1488" spans="1:36" ht="30" customHeight="1">
      <c r="A1488" s="153">
        <v>1475</v>
      </c>
      <c r="B1488" s="857" t="str">
        <f>IF(基本情報入力シート!C1513="","",基本情報入力シート!C1513)</f>
        <v/>
      </c>
      <c r="C1488" s="858"/>
      <c r="D1488" s="858"/>
      <c r="E1488" s="858"/>
      <c r="F1488" s="858"/>
      <c r="G1488" s="858"/>
      <c r="H1488" s="858"/>
      <c r="I1488" s="859"/>
      <c r="J1488" s="405" t="str">
        <f>IF(基本情報入力シート!M1513="","",基本情報入力シート!M1513)</f>
        <v/>
      </c>
      <c r="K1488" s="406" t="str">
        <f>IF(基本情報入力シート!R1513="","",基本情報入力シート!R1513)</f>
        <v/>
      </c>
      <c r="L1488" s="406" t="str">
        <f>IF(基本情報入力シート!W1513="","",基本情報入力シート!W1513)</f>
        <v/>
      </c>
      <c r="M1488" s="405" t="str">
        <f>IF(基本情報入力シート!X1513="","",基本情報入力シート!X1513)</f>
        <v/>
      </c>
      <c r="N1488" s="157" t="str">
        <f>IF(基本情報入力シート!Y1513="","",基本情報入力シート!Y1513)</f>
        <v/>
      </c>
      <c r="O1488" s="164"/>
      <c r="P1488" s="43"/>
      <c r="Q1488" s="860"/>
      <c r="R1488" s="861"/>
      <c r="S1488" s="154" t="str">
        <f>IFERROR(ROUNDDOWN(Q1488*VLOOKUP(N1488,【参考】数式用!$AR$2:$AW$48,MATCH(P1488,【参考】数式用!$AT$4:$AW$4)+2,FALSE)*0.5, 0), "")</f>
        <v/>
      </c>
      <c r="T1488" s="47"/>
      <c r="U1488" s="156" t="str">
        <f>IFERROR(IF(AG1488&lt;&gt;"",Q1488*VLOOKUP(N1488,【参考】数式用!$AG$2:$AL$48,MATCH(P1488,【参考】数式用!$AI$4:$AL$4,0)+2,0), ""), "")</f>
        <v/>
      </c>
      <c r="V1488" s="42"/>
      <c r="W1488" s="862"/>
      <c r="X1488" s="863"/>
      <c r="Y1488" s="43"/>
      <c r="Z1488" s="48"/>
      <c r="AA1488" s="155"/>
      <c r="AB1488" s="49"/>
      <c r="AC1488" s="864" t="str">
        <f>IFERROR(IF(AG1488&lt;&gt;"",Z1488*VLOOKUP(N1488,【参考】数式用!$AG$2:$AL$48,MATCH(Y1488,【参考】数式用!$AI$4:$AL$4,0)+2,0), ""), "")</f>
        <v/>
      </c>
      <c r="AD1488" s="864"/>
      <c r="AE1488" s="409"/>
      <c r="AF1488" s="53"/>
      <c r="AG1488" s="421" t="str">
        <f>IFERROR(VLOOKUP(O1488, 【参考】数式用!$AY$5:$AY$13, 1, FALSE), "")</f>
        <v/>
      </c>
      <c r="AH1488" s="422" t="str">
        <f>IFERROR(VLOOKUP(N1488, 【参考】数式用!$BA$2:$BB$48, 2, FALSE), "")</f>
        <v/>
      </c>
      <c r="AI1488" s="423" t="str">
        <f t="shared" si="48"/>
        <v/>
      </c>
      <c r="AJ1488" s="424" t="str">
        <f t="shared" si="49"/>
        <v/>
      </c>
    </row>
    <row r="1489" spans="1:36" ht="30" customHeight="1">
      <c r="A1489" s="153">
        <v>1476</v>
      </c>
      <c r="B1489" s="857" t="str">
        <f>IF(基本情報入力シート!C1514="","",基本情報入力シート!C1514)</f>
        <v/>
      </c>
      <c r="C1489" s="858"/>
      <c r="D1489" s="858"/>
      <c r="E1489" s="858"/>
      <c r="F1489" s="858"/>
      <c r="G1489" s="858"/>
      <c r="H1489" s="858"/>
      <c r="I1489" s="859"/>
      <c r="J1489" s="405" t="str">
        <f>IF(基本情報入力シート!M1514="","",基本情報入力シート!M1514)</f>
        <v/>
      </c>
      <c r="K1489" s="406" t="str">
        <f>IF(基本情報入力シート!R1514="","",基本情報入力シート!R1514)</f>
        <v/>
      </c>
      <c r="L1489" s="406" t="str">
        <f>IF(基本情報入力シート!W1514="","",基本情報入力シート!W1514)</f>
        <v/>
      </c>
      <c r="M1489" s="405" t="str">
        <f>IF(基本情報入力シート!X1514="","",基本情報入力シート!X1514)</f>
        <v/>
      </c>
      <c r="N1489" s="157" t="str">
        <f>IF(基本情報入力シート!Y1514="","",基本情報入力シート!Y1514)</f>
        <v/>
      </c>
      <c r="O1489" s="164"/>
      <c r="P1489" s="43"/>
      <c r="Q1489" s="860"/>
      <c r="R1489" s="861"/>
      <c r="S1489" s="154" t="str">
        <f>IFERROR(ROUNDDOWN(Q1489*VLOOKUP(N1489,【参考】数式用!$AR$2:$AW$48,MATCH(P1489,【参考】数式用!$AT$4:$AW$4)+2,FALSE)*0.5, 0), "")</f>
        <v/>
      </c>
      <c r="T1489" s="47"/>
      <c r="U1489" s="156" t="str">
        <f>IFERROR(IF(AG1489&lt;&gt;"",Q1489*VLOOKUP(N1489,【参考】数式用!$AG$2:$AL$48,MATCH(P1489,【参考】数式用!$AI$4:$AL$4,0)+2,0), ""), "")</f>
        <v/>
      </c>
      <c r="V1489" s="42"/>
      <c r="W1489" s="862"/>
      <c r="X1489" s="863"/>
      <c r="Y1489" s="43"/>
      <c r="Z1489" s="48"/>
      <c r="AA1489" s="155"/>
      <c r="AB1489" s="49"/>
      <c r="AC1489" s="864" t="str">
        <f>IFERROR(IF(AG1489&lt;&gt;"",Z1489*VLOOKUP(N1489,【参考】数式用!$AG$2:$AL$48,MATCH(Y1489,【参考】数式用!$AI$4:$AL$4,0)+2,0), ""), "")</f>
        <v/>
      </c>
      <c r="AD1489" s="864"/>
      <c r="AE1489" s="409"/>
      <c r="AF1489" s="53"/>
      <c r="AG1489" s="421" t="str">
        <f>IFERROR(VLOOKUP(O1489, 【参考】数式用!$AY$5:$AY$13, 1, FALSE), "")</f>
        <v/>
      </c>
      <c r="AH1489" s="422" t="str">
        <f>IFERROR(VLOOKUP(N1489, 【参考】数式用!$BA$2:$BB$48, 2, FALSE), "")</f>
        <v/>
      </c>
      <c r="AI1489" s="423" t="str">
        <f t="shared" si="48"/>
        <v/>
      </c>
      <c r="AJ1489" s="424" t="str">
        <f t="shared" si="49"/>
        <v/>
      </c>
    </row>
    <row r="1490" spans="1:36" ht="30" customHeight="1">
      <c r="A1490" s="153">
        <v>1477</v>
      </c>
      <c r="B1490" s="857" t="str">
        <f>IF(基本情報入力シート!C1515="","",基本情報入力シート!C1515)</f>
        <v/>
      </c>
      <c r="C1490" s="858"/>
      <c r="D1490" s="858"/>
      <c r="E1490" s="858"/>
      <c r="F1490" s="858"/>
      <c r="G1490" s="858"/>
      <c r="H1490" s="858"/>
      <c r="I1490" s="859"/>
      <c r="J1490" s="405" t="str">
        <f>IF(基本情報入力シート!M1515="","",基本情報入力シート!M1515)</f>
        <v/>
      </c>
      <c r="K1490" s="406" t="str">
        <f>IF(基本情報入力シート!R1515="","",基本情報入力シート!R1515)</f>
        <v/>
      </c>
      <c r="L1490" s="406" t="str">
        <f>IF(基本情報入力シート!W1515="","",基本情報入力シート!W1515)</f>
        <v/>
      </c>
      <c r="M1490" s="405" t="str">
        <f>IF(基本情報入力シート!X1515="","",基本情報入力シート!X1515)</f>
        <v/>
      </c>
      <c r="N1490" s="157" t="str">
        <f>IF(基本情報入力シート!Y1515="","",基本情報入力シート!Y1515)</f>
        <v/>
      </c>
      <c r="O1490" s="164"/>
      <c r="P1490" s="43"/>
      <c r="Q1490" s="860"/>
      <c r="R1490" s="861"/>
      <c r="S1490" s="154" t="str">
        <f>IFERROR(ROUNDDOWN(Q1490*VLOOKUP(N1490,【参考】数式用!$AR$2:$AW$48,MATCH(P1490,【参考】数式用!$AT$4:$AW$4)+2,FALSE)*0.5, 0), "")</f>
        <v/>
      </c>
      <c r="T1490" s="47"/>
      <c r="U1490" s="156" t="str">
        <f>IFERROR(IF(AG1490&lt;&gt;"",Q1490*VLOOKUP(N1490,【参考】数式用!$AG$2:$AL$48,MATCH(P1490,【参考】数式用!$AI$4:$AL$4,0)+2,0), ""), "")</f>
        <v/>
      </c>
      <c r="V1490" s="42"/>
      <c r="W1490" s="862"/>
      <c r="X1490" s="863"/>
      <c r="Y1490" s="43"/>
      <c r="Z1490" s="48"/>
      <c r="AA1490" s="155"/>
      <c r="AB1490" s="49"/>
      <c r="AC1490" s="864" t="str">
        <f>IFERROR(IF(AG1490&lt;&gt;"",Z1490*VLOOKUP(N1490,【参考】数式用!$AG$2:$AL$48,MATCH(Y1490,【参考】数式用!$AI$4:$AL$4,0)+2,0), ""), "")</f>
        <v/>
      </c>
      <c r="AD1490" s="864"/>
      <c r="AE1490" s="409"/>
      <c r="AF1490" s="53"/>
      <c r="AG1490" s="421" t="str">
        <f>IFERROR(VLOOKUP(O1490, 【参考】数式用!$AY$5:$AY$13, 1, FALSE), "")</f>
        <v/>
      </c>
      <c r="AH1490" s="422" t="str">
        <f>IFERROR(VLOOKUP(N1490, 【参考】数式用!$BA$2:$BB$48, 2, FALSE), "")</f>
        <v/>
      </c>
      <c r="AI1490" s="423" t="str">
        <f t="shared" si="48"/>
        <v/>
      </c>
      <c r="AJ1490" s="424" t="str">
        <f t="shared" si="49"/>
        <v/>
      </c>
    </row>
    <row r="1491" spans="1:36" ht="30" customHeight="1">
      <c r="A1491" s="153">
        <v>1478</v>
      </c>
      <c r="B1491" s="857" t="str">
        <f>IF(基本情報入力シート!C1516="","",基本情報入力シート!C1516)</f>
        <v/>
      </c>
      <c r="C1491" s="858"/>
      <c r="D1491" s="858"/>
      <c r="E1491" s="858"/>
      <c r="F1491" s="858"/>
      <c r="G1491" s="858"/>
      <c r="H1491" s="858"/>
      <c r="I1491" s="859"/>
      <c r="J1491" s="405" t="str">
        <f>IF(基本情報入力シート!M1516="","",基本情報入力シート!M1516)</f>
        <v/>
      </c>
      <c r="K1491" s="406" t="str">
        <f>IF(基本情報入力シート!R1516="","",基本情報入力シート!R1516)</f>
        <v/>
      </c>
      <c r="L1491" s="406" t="str">
        <f>IF(基本情報入力シート!W1516="","",基本情報入力シート!W1516)</f>
        <v/>
      </c>
      <c r="M1491" s="405" t="str">
        <f>IF(基本情報入力シート!X1516="","",基本情報入力シート!X1516)</f>
        <v/>
      </c>
      <c r="N1491" s="157" t="str">
        <f>IF(基本情報入力シート!Y1516="","",基本情報入力シート!Y1516)</f>
        <v/>
      </c>
      <c r="O1491" s="164"/>
      <c r="P1491" s="43"/>
      <c r="Q1491" s="860"/>
      <c r="R1491" s="861"/>
      <c r="S1491" s="154" t="str">
        <f>IFERROR(ROUNDDOWN(Q1491*VLOOKUP(N1491,【参考】数式用!$AR$2:$AW$48,MATCH(P1491,【参考】数式用!$AT$4:$AW$4)+2,FALSE)*0.5, 0), "")</f>
        <v/>
      </c>
      <c r="T1491" s="47"/>
      <c r="U1491" s="156" t="str">
        <f>IFERROR(IF(AG1491&lt;&gt;"",Q1491*VLOOKUP(N1491,【参考】数式用!$AG$2:$AL$48,MATCH(P1491,【参考】数式用!$AI$4:$AL$4,0)+2,0), ""), "")</f>
        <v/>
      </c>
      <c r="V1491" s="42"/>
      <c r="W1491" s="862"/>
      <c r="X1491" s="863"/>
      <c r="Y1491" s="43"/>
      <c r="Z1491" s="48"/>
      <c r="AA1491" s="155"/>
      <c r="AB1491" s="49"/>
      <c r="AC1491" s="864" t="str">
        <f>IFERROR(IF(AG1491&lt;&gt;"",Z1491*VLOOKUP(N1491,【参考】数式用!$AG$2:$AL$48,MATCH(Y1491,【参考】数式用!$AI$4:$AL$4,0)+2,0), ""), "")</f>
        <v/>
      </c>
      <c r="AD1491" s="864"/>
      <c r="AE1491" s="409"/>
      <c r="AF1491" s="53"/>
      <c r="AG1491" s="421" t="str">
        <f>IFERROR(VLOOKUP(O1491, 【参考】数式用!$AY$5:$AY$13, 1, FALSE), "")</f>
        <v/>
      </c>
      <c r="AH1491" s="422" t="str">
        <f>IFERROR(VLOOKUP(N1491, 【参考】数式用!$BA$2:$BB$48, 2, FALSE), "")</f>
        <v/>
      </c>
      <c r="AI1491" s="423" t="str">
        <f t="shared" si="48"/>
        <v/>
      </c>
      <c r="AJ1491" s="424" t="str">
        <f t="shared" si="49"/>
        <v/>
      </c>
    </row>
    <row r="1492" spans="1:36" ht="30" customHeight="1">
      <c r="A1492" s="153">
        <v>1479</v>
      </c>
      <c r="B1492" s="857" t="str">
        <f>IF(基本情報入力シート!C1517="","",基本情報入力シート!C1517)</f>
        <v/>
      </c>
      <c r="C1492" s="858"/>
      <c r="D1492" s="858"/>
      <c r="E1492" s="858"/>
      <c r="F1492" s="858"/>
      <c r="G1492" s="858"/>
      <c r="H1492" s="858"/>
      <c r="I1492" s="859"/>
      <c r="J1492" s="405" t="str">
        <f>IF(基本情報入力シート!M1517="","",基本情報入力シート!M1517)</f>
        <v/>
      </c>
      <c r="K1492" s="406" t="str">
        <f>IF(基本情報入力シート!R1517="","",基本情報入力シート!R1517)</f>
        <v/>
      </c>
      <c r="L1492" s="406" t="str">
        <f>IF(基本情報入力シート!W1517="","",基本情報入力シート!W1517)</f>
        <v/>
      </c>
      <c r="M1492" s="405" t="str">
        <f>IF(基本情報入力シート!X1517="","",基本情報入力シート!X1517)</f>
        <v/>
      </c>
      <c r="N1492" s="157" t="str">
        <f>IF(基本情報入力シート!Y1517="","",基本情報入力シート!Y1517)</f>
        <v/>
      </c>
      <c r="O1492" s="164"/>
      <c r="P1492" s="43"/>
      <c r="Q1492" s="860"/>
      <c r="R1492" s="861"/>
      <c r="S1492" s="154" t="str">
        <f>IFERROR(ROUNDDOWN(Q1492*VLOOKUP(N1492,【参考】数式用!$AR$2:$AW$48,MATCH(P1492,【参考】数式用!$AT$4:$AW$4)+2,FALSE)*0.5, 0), "")</f>
        <v/>
      </c>
      <c r="T1492" s="47"/>
      <c r="U1492" s="156" t="str">
        <f>IFERROR(IF(AG1492&lt;&gt;"",Q1492*VLOOKUP(N1492,【参考】数式用!$AG$2:$AL$48,MATCH(P1492,【参考】数式用!$AI$4:$AL$4,0)+2,0), ""), "")</f>
        <v/>
      </c>
      <c r="V1492" s="42"/>
      <c r="W1492" s="862"/>
      <c r="X1492" s="863"/>
      <c r="Y1492" s="43"/>
      <c r="Z1492" s="48"/>
      <c r="AA1492" s="155"/>
      <c r="AB1492" s="49"/>
      <c r="AC1492" s="864" t="str">
        <f>IFERROR(IF(AG1492&lt;&gt;"",Z1492*VLOOKUP(N1492,【参考】数式用!$AG$2:$AL$48,MATCH(Y1492,【参考】数式用!$AI$4:$AL$4,0)+2,0), ""), "")</f>
        <v/>
      </c>
      <c r="AD1492" s="864"/>
      <c r="AE1492" s="409"/>
      <c r="AF1492" s="53"/>
      <c r="AG1492" s="421" t="str">
        <f>IFERROR(VLOOKUP(O1492, 【参考】数式用!$AY$5:$AY$13, 1, FALSE), "")</f>
        <v/>
      </c>
      <c r="AH1492" s="422" t="str">
        <f>IFERROR(VLOOKUP(N1492, 【参考】数式用!$BA$2:$BB$48, 2, FALSE), "")</f>
        <v/>
      </c>
      <c r="AI1492" s="423" t="str">
        <f t="shared" si="48"/>
        <v/>
      </c>
      <c r="AJ1492" s="424" t="str">
        <f t="shared" si="49"/>
        <v/>
      </c>
    </row>
    <row r="1493" spans="1:36" ht="30" customHeight="1">
      <c r="A1493" s="153">
        <v>1480</v>
      </c>
      <c r="B1493" s="857" t="str">
        <f>IF(基本情報入力シート!C1518="","",基本情報入力シート!C1518)</f>
        <v/>
      </c>
      <c r="C1493" s="858"/>
      <c r="D1493" s="858"/>
      <c r="E1493" s="858"/>
      <c r="F1493" s="858"/>
      <c r="G1493" s="858"/>
      <c r="H1493" s="858"/>
      <c r="I1493" s="859"/>
      <c r="J1493" s="405" t="str">
        <f>IF(基本情報入力シート!M1518="","",基本情報入力シート!M1518)</f>
        <v/>
      </c>
      <c r="K1493" s="406" t="str">
        <f>IF(基本情報入力シート!R1518="","",基本情報入力シート!R1518)</f>
        <v/>
      </c>
      <c r="L1493" s="406" t="str">
        <f>IF(基本情報入力シート!W1518="","",基本情報入力シート!W1518)</f>
        <v/>
      </c>
      <c r="M1493" s="405" t="str">
        <f>IF(基本情報入力シート!X1518="","",基本情報入力シート!X1518)</f>
        <v/>
      </c>
      <c r="N1493" s="157" t="str">
        <f>IF(基本情報入力シート!Y1518="","",基本情報入力シート!Y1518)</f>
        <v/>
      </c>
      <c r="O1493" s="164"/>
      <c r="P1493" s="43"/>
      <c r="Q1493" s="860"/>
      <c r="R1493" s="861"/>
      <c r="S1493" s="154" t="str">
        <f>IFERROR(ROUNDDOWN(Q1493*VLOOKUP(N1493,【参考】数式用!$AR$2:$AW$48,MATCH(P1493,【参考】数式用!$AT$4:$AW$4)+2,FALSE)*0.5, 0), "")</f>
        <v/>
      </c>
      <c r="T1493" s="47"/>
      <c r="U1493" s="156" t="str">
        <f>IFERROR(IF(AG1493&lt;&gt;"",Q1493*VLOOKUP(N1493,【参考】数式用!$AG$2:$AL$48,MATCH(P1493,【参考】数式用!$AI$4:$AL$4,0)+2,0), ""), "")</f>
        <v/>
      </c>
      <c r="V1493" s="42"/>
      <c r="W1493" s="862"/>
      <c r="X1493" s="863"/>
      <c r="Y1493" s="43"/>
      <c r="Z1493" s="48"/>
      <c r="AA1493" s="155"/>
      <c r="AB1493" s="49"/>
      <c r="AC1493" s="864" t="str">
        <f>IFERROR(IF(AG1493&lt;&gt;"",Z1493*VLOOKUP(N1493,【参考】数式用!$AG$2:$AL$48,MATCH(Y1493,【参考】数式用!$AI$4:$AL$4,0)+2,0), ""), "")</f>
        <v/>
      </c>
      <c r="AD1493" s="864"/>
      <c r="AE1493" s="409"/>
      <c r="AF1493" s="53"/>
      <c r="AG1493" s="421" t="str">
        <f>IFERROR(VLOOKUP(O1493, 【参考】数式用!$AY$5:$AY$13, 1, FALSE), "")</f>
        <v/>
      </c>
      <c r="AH1493" s="422" t="str">
        <f>IFERROR(VLOOKUP(N1493, 【参考】数式用!$BA$2:$BB$48, 2, FALSE), "")</f>
        <v/>
      </c>
      <c r="AI1493" s="423" t="str">
        <f t="shared" si="48"/>
        <v/>
      </c>
      <c r="AJ1493" s="424" t="str">
        <f t="shared" si="49"/>
        <v/>
      </c>
    </row>
    <row r="1494" spans="1:36" ht="30" customHeight="1">
      <c r="A1494" s="153">
        <v>1481</v>
      </c>
      <c r="B1494" s="857" t="str">
        <f>IF(基本情報入力シート!C1519="","",基本情報入力シート!C1519)</f>
        <v/>
      </c>
      <c r="C1494" s="858"/>
      <c r="D1494" s="858"/>
      <c r="E1494" s="858"/>
      <c r="F1494" s="858"/>
      <c r="G1494" s="858"/>
      <c r="H1494" s="858"/>
      <c r="I1494" s="859"/>
      <c r="J1494" s="405" t="str">
        <f>IF(基本情報入力シート!M1519="","",基本情報入力シート!M1519)</f>
        <v/>
      </c>
      <c r="K1494" s="406" t="str">
        <f>IF(基本情報入力シート!R1519="","",基本情報入力シート!R1519)</f>
        <v/>
      </c>
      <c r="L1494" s="406" t="str">
        <f>IF(基本情報入力シート!W1519="","",基本情報入力シート!W1519)</f>
        <v/>
      </c>
      <c r="M1494" s="405" t="str">
        <f>IF(基本情報入力シート!X1519="","",基本情報入力シート!X1519)</f>
        <v/>
      </c>
      <c r="N1494" s="157" t="str">
        <f>IF(基本情報入力シート!Y1519="","",基本情報入力シート!Y1519)</f>
        <v/>
      </c>
      <c r="O1494" s="164"/>
      <c r="P1494" s="43"/>
      <c r="Q1494" s="860"/>
      <c r="R1494" s="861"/>
      <c r="S1494" s="154" t="str">
        <f>IFERROR(ROUNDDOWN(Q1494*VLOOKUP(N1494,【参考】数式用!$AR$2:$AW$48,MATCH(P1494,【参考】数式用!$AT$4:$AW$4)+2,FALSE)*0.5, 0), "")</f>
        <v/>
      </c>
      <c r="T1494" s="47"/>
      <c r="U1494" s="156" t="str">
        <f>IFERROR(IF(AG1494&lt;&gt;"",Q1494*VLOOKUP(N1494,【参考】数式用!$AG$2:$AL$48,MATCH(P1494,【参考】数式用!$AI$4:$AL$4,0)+2,0), ""), "")</f>
        <v/>
      </c>
      <c r="V1494" s="42"/>
      <c r="W1494" s="862"/>
      <c r="X1494" s="863"/>
      <c r="Y1494" s="43"/>
      <c r="Z1494" s="48"/>
      <c r="AA1494" s="155"/>
      <c r="AB1494" s="49"/>
      <c r="AC1494" s="864" t="str">
        <f>IFERROR(IF(AG1494&lt;&gt;"",Z1494*VLOOKUP(N1494,【参考】数式用!$AG$2:$AL$48,MATCH(Y1494,【参考】数式用!$AI$4:$AL$4,0)+2,0), ""), "")</f>
        <v/>
      </c>
      <c r="AD1494" s="864"/>
      <c r="AE1494" s="409"/>
      <c r="AF1494" s="53"/>
      <c r="AG1494" s="421" t="str">
        <f>IFERROR(VLOOKUP(O1494, 【参考】数式用!$AY$5:$AY$13, 1, FALSE), "")</f>
        <v/>
      </c>
      <c r="AH1494" s="422" t="str">
        <f>IFERROR(VLOOKUP(N1494, 【参考】数式用!$BA$2:$BB$48, 2, FALSE), "")</f>
        <v/>
      </c>
      <c r="AI1494" s="423" t="str">
        <f t="shared" si="48"/>
        <v/>
      </c>
      <c r="AJ1494" s="424" t="str">
        <f t="shared" si="49"/>
        <v/>
      </c>
    </row>
    <row r="1495" spans="1:36" ht="30" customHeight="1">
      <c r="A1495" s="153">
        <v>1482</v>
      </c>
      <c r="B1495" s="857" t="str">
        <f>IF(基本情報入力シート!C1520="","",基本情報入力シート!C1520)</f>
        <v/>
      </c>
      <c r="C1495" s="858"/>
      <c r="D1495" s="858"/>
      <c r="E1495" s="858"/>
      <c r="F1495" s="858"/>
      <c r="G1495" s="858"/>
      <c r="H1495" s="858"/>
      <c r="I1495" s="859"/>
      <c r="J1495" s="405" t="str">
        <f>IF(基本情報入力シート!M1520="","",基本情報入力シート!M1520)</f>
        <v/>
      </c>
      <c r="K1495" s="406" t="str">
        <f>IF(基本情報入力シート!R1520="","",基本情報入力シート!R1520)</f>
        <v/>
      </c>
      <c r="L1495" s="406" t="str">
        <f>IF(基本情報入力シート!W1520="","",基本情報入力シート!W1520)</f>
        <v/>
      </c>
      <c r="M1495" s="405" t="str">
        <f>IF(基本情報入力シート!X1520="","",基本情報入力シート!X1520)</f>
        <v/>
      </c>
      <c r="N1495" s="157" t="str">
        <f>IF(基本情報入力シート!Y1520="","",基本情報入力シート!Y1520)</f>
        <v/>
      </c>
      <c r="O1495" s="164"/>
      <c r="P1495" s="43"/>
      <c r="Q1495" s="860"/>
      <c r="R1495" s="861"/>
      <c r="S1495" s="154" t="str">
        <f>IFERROR(ROUNDDOWN(Q1495*VLOOKUP(N1495,【参考】数式用!$AR$2:$AW$48,MATCH(P1495,【参考】数式用!$AT$4:$AW$4)+2,FALSE)*0.5, 0), "")</f>
        <v/>
      </c>
      <c r="T1495" s="47"/>
      <c r="U1495" s="156" t="str">
        <f>IFERROR(IF(AG1495&lt;&gt;"",Q1495*VLOOKUP(N1495,【参考】数式用!$AG$2:$AL$48,MATCH(P1495,【参考】数式用!$AI$4:$AL$4,0)+2,0), ""), "")</f>
        <v/>
      </c>
      <c r="V1495" s="42"/>
      <c r="W1495" s="862"/>
      <c r="X1495" s="863"/>
      <c r="Y1495" s="43"/>
      <c r="Z1495" s="48"/>
      <c r="AA1495" s="155"/>
      <c r="AB1495" s="49"/>
      <c r="AC1495" s="864" t="str">
        <f>IFERROR(IF(AG1495&lt;&gt;"",Z1495*VLOOKUP(N1495,【参考】数式用!$AG$2:$AL$48,MATCH(Y1495,【参考】数式用!$AI$4:$AL$4,0)+2,0), ""), "")</f>
        <v/>
      </c>
      <c r="AD1495" s="864"/>
      <c r="AE1495" s="409"/>
      <c r="AF1495" s="53"/>
      <c r="AG1495" s="421" t="str">
        <f>IFERROR(VLOOKUP(O1495, 【参考】数式用!$AY$5:$AY$13, 1, FALSE), "")</f>
        <v/>
      </c>
      <c r="AH1495" s="422" t="str">
        <f>IFERROR(VLOOKUP(N1495, 【参考】数式用!$BA$2:$BB$48, 2, FALSE), "")</f>
        <v/>
      </c>
      <c r="AI1495" s="423" t="str">
        <f t="shared" si="48"/>
        <v/>
      </c>
      <c r="AJ1495" s="424" t="str">
        <f t="shared" si="49"/>
        <v/>
      </c>
    </row>
    <row r="1496" spans="1:36" ht="30" customHeight="1">
      <c r="A1496" s="153">
        <v>1483</v>
      </c>
      <c r="B1496" s="857" t="str">
        <f>IF(基本情報入力シート!C1521="","",基本情報入力シート!C1521)</f>
        <v/>
      </c>
      <c r="C1496" s="858"/>
      <c r="D1496" s="858"/>
      <c r="E1496" s="858"/>
      <c r="F1496" s="858"/>
      <c r="G1496" s="858"/>
      <c r="H1496" s="858"/>
      <c r="I1496" s="859"/>
      <c r="J1496" s="405" t="str">
        <f>IF(基本情報入力シート!M1521="","",基本情報入力シート!M1521)</f>
        <v/>
      </c>
      <c r="K1496" s="406" t="str">
        <f>IF(基本情報入力シート!R1521="","",基本情報入力シート!R1521)</f>
        <v/>
      </c>
      <c r="L1496" s="406" t="str">
        <f>IF(基本情報入力シート!W1521="","",基本情報入力シート!W1521)</f>
        <v/>
      </c>
      <c r="M1496" s="405" t="str">
        <f>IF(基本情報入力シート!X1521="","",基本情報入力シート!X1521)</f>
        <v/>
      </c>
      <c r="N1496" s="157" t="str">
        <f>IF(基本情報入力シート!Y1521="","",基本情報入力シート!Y1521)</f>
        <v/>
      </c>
      <c r="O1496" s="164"/>
      <c r="P1496" s="43"/>
      <c r="Q1496" s="860"/>
      <c r="R1496" s="861"/>
      <c r="S1496" s="154" t="str">
        <f>IFERROR(ROUNDDOWN(Q1496*VLOOKUP(N1496,【参考】数式用!$AR$2:$AW$48,MATCH(P1496,【参考】数式用!$AT$4:$AW$4)+2,FALSE)*0.5, 0), "")</f>
        <v/>
      </c>
      <c r="T1496" s="47"/>
      <c r="U1496" s="156" t="str">
        <f>IFERROR(IF(AG1496&lt;&gt;"",Q1496*VLOOKUP(N1496,【参考】数式用!$AG$2:$AL$48,MATCH(P1496,【参考】数式用!$AI$4:$AL$4,0)+2,0), ""), "")</f>
        <v/>
      </c>
      <c r="V1496" s="42"/>
      <c r="W1496" s="862"/>
      <c r="X1496" s="863"/>
      <c r="Y1496" s="43"/>
      <c r="Z1496" s="48"/>
      <c r="AA1496" s="155"/>
      <c r="AB1496" s="49"/>
      <c r="AC1496" s="864" t="str">
        <f>IFERROR(IF(AG1496&lt;&gt;"",Z1496*VLOOKUP(N1496,【参考】数式用!$AG$2:$AL$48,MATCH(Y1496,【参考】数式用!$AI$4:$AL$4,0)+2,0), ""), "")</f>
        <v/>
      </c>
      <c r="AD1496" s="864"/>
      <c r="AE1496" s="409"/>
      <c r="AF1496" s="53"/>
      <c r="AG1496" s="421" t="str">
        <f>IFERROR(VLOOKUP(O1496, 【参考】数式用!$AY$5:$AY$13, 1, FALSE), "")</f>
        <v/>
      </c>
      <c r="AH1496" s="422" t="str">
        <f>IFERROR(VLOOKUP(N1496, 【参考】数式用!$BA$2:$BB$48, 2, FALSE), "")</f>
        <v/>
      </c>
      <c r="AI1496" s="423" t="str">
        <f t="shared" si="48"/>
        <v/>
      </c>
      <c r="AJ1496" s="424" t="str">
        <f t="shared" si="49"/>
        <v/>
      </c>
    </row>
    <row r="1497" spans="1:36" ht="30" customHeight="1">
      <c r="A1497" s="153">
        <v>1484</v>
      </c>
      <c r="B1497" s="857" t="str">
        <f>IF(基本情報入力シート!C1522="","",基本情報入力シート!C1522)</f>
        <v/>
      </c>
      <c r="C1497" s="858"/>
      <c r="D1497" s="858"/>
      <c r="E1497" s="858"/>
      <c r="F1497" s="858"/>
      <c r="G1497" s="858"/>
      <c r="H1497" s="858"/>
      <c r="I1497" s="859"/>
      <c r="J1497" s="405" t="str">
        <f>IF(基本情報入力シート!M1522="","",基本情報入力シート!M1522)</f>
        <v/>
      </c>
      <c r="K1497" s="406" t="str">
        <f>IF(基本情報入力シート!R1522="","",基本情報入力シート!R1522)</f>
        <v/>
      </c>
      <c r="L1497" s="406" t="str">
        <f>IF(基本情報入力シート!W1522="","",基本情報入力シート!W1522)</f>
        <v/>
      </c>
      <c r="M1497" s="405" t="str">
        <f>IF(基本情報入力シート!X1522="","",基本情報入力シート!X1522)</f>
        <v/>
      </c>
      <c r="N1497" s="157" t="str">
        <f>IF(基本情報入力シート!Y1522="","",基本情報入力シート!Y1522)</f>
        <v/>
      </c>
      <c r="O1497" s="164"/>
      <c r="P1497" s="43"/>
      <c r="Q1497" s="860"/>
      <c r="R1497" s="861"/>
      <c r="S1497" s="154" t="str">
        <f>IFERROR(ROUNDDOWN(Q1497*VLOOKUP(N1497,【参考】数式用!$AR$2:$AW$48,MATCH(P1497,【参考】数式用!$AT$4:$AW$4)+2,FALSE)*0.5, 0), "")</f>
        <v/>
      </c>
      <c r="T1497" s="47"/>
      <c r="U1497" s="156" t="str">
        <f>IFERROR(IF(AG1497&lt;&gt;"",Q1497*VLOOKUP(N1497,【参考】数式用!$AG$2:$AL$48,MATCH(P1497,【参考】数式用!$AI$4:$AL$4,0)+2,0), ""), "")</f>
        <v/>
      </c>
      <c r="V1497" s="42"/>
      <c r="W1497" s="862"/>
      <c r="X1497" s="863"/>
      <c r="Y1497" s="43"/>
      <c r="Z1497" s="48"/>
      <c r="AA1497" s="155"/>
      <c r="AB1497" s="49"/>
      <c r="AC1497" s="864" t="str">
        <f>IFERROR(IF(AG1497&lt;&gt;"",Z1497*VLOOKUP(N1497,【参考】数式用!$AG$2:$AL$48,MATCH(Y1497,【参考】数式用!$AI$4:$AL$4,0)+2,0), ""), "")</f>
        <v/>
      </c>
      <c r="AD1497" s="864"/>
      <c r="AE1497" s="409"/>
      <c r="AF1497" s="53"/>
      <c r="AG1497" s="421" t="str">
        <f>IFERROR(VLOOKUP(O1497, 【参考】数式用!$AY$5:$AY$13, 1, FALSE), "")</f>
        <v/>
      </c>
      <c r="AH1497" s="422" t="str">
        <f>IFERROR(VLOOKUP(N1497, 【参考】数式用!$BA$2:$BB$48, 2, FALSE), "")</f>
        <v/>
      </c>
      <c r="AI1497" s="423" t="str">
        <f t="shared" si="48"/>
        <v/>
      </c>
      <c r="AJ1497" s="424" t="str">
        <f t="shared" si="49"/>
        <v/>
      </c>
    </row>
    <row r="1498" spans="1:36" ht="30" customHeight="1">
      <c r="A1498" s="153">
        <v>1485</v>
      </c>
      <c r="B1498" s="857" t="str">
        <f>IF(基本情報入力シート!C1523="","",基本情報入力シート!C1523)</f>
        <v/>
      </c>
      <c r="C1498" s="858"/>
      <c r="D1498" s="858"/>
      <c r="E1498" s="858"/>
      <c r="F1498" s="858"/>
      <c r="G1498" s="858"/>
      <c r="H1498" s="858"/>
      <c r="I1498" s="859"/>
      <c r="J1498" s="405" t="str">
        <f>IF(基本情報入力シート!M1523="","",基本情報入力シート!M1523)</f>
        <v/>
      </c>
      <c r="K1498" s="406" t="str">
        <f>IF(基本情報入力シート!R1523="","",基本情報入力シート!R1523)</f>
        <v/>
      </c>
      <c r="L1498" s="406" t="str">
        <f>IF(基本情報入力シート!W1523="","",基本情報入力シート!W1523)</f>
        <v/>
      </c>
      <c r="M1498" s="405" t="str">
        <f>IF(基本情報入力シート!X1523="","",基本情報入力シート!X1523)</f>
        <v/>
      </c>
      <c r="N1498" s="157" t="str">
        <f>IF(基本情報入力シート!Y1523="","",基本情報入力シート!Y1523)</f>
        <v/>
      </c>
      <c r="O1498" s="164"/>
      <c r="P1498" s="43"/>
      <c r="Q1498" s="860"/>
      <c r="R1498" s="861"/>
      <c r="S1498" s="154" t="str">
        <f>IFERROR(ROUNDDOWN(Q1498*VLOOKUP(N1498,【参考】数式用!$AR$2:$AW$48,MATCH(P1498,【参考】数式用!$AT$4:$AW$4)+2,FALSE)*0.5, 0), "")</f>
        <v/>
      </c>
      <c r="T1498" s="47"/>
      <c r="U1498" s="156" t="str">
        <f>IFERROR(IF(AG1498&lt;&gt;"",Q1498*VLOOKUP(N1498,【参考】数式用!$AG$2:$AL$48,MATCH(P1498,【参考】数式用!$AI$4:$AL$4,0)+2,0), ""), "")</f>
        <v/>
      </c>
      <c r="V1498" s="42"/>
      <c r="W1498" s="862"/>
      <c r="X1498" s="863"/>
      <c r="Y1498" s="43"/>
      <c r="Z1498" s="48"/>
      <c r="AA1498" s="155"/>
      <c r="AB1498" s="49"/>
      <c r="AC1498" s="864" t="str">
        <f>IFERROR(IF(AG1498&lt;&gt;"",Z1498*VLOOKUP(N1498,【参考】数式用!$AG$2:$AL$48,MATCH(Y1498,【参考】数式用!$AI$4:$AL$4,0)+2,0), ""), "")</f>
        <v/>
      </c>
      <c r="AD1498" s="864"/>
      <c r="AE1498" s="409"/>
      <c r="AF1498" s="53"/>
      <c r="AG1498" s="421" t="str">
        <f>IFERROR(VLOOKUP(O1498, 【参考】数式用!$AY$5:$AY$13, 1, FALSE), "")</f>
        <v/>
      </c>
      <c r="AH1498" s="422" t="str">
        <f>IFERROR(VLOOKUP(N1498, 【参考】数式用!$BA$2:$BB$48, 2, FALSE), "")</f>
        <v/>
      </c>
      <c r="AI1498" s="423" t="str">
        <f t="shared" si="48"/>
        <v/>
      </c>
      <c r="AJ1498" s="424" t="str">
        <f t="shared" si="49"/>
        <v/>
      </c>
    </row>
    <row r="1499" spans="1:36" ht="30" customHeight="1">
      <c r="A1499" s="153">
        <v>1486</v>
      </c>
      <c r="B1499" s="857" t="str">
        <f>IF(基本情報入力シート!C1524="","",基本情報入力シート!C1524)</f>
        <v/>
      </c>
      <c r="C1499" s="858"/>
      <c r="D1499" s="858"/>
      <c r="E1499" s="858"/>
      <c r="F1499" s="858"/>
      <c r="G1499" s="858"/>
      <c r="H1499" s="858"/>
      <c r="I1499" s="859"/>
      <c r="J1499" s="405" t="str">
        <f>IF(基本情報入力シート!M1524="","",基本情報入力シート!M1524)</f>
        <v/>
      </c>
      <c r="K1499" s="406" t="str">
        <f>IF(基本情報入力シート!R1524="","",基本情報入力シート!R1524)</f>
        <v/>
      </c>
      <c r="L1499" s="406" t="str">
        <f>IF(基本情報入力シート!W1524="","",基本情報入力シート!W1524)</f>
        <v/>
      </c>
      <c r="M1499" s="405" t="str">
        <f>IF(基本情報入力シート!X1524="","",基本情報入力シート!X1524)</f>
        <v/>
      </c>
      <c r="N1499" s="157" t="str">
        <f>IF(基本情報入力シート!Y1524="","",基本情報入力シート!Y1524)</f>
        <v/>
      </c>
      <c r="O1499" s="164"/>
      <c r="P1499" s="43"/>
      <c r="Q1499" s="860"/>
      <c r="R1499" s="861"/>
      <c r="S1499" s="154" t="str">
        <f>IFERROR(ROUNDDOWN(Q1499*VLOOKUP(N1499,【参考】数式用!$AR$2:$AW$48,MATCH(P1499,【参考】数式用!$AT$4:$AW$4)+2,FALSE)*0.5, 0), "")</f>
        <v/>
      </c>
      <c r="T1499" s="47"/>
      <c r="U1499" s="156" t="str">
        <f>IFERROR(IF(AG1499&lt;&gt;"",Q1499*VLOOKUP(N1499,【参考】数式用!$AG$2:$AL$48,MATCH(P1499,【参考】数式用!$AI$4:$AL$4,0)+2,0), ""), "")</f>
        <v/>
      </c>
      <c r="V1499" s="42"/>
      <c r="W1499" s="862"/>
      <c r="X1499" s="863"/>
      <c r="Y1499" s="43"/>
      <c r="Z1499" s="48"/>
      <c r="AA1499" s="155"/>
      <c r="AB1499" s="49"/>
      <c r="AC1499" s="864" t="str">
        <f>IFERROR(IF(AG1499&lt;&gt;"",Z1499*VLOOKUP(N1499,【参考】数式用!$AG$2:$AL$48,MATCH(Y1499,【参考】数式用!$AI$4:$AL$4,0)+2,0), ""), "")</f>
        <v/>
      </c>
      <c r="AD1499" s="864"/>
      <c r="AE1499" s="409"/>
      <c r="AF1499" s="53"/>
      <c r="AG1499" s="421" t="str">
        <f>IFERROR(VLOOKUP(O1499, 【参考】数式用!$AY$5:$AY$13, 1, FALSE), "")</f>
        <v/>
      </c>
      <c r="AH1499" s="422" t="str">
        <f>IFERROR(VLOOKUP(N1499, 【参考】数式用!$BA$2:$BB$48, 2, FALSE), "")</f>
        <v/>
      </c>
      <c r="AI1499" s="423" t="str">
        <f t="shared" si="48"/>
        <v/>
      </c>
      <c r="AJ1499" s="424" t="str">
        <f t="shared" si="49"/>
        <v/>
      </c>
    </row>
    <row r="1500" spans="1:36" ht="30" customHeight="1">
      <c r="A1500" s="153">
        <v>1487</v>
      </c>
      <c r="B1500" s="857" t="str">
        <f>IF(基本情報入力シート!C1525="","",基本情報入力シート!C1525)</f>
        <v/>
      </c>
      <c r="C1500" s="858"/>
      <c r="D1500" s="858"/>
      <c r="E1500" s="858"/>
      <c r="F1500" s="858"/>
      <c r="G1500" s="858"/>
      <c r="H1500" s="858"/>
      <c r="I1500" s="859"/>
      <c r="J1500" s="405" t="str">
        <f>IF(基本情報入力シート!M1525="","",基本情報入力シート!M1525)</f>
        <v/>
      </c>
      <c r="K1500" s="406" t="str">
        <f>IF(基本情報入力シート!R1525="","",基本情報入力シート!R1525)</f>
        <v/>
      </c>
      <c r="L1500" s="406" t="str">
        <f>IF(基本情報入力シート!W1525="","",基本情報入力シート!W1525)</f>
        <v/>
      </c>
      <c r="M1500" s="405" t="str">
        <f>IF(基本情報入力シート!X1525="","",基本情報入力シート!X1525)</f>
        <v/>
      </c>
      <c r="N1500" s="157" t="str">
        <f>IF(基本情報入力シート!Y1525="","",基本情報入力シート!Y1525)</f>
        <v/>
      </c>
      <c r="O1500" s="164"/>
      <c r="P1500" s="43"/>
      <c r="Q1500" s="860"/>
      <c r="R1500" s="861"/>
      <c r="S1500" s="154" t="str">
        <f>IFERROR(ROUNDDOWN(Q1500*VLOOKUP(N1500,【参考】数式用!$AR$2:$AW$48,MATCH(P1500,【参考】数式用!$AT$4:$AW$4)+2,FALSE)*0.5, 0), "")</f>
        <v/>
      </c>
      <c r="T1500" s="47"/>
      <c r="U1500" s="156" t="str">
        <f>IFERROR(IF(AG1500&lt;&gt;"",Q1500*VLOOKUP(N1500,【参考】数式用!$AG$2:$AL$48,MATCH(P1500,【参考】数式用!$AI$4:$AL$4,0)+2,0), ""), "")</f>
        <v/>
      </c>
      <c r="V1500" s="42"/>
      <c r="W1500" s="862"/>
      <c r="X1500" s="863"/>
      <c r="Y1500" s="43"/>
      <c r="Z1500" s="48"/>
      <c r="AA1500" s="155"/>
      <c r="AB1500" s="49"/>
      <c r="AC1500" s="864" t="str">
        <f>IFERROR(IF(AG1500&lt;&gt;"",Z1500*VLOOKUP(N1500,【参考】数式用!$AG$2:$AL$48,MATCH(Y1500,【参考】数式用!$AI$4:$AL$4,0)+2,0), ""), "")</f>
        <v/>
      </c>
      <c r="AD1500" s="864"/>
      <c r="AE1500" s="409"/>
      <c r="AF1500" s="53"/>
      <c r="AG1500" s="421" t="str">
        <f>IFERROR(VLOOKUP(O1500, 【参考】数式用!$AY$5:$AY$13, 1, FALSE), "")</f>
        <v/>
      </c>
      <c r="AH1500" s="422" t="str">
        <f>IFERROR(VLOOKUP(N1500, 【参考】数式用!$BA$2:$BB$48, 2, FALSE), "")</f>
        <v/>
      </c>
      <c r="AI1500" s="423" t="str">
        <f t="shared" si="48"/>
        <v/>
      </c>
      <c r="AJ1500" s="424" t="str">
        <f t="shared" si="49"/>
        <v/>
      </c>
    </row>
    <row r="1501" spans="1:36" ht="30" customHeight="1">
      <c r="A1501" s="153">
        <v>1488</v>
      </c>
      <c r="B1501" s="857" t="str">
        <f>IF(基本情報入力シート!C1526="","",基本情報入力シート!C1526)</f>
        <v/>
      </c>
      <c r="C1501" s="858"/>
      <c r="D1501" s="858"/>
      <c r="E1501" s="858"/>
      <c r="F1501" s="858"/>
      <c r="G1501" s="858"/>
      <c r="H1501" s="858"/>
      <c r="I1501" s="859"/>
      <c r="J1501" s="405" t="str">
        <f>IF(基本情報入力シート!M1526="","",基本情報入力シート!M1526)</f>
        <v/>
      </c>
      <c r="K1501" s="406" t="str">
        <f>IF(基本情報入力シート!R1526="","",基本情報入力シート!R1526)</f>
        <v/>
      </c>
      <c r="L1501" s="406" t="str">
        <f>IF(基本情報入力シート!W1526="","",基本情報入力シート!W1526)</f>
        <v/>
      </c>
      <c r="M1501" s="405" t="str">
        <f>IF(基本情報入力シート!X1526="","",基本情報入力シート!X1526)</f>
        <v/>
      </c>
      <c r="N1501" s="157" t="str">
        <f>IF(基本情報入力シート!Y1526="","",基本情報入力シート!Y1526)</f>
        <v/>
      </c>
      <c r="O1501" s="164"/>
      <c r="P1501" s="43"/>
      <c r="Q1501" s="860"/>
      <c r="R1501" s="861"/>
      <c r="S1501" s="154" t="str">
        <f>IFERROR(ROUNDDOWN(Q1501*VLOOKUP(N1501,【参考】数式用!$AR$2:$AW$48,MATCH(P1501,【参考】数式用!$AT$4:$AW$4)+2,FALSE)*0.5, 0), "")</f>
        <v/>
      </c>
      <c r="T1501" s="47"/>
      <c r="U1501" s="156" t="str">
        <f>IFERROR(IF(AG1501&lt;&gt;"",Q1501*VLOOKUP(N1501,【参考】数式用!$AG$2:$AL$48,MATCH(P1501,【参考】数式用!$AI$4:$AL$4,0)+2,0), ""), "")</f>
        <v/>
      </c>
      <c r="V1501" s="42"/>
      <c r="W1501" s="862"/>
      <c r="X1501" s="863"/>
      <c r="Y1501" s="43"/>
      <c r="Z1501" s="48"/>
      <c r="AA1501" s="155"/>
      <c r="AB1501" s="49"/>
      <c r="AC1501" s="864" t="str">
        <f>IFERROR(IF(AG1501&lt;&gt;"",Z1501*VLOOKUP(N1501,【参考】数式用!$AG$2:$AL$48,MATCH(Y1501,【参考】数式用!$AI$4:$AL$4,0)+2,0), ""), "")</f>
        <v/>
      </c>
      <c r="AD1501" s="864"/>
      <c r="AE1501" s="409"/>
      <c r="AF1501" s="53"/>
      <c r="AG1501" s="421" t="str">
        <f>IFERROR(VLOOKUP(O1501, 【参考】数式用!$AY$5:$AY$13, 1, FALSE), "")</f>
        <v/>
      </c>
      <c r="AH1501" s="422" t="str">
        <f>IFERROR(VLOOKUP(N1501, 【参考】数式用!$BA$2:$BB$48, 2, FALSE), "")</f>
        <v/>
      </c>
      <c r="AI1501" s="423" t="str">
        <f t="shared" si="48"/>
        <v/>
      </c>
      <c r="AJ1501" s="424" t="str">
        <f t="shared" si="49"/>
        <v/>
      </c>
    </row>
    <row r="1502" spans="1:36" ht="30" customHeight="1">
      <c r="A1502" s="153">
        <v>1489</v>
      </c>
      <c r="B1502" s="857" t="str">
        <f>IF(基本情報入力シート!C1527="","",基本情報入力シート!C1527)</f>
        <v/>
      </c>
      <c r="C1502" s="858"/>
      <c r="D1502" s="858"/>
      <c r="E1502" s="858"/>
      <c r="F1502" s="858"/>
      <c r="G1502" s="858"/>
      <c r="H1502" s="858"/>
      <c r="I1502" s="859"/>
      <c r="J1502" s="405" t="str">
        <f>IF(基本情報入力シート!M1527="","",基本情報入力シート!M1527)</f>
        <v/>
      </c>
      <c r="K1502" s="406" t="str">
        <f>IF(基本情報入力シート!R1527="","",基本情報入力シート!R1527)</f>
        <v/>
      </c>
      <c r="L1502" s="406" t="str">
        <f>IF(基本情報入力シート!W1527="","",基本情報入力シート!W1527)</f>
        <v/>
      </c>
      <c r="M1502" s="405" t="str">
        <f>IF(基本情報入力シート!X1527="","",基本情報入力シート!X1527)</f>
        <v/>
      </c>
      <c r="N1502" s="157" t="str">
        <f>IF(基本情報入力シート!Y1527="","",基本情報入力シート!Y1527)</f>
        <v/>
      </c>
      <c r="O1502" s="164"/>
      <c r="P1502" s="43"/>
      <c r="Q1502" s="860"/>
      <c r="R1502" s="861"/>
      <c r="S1502" s="154" t="str">
        <f>IFERROR(ROUNDDOWN(Q1502*VLOOKUP(N1502,【参考】数式用!$AR$2:$AW$48,MATCH(P1502,【参考】数式用!$AT$4:$AW$4)+2,FALSE)*0.5, 0), "")</f>
        <v/>
      </c>
      <c r="T1502" s="47"/>
      <c r="U1502" s="156" t="str">
        <f>IFERROR(IF(AG1502&lt;&gt;"",Q1502*VLOOKUP(N1502,【参考】数式用!$AG$2:$AL$48,MATCH(P1502,【参考】数式用!$AI$4:$AL$4,0)+2,0), ""), "")</f>
        <v/>
      </c>
      <c r="V1502" s="42"/>
      <c r="W1502" s="862"/>
      <c r="X1502" s="863"/>
      <c r="Y1502" s="43"/>
      <c r="Z1502" s="48"/>
      <c r="AA1502" s="155"/>
      <c r="AB1502" s="49"/>
      <c r="AC1502" s="864" t="str">
        <f>IFERROR(IF(AG1502&lt;&gt;"",Z1502*VLOOKUP(N1502,【参考】数式用!$AG$2:$AL$48,MATCH(Y1502,【参考】数式用!$AI$4:$AL$4,0)+2,0), ""), "")</f>
        <v/>
      </c>
      <c r="AD1502" s="864"/>
      <c r="AE1502" s="409"/>
      <c r="AF1502" s="53"/>
      <c r="AG1502" s="421" t="str">
        <f>IFERROR(VLOOKUP(O1502, 【参考】数式用!$AY$5:$AY$13, 1, FALSE), "")</f>
        <v/>
      </c>
      <c r="AH1502" s="422" t="str">
        <f>IFERROR(VLOOKUP(N1502, 【参考】数式用!$BA$2:$BB$48, 2, FALSE), "")</f>
        <v/>
      </c>
      <c r="AI1502" s="423" t="str">
        <f t="shared" si="48"/>
        <v/>
      </c>
      <c r="AJ1502" s="424" t="str">
        <f t="shared" si="49"/>
        <v/>
      </c>
    </row>
    <row r="1503" spans="1:36" ht="30" customHeight="1">
      <c r="A1503" s="153">
        <v>1490</v>
      </c>
      <c r="B1503" s="857" t="str">
        <f>IF(基本情報入力シート!C1528="","",基本情報入力シート!C1528)</f>
        <v/>
      </c>
      <c r="C1503" s="858"/>
      <c r="D1503" s="858"/>
      <c r="E1503" s="858"/>
      <c r="F1503" s="858"/>
      <c r="G1503" s="858"/>
      <c r="H1503" s="858"/>
      <c r="I1503" s="859"/>
      <c r="J1503" s="405" t="str">
        <f>IF(基本情報入力シート!M1528="","",基本情報入力シート!M1528)</f>
        <v/>
      </c>
      <c r="K1503" s="406" t="str">
        <f>IF(基本情報入力シート!R1528="","",基本情報入力シート!R1528)</f>
        <v/>
      </c>
      <c r="L1503" s="406" t="str">
        <f>IF(基本情報入力シート!W1528="","",基本情報入力シート!W1528)</f>
        <v/>
      </c>
      <c r="M1503" s="405" t="str">
        <f>IF(基本情報入力シート!X1528="","",基本情報入力シート!X1528)</f>
        <v/>
      </c>
      <c r="N1503" s="157" t="str">
        <f>IF(基本情報入力シート!Y1528="","",基本情報入力シート!Y1528)</f>
        <v/>
      </c>
      <c r="O1503" s="164"/>
      <c r="P1503" s="43"/>
      <c r="Q1503" s="860"/>
      <c r="R1503" s="861"/>
      <c r="S1503" s="154" t="str">
        <f>IFERROR(ROUNDDOWN(Q1503*VLOOKUP(N1503,【参考】数式用!$AR$2:$AW$48,MATCH(P1503,【参考】数式用!$AT$4:$AW$4)+2,FALSE)*0.5, 0), "")</f>
        <v/>
      </c>
      <c r="T1503" s="47"/>
      <c r="U1503" s="156" t="str">
        <f>IFERROR(IF(AG1503&lt;&gt;"",Q1503*VLOOKUP(N1503,【参考】数式用!$AG$2:$AL$48,MATCH(P1503,【参考】数式用!$AI$4:$AL$4,0)+2,0), ""), "")</f>
        <v/>
      </c>
      <c r="V1503" s="42"/>
      <c r="W1503" s="862"/>
      <c r="X1503" s="863"/>
      <c r="Y1503" s="43"/>
      <c r="Z1503" s="48"/>
      <c r="AA1503" s="155"/>
      <c r="AB1503" s="49"/>
      <c r="AC1503" s="864" t="str">
        <f>IFERROR(IF(AG1503&lt;&gt;"",Z1503*VLOOKUP(N1503,【参考】数式用!$AG$2:$AL$48,MATCH(Y1503,【参考】数式用!$AI$4:$AL$4,0)+2,0), ""), "")</f>
        <v/>
      </c>
      <c r="AD1503" s="864"/>
      <c r="AE1503" s="409"/>
      <c r="AF1503" s="53"/>
      <c r="AG1503" s="421" t="str">
        <f>IFERROR(VLOOKUP(O1503, 【参考】数式用!$AY$5:$AY$13, 1, FALSE), "")</f>
        <v/>
      </c>
      <c r="AH1503" s="422" t="str">
        <f>IFERROR(VLOOKUP(N1503, 【参考】数式用!$BA$2:$BB$48, 2, FALSE), "")</f>
        <v/>
      </c>
      <c r="AI1503" s="423" t="str">
        <f t="shared" si="48"/>
        <v/>
      </c>
      <c r="AJ1503" s="424" t="str">
        <f t="shared" si="49"/>
        <v/>
      </c>
    </row>
    <row r="1504" spans="1:36" ht="30" customHeight="1">
      <c r="A1504" s="153">
        <v>1491</v>
      </c>
      <c r="B1504" s="857" t="str">
        <f>IF(基本情報入力シート!C1529="","",基本情報入力シート!C1529)</f>
        <v/>
      </c>
      <c r="C1504" s="858"/>
      <c r="D1504" s="858"/>
      <c r="E1504" s="858"/>
      <c r="F1504" s="858"/>
      <c r="G1504" s="858"/>
      <c r="H1504" s="858"/>
      <c r="I1504" s="859"/>
      <c r="J1504" s="405" t="str">
        <f>IF(基本情報入力シート!M1529="","",基本情報入力シート!M1529)</f>
        <v/>
      </c>
      <c r="K1504" s="406" t="str">
        <f>IF(基本情報入力シート!R1529="","",基本情報入力シート!R1529)</f>
        <v/>
      </c>
      <c r="L1504" s="406" t="str">
        <f>IF(基本情報入力シート!W1529="","",基本情報入力シート!W1529)</f>
        <v/>
      </c>
      <c r="M1504" s="405" t="str">
        <f>IF(基本情報入力シート!X1529="","",基本情報入力シート!X1529)</f>
        <v/>
      </c>
      <c r="N1504" s="157" t="str">
        <f>IF(基本情報入力シート!Y1529="","",基本情報入力シート!Y1529)</f>
        <v/>
      </c>
      <c r="O1504" s="164"/>
      <c r="P1504" s="43"/>
      <c r="Q1504" s="860"/>
      <c r="R1504" s="861"/>
      <c r="S1504" s="154" t="str">
        <f>IFERROR(ROUNDDOWN(Q1504*VLOOKUP(N1504,【参考】数式用!$AR$2:$AW$48,MATCH(P1504,【参考】数式用!$AT$4:$AW$4)+2,FALSE)*0.5, 0), "")</f>
        <v/>
      </c>
      <c r="T1504" s="47"/>
      <c r="U1504" s="156" t="str">
        <f>IFERROR(IF(AG1504&lt;&gt;"",Q1504*VLOOKUP(N1504,【参考】数式用!$AG$2:$AL$48,MATCH(P1504,【参考】数式用!$AI$4:$AL$4,0)+2,0), ""), "")</f>
        <v/>
      </c>
      <c r="V1504" s="42"/>
      <c r="W1504" s="862"/>
      <c r="X1504" s="863"/>
      <c r="Y1504" s="43"/>
      <c r="Z1504" s="48"/>
      <c r="AA1504" s="155"/>
      <c r="AB1504" s="49"/>
      <c r="AC1504" s="864" t="str">
        <f>IFERROR(IF(AG1504&lt;&gt;"",Z1504*VLOOKUP(N1504,【参考】数式用!$AG$2:$AL$48,MATCH(Y1504,【参考】数式用!$AI$4:$AL$4,0)+2,0), ""), "")</f>
        <v/>
      </c>
      <c r="AD1504" s="864"/>
      <c r="AE1504" s="409"/>
      <c r="AF1504" s="53"/>
      <c r="AG1504" s="421" t="str">
        <f>IFERROR(VLOOKUP(O1504, 【参考】数式用!$AY$5:$AY$13, 1, FALSE), "")</f>
        <v/>
      </c>
      <c r="AH1504" s="422" t="str">
        <f>IFERROR(VLOOKUP(N1504, 【参考】数式用!$BA$2:$BB$48, 2, FALSE), "")</f>
        <v/>
      </c>
      <c r="AI1504" s="423" t="str">
        <f t="shared" si="48"/>
        <v/>
      </c>
      <c r="AJ1504" s="424" t="str">
        <f t="shared" si="49"/>
        <v/>
      </c>
    </row>
    <row r="1505" spans="1:36" ht="30" customHeight="1">
      <c r="A1505" s="153">
        <v>1492</v>
      </c>
      <c r="B1505" s="857" t="str">
        <f>IF(基本情報入力シート!C1530="","",基本情報入力シート!C1530)</f>
        <v/>
      </c>
      <c r="C1505" s="858"/>
      <c r="D1505" s="858"/>
      <c r="E1505" s="858"/>
      <c r="F1505" s="858"/>
      <c r="G1505" s="858"/>
      <c r="H1505" s="858"/>
      <c r="I1505" s="859"/>
      <c r="J1505" s="405" t="str">
        <f>IF(基本情報入力シート!M1530="","",基本情報入力シート!M1530)</f>
        <v/>
      </c>
      <c r="K1505" s="406" t="str">
        <f>IF(基本情報入力シート!R1530="","",基本情報入力シート!R1530)</f>
        <v/>
      </c>
      <c r="L1505" s="406" t="str">
        <f>IF(基本情報入力シート!W1530="","",基本情報入力シート!W1530)</f>
        <v/>
      </c>
      <c r="M1505" s="405" t="str">
        <f>IF(基本情報入力シート!X1530="","",基本情報入力シート!X1530)</f>
        <v/>
      </c>
      <c r="N1505" s="157" t="str">
        <f>IF(基本情報入力シート!Y1530="","",基本情報入力シート!Y1530)</f>
        <v/>
      </c>
      <c r="O1505" s="164"/>
      <c r="P1505" s="43"/>
      <c r="Q1505" s="860"/>
      <c r="R1505" s="861"/>
      <c r="S1505" s="154" t="str">
        <f>IFERROR(ROUNDDOWN(Q1505*VLOOKUP(N1505,【参考】数式用!$AR$2:$AW$48,MATCH(P1505,【参考】数式用!$AT$4:$AW$4)+2,FALSE)*0.5, 0), "")</f>
        <v/>
      </c>
      <c r="T1505" s="47"/>
      <c r="U1505" s="156" t="str">
        <f>IFERROR(IF(AG1505&lt;&gt;"",Q1505*VLOOKUP(N1505,【参考】数式用!$AG$2:$AL$48,MATCH(P1505,【参考】数式用!$AI$4:$AL$4,0)+2,0), ""), "")</f>
        <v/>
      </c>
      <c r="V1505" s="42"/>
      <c r="W1505" s="862"/>
      <c r="X1505" s="863"/>
      <c r="Y1505" s="43"/>
      <c r="Z1505" s="48"/>
      <c r="AA1505" s="155"/>
      <c r="AB1505" s="49"/>
      <c r="AC1505" s="864" t="str">
        <f>IFERROR(IF(AG1505&lt;&gt;"",Z1505*VLOOKUP(N1505,【参考】数式用!$AG$2:$AL$48,MATCH(Y1505,【参考】数式用!$AI$4:$AL$4,0)+2,0), ""), "")</f>
        <v/>
      </c>
      <c r="AD1505" s="864"/>
      <c r="AE1505" s="409"/>
      <c r="AF1505" s="53"/>
      <c r="AG1505" s="421" t="str">
        <f>IFERROR(VLOOKUP(O1505, 【参考】数式用!$AY$5:$AY$13, 1, FALSE), "")</f>
        <v/>
      </c>
      <c r="AH1505" s="422" t="str">
        <f>IFERROR(VLOOKUP(N1505, 【参考】数式用!$BA$2:$BB$48, 2, FALSE), "")</f>
        <v/>
      </c>
      <c r="AI1505" s="423" t="str">
        <f t="shared" si="48"/>
        <v/>
      </c>
      <c r="AJ1505" s="424" t="str">
        <f t="shared" si="49"/>
        <v/>
      </c>
    </row>
    <row r="1506" spans="1:36" ht="30" customHeight="1">
      <c r="A1506" s="153">
        <v>1493</v>
      </c>
      <c r="B1506" s="857" t="str">
        <f>IF(基本情報入力シート!C1531="","",基本情報入力シート!C1531)</f>
        <v/>
      </c>
      <c r="C1506" s="858"/>
      <c r="D1506" s="858"/>
      <c r="E1506" s="858"/>
      <c r="F1506" s="858"/>
      <c r="G1506" s="858"/>
      <c r="H1506" s="858"/>
      <c r="I1506" s="859"/>
      <c r="J1506" s="405" t="str">
        <f>IF(基本情報入力シート!M1531="","",基本情報入力シート!M1531)</f>
        <v/>
      </c>
      <c r="K1506" s="406" t="str">
        <f>IF(基本情報入力シート!R1531="","",基本情報入力シート!R1531)</f>
        <v/>
      </c>
      <c r="L1506" s="406" t="str">
        <f>IF(基本情報入力シート!W1531="","",基本情報入力シート!W1531)</f>
        <v/>
      </c>
      <c r="M1506" s="405" t="str">
        <f>IF(基本情報入力シート!X1531="","",基本情報入力シート!X1531)</f>
        <v/>
      </c>
      <c r="N1506" s="157" t="str">
        <f>IF(基本情報入力シート!Y1531="","",基本情報入力シート!Y1531)</f>
        <v/>
      </c>
      <c r="O1506" s="164"/>
      <c r="P1506" s="43"/>
      <c r="Q1506" s="860"/>
      <c r="R1506" s="861"/>
      <c r="S1506" s="154" t="str">
        <f>IFERROR(ROUNDDOWN(Q1506*VLOOKUP(N1506,【参考】数式用!$AR$2:$AW$48,MATCH(P1506,【参考】数式用!$AT$4:$AW$4)+2,FALSE)*0.5, 0), "")</f>
        <v/>
      </c>
      <c r="T1506" s="47"/>
      <c r="U1506" s="156" t="str">
        <f>IFERROR(IF(AG1506&lt;&gt;"",Q1506*VLOOKUP(N1506,【参考】数式用!$AG$2:$AL$48,MATCH(P1506,【参考】数式用!$AI$4:$AL$4,0)+2,0), ""), "")</f>
        <v/>
      </c>
      <c r="V1506" s="42"/>
      <c r="W1506" s="862"/>
      <c r="X1506" s="863"/>
      <c r="Y1506" s="43"/>
      <c r="Z1506" s="48"/>
      <c r="AA1506" s="155"/>
      <c r="AB1506" s="49"/>
      <c r="AC1506" s="864" t="str">
        <f>IFERROR(IF(AG1506&lt;&gt;"",Z1506*VLOOKUP(N1506,【参考】数式用!$AG$2:$AL$48,MATCH(Y1506,【参考】数式用!$AI$4:$AL$4,0)+2,0), ""), "")</f>
        <v/>
      </c>
      <c r="AD1506" s="864"/>
      <c r="AE1506" s="409"/>
      <c r="AF1506" s="53"/>
      <c r="AG1506" s="421" t="str">
        <f>IFERROR(VLOOKUP(O1506, 【参考】数式用!$AY$5:$AY$13, 1, FALSE), "")</f>
        <v/>
      </c>
      <c r="AH1506" s="422" t="str">
        <f>IFERROR(VLOOKUP(N1506, 【参考】数式用!$BA$2:$BB$48, 2, FALSE), "")</f>
        <v/>
      </c>
      <c r="AI1506" s="423" t="str">
        <f t="shared" si="48"/>
        <v/>
      </c>
      <c r="AJ1506" s="424" t="str">
        <f t="shared" si="49"/>
        <v/>
      </c>
    </row>
    <row r="1507" spans="1:36" ht="30" customHeight="1">
      <c r="A1507" s="153">
        <v>1494</v>
      </c>
      <c r="B1507" s="857" t="str">
        <f>IF(基本情報入力シート!C1532="","",基本情報入力シート!C1532)</f>
        <v/>
      </c>
      <c r="C1507" s="858"/>
      <c r="D1507" s="858"/>
      <c r="E1507" s="858"/>
      <c r="F1507" s="858"/>
      <c r="G1507" s="858"/>
      <c r="H1507" s="858"/>
      <c r="I1507" s="859"/>
      <c r="J1507" s="405" t="str">
        <f>IF(基本情報入力シート!M1532="","",基本情報入力シート!M1532)</f>
        <v/>
      </c>
      <c r="K1507" s="406" t="str">
        <f>IF(基本情報入力シート!R1532="","",基本情報入力シート!R1532)</f>
        <v/>
      </c>
      <c r="L1507" s="406" t="str">
        <f>IF(基本情報入力シート!W1532="","",基本情報入力シート!W1532)</f>
        <v/>
      </c>
      <c r="M1507" s="405" t="str">
        <f>IF(基本情報入力シート!X1532="","",基本情報入力シート!X1532)</f>
        <v/>
      </c>
      <c r="N1507" s="157" t="str">
        <f>IF(基本情報入力シート!Y1532="","",基本情報入力シート!Y1532)</f>
        <v/>
      </c>
      <c r="O1507" s="164"/>
      <c r="P1507" s="43"/>
      <c r="Q1507" s="860"/>
      <c r="R1507" s="861"/>
      <c r="S1507" s="154" t="str">
        <f>IFERROR(ROUNDDOWN(Q1507*VLOOKUP(N1507,【参考】数式用!$AR$2:$AW$48,MATCH(P1507,【参考】数式用!$AT$4:$AW$4)+2,FALSE)*0.5, 0), "")</f>
        <v/>
      </c>
      <c r="T1507" s="47"/>
      <c r="U1507" s="156" t="str">
        <f>IFERROR(IF(AG1507&lt;&gt;"",Q1507*VLOOKUP(N1507,【参考】数式用!$AG$2:$AL$48,MATCH(P1507,【参考】数式用!$AI$4:$AL$4,0)+2,0), ""), "")</f>
        <v/>
      </c>
      <c r="V1507" s="42"/>
      <c r="W1507" s="862"/>
      <c r="X1507" s="863"/>
      <c r="Y1507" s="43"/>
      <c r="Z1507" s="48"/>
      <c r="AA1507" s="155"/>
      <c r="AB1507" s="49"/>
      <c r="AC1507" s="864" t="str">
        <f>IFERROR(IF(AG1507&lt;&gt;"",Z1507*VLOOKUP(N1507,【参考】数式用!$AG$2:$AL$48,MATCH(Y1507,【参考】数式用!$AI$4:$AL$4,0)+2,0), ""), "")</f>
        <v/>
      </c>
      <c r="AD1507" s="864"/>
      <c r="AE1507" s="409"/>
      <c r="AF1507" s="53"/>
      <c r="AG1507" s="421" t="str">
        <f>IFERROR(VLOOKUP(O1507, 【参考】数式用!$AY$5:$AY$13, 1, FALSE), "")</f>
        <v/>
      </c>
      <c r="AH1507" s="422" t="str">
        <f>IFERROR(VLOOKUP(N1507, 【参考】数式用!$BA$2:$BB$48, 2, FALSE), "")</f>
        <v/>
      </c>
      <c r="AI1507" s="423" t="str">
        <f t="shared" si="48"/>
        <v/>
      </c>
      <c r="AJ1507" s="424" t="str">
        <f t="shared" si="49"/>
        <v/>
      </c>
    </row>
    <row r="1508" spans="1:36" ht="30" customHeight="1">
      <c r="A1508" s="153">
        <v>1495</v>
      </c>
      <c r="B1508" s="857" t="str">
        <f>IF(基本情報入力シート!C1533="","",基本情報入力シート!C1533)</f>
        <v/>
      </c>
      <c r="C1508" s="858"/>
      <c r="D1508" s="858"/>
      <c r="E1508" s="858"/>
      <c r="F1508" s="858"/>
      <c r="G1508" s="858"/>
      <c r="H1508" s="858"/>
      <c r="I1508" s="859"/>
      <c r="J1508" s="405" t="str">
        <f>IF(基本情報入力シート!M1533="","",基本情報入力シート!M1533)</f>
        <v/>
      </c>
      <c r="K1508" s="406" t="str">
        <f>IF(基本情報入力シート!R1533="","",基本情報入力シート!R1533)</f>
        <v/>
      </c>
      <c r="L1508" s="406" t="str">
        <f>IF(基本情報入力シート!W1533="","",基本情報入力シート!W1533)</f>
        <v/>
      </c>
      <c r="M1508" s="405" t="str">
        <f>IF(基本情報入力シート!X1533="","",基本情報入力シート!X1533)</f>
        <v/>
      </c>
      <c r="N1508" s="157" t="str">
        <f>IF(基本情報入力シート!Y1533="","",基本情報入力シート!Y1533)</f>
        <v/>
      </c>
      <c r="O1508" s="164"/>
      <c r="P1508" s="43"/>
      <c r="Q1508" s="860"/>
      <c r="R1508" s="861"/>
      <c r="S1508" s="154" t="str">
        <f>IFERROR(ROUNDDOWN(Q1508*VLOOKUP(N1508,【参考】数式用!$AR$2:$AW$48,MATCH(P1508,【参考】数式用!$AT$4:$AW$4)+2,FALSE)*0.5, 0), "")</f>
        <v/>
      </c>
      <c r="T1508" s="47"/>
      <c r="U1508" s="156" t="str">
        <f>IFERROR(IF(AG1508&lt;&gt;"",Q1508*VLOOKUP(N1508,【参考】数式用!$AG$2:$AL$48,MATCH(P1508,【参考】数式用!$AI$4:$AL$4,0)+2,0), ""), "")</f>
        <v/>
      </c>
      <c r="V1508" s="42"/>
      <c r="W1508" s="862"/>
      <c r="X1508" s="863"/>
      <c r="Y1508" s="43"/>
      <c r="Z1508" s="48"/>
      <c r="AA1508" s="155"/>
      <c r="AB1508" s="49"/>
      <c r="AC1508" s="864" t="str">
        <f>IFERROR(IF(AG1508&lt;&gt;"",Z1508*VLOOKUP(N1508,【参考】数式用!$AG$2:$AL$48,MATCH(Y1508,【参考】数式用!$AI$4:$AL$4,0)+2,0), ""), "")</f>
        <v/>
      </c>
      <c r="AD1508" s="864"/>
      <c r="AE1508" s="409"/>
      <c r="AF1508" s="53"/>
      <c r="AG1508" s="421" t="str">
        <f>IFERROR(VLOOKUP(O1508, 【参考】数式用!$AY$5:$AY$13, 1, FALSE), "")</f>
        <v/>
      </c>
      <c r="AH1508" s="422" t="str">
        <f>IFERROR(VLOOKUP(N1508, 【参考】数式用!$BA$2:$BB$48, 2, FALSE), "")</f>
        <v/>
      </c>
      <c r="AI1508" s="423" t="str">
        <f t="shared" si="48"/>
        <v/>
      </c>
      <c r="AJ1508" s="424" t="str">
        <f t="shared" si="49"/>
        <v/>
      </c>
    </row>
    <row r="1509" spans="1:36" ht="30" customHeight="1">
      <c r="A1509" s="153">
        <v>1496</v>
      </c>
      <c r="B1509" s="857" t="str">
        <f>IF(基本情報入力シート!C1534="","",基本情報入力シート!C1534)</f>
        <v/>
      </c>
      <c r="C1509" s="858"/>
      <c r="D1509" s="858"/>
      <c r="E1509" s="858"/>
      <c r="F1509" s="858"/>
      <c r="G1509" s="858"/>
      <c r="H1509" s="858"/>
      <c r="I1509" s="859"/>
      <c r="J1509" s="405" t="str">
        <f>IF(基本情報入力シート!M1534="","",基本情報入力シート!M1534)</f>
        <v/>
      </c>
      <c r="K1509" s="406" t="str">
        <f>IF(基本情報入力シート!R1534="","",基本情報入力シート!R1534)</f>
        <v/>
      </c>
      <c r="L1509" s="406" t="str">
        <f>IF(基本情報入力シート!W1534="","",基本情報入力シート!W1534)</f>
        <v/>
      </c>
      <c r="M1509" s="405" t="str">
        <f>IF(基本情報入力シート!X1534="","",基本情報入力シート!X1534)</f>
        <v/>
      </c>
      <c r="N1509" s="157" t="str">
        <f>IF(基本情報入力シート!Y1534="","",基本情報入力シート!Y1534)</f>
        <v/>
      </c>
      <c r="O1509" s="164"/>
      <c r="P1509" s="43"/>
      <c r="Q1509" s="860"/>
      <c r="R1509" s="861"/>
      <c r="S1509" s="154" t="str">
        <f>IFERROR(ROUNDDOWN(Q1509*VLOOKUP(N1509,【参考】数式用!$AR$2:$AW$48,MATCH(P1509,【参考】数式用!$AT$4:$AW$4)+2,FALSE)*0.5, 0), "")</f>
        <v/>
      </c>
      <c r="T1509" s="47"/>
      <c r="U1509" s="156" t="str">
        <f>IFERROR(IF(AG1509&lt;&gt;"",Q1509*VLOOKUP(N1509,【参考】数式用!$AG$2:$AL$48,MATCH(P1509,【参考】数式用!$AI$4:$AL$4,0)+2,0), ""), "")</f>
        <v/>
      </c>
      <c r="V1509" s="42"/>
      <c r="W1509" s="862"/>
      <c r="X1509" s="863"/>
      <c r="Y1509" s="43"/>
      <c r="Z1509" s="48"/>
      <c r="AA1509" s="155"/>
      <c r="AB1509" s="49"/>
      <c r="AC1509" s="864" t="str">
        <f>IFERROR(IF(AG1509&lt;&gt;"",Z1509*VLOOKUP(N1509,【参考】数式用!$AG$2:$AL$48,MATCH(Y1509,【参考】数式用!$AI$4:$AL$4,0)+2,0), ""), "")</f>
        <v/>
      </c>
      <c r="AD1509" s="864"/>
      <c r="AE1509" s="409"/>
      <c r="AF1509" s="53"/>
      <c r="AG1509" s="421" t="str">
        <f>IFERROR(VLOOKUP(O1509, 【参考】数式用!$AY$5:$AY$13, 1, FALSE), "")</f>
        <v/>
      </c>
      <c r="AH1509" s="422" t="str">
        <f>IFERROR(VLOOKUP(N1509, 【参考】数式用!$BA$2:$BB$48, 2, FALSE), "")</f>
        <v/>
      </c>
      <c r="AI1509" s="423" t="str">
        <f t="shared" si="48"/>
        <v/>
      </c>
      <c r="AJ1509" s="424" t="str">
        <f t="shared" si="49"/>
        <v/>
      </c>
    </row>
    <row r="1510" spans="1:36" ht="30" customHeight="1">
      <c r="A1510" s="153">
        <v>1497</v>
      </c>
      <c r="B1510" s="857" t="str">
        <f>IF(基本情報入力シート!C1535="","",基本情報入力シート!C1535)</f>
        <v/>
      </c>
      <c r="C1510" s="858"/>
      <c r="D1510" s="858"/>
      <c r="E1510" s="858"/>
      <c r="F1510" s="858"/>
      <c r="G1510" s="858"/>
      <c r="H1510" s="858"/>
      <c r="I1510" s="859"/>
      <c r="J1510" s="405" t="str">
        <f>IF(基本情報入力シート!M1535="","",基本情報入力シート!M1535)</f>
        <v/>
      </c>
      <c r="K1510" s="406" t="str">
        <f>IF(基本情報入力シート!R1535="","",基本情報入力シート!R1535)</f>
        <v/>
      </c>
      <c r="L1510" s="406" t="str">
        <f>IF(基本情報入力シート!W1535="","",基本情報入力シート!W1535)</f>
        <v/>
      </c>
      <c r="M1510" s="405" t="str">
        <f>IF(基本情報入力シート!X1535="","",基本情報入力シート!X1535)</f>
        <v/>
      </c>
      <c r="N1510" s="157" t="str">
        <f>IF(基本情報入力シート!Y1535="","",基本情報入力シート!Y1535)</f>
        <v/>
      </c>
      <c r="O1510" s="164"/>
      <c r="P1510" s="43"/>
      <c r="Q1510" s="860"/>
      <c r="R1510" s="861"/>
      <c r="S1510" s="154" t="str">
        <f>IFERROR(ROUNDDOWN(Q1510*VLOOKUP(N1510,【参考】数式用!$AR$2:$AW$48,MATCH(P1510,【参考】数式用!$AT$4:$AW$4)+2,FALSE)*0.5, 0), "")</f>
        <v/>
      </c>
      <c r="T1510" s="47"/>
      <c r="U1510" s="156" t="str">
        <f>IFERROR(IF(AG1510&lt;&gt;"",Q1510*VLOOKUP(N1510,【参考】数式用!$AG$2:$AL$48,MATCH(P1510,【参考】数式用!$AI$4:$AL$4,0)+2,0), ""), "")</f>
        <v/>
      </c>
      <c r="V1510" s="42"/>
      <c r="W1510" s="862"/>
      <c r="X1510" s="863"/>
      <c r="Y1510" s="43"/>
      <c r="Z1510" s="48"/>
      <c r="AA1510" s="155"/>
      <c r="AB1510" s="49"/>
      <c r="AC1510" s="864" t="str">
        <f>IFERROR(IF(AG1510&lt;&gt;"",Z1510*VLOOKUP(N1510,【参考】数式用!$AG$2:$AL$48,MATCH(Y1510,【参考】数式用!$AI$4:$AL$4,0)+2,0), ""), "")</f>
        <v/>
      </c>
      <c r="AD1510" s="864"/>
      <c r="AE1510" s="409"/>
      <c r="AF1510" s="53"/>
      <c r="AG1510" s="421" t="str">
        <f>IFERROR(VLOOKUP(O1510, 【参考】数式用!$AY$5:$AY$13, 1, FALSE), "")</f>
        <v/>
      </c>
      <c r="AH1510" s="422" t="str">
        <f>IFERROR(VLOOKUP(N1510, 【参考】数式用!$BA$2:$BB$48, 2, FALSE), "")</f>
        <v/>
      </c>
      <c r="AI1510" s="423" t="str">
        <f t="shared" si="48"/>
        <v/>
      </c>
      <c r="AJ1510" s="424" t="str">
        <f t="shared" si="49"/>
        <v/>
      </c>
    </row>
    <row r="1511" spans="1:36" ht="30" customHeight="1">
      <c r="A1511" s="153">
        <v>1498</v>
      </c>
      <c r="B1511" s="857" t="str">
        <f>IF(基本情報入力シート!C1536="","",基本情報入力シート!C1536)</f>
        <v/>
      </c>
      <c r="C1511" s="858"/>
      <c r="D1511" s="858"/>
      <c r="E1511" s="858"/>
      <c r="F1511" s="858"/>
      <c r="G1511" s="858"/>
      <c r="H1511" s="858"/>
      <c r="I1511" s="859"/>
      <c r="J1511" s="405" t="str">
        <f>IF(基本情報入力シート!M1536="","",基本情報入力シート!M1536)</f>
        <v/>
      </c>
      <c r="K1511" s="406" t="str">
        <f>IF(基本情報入力シート!R1536="","",基本情報入力シート!R1536)</f>
        <v/>
      </c>
      <c r="L1511" s="406" t="str">
        <f>IF(基本情報入力シート!W1536="","",基本情報入力シート!W1536)</f>
        <v/>
      </c>
      <c r="M1511" s="405" t="str">
        <f>IF(基本情報入力シート!X1536="","",基本情報入力シート!X1536)</f>
        <v/>
      </c>
      <c r="N1511" s="157" t="str">
        <f>IF(基本情報入力シート!Y1536="","",基本情報入力シート!Y1536)</f>
        <v/>
      </c>
      <c r="O1511" s="164"/>
      <c r="P1511" s="43"/>
      <c r="Q1511" s="860"/>
      <c r="R1511" s="861"/>
      <c r="S1511" s="154" t="str">
        <f>IFERROR(ROUNDDOWN(Q1511*VLOOKUP(N1511,【参考】数式用!$AR$2:$AW$48,MATCH(P1511,【参考】数式用!$AT$4:$AW$4)+2,FALSE)*0.5, 0), "")</f>
        <v/>
      </c>
      <c r="T1511" s="47"/>
      <c r="U1511" s="156" t="str">
        <f>IFERROR(IF(AG1511&lt;&gt;"",Q1511*VLOOKUP(N1511,【参考】数式用!$AG$2:$AL$48,MATCH(P1511,【参考】数式用!$AI$4:$AL$4,0)+2,0), ""), "")</f>
        <v/>
      </c>
      <c r="V1511" s="42"/>
      <c r="W1511" s="862"/>
      <c r="X1511" s="863"/>
      <c r="Y1511" s="43"/>
      <c r="Z1511" s="48"/>
      <c r="AA1511" s="155"/>
      <c r="AB1511" s="49"/>
      <c r="AC1511" s="864" t="str">
        <f>IFERROR(IF(AG1511&lt;&gt;"",Z1511*VLOOKUP(N1511,【参考】数式用!$AG$2:$AL$48,MATCH(Y1511,【参考】数式用!$AI$4:$AL$4,0)+2,0), ""), "")</f>
        <v/>
      </c>
      <c r="AD1511" s="864"/>
      <c r="AE1511" s="409"/>
      <c r="AF1511" s="53"/>
      <c r="AG1511" s="421" t="str">
        <f>IFERROR(VLOOKUP(O1511, 【参考】数式用!$AY$5:$AY$13, 1, FALSE), "")</f>
        <v/>
      </c>
      <c r="AH1511" s="422" t="str">
        <f>IFERROR(VLOOKUP(N1511, 【参考】数式用!$BA$2:$BB$48, 2, FALSE), "")</f>
        <v/>
      </c>
      <c r="AI1511" s="423" t="str">
        <f t="shared" si="48"/>
        <v/>
      </c>
      <c r="AJ1511" s="424" t="str">
        <f t="shared" si="49"/>
        <v/>
      </c>
    </row>
    <row r="1512" spans="1:36" ht="30" customHeight="1">
      <c r="A1512" s="153">
        <v>1499</v>
      </c>
      <c r="B1512" s="857" t="str">
        <f>IF(基本情報入力シート!C1537="","",基本情報入力シート!C1537)</f>
        <v/>
      </c>
      <c r="C1512" s="858"/>
      <c r="D1512" s="858"/>
      <c r="E1512" s="858"/>
      <c r="F1512" s="858"/>
      <c r="G1512" s="858"/>
      <c r="H1512" s="858"/>
      <c r="I1512" s="859"/>
      <c r="J1512" s="405" t="str">
        <f>IF(基本情報入力シート!M1537="","",基本情報入力シート!M1537)</f>
        <v/>
      </c>
      <c r="K1512" s="406" t="str">
        <f>IF(基本情報入力シート!R1537="","",基本情報入力シート!R1537)</f>
        <v/>
      </c>
      <c r="L1512" s="406" t="str">
        <f>IF(基本情報入力シート!W1537="","",基本情報入力シート!W1537)</f>
        <v/>
      </c>
      <c r="M1512" s="405" t="str">
        <f>IF(基本情報入力シート!X1537="","",基本情報入力シート!X1537)</f>
        <v/>
      </c>
      <c r="N1512" s="157" t="str">
        <f>IF(基本情報入力シート!Y1537="","",基本情報入力シート!Y1537)</f>
        <v/>
      </c>
      <c r="O1512" s="164"/>
      <c r="P1512" s="43"/>
      <c r="Q1512" s="860"/>
      <c r="R1512" s="861"/>
      <c r="S1512" s="154" t="str">
        <f>IFERROR(ROUNDDOWN(Q1512*VLOOKUP(N1512,【参考】数式用!$AR$2:$AW$48,MATCH(P1512,【参考】数式用!$AT$4:$AW$4)+2,FALSE)*0.5, 0), "")</f>
        <v/>
      </c>
      <c r="T1512" s="47"/>
      <c r="U1512" s="156" t="str">
        <f>IFERROR(IF(AG1512&lt;&gt;"",Q1512*VLOOKUP(N1512,【参考】数式用!$AG$2:$AL$48,MATCH(P1512,【参考】数式用!$AI$4:$AL$4,0)+2,0), ""), "")</f>
        <v/>
      </c>
      <c r="V1512" s="42"/>
      <c r="W1512" s="862"/>
      <c r="X1512" s="863"/>
      <c r="Y1512" s="43"/>
      <c r="Z1512" s="48"/>
      <c r="AA1512" s="155"/>
      <c r="AB1512" s="49"/>
      <c r="AC1512" s="864" t="str">
        <f>IFERROR(IF(AG1512&lt;&gt;"",Z1512*VLOOKUP(N1512,【参考】数式用!$AG$2:$AL$48,MATCH(Y1512,【参考】数式用!$AI$4:$AL$4,0)+2,0), ""), "")</f>
        <v/>
      </c>
      <c r="AD1512" s="864"/>
      <c r="AE1512" s="409"/>
      <c r="AF1512" s="53"/>
      <c r="AG1512" s="421" t="str">
        <f>IFERROR(VLOOKUP(O1512, 【参考】数式用!$AY$5:$AY$13, 1, FALSE), "")</f>
        <v/>
      </c>
      <c r="AH1512" s="422" t="str">
        <f>IFERROR(VLOOKUP(N1512, 【参考】数式用!$BA$2:$BB$48, 2, FALSE), "")</f>
        <v/>
      </c>
      <c r="AI1512" s="423" t="str">
        <f t="shared" ref="AI1512:AI1575" si="50">IF(AND(OR(P1512="処遇改善加算Ⅰ",P1512="処遇改善加算Ⅱ"),AH1512="対象"), 1,"")</f>
        <v/>
      </c>
      <c r="AJ1512" s="424" t="str">
        <f t="shared" ref="AJ1512:AJ1575" si="51">IF(OR(Y1512="処遇改善加算Ⅰ",Y1512="処遇改善加算Ⅱ"),IF(AND(N1512&lt;&gt;"訪問型サービス（総合事業）",N1512&lt;&gt;"通所型サービス（総合事業）",N1512&lt;&gt;"（介護予防）短期入所生活介護",N1512&lt;&gt;"（介護予防）短期入所療養介護（老健）",N1512&lt;&gt;"（介護予防）短期入所療養介護 （病院等（老健以外）)",N1512&lt;&gt;"（介護予防）短期入所療養介護（医療院）"),1,""),"")</f>
        <v/>
      </c>
    </row>
    <row r="1513" spans="1:36" ht="30" customHeight="1">
      <c r="A1513" s="153">
        <v>1500</v>
      </c>
      <c r="B1513" s="857" t="str">
        <f>IF(基本情報入力シート!C1538="","",基本情報入力シート!C1538)</f>
        <v/>
      </c>
      <c r="C1513" s="858"/>
      <c r="D1513" s="858"/>
      <c r="E1513" s="858"/>
      <c r="F1513" s="858"/>
      <c r="G1513" s="858"/>
      <c r="H1513" s="858"/>
      <c r="I1513" s="859"/>
      <c r="J1513" s="405" t="str">
        <f>IF(基本情報入力シート!M1538="","",基本情報入力シート!M1538)</f>
        <v/>
      </c>
      <c r="K1513" s="406" t="str">
        <f>IF(基本情報入力シート!R1538="","",基本情報入力シート!R1538)</f>
        <v/>
      </c>
      <c r="L1513" s="406" t="str">
        <f>IF(基本情報入力シート!W1538="","",基本情報入力シート!W1538)</f>
        <v/>
      </c>
      <c r="M1513" s="405" t="str">
        <f>IF(基本情報入力シート!X1538="","",基本情報入力シート!X1538)</f>
        <v/>
      </c>
      <c r="N1513" s="157" t="str">
        <f>IF(基本情報入力シート!Y1538="","",基本情報入力シート!Y1538)</f>
        <v/>
      </c>
      <c r="O1513" s="164"/>
      <c r="P1513" s="43"/>
      <c r="Q1513" s="860"/>
      <c r="R1513" s="861"/>
      <c r="S1513" s="154" t="str">
        <f>IFERROR(ROUNDDOWN(Q1513*VLOOKUP(N1513,【参考】数式用!$AR$2:$AW$48,MATCH(P1513,【参考】数式用!$AT$4:$AW$4)+2,FALSE)*0.5, 0), "")</f>
        <v/>
      </c>
      <c r="T1513" s="47"/>
      <c r="U1513" s="156" t="str">
        <f>IFERROR(IF(AG1513&lt;&gt;"",Q1513*VLOOKUP(N1513,【参考】数式用!$AG$2:$AL$48,MATCH(P1513,【参考】数式用!$AI$4:$AL$4,0)+2,0), ""), "")</f>
        <v/>
      </c>
      <c r="V1513" s="42"/>
      <c r="W1513" s="862"/>
      <c r="X1513" s="863"/>
      <c r="Y1513" s="43"/>
      <c r="Z1513" s="48"/>
      <c r="AA1513" s="155"/>
      <c r="AB1513" s="49"/>
      <c r="AC1513" s="864" t="str">
        <f>IFERROR(IF(AG1513&lt;&gt;"",Z1513*VLOOKUP(N1513,【参考】数式用!$AG$2:$AL$48,MATCH(Y1513,【参考】数式用!$AI$4:$AL$4,0)+2,0), ""), "")</f>
        <v/>
      </c>
      <c r="AD1513" s="864"/>
      <c r="AE1513" s="409"/>
      <c r="AF1513" s="53"/>
      <c r="AG1513" s="421" t="str">
        <f>IFERROR(VLOOKUP(O1513, 【参考】数式用!$AY$5:$AY$13, 1, FALSE), "")</f>
        <v/>
      </c>
      <c r="AH1513" s="422" t="str">
        <f>IFERROR(VLOOKUP(N1513, 【参考】数式用!$BA$2:$BB$48, 2, FALSE), "")</f>
        <v/>
      </c>
      <c r="AI1513" s="423" t="str">
        <f t="shared" si="50"/>
        <v/>
      </c>
      <c r="AJ1513" s="424" t="str">
        <f t="shared" si="51"/>
        <v/>
      </c>
    </row>
    <row r="1514" spans="1:36" ht="30" customHeight="1">
      <c r="A1514" s="153">
        <v>1501</v>
      </c>
      <c r="B1514" s="857" t="str">
        <f>IF(基本情報入力シート!C1539="","",基本情報入力シート!C1539)</f>
        <v/>
      </c>
      <c r="C1514" s="858"/>
      <c r="D1514" s="858"/>
      <c r="E1514" s="858"/>
      <c r="F1514" s="858"/>
      <c r="G1514" s="858"/>
      <c r="H1514" s="858"/>
      <c r="I1514" s="859"/>
      <c r="J1514" s="405" t="str">
        <f>IF(基本情報入力シート!M1539="","",基本情報入力シート!M1539)</f>
        <v/>
      </c>
      <c r="K1514" s="406" t="str">
        <f>IF(基本情報入力シート!R1539="","",基本情報入力シート!R1539)</f>
        <v/>
      </c>
      <c r="L1514" s="406" t="str">
        <f>IF(基本情報入力シート!W1539="","",基本情報入力シート!W1539)</f>
        <v/>
      </c>
      <c r="M1514" s="405" t="str">
        <f>IF(基本情報入力シート!X1539="","",基本情報入力シート!X1539)</f>
        <v/>
      </c>
      <c r="N1514" s="157" t="str">
        <f>IF(基本情報入力シート!Y1539="","",基本情報入力シート!Y1539)</f>
        <v/>
      </c>
      <c r="O1514" s="164"/>
      <c r="P1514" s="43"/>
      <c r="Q1514" s="860"/>
      <c r="R1514" s="861"/>
      <c r="S1514" s="154" t="str">
        <f>IFERROR(ROUNDDOWN(Q1514*VLOOKUP(N1514,【参考】数式用!$AR$2:$AW$48,MATCH(P1514,【参考】数式用!$AT$4:$AW$4)+2,FALSE)*0.5, 0), "")</f>
        <v/>
      </c>
      <c r="T1514" s="47"/>
      <c r="U1514" s="156" t="str">
        <f>IFERROR(IF(AG1514&lt;&gt;"",Q1514*VLOOKUP(N1514,【参考】数式用!$AG$2:$AL$48,MATCH(P1514,【参考】数式用!$AI$4:$AL$4,0)+2,0), ""), "")</f>
        <v/>
      </c>
      <c r="V1514" s="42"/>
      <c r="W1514" s="862"/>
      <c r="X1514" s="863"/>
      <c r="Y1514" s="43"/>
      <c r="Z1514" s="48"/>
      <c r="AA1514" s="155"/>
      <c r="AB1514" s="49"/>
      <c r="AC1514" s="864" t="str">
        <f>IFERROR(IF(AG1514&lt;&gt;"",Z1514*VLOOKUP(N1514,【参考】数式用!$AG$2:$AL$48,MATCH(Y1514,【参考】数式用!$AI$4:$AL$4,0)+2,0), ""), "")</f>
        <v/>
      </c>
      <c r="AD1514" s="864"/>
      <c r="AE1514" s="409"/>
      <c r="AF1514" s="53"/>
      <c r="AG1514" s="421" t="str">
        <f>IFERROR(VLOOKUP(O1514, 【参考】数式用!$AY$5:$AY$13, 1, FALSE), "")</f>
        <v/>
      </c>
      <c r="AH1514" s="422" t="str">
        <f>IFERROR(VLOOKUP(N1514, 【参考】数式用!$BA$2:$BB$48, 2, FALSE), "")</f>
        <v/>
      </c>
      <c r="AI1514" s="423" t="str">
        <f t="shared" si="50"/>
        <v/>
      </c>
      <c r="AJ1514" s="424" t="str">
        <f t="shared" si="51"/>
        <v/>
      </c>
    </row>
    <row r="1515" spans="1:36" ht="30" customHeight="1">
      <c r="A1515" s="153">
        <v>1502</v>
      </c>
      <c r="B1515" s="857" t="str">
        <f>IF(基本情報入力シート!C1540="","",基本情報入力シート!C1540)</f>
        <v/>
      </c>
      <c r="C1515" s="858"/>
      <c r="D1515" s="858"/>
      <c r="E1515" s="858"/>
      <c r="F1515" s="858"/>
      <c r="G1515" s="858"/>
      <c r="H1515" s="858"/>
      <c r="I1515" s="859"/>
      <c r="J1515" s="405" t="str">
        <f>IF(基本情報入力シート!M1540="","",基本情報入力シート!M1540)</f>
        <v/>
      </c>
      <c r="K1515" s="406" t="str">
        <f>IF(基本情報入力シート!R1540="","",基本情報入力シート!R1540)</f>
        <v/>
      </c>
      <c r="L1515" s="406" t="str">
        <f>IF(基本情報入力シート!W1540="","",基本情報入力シート!W1540)</f>
        <v/>
      </c>
      <c r="M1515" s="405" t="str">
        <f>IF(基本情報入力シート!X1540="","",基本情報入力シート!X1540)</f>
        <v/>
      </c>
      <c r="N1515" s="157" t="str">
        <f>IF(基本情報入力シート!Y1540="","",基本情報入力シート!Y1540)</f>
        <v/>
      </c>
      <c r="O1515" s="164"/>
      <c r="P1515" s="43"/>
      <c r="Q1515" s="860"/>
      <c r="R1515" s="861"/>
      <c r="S1515" s="154" t="str">
        <f>IFERROR(ROUNDDOWN(Q1515*VLOOKUP(N1515,【参考】数式用!$AR$2:$AW$48,MATCH(P1515,【参考】数式用!$AT$4:$AW$4)+2,FALSE)*0.5, 0), "")</f>
        <v/>
      </c>
      <c r="T1515" s="47"/>
      <c r="U1515" s="156" t="str">
        <f>IFERROR(IF(AG1515&lt;&gt;"",Q1515*VLOOKUP(N1515,【参考】数式用!$AG$2:$AL$48,MATCH(P1515,【参考】数式用!$AI$4:$AL$4,0)+2,0), ""), "")</f>
        <v/>
      </c>
      <c r="V1515" s="42"/>
      <c r="W1515" s="862"/>
      <c r="X1515" s="863"/>
      <c r="Y1515" s="43"/>
      <c r="Z1515" s="48"/>
      <c r="AA1515" s="155"/>
      <c r="AB1515" s="49"/>
      <c r="AC1515" s="864" t="str">
        <f>IFERROR(IF(AG1515&lt;&gt;"",Z1515*VLOOKUP(N1515,【参考】数式用!$AG$2:$AL$48,MATCH(Y1515,【参考】数式用!$AI$4:$AL$4,0)+2,0), ""), "")</f>
        <v/>
      </c>
      <c r="AD1515" s="864"/>
      <c r="AE1515" s="409"/>
      <c r="AF1515" s="53"/>
      <c r="AG1515" s="421" t="str">
        <f>IFERROR(VLOOKUP(O1515, 【参考】数式用!$AY$5:$AY$13, 1, FALSE), "")</f>
        <v/>
      </c>
      <c r="AH1515" s="422" t="str">
        <f>IFERROR(VLOOKUP(N1515, 【参考】数式用!$BA$2:$BB$48, 2, FALSE), "")</f>
        <v/>
      </c>
      <c r="AI1515" s="423" t="str">
        <f t="shared" si="50"/>
        <v/>
      </c>
      <c r="AJ1515" s="424" t="str">
        <f t="shared" si="51"/>
        <v/>
      </c>
    </row>
    <row r="1516" spans="1:36" ht="30" customHeight="1">
      <c r="A1516" s="153">
        <v>1503</v>
      </c>
      <c r="B1516" s="857" t="str">
        <f>IF(基本情報入力シート!C1541="","",基本情報入力シート!C1541)</f>
        <v/>
      </c>
      <c r="C1516" s="858"/>
      <c r="D1516" s="858"/>
      <c r="E1516" s="858"/>
      <c r="F1516" s="858"/>
      <c r="G1516" s="858"/>
      <c r="H1516" s="858"/>
      <c r="I1516" s="859"/>
      <c r="J1516" s="405" t="str">
        <f>IF(基本情報入力シート!M1541="","",基本情報入力シート!M1541)</f>
        <v/>
      </c>
      <c r="K1516" s="406" t="str">
        <f>IF(基本情報入力シート!R1541="","",基本情報入力シート!R1541)</f>
        <v/>
      </c>
      <c r="L1516" s="406" t="str">
        <f>IF(基本情報入力シート!W1541="","",基本情報入力シート!W1541)</f>
        <v/>
      </c>
      <c r="M1516" s="405" t="str">
        <f>IF(基本情報入力シート!X1541="","",基本情報入力シート!X1541)</f>
        <v/>
      </c>
      <c r="N1516" s="157" t="str">
        <f>IF(基本情報入力シート!Y1541="","",基本情報入力シート!Y1541)</f>
        <v/>
      </c>
      <c r="O1516" s="164"/>
      <c r="P1516" s="43"/>
      <c r="Q1516" s="860"/>
      <c r="R1516" s="861"/>
      <c r="S1516" s="154" t="str">
        <f>IFERROR(ROUNDDOWN(Q1516*VLOOKUP(N1516,【参考】数式用!$AR$2:$AW$48,MATCH(P1516,【参考】数式用!$AT$4:$AW$4)+2,FALSE)*0.5, 0), "")</f>
        <v/>
      </c>
      <c r="T1516" s="47"/>
      <c r="U1516" s="156" t="str">
        <f>IFERROR(IF(AG1516&lt;&gt;"",Q1516*VLOOKUP(N1516,【参考】数式用!$AG$2:$AL$48,MATCH(P1516,【参考】数式用!$AI$4:$AL$4,0)+2,0), ""), "")</f>
        <v/>
      </c>
      <c r="V1516" s="42"/>
      <c r="W1516" s="862"/>
      <c r="X1516" s="863"/>
      <c r="Y1516" s="43"/>
      <c r="Z1516" s="48"/>
      <c r="AA1516" s="155"/>
      <c r="AB1516" s="49"/>
      <c r="AC1516" s="864" t="str">
        <f>IFERROR(IF(AG1516&lt;&gt;"",Z1516*VLOOKUP(N1516,【参考】数式用!$AG$2:$AL$48,MATCH(Y1516,【参考】数式用!$AI$4:$AL$4,0)+2,0), ""), "")</f>
        <v/>
      </c>
      <c r="AD1516" s="864"/>
      <c r="AE1516" s="409"/>
      <c r="AF1516" s="53"/>
      <c r="AG1516" s="421" t="str">
        <f>IFERROR(VLOOKUP(O1516, 【参考】数式用!$AY$5:$AY$13, 1, FALSE), "")</f>
        <v/>
      </c>
      <c r="AH1516" s="422" t="str">
        <f>IFERROR(VLOOKUP(N1516, 【参考】数式用!$BA$2:$BB$48, 2, FALSE), "")</f>
        <v/>
      </c>
      <c r="AI1516" s="423" t="str">
        <f t="shared" si="50"/>
        <v/>
      </c>
      <c r="AJ1516" s="424" t="str">
        <f t="shared" si="51"/>
        <v/>
      </c>
    </row>
    <row r="1517" spans="1:36" ht="30" customHeight="1">
      <c r="A1517" s="153">
        <v>1504</v>
      </c>
      <c r="B1517" s="857" t="str">
        <f>IF(基本情報入力シート!C1542="","",基本情報入力シート!C1542)</f>
        <v/>
      </c>
      <c r="C1517" s="858"/>
      <c r="D1517" s="858"/>
      <c r="E1517" s="858"/>
      <c r="F1517" s="858"/>
      <c r="G1517" s="858"/>
      <c r="H1517" s="858"/>
      <c r="I1517" s="859"/>
      <c r="J1517" s="405" t="str">
        <f>IF(基本情報入力シート!M1542="","",基本情報入力シート!M1542)</f>
        <v/>
      </c>
      <c r="K1517" s="406" t="str">
        <f>IF(基本情報入力シート!R1542="","",基本情報入力シート!R1542)</f>
        <v/>
      </c>
      <c r="L1517" s="406" t="str">
        <f>IF(基本情報入力シート!W1542="","",基本情報入力シート!W1542)</f>
        <v/>
      </c>
      <c r="M1517" s="405" t="str">
        <f>IF(基本情報入力シート!X1542="","",基本情報入力シート!X1542)</f>
        <v/>
      </c>
      <c r="N1517" s="157" t="str">
        <f>IF(基本情報入力シート!Y1542="","",基本情報入力シート!Y1542)</f>
        <v/>
      </c>
      <c r="O1517" s="164"/>
      <c r="P1517" s="43"/>
      <c r="Q1517" s="860"/>
      <c r="R1517" s="861"/>
      <c r="S1517" s="154" t="str">
        <f>IFERROR(ROUNDDOWN(Q1517*VLOOKUP(N1517,【参考】数式用!$AR$2:$AW$48,MATCH(P1517,【参考】数式用!$AT$4:$AW$4)+2,FALSE)*0.5, 0), "")</f>
        <v/>
      </c>
      <c r="T1517" s="47"/>
      <c r="U1517" s="156" t="str">
        <f>IFERROR(IF(AG1517&lt;&gt;"",Q1517*VLOOKUP(N1517,【参考】数式用!$AG$2:$AL$48,MATCH(P1517,【参考】数式用!$AI$4:$AL$4,0)+2,0), ""), "")</f>
        <v/>
      </c>
      <c r="V1517" s="42"/>
      <c r="W1517" s="862"/>
      <c r="X1517" s="863"/>
      <c r="Y1517" s="43"/>
      <c r="Z1517" s="48"/>
      <c r="AA1517" s="155"/>
      <c r="AB1517" s="49"/>
      <c r="AC1517" s="864" t="str">
        <f>IFERROR(IF(AG1517&lt;&gt;"",Z1517*VLOOKUP(N1517,【参考】数式用!$AG$2:$AL$48,MATCH(Y1517,【参考】数式用!$AI$4:$AL$4,0)+2,0), ""), "")</f>
        <v/>
      </c>
      <c r="AD1517" s="864"/>
      <c r="AE1517" s="409"/>
      <c r="AF1517" s="53"/>
      <c r="AG1517" s="421" t="str">
        <f>IFERROR(VLOOKUP(O1517, 【参考】数式用!$AY$5:$AY$13, 1, FALSE), "")</f>
        <v/>
      </c>
      <c r="AH1517" s="422" t="str">
        <f>IFERROR(VLOOKUP(N1517, 【参考】数式用!$BA$2:$BB$48, 2, FALSE), "")</f>
        <v/>
      </c>
      <c r="AI1517" s="423" t="str">
        <f t="shared" si="50"/>
        <v/>
      </c>
      <c r="AJ1517" s="424" t="str">
        <f t="shared" si="51"/>
        <v/>
      </c>
    </row>
    <row r="1518" spans="1:36" ht="30" customHeight="1">
      <c r="A1518" s="153">
        <v>1505</v>
      </c>
      <c r="B1518" s="857" t="str">
        <f>IF(基本情報入力シート!C1543="","",基本情報入力シート!C1543)</f>
        <v/>
      </c>
      <c r="C1518" s="858"/>
      <c r="D1518" s="858"/>
      <c r="E1518" s="858"/>
      <c r="F1518" s="858"/>
      <c r="G1518" s="858"/>
      <c r="H1518" s="858"/>
      <c r="I1518" s="859"/>
      <c r="J1518" s="405" t="str">
        <f>IF(基本情報入力シート!M1543="","",基本情報入力シート!M1543)</f>
        <v/>
      </c>
      <c r="K1518" s="406" t="str">
        <f>IF(基本情報入力シート!R1543="","",基本情報入力シート!R1543)</f>
        <v/>
      </c>
      <c r="L1518" s="406" t="str">
        <f>IF(基本情報入力シート!W1543="","",基本情報入力シート!W1543)</f>
        <v/>
      </c>
      <c r="M1518" s="405" t="str">
        <f>IF(基本情報入力シート!X1543="","",基本情報入力シート!X1543)</f>
        <v/>
      </c>
      <c r="N1518" s="157" t="str">
        <f>IF(基本情報入力シート!Y1543="","",基本情報入力シート!Y1543)</f>
        <v/>
      </c>
      <c r="O1518" s="164"/>
      <c r="P1518" s="43"/>
      <c r="Q1518" s="860"/>
      <c r="R1518" s="861"/>
      <c r="S1518" s="154" t="str">
        <f>IFERROR(ROUNDDOWN(Q1518*VLOOKUP(N1518,【参考】数式用!$AR$2:$AW$48,MATCH(P1518,【参考】数式用!$AT$4:$AW$4)+2,FALSE)*0.5, 0), "")</f>
        <v/>
      </c>
      <c r="T1518" s="47"/>
      <c r="U1518" s="156" t="str">
        <f>IFERROR(IF(AG1518&lt;&gt;"",Q1518*VLOOKUP(N1518,【参考】数式用!$AG$2:$AL$48,MATCH(P1518,【参考】数式用!$AI$4:$AL$4,0)+2,0), ""), "")</f>
        <v/>
      </c>
      <c r="V1518" s="42"/>
      <c r="W1518" s="862"/>
      <c r="X1518" s="863"/>
      <c r="Y1518" s="43"/>
      <c r="Z1518" s="48"/>
      <c r="AA1518" s="155"/>
      <c r="AB1518" s="49"/>
      <c r="AC1518" s="864" t="str">
        <f>IFERROR(IF(AG1518&lt;&gt;"",Z1518*VLOOKUP(N1518,【参考】数式用!$AG$2:$AL$48,MATCH(Y1518,【参考】数式用!$AI$4:$AL$4,0)+2,0), ""), "")</f>
        <v/>
      </c>
      <c r="AD1518" s="864"/>
      <c r="AE1518" s="409"/>
      <c r="AF1518" s="53"/>
      <c r="AG1518" s="421" t="str">
        <f>IFERROR(VLOOKUP(O1518, 【参考】数式用!$AY$5:$AY$13, 1, FALSE), "")</f>
        <v/>
      </c>
      <c r="AH1518" s="422" t="str">
        <f>IFERROR(VLOOKUP(N1518, 【参考】数式用!$BA$2:$BB$48, 2, FALSE), "")</f>
        <v/>
      </c>
      <c r="AI1518" s="423" t="str">
        <f t="shared" si="50"/>
        <v/>
      </c>
      <c r="AJ1518" s="424" t="str">
        <f t="shared" si="51"/>
        <v/>
      </c>
    </row>
    <row r="1519" spans="1:36" ht="30" customHeight="1">
      <c r="A1519" s="153">
        <v>1506</v>
      </c>
      <c r="B1519" s="857" t="str">
        <f>IF(基本情報入力シート!C1544="","",基本情報入力シート!C1544)</f>
        <v/>
      </c>
      <c r="C1519" s="858"/>
      <c r="D1519" s="858"/>
      <c r="E1519" s="858"/>
      <c r="F1519" s="858"/>
      <c r="G1519" s="858"/>
      <c r="H1519" s="858"/>
      <c r="I1519" s="859"/>
      <c r="J1519" s="405" t="str">
        <f>IF(基本情報入力シート!M1544="","",基本情報入力シート!M1544)</f>
        <v/>
      </c>
      <c r="K1519" s="406" t="str">
        <f>IF(基本情報入力シート!R1544="","",基本情報入力シート!R1544)</f>
        <v/>
      </c>
      <c r="L1519" s="406" t="str">
        <f>IF(基本情報入力シート!W1544="","",基本情報入力シート!W1544)</f>
        <v/>
      </c>
      <c r="M1519" s="405" t="str">
        <f>IF(基本情報入力シート!X1544="","",基本情報入力シート!X1544)</f>
        <v/>
      </c>
      <c r="N1519" s="157" t="str">
        <f>IF(基本情報入力シート!Y1544="","",基本情報入力シート!Y1544)</f>
        <v/>
      </c>
      <c r="O1519" s="164"/>
      <c r="P1519" s="43"/>
      <c r="Q1519" s="860"/>
      <c r="R1519" s="861"/>
      <c r="S1519" s="154" t="str">
        <f>IFERROR(ROUNDDOWN(Q1519*VLOOKUP(N1519,【参考】数式用!$AR$2:$AW$48,MATCH(P1519,【参考】数式用!$AT$4:$AW$4)+2,FALSE)*0.5, 0), "")</f>
        <v/>
      </c>
      <c r="T1519" s="47"/>
      <c r="U1519" s="156" t="str">
        <f>IFERROR(IF(AG1519&lt;&gt;"",Q1519*VLOOKUP(N1519,【参考】数式用!$AG$2:$AL$48,MATCH(P1519,【参考】数式用!$AI$4:$AL$4,0)+2,0), ""), "")</f>
        <v/>
      </c>
      <c r="V1519" s="42"/>
      <c r="W1519" s="862"/>
      <c r="X1519" s="863"/>
      <c r="Y1519" s="43"/>
      <c r="Z1519" s="48"/>
      <c r="AA1519" s="155"/>
      <c r="AB1519" s="49"/>
      <c r="AC1519" s="864" t="str">
        <f>IFERROR(IF(AG1519&lt;&gt;"",Z1519*VLOOKUP(N1519,【参考】数式用!$AG$2:$AL$48,MATCH(Y1519,【参考】数式用!$AI$4:$AL$4,0)+2,0), ""), "")</f>
        <v/>
      </c>
      <c r="AD1519" s="864"/>
      <c r="AE1519" s="409"/>
      <c r="AF1519" s="53"/>
      <c r="AG1519" s="421" t="str">
        <f>IFERROR(VLOOKUP(O1519, 【参考】数式用!$AY$5:$AY$13, 1, FALSE), "")</f>
        <v/>
      </c>
      <c r="AH1519" s="422" t="str">
        <f>IFERROR(VLOOKUP(N1519, 【参考】数式用!$BA$2:$BB$48, 2, FALSE), "")</f>
        <v/>
      </c>
      <c r="AI1519" s="423" t="str">
        <f t="shared" si="50"/>
        <v/>
      </c>
      <c r="AJ1519" s="424" t="str">
        <f t="shared" si="51"/>
        <v/>
      </c>
    </row>
    <row r="1520" spans="1:36" ht="30" customHeight="1">
      <c r="A1520" s="153">
        <v>1507</v>
      </c>
      <c r="B1520" s="857" t="str">
        <f>IF(基本情報入力シート!C1545="","",基本情報入力シート!C1545)</f>
        <v/>
      </c>
      <c r="C1520" s="858"/>
      <c r="D1520" s="858"/>
      <c r="E1520" s="858"/>
      <c r="F1520" s="858"/>
      <c r="G1520" s="858"/>
      <c r="H1520" s="858"/>
      <c r="I1520" s="859"/>
      <c r="J1520" s="405" t="str">
        <f>IF(基本情報入力シート!M1545="","",基本情報入力シート!M1545)</f>
        <v/>
      </c>
      <c r="K1520" s="406" t="str">
        <f>IF(基本情報入力シート!R1545="","",基本情報入力シート!R1545)</f>
        <v/>
      </c>
      <c r="L1520" s="406" t="str">
        <f>IF(基本情報入力シート!W1545="","",基本情報入力シート!W1545)</f>
        <v/>
      </c>
      <c r="M1520" s="405" t="str">
        <f>IF(基本情報入力シート!X1545="","",基本情報入力シート!X1545)</f>
        <v/>
      </c>
      <c r="N1520" s="157" t="str">
        <f>IF(基本情報入力シート!Y1545="","",基本情報入力シート!Y1545)</f>
        <v/>
      </c>
      <c r="O1520" s="164"/>
      <c r="P1520" s="43"/>
      <c r="Q1520" s="860"/>
      <c r="R1520" s="861"/>
      <c r="S1520" s="154" t="str">
        <f>IFERROR(ROUNDDOWN(Q1520*VLOOKUP(N1520,【参考】数式用!$AR$2:$AW$48,MATCH(P1520,【参考】数式用!$AT$4:$AW$4)+2,FALSE)*0.5, 0), "")</f>
        <v/>
      </c>
      <c r="T1520" s="47"/>
      <c r="U1520" s="156" t="str">
        <f>IFERROR(IF(AG1520&lt;&gt;"",Q1520*VLOOKUP(N1520,【参考】数式用!$AG$2:$AL$48,MATCH(P1520,【参考】数式用!$AI$4:$AL$4,0)+2,0), ""), "")</f>
        <v/>
      </c>
      <c r="V1520" s="42"/>
      <c r="W1520" s="862"/>
      <c r="X1520" s="863"/>
      <c r="Y1520" s="43"/>
      <c r="Z1520" s="48"/>
      <c r="AA1520" s="155"/>
      <c r="AB1520" s="49"/>
      <c r="AC1520" s="864" t="str">
        <f>IFERROR(IF(AG1520&lt;&gt;"",Z1520*VLOOKUP(N1520,【参考】数式用!$AG$2:$AL$48,MATCH(Y1520,【参考】数式用!$AI$4:$AL$4,0)+2,0), ""), "")</f>
        <v/>
      </c>
      <c r="AD1520" s="864"/>
      <c r="AE1520" s="409"/>
      <c r="AF1520" s="53"/>
      <c r="AG1520" s="421" t="str">
        <f>IFERROR(VLOOKUP(O1520, 【参考】数式用!$AY$5:$AY$13, 1, FALSE), "")</f>
        <v/>
      </c>
      <c r="AH1520" s="422" t="str">
        <f>IFERROR(VLOOKUP(N1520, 【参考】数式用!$BA$2:$BB$48, 2, FALSE), "")</f>
        <v/>
      </c>
      <c r="AI1520" s="423" t="str">
        <f t="shared" si="50"/>
        <v/>
      </c>
      <c r="AJ1520" s="424" t="str">
        <f t="shared" si="51"/>
        <v/>
      </c>
    </row>
    <row r="1521" spans="1:36" ht="30" customHeight="1">
      <c r="A1521" s="153">
        <v>1508</v>
      </c>
      <c r="B1521" s="857" t="str">
        <f>IF(基本情報入力シート!C1546="","",基本情報入力シート!C1546)</f>
        <v/>
      </c>
      <c r="C1521" s="858"/>
      <c r="D1521" s="858"/>
      <c r="E1521" s="858"/>
      <c r="F1521" s="858"/>
      <c r="G1521" s="858"/>
      <c r="H1521" s="858"/>
      <c r="I1521" s="859"/>
      <c r="J1521" s="405" t="str">
        <f>IF(基本情報入力シート!M1546="","",基本情報入力シート!M1546)</f>
        <v/>
      </c>
      <c r="K1521" s="406" t="str">
        <f>IF(基本情報入力シート!R1546="","",基本情報入力シート!R1546)</f>
        <v/>
      </c>
      <c r="L1521" s="406" t="str">
        <f>IF(基本情報入力シート!W1546="","",基本情報入力シート!W1546)</f>
        <v/>
      </c>
      <c r="M1521" s="405" t="str">
        <f>IF(基本情報入力シート!X1546="","",基本情報入力シート!X1546)</f>
        <v/>
      </c>
      <c r="N1521" s="157" t="str">
        <f>IF(基本情報入力シート!Y1546="","",基本情報入力シート!Y1546)</f>
        <v/>
      </c>
      <c r="O1521" s="164"/>
      <c r="P1521" s="43"/>
      <c r="Q1521" s="860"/>
      <c r="R1521" s="861"/>
      <c r="S1521" s="154" t="str">
        <f>IFERROR(ROUNDDOWN(Q1521*VLOOKUP(N1521,【参考】数式用!$AR$2:$AW$48,MATCH(P1521,【参考】数式用!$AT$4:$AW$4)+2,FALSE)*0.5, 0), "")</f>
        <v/>
      </c>
      <c r="T1521" s="47"/>
      <c r="U1521" s="156" t="str">
        <f>IFERROR(IF(AG1521&lt;&gt;"",Q1521*VLOOKUP(N1521,【参考】数式用!$AG$2:$AL$48,MATCH(P1521,【参考】数式用!$AI$4:$AL$4,0)+2,0), ""), "")</f>
        <v/>
      </c>
      <c r="V1521" s="42"/>
      <c r="W1521" s="862"/>
      <c r="X1521" s="863"/>
      <c r="Y1521" s="43"/>
      <c r="Z1521" s="48"/>
      <c r="AA1521" s="155"/>
      <c r="AB1521" s="49"/>
      <c r="AC1521" s="864" t="str">
        <f>IFERROR(IF(AG1521&lt;&gt;"",Z1521*VLOOKUP(N1521,【参考】数式用!$AG$2:$AL$48,MATCH(Y1521,【参考】数式用!$AI$4:$AL$4,0)+2,0), ""), "")</f>
        <v/>
      </c>
      <c r="AD1521" s="864"/>
      <c r="AE1521" s="409"/>
      <c r="AF1521" s="53"/>
      <c r="AG1521" s="421" t="str">
        <f>IFERROR(VLOOKUP(O1521, 【参考】数式用!$AY$5:$AY$13, 1, FALSE), "")</f>
        <v/>
      </c>
      <c r="AH1521" s="422" t="str">
        <f>IFERROR(VLOOKUP(N1521, 【参考】数式用!$BA$2:$BB$48, 2, FALSE), "")</f>
        <v/>
      </c>
      <c r="AI1521" s="423" t="str">
        <f t="shared" si="50"/>
        <v/>
      </c>
      <c r="AJ1521" s="424" t="str">
        <f t="shared" si="51"/>
        <v/>
      </c>
    </row>
    <row r="1522" spans="1:36" ht="30" customHeight="1">
      <c r="A1522" s="153">
        <v>1509</v>
      </c>
      <c r="B1522" s="857" t="str">
        <f>IF(基本情報入力シート!C1547="","",基本情報入力シート!C1547)</f>
        <v/>
      </c>
      <c r="C1522" s="858"/>
      <c r="D1522" s="858"/>
      <c r="E1522" s="858"/>
      <c r="F1522" s="858"/>
      <c r="G1522" s="858"/>
      <c r="H1522" s="858"/>
      <c r="I1522" s="859"/>
      <c r="J1522" s="405" t="str">
        <f>IF(基本情報入力シート!M1547="","",基本情報入力シート!M1547)</f>
        <v/>
      </c>
      <c r="K1522" s="406" t="str">
        <f>IF(基本情報入力シート!R1547="","",基本情報入力シート!R1547)</f>
        <v/>
      </c>
      <c r="L1522" s="406" t="str">
        <f>IF(基本情報入力シート!W1547="","",基本情報入力シート!W1547)</f>
        <v/>
      </c>
      <c r="M1522" s="405" t="str">
        <f>IF(基本情報入力シート!X1547="","",基本情報入力シート!X1547)</f>
        <v/>
      </c>
      <c r="N1522" s="157" t="str">
        <f>IF(基本情報入力シート!Y1547="","",基本情報入力シート!Y1547)</f>
        <v/>
      </c>
      <c r="O1522" s="164"/>
      <c r="P1522" s="43"/>
      <c r="Q1522" s="860"/>
      <c r="R1522" s="861"/>
      <c r="S1522" s="154" t="str">
        <f>IFERROR(ROUNDDOWN(Q1522*VLOOKUP(N1522,【参考】数式用!$AR$2:$AW$48,MATCH(P1522,【参考】数式用!$AT$4:$AW$4)+2,FALSE)*0.5, 0), "")</f>
        <v/>
      </c>
      <c r="T1522" s="47"/>
      <c r="U1522" s="156" t="str">
        <f>IFERROR(IF(AG1522&lt;&gt;"",Q1522*VLOOKUP(N1522,【参考】数式用!$AG$2:$AL$48,MATCH(P1522,【参考】数式用!$AI$4:$AL$4,0)+2,0), ""), "")</f>
        <v/>
      </c>
      <c r="V1522" s="42"/>
      <c r="W1522" s="862"/>
      <c r="X1522" s="863"/>
      <c r="Y1522" s="43"/>
      <c r="Z1522" s="48"/>
      <c r="AA1522" s="155"/>
      <c r="AB1522" s="49"/>
      <c r="AC1522" s="864" t="str">
        <f>IFERROR(IF(AG1522&lt;&gt;"",Z1522*VLOOKUP(N1522,【参考】数式用!$AG$2:$AL$48,MATCH(Y1522,【参考】数式用!$AI$4:$AL$4,0)+2,0), ""), "")</f>
        <v/>
      </c>
      <c r="AD1522" s="864"/>
      <c r="AE1522" s="409"/>
      <c r="AF1522" s="53"/>
      <c r="AG1522" s="421" t="str">
        <f>IFERROR(VLOOKUP(O1522, 【参考】数式用!$AY$5:$AY$13, 1, FALSE), "")</f>
        <v/>
      </c>
      <c r="AH1522" s="422" t="str">
        <f>IFERROR(VLOOKUP(N1522, 【参考】数式用!$BA$2:$BB$48, 2, FALSE), "")</f>
        <v/>
      </c>
      <c r="AI1522" s="423" t="str">
        <f t="shared" si="50"/>
        <v/>
      </c>
      <c r="AJ1522" s="424" t="str">
        <f t="shared" si="51"/>
        <v/>
      </c>
    </row>
    <row r="1523" spans="1:36" ht="30" customHeight="1">
      <c r="A1523" s="153">
        <v>1510</v>
      </c>
      <c r="B1523" s="857" t="str">
        <f>IF(基本情報入力シート!C1548="","",基本情報入力シート!C1548)</f>
        <v/>
      </c>
      <c r="C1523" s="858"/>
      <c r="D1523" s="858"/>
      <c r="E1523" s="858"/>
      <c r="F1523" s="858"/>
      <c r="G1523" s="858"/>
      <c r="H1523" s="858"/>
      <c r="I1523" s="859"/>
      <c r="J1523" s="405" t="str">
        <f>IF(基本情報入力シート!M1548="","",基本情報入力シート!M1548)</f>
        <v/>
      </c>
      <c r="K1523" s="406" t="str">
        <f>IF(基本情報入力シート!R1548="","",基本情報入力シート!R1548)</f>
        <v/>
      </c>
      <c r="L1523" s="406" t="str">
        <f>IF(基本情報入力シート!W1548="","",基本情報入力シート!W1548)</f>
        <v/>
      </c>
      <c r="M1523" s="405" t="str">
        <f>IF(基本情報入力シート!X1548="","",基本情報入力シート!X1548)</f>
        <v/>
      </c>
      <c r="N1523" s="157" t="str">
        <f>IF(基本情報入力シート!Y1548="","",基本情報入力シート!Y1548)</f>
        <v/>
      </c>
      <c r="O1523" s="164"/>
      <c r="P1523" s="43"/>
      <c r="Q1523" s="860"/>
      <c r="R1523" s="861"/>
      <c r="S1523" s="154" t="str">
        <f>IFERROR(ROUNDDOWN(Q1523*VLOOKUP(N1523,【参考】数式用!$AR$2:$AW$48,MATCH(P1523,【参考】数式用!$AT$4:$AW$4)+2,FALSE)*0.5, 0), "")</f>
        <v/>
      </c>
      <c r="T1523" s="47"/>
      <c r="U1523" s="156" t="str">
        <f>IFERROR(IF(AG1523&lt;&gt;"",Q1523*VLOOKUP(N1523,【参考】数式用!$AG$2:$AL$48,MATCH(P1523,【参考】数式用!$AI$4:$AL$4,0)+2,0), ""), "")</f>
        <v/>
      </c>
      <c r="V1523" s="42"/>
      <c r="W1523" s="862"/>
      <c r="X1523" s="863"/>
      <c r="Y1523" s="43"/>
      <c r="Z1523" s="48"/>
      <c r="AA1523" s="155"/>
      <c r="AB1523" s="49"/>
      <c r="AC1523" s="864" t="str">
        <f>IFERROR(IF(AG1523&lt;&gt;"",Z1523*VLOOKUP(N1523,【参考】数式用!$AG$2:$AL$48,MATCH(Y1523,【参考】数式用!$AI$4:$AL$4,0)+2,0), ""), "")</f>
        <v/>
      </c>
      <c r="AD1523" s="864"/>
      <c r="AE1523" s="409"/>
      <c r="AF1523" s="53"/>
      <c r="AG1523" s="421" t="str">
        <f>IFERROR(VLOOKUP(O1523, 【参考】数式用!$AY$5:$AY$13, 1, FALSE), "")</f>
        <v/>
      </c>
      <c r="AH1523" s="422" t="str">
        <f>IFERROR(VLOOKUP(N1523, 【参考】数式用!$BA$2:$BB$48, 2, FALSE), "")</f>
        <v/>
      </c>
      <c r="AI1523" s="423" t="str">
        <f t="shared" si="50"/>
        <v/>
      </c>
      <c r="AJ1523" s="424" t="str">
        <f t="shared" si="51"/>
        <v/>
      </c>
    </row>
    <row r="1524" spans="1:36" ht="30" customHeight="1">
      <c r="A1524" s="153">
        <v>1511</v>
      </c>
      <c r="B1524" s="857" t="str">
        <f>IF(基本情報入力シート!C1549="","",基本情報入力シート!C1549)</f>
        <v/>
      </c>
      <c r="C1524" s="858"/>
      <c r="D1524" s="858"/>
      <c r="E1524" s="858"/>
      <c r="F1524" s="858"/>
      <c r="G1524" s="858"/>
      <c r="H1524" s="858"/>
      <c r="I1524" s="859"/>
      <c r="J1524" s="405" t="str">
        <f>IF(基本情報入力シート!M1549="","",基本情報入力シート!M1549)</f>
        <v/>
      </c>
      <c r="K1524" s="406" t="str">
        <f>IF(基本情報入力シート!R1549="","",基本情報入力シート!R1549)</f>
        <v/>
      </c>
      <c r="L1524" s="406" t="str">
        <f>IF(基本情報入力シート!W1549="","",基本情報入力シート!W1549)</f>
        <v/>
      </c>
      <c r="M1524" s="405" t="str">
        <f>IF(基本情報入力シート!X1549="","",基本情報入力シート!X1549)</f>
        <v/>
      </c>
      <c r="N1524" s="157" t="str">
        <f>IF(基本情報入力シート!Y1549="","",基本情報入力シート!Y1549)</f>
        <v/>
      </c>
      <c r="O1524" s="164"/>
      <c r="P1524" s="43"/>
      <c r="Q1524" s="860"/>
      <c r="R1524" s="861"/>
      <c r="S1524" s="154" t="str">
        <f>IFERROR(ROUNDDOWN(Q1524*VLOOKUP(N1524,【参考】数式用!$AR$2:$AW$48,MATCH(P1524,【参考】数式用!$AT$4:$AW$4)+2,FALSE)*0.5, 0), "")</f>
        <v/>
      </c>
      <c r="T1524" s="47"/>
      <c r="U1524" s="156" t="str">
        <f>IFERROR(IF(AG1524&lt;&gt;"",Q1524*VLOOKUP(N1524,【参考】数式用!$AG$2:$AL$48,MATCH(P1524,【参考】数式用!$AI$4:$AL$4,0)+2,0), ""), "")</f>
        <v/>
      </c>
      <c r="V1524" s="42"/>
      <c r="W1524" s="862"/>
      <c r="X1524" s="863"/>
      <c r="Y1524" s="43"/>
      <c r="Z1524" s="48"/>
      <c r="AA1524" s="155"/>
      <c r="AB1524" s="49"/>
      <c r="AC1524" s="864" t="str">
        <f>IFERROR(IF(AG1524&lt;&gt;"",Z1524*VLOOKUP(N1524,【参考】数式用!$AG$2:$AL$48,MATCH(Y1524,【参考】数式用!$AI$4:$AL$4,0)+2,0), ""), "")</f>
        <v/>
      </c>
      <c r="AD1524" s="864"/>
      <c r="AE1524" s="409"/>
      <c r="AF1524" s="53"/>
      <c r="AG1524" s="421" t="str">
        <f>IFERROR(VLOOKUP(O1524, 【参考】数式用!$AY$5:$AY$13, 1, FALSE), "")</f>
        <v/>
      </c>
      <c r="AH1524" s="422" t="str">
        <f>IFERROR(VLOOKUP(N1524, 【参考】数式用!$BA$2:$BB$48, 2, FALSE), "")</f>
        <v/>
      </c>
      <c r="AI1524" s="423" t="str">
        <f t="shared" si="50"/>
        <v/>
      </c>
      <c r="AJ1524" s="424" t="str">
        <f t="shared" si="51"/>
        <v/>
      </c>
    </row>
    <row r="1525" spans="1:36" ht="30" customHeight="1">
      <c r="A1525" s="153">
        <v>1512</v>
      </c>
      <c r="B1525" s="857" t="str">
        <f>IF(基本情報入力シート!C1550="","",基本情報入力シート!C1550)</f>
        <v/>
      </c>
      <c r="C1525" s="858"/>
      <c r="D1525" s="858"/>
      <c r="E1525" s="858"/>
      <c r="F1525" s="858"/>
      <c r="G1525" s="858"/>
      <c r="H1525" s="858"/>
      <c r="I1525" s="859"/>
      <c r="J1525" s="405" t="str">
        <f>IF(基本情報入力シート!M1550="","",基本情報入力シート!M1550)</f>
        <v/>
      </c>
      <c r="K1525" s="406" t="str">
        <f>IF(基本情報入力シート!R1550="","",基本情報入力シート!R1550)</f>
        <v/>
      </c>
      <c r="L1525" s="406" t="str">
        <f>IF(基本情報入力シート!W1550="","",基本情報入力シート!W1550)</f>
        <v/>
      </c>
      <c r="M1525" s="405" t="str">
        <f>IF(基本情報入力シート!X1550="","",基本情報入力シート!X1550)</f>
        <v/>
      </c>
      <c r="N1525" s="157" t="str">
        <f>IF(基本情報入力シート!Y1550="","",基本情報入力シート!Y1550)</f>
        <v/>
      </c>
      <c r="O1525" s="164"/>
      <c r="P1525" s="43"/>
      <c r="Q1525" s="860"/>
      <c r="R1525" s="861"/>
      <c r="S1525" s="154" t="str">
        <f>IFERROR(ROUNDDOWN(Q1525*VLOOKUP(N1525,【参考】数式用!$AR$2:$AW$48,MATCH(P1525,【参考】数式用!$AT$4:$AW$4)+2,FALSE)*0.5, 0), "")</f>
        <v/>
      </c>
      <c r="T1525" s="47"/>
      <c r="U1525" s="156" t="str">
        <f>IFERROR(IF(AG1525&lt;&gt;"",Q1525*VLOOKUP(N1525,【参考】数式用!$AG$2:$AL$48,MATCH(P1525,【参考】数式用!$AI$4:$AL$4,0)+2,0), ""), "")</f>
        <v/>
      </c>
      <c r="V1525" s="42"/>
      <c r="W1525" s="862"/>
      <c r="X1525" s="863"/>
      <c r="Y1525" s="43"/>
      <c r="Z1525" s="48"/>
      <c r="AA1525" s="155"/>
      <c r="AB1525" s="49"/>
      <c r="AC1525" s="864" t="str">
        <f>IFERROR(IF(AG1525&lt;&gt;"",Z1525*VLOOKUP(N1525,【参考】数式用!$AG$2:$AL$48,MATCH(Y1525,【参考】数式用!$AI$4:$AL$4,0)+2,0), ""), "")</f>
        <v/>
      </c>
      <c r="AD1525" s="864"/>
      <c r="AE1525" s="409"/>
      <c r="AF1525" s="53"/>
      <c r="AG1525" s="421" t="str">
        <f>IFERROR(VLOOKUP(O1525, 【参考】数式用!$AY$5:$AY$13, 1, FALSE), "")</f>
        <v/>
      </c>
      <c r="AH1525" s="422" t="str">
        <f>IFERROR(VLOOKUP(N1525, 【参考】数式用!$BA$2:$BB$48, 2, FALSE), "")</f>
        <v/>
      </c>
      <c r="AI1525" s="423" t="str">
        <f t="shared" si="50"/>
        <v/>
      </c>
      <c r="AJ1525" s="424" t="str">
        <f t="shared" si="51"/>
        <v/>
      </c>
    </row>
    <row r="1526" spans="1:36" ht="30" customHeight="1">
      <c r="A1526" s="153">
        <v>1513</v>
      </c>
      <c r="B1526" s="857" t="str">
        <f>IF(基本情報入力シート!C1551="","",基本情報入力シート!C1551)</f>
        <v/>
      </c>
      <c r="C1526" s="858"/>
      <c r="D1526" s="858"/>
      <c r="E1526" s="858"/>
      <c r="F1526" s="858"/>
      <c r="G1526" s="858"/>
      <c r="H1526" s="858"/>
      <c r="I1526" s="859"/>
      <c r="J1526" s="405" t="str">
        <f>IF(基本情報入力シート!M1551="","",基本情報入力シート!M1551)</f>
        <v/>
      </c>
      <c r="K1526" s="406" t="str">
        <f>IF(基本情報入力シート!R1551="","",基本情報入力シート!R1551)</f>
        <v/>
      </c>
      <c r="L1526" s="406" t="str">
        <f>IF(基本情報入力シート!W1551="","",基本情報入力シート!W1551)</f>
        <v/>
      </c>
      <c r="M1526" s="405" t="str">
        <f>IF(基本情報入力シート!X1551="","",基本情報入力シート!X1551)</f>
        <v/>
      </c>
      <c r="N1526" s="157" t="str">
        <f>IF(基本情報入力シート!Y1551="","",基本情報入力シート!Y1551)</f>
        <v/>
      </c>
      <c r="O1526" s="164"/>
      <c r="P1526" s="43"/>
      <c r="Q1526" s="860"/>
      <c r="R1526" s="861"/>
      <c r="S1526" s="154" t="str">
        <f>IFERROR(ROUNDDOWN(Q1526*VLOOKUP(N1526,【参考】数式用!$AR$2:$AW$48,MATCH(P1526,【参考】数式用!$AT$4:$AW$4)+2,FALSE)*0.5, 0), "")</f>
        <v/>
      </c>
      <c r="T1526" s="47"/>
      <c r="U1526" s="156" t="str">
        <f>IFERROR(IF(AG1526&lt;&gt;"",Q1526*VLOOKUP(N1526,【参考】数式用!$AG$2:$AL$48,MATCH(P1526,【参考】数式用!$AI$4:$AL$4,0)+2,0), ""), "")</f>
        <v/>
      </c>
      <c r="V1526" s="42"/>
      <c r="W1526" s="862"/>
      <c r="X1526" s="863"/>
      <c r="Y1526" s="43"/>
      <c r="Z1526" s="48"/>
      <c r="AA1526" s="155"/>
      <c r="AB1526" s="49"/>
      <c r="AC1526" s="864" t="str">
        <f>IFERROR(IF(AG1526&lt;&gt;"",Z1526*VLOOKUP(N1526,【参考】数式用!$AG$2:$AL$48,MATCH(Y1526,【参考】数式用!$AI$4:$AL$4,0)+2,0), ""), "")</f>
        <v/>
      </c>
      <c r="AD1526" s="864"/>
      <c r="AE1526" s="409"/>
      <c r="AF1526" s="53"/>
      <c r="AG1526" s="421" t="str">
        <f>IFERROR(VLOOKUP(O1526, 【参考】数式用!$AY$5:$AY$13, 1, FALSE), "")</f>
        <v/>
      </c>
      <c r="AH1526" s="422" t="str">
        <f>IFERROR(VLOOKUP(N1526, 【参考】数式用!$BA$2:$BB$48, 2, FALSE), "")</f>
        <v/>
      </c>
      <c r="AI1526" s="423" t="str">
        <f t="shared" si="50"/>
        <v/>
      </c>
      <c r="AJ1526" s="424" t="str">
        <f t="shared" si="51"/>
        <v/>
      </c>
    </row>
    <row r="1527" spans="1:36" ht="30" customHeight="1">
      <c r="A1527" s="153">
        <v>1514</v>
      </c>
      <c r="B1527" s="857" t="str">
        <f>IF(基本情報入力シート!C1552="","",基本情報入力シート!C1552)</f>
        <v/>
      </c>
      <c r="C1527" s="858"/>
      <c r="D1527" s="858"/>
      <c r="E1527" s="858"/>
      <c r="F1527" s="858"/>
      <c r="G1527" s="858"/>
      <c r="H1527" s="858"/>
      <c r="I1527" s="859"/>
      <c r="J1527" s="405" t="str">
        <f>IF(基本情報入力シート!M1552="","",基本情報入力シート!M1552)</f>
        <v/>
      </c>
      <c r="K1527" s="406" t="str">
        <f>IF(基本情報入力シート!R1552="","",基本情報入力シート!R1552)</f>
        <v/>
      </c>
      <c r="L1527" s="406" t="str">
        <f>IF(基本情報入力シート!W1552="","",基本情報入力シート!W1552)</f>
        <v/>
      </c>
      <c r="M1527" s="405" t="str">
        <f>IF(基本情報入力シート!X1552="","",基本情報入力シート!X1552)</f>
        <v/>
      </c>
      <c r="N1527" s="157" t="str">
        <f>IF(基本情報入力シート!Y1552="","",基本情報入力シート!Y1552)</f>
        <v/>
      </c>
      <c r="O1527" s="164"/>
      <c r="P1527" s="43"/>
      <c r="Q1527" s="860"/>
      <c r="R1527" s="861"/>
      <c r="S1527" s="154" t="str">
        <f>IFERROR(ROUNDDOWN(Q1527*VLOOKUP(N1527,【参考】数式用!$AR$2:$AW$48,MATCH(P1527,【参考】数式用!$AT$4:$AW$4)+2,FALSE)*0.5, 0), "")</f>
        <v/>
      </c>
      <c r="T1527" s="47"/>
      <c r="U1527" s="156" t="str">
        <f>IFERROR(IF(AG1527&lt;&gt;"",Q1527*VLOOKUP(N1527,【参考】数式用!$AG$2:$AL$48,MATCH(P1527,【参考】数式用!$AI$4:$AL$4,0)+2,0), ""), "")</f>
        <v/>
      </c>
      <c r="V1527" s="42"/>
      <c r="W1527" s="862"/>
      <c r="X1527" s="863"/>
      <c r="Y1527" s="43"/>
      <c r="Z1527" s="48"/>
      <c r="AA1527" s="155"/>
      <c r="AB1527" s="49"/>
      <c r="AC1527" s="864" t="str">
        <f>IFERROR(IF(AG1527&lt;&gt;"",Z1527*VLOOKUP(N1527,【参考】数式用!$AG$2:$AL$48,MATCH(Y1527,【参考】数式用!$AI$4:$AL$4,0)+2,0), ""), "")</f>
        <v/>
      </c>
      <c r="AD1527" s="864"/>
      <c r="AE1527" s="409"/>
      <c r="AF1527" s="53"/>
      <c r="AG1527" s="421" t="str">
        <f>IFERROR(VLOOKUP(O1527, 【参考】数式用!$AY$5:$AY$13, 1, FALSE), "")</f>
        <v/>
      </c>
      <c r="AH1527" s="422" t="str">
        <f>IFERROR(VLOOKUP(N1527, 【参考】数式用!$BA$2:$BB$48, 2, FALSE), "")</f>
        <v/>
      </c>
      <c r="AI1527" s="423" t="str">
        <f t="shared" si="50"/>
        <v/>
      </c>
      <c r="AJ1527" s="424" t="str">
        <f t="shared" si="51"/>
        <v/>
      </c>
    </row>
    <row r="1528" spans="1:36" ht="30" customHeight="1">
      <c r="A1528" s="153">
        <v>1515</v>
      </c>
      <c r="B1528" s="857" t="str">
        <f>IF(基本情報入力シート!C1553="","",基本情報入力シート!C1553)</f>
        <v/>
      </c>
      <c r="C1528" s="858"/>
      <c r="D1528" s="858"/>
      <c r="E1528" s="858"/>
      <c r="F1528" s="858"/>
      <c r="G1528" s="858"/>
      <c r="H1528" s="858"/>
      <c r="I1528" s="859"/>
      <c r="J1528" s="405" t="str">
        <f>IF(基本情報入力シート!M1553="","",基本情報入力シート!M1553)</f>
        <v/>
      </c>
      <c r="K1528" s="406" t="str">
        <f>IF(基本情報入力シート!R1553="","",基本情報入力シート!R1553)</f>
        <v/>
      </c>
      <c r="L1528" s="406" t="str">
        <f>IF(基本情報入力シート!W1553="","",基本情報入力シート!W1553)</f>
        <v/>
      </c>
      <c r="M1528" s="405" t="str">
        <f>IF(基本情報入力シート!X1553="","",基本情報入力シート!X1553)</f>
        <v/>
      </c>
      <c r="N1528" s="157" t="str">
        <f>IF(基本情報入力シート!Y1553="","",基本情報入力シート!Y1553)</f>
        <v/>
      </c>
      <c r="O1528" s="164"/>
      <c r="P1528" s="43"/>
      <c r="Q1528" s="860"/>
      <c r="R1528" s="861"/>
      <c r="S1528" s="154" t="str">
        <f>IFERROR(ROUNDDOWN(Q1528*VLOOKUP(N1528,【参考】数式用!$AR$2:$AW$48,MATCH(P1528,【参考】数式用!$AT$4:$AW$4)+2,FALSE)*0.5, 0), "")</f>
        <v/>
      </c>
      <c r="T1528" s="47"/>
      <c r="U1528" s="156" t="str">
        <f>IFERROR(IF(AG1528&lt;&gt;"",Q1528*VLOOKUP(N1528,【参考】数式用!$AG$2:$AL$48,MATCH(P1528,【参考】数式用!$AI$4:$AL$4,0)+2,0), ""), "")</f>
        <v/>
      </c>
      <c r="V1528" s="42"/>
      <c r="W1528" s="862"/>
      <c r="X1528" s="863"/>
      <c r="Y1528" s="43"/>
      <c r="Z1528" s="48"/>
      <c r="AA1528" s="155"/>
      <c r="AB1528" s="49"/>
      <c r="AC1528" s="864" t="str">
        <f>IFERROR(IF(AG1528&lt;&gt;"",Z1528*VLOOKUP(N1528,【参考】数式用!$AG$2:$AL$48,MATCH(Y1528,【参考】数式用!$AI$4:$AL$4,0)+2,0), ""), "")</f>
        <v/>
      </c>
      <c r="AD1528" s="864"/>
      <c r="AE1528" s="409"/>
      <c r="AF1528" s="53"/>
      <c r="AG1528" s="421" t="str">
        <f>IFERROR(VLOOKUP(O1528, 【参考】数式用!$AY$5:$AY$13, 1, FALSE), "")</f>
        <v/>
      </c>
      <c r="AH1528" s="422" t="str">
        <f>IFERROR(VLOOKUP(N1528, 【参考】数式用!$BA$2:$BB$48, 2, FALSE), "")</f>
        <v/>
      </c>
      <c r="AI1528" s="423" t="str">
        <f t="shared" si="50"/>
        <v/>
      </c>
      <c r="AJ1528" s="424" t="str">
        <f t="shared" si="51"/>
        <v/>
      </c>
    </row>
    <row r="1529" spans="1:36" ht="30" customHeight="1">
      <c r="A1529" s="153">
        <v>1516</v>
      </c>
      <c r="B1529" s="857" t="str">
        <f>IF(基本情報入力シート!C1554="","",基本情報入力シート!C1554)</f>
        <v/>
      </c>
      <c r="C1529" s="858"/>
      <c r="D1529" s="858"/>
      <c r="E1529" s="858"/>
      <c r="F1529" s="858"/>
      <c r="G1529" s="858"/>
      <c r="H1529" s="858"/>
      <c r="I1529" s="859"/>
      <c r="J1529" s="405" t="str">
        <f>IF(基本情報入力シート!M1554="","",基本情報入力シート!M1554)</f>
        <v/>
      </c>
      <c r="K1529" s="406" t="str">
        <f>IF(基本情報入力シート!R1554="","",基本情報入力シート!R1554)</f>
        <v/>
      </c>
      <c r="L1529" s="406" t="str">
        <f>IF(基本情報入力シート!W1554="","",基本情報入力シート!W1554)</f>
        <v/>
      </c>
      <c r="M1529" s="405" t="str">
        <f>IF(基本情報入力シート!X1554="","",基本情報入力シート!X1554)</f>
        <v/>
      </c>
      <c r="N1529" s="157" t="str">
        <f>IF(基本情報入力シート!Y1554="","",基本情報入力シート!Y1554)</f>
        <v/>
      </c>
      <c r="O1529" s="164"/>
      <c r="P1529" s="43"/>
      <c r="Q1529" s="860"/>
      <c r="R1529" s="861"/>
      <c r="S1529" s="154" t="str">
        <f>IFERROR(ROUNDDOWN(Q1529*VLOOKUP(N1529,【参考】数式用!$AR$2:$AW$48,MATCH(P1529,【参考】数式用!$AT$4:$AW$4)+2,FALSE)*0.5, 0), "")</f>
        <v/>
      </c>
      <c r="T1529" s="47"/>
      <c r="U1529" s="156" t="str">
        <f>IFERROR(IF(AG1529&lt;&gt;"",Q1529*VLOOKUP(N1529,【参考】数式用!$AG$2:$AL$48,MATCH(P1529,【参考】数式用!$AI$4:$AL$4,0)+2,0), ""), "")</f>
        <v/>
      </c>
      <c r="V1529" s="42"/>
      <c r="W1529" s="862"/>
      <c r="X1529" s="863"/>
      <c r="Y1529" s="43"/>
      <c r="Z1529" s="48"/>
      <c r="AA1529" s="155"/>
      <c r="AB1529" s="49"/>
      <c r="AC1529" s="864" t="str">
        <f>IFERROR(IF(AG1529&lt;&gt;"",Z1529*VLOOKUP(N1529,【参考】数式用!$AG$2:$AL$48,MATCH(Y1529,【参考】数式用!$AI$4:$AL$4,0)+2,0), ""), "")</f>
        <v/>
      </c>
      <c r="AD1529" s="864"/>
      <c r="AE1529" s="409"/>
      <c r="AF1529" s="53"/>
      <c r="AG1529" s="421" t="str">
        <f>IFERROR(VLOOKUP(O1529, 【参考】数式用!$AY$5:$AY$13, 1, FALSE), "")</f>
        <v/>
      </c>
      <c r="AH1529" s="422" t="str">
        <f>IFERROR(VLOOKUP(N1529, 【参考】数式用!$BA$2:$BB$48, 2, FALSE), "")</f>
        <v/>
      </c>
      <c r="AI1529" s="423" t="str">
        <f t="shared" si="50"/>
        <v/>
      </c>
      <c r="AJ1529" s="424" t="str">
        <f t="shared" si="51"/>
        <v/>
      </c>
    </row>
    <row r="1530" spans="1:36" ht="30" customHeight="1">
      <c r="A1530" s="153">
        <v>1517</v>
      </c>
      <c r="B1530" s="857" t="str">
        <f>IF(基本情報入力シート!C1555="","",基本情報入力シート!C1555)</f>
        <v/>
      </c>
      <c r="C1530" s="858"/>
      <c r="D1530" s="858"/>
      <c r="E1530" s="858"/>
      <c r="F1530" s="858"/>
      <c r="G1530" s="858"/>
      <c r="H1530" s="858"/>
      <c r="I1530" s="859"/>
      <c r="J1530" s="405" t="str">
        <f>IF(基本情報入力シート!M1555="","",基本情報入力シート!M1555)</f>
        <v/>
      </c>
      <c r="K1530" s="406" t="str">
        <f>IF(基本情報入力シート!R1555="","",基本情報入力シート!R1555)</f>
        <v/>
      </c>
      <c r="L1530" s="406" t="str">
        <f>IF(基本情報入力シート!W1555="","",基本情報入力シート!W1555)</f>
        <v/>
      </c>
      <c r="M1530" s="405" t="str">
        <f>IF(基本情報入力シート!X1555="","",基本情報入力シート!X1555)</f>
        <v/>
      </c>
      <c r="N1530" s="157" t="str">
        <f>IF(基本情報入力シート!Y1555="","",基本情報入力シート!Y1555)</f>
        <v/>
      </c>
      <c r="O1530" s="164"/>
      <c r="P1530" s="43"/>
      <c r="Q1530" s="860"/>
      <c r="R1530" s="861"/>
      <c r="S1530" s="154" t="str">
        <f>IFERROR(ROUNDDOWN(Q1530*VLOOKUP(N1530,【参考】数式用!$AR$2:$AW$48,MATCH(P1530,【参考】数式用!$AT$4:$AW$4)+2,FALSE)*0.5, 0), "")</f>
        <v/>
      </c>
      <c r="T1530" s="47"/>
      <c r="U1530" s="156" t="str">
        <f>IFERROR(IF(AG1530&lt;&gt;"",Q1530*VLOOKUP(N1530,【参考】数式用!$AG$2:$AL$48,MATCH(P1530,【参考】数式用!$AI$4:$AL$4,0)+2,0), ""), "")</f>
        <v/>
      </c>
      <c r="V1530" s="42"/>
      <c r="W1530" s="862"/>
      <c r="X1530" s="863"/>
      <c r="Y1530" s="43"/>
      <c r="Z1530" s="48"/>
      <c r="AA1530" s="155"/>
      <c r="AB1530" s="49"/>
      <c r="AC1530" s="864" t="str">
        <f>IFERROR(IF(AG1530&lt;&gt;"",Z1530*VLOOKUP(N1530,【参考】数式用!$AG$2:$AL$48,MATCH(Y1530,【参考】数式用!$AI$4:$AL$4,0)+2,0), ""), "")</f>
        <v/>
      </c>
      <c r="AD1530" s="864"/>
      <c r="AE1530" s="409"/>
      <c r="AF1530" s="53"/>
      <c r="AG1530" s="421" t="str">
        <f>IFERROR(VLOOKUP(O1530, 【参考】数式用!$AY$5:$AY$13, 1, FALSE), "")</f>
        <v/>
      </c>
      <c r="AH1530" s="422" t="str">
        <f>IFERROR(VLOOKUP(N1530, 【参考】数式用!$BA$2:$BB$48, 2, FALSE), "")</f>
        <v/>
      </c>
      <c r="AI1530" s="423" t="str">
        <f t="shared" si="50"/>
        <v/>
      </c>
      <c r="AJ1530" s="424" t="str">
        <f t="shared" si="51"/>
        <v/>
      </c>
    </row>
    <row r="1531" spans="1:36" ht="30" customHeight="1">
      <c r="A1531" s="153">
        <v>1518</v>
      </c>
      <c r="B1531" s="857" t="str">
        <f>IF(基本情報入力シート!C1556="","",基本情報入力シート!C1556)</f>
        <v/>
      </c>
      <c r="C1531" s="858"/>
      <c r="D1531" s="858"/>
      <c r="E1531" s="858"/>
      <c r="F1531" s="858"/>
      <c r="G1531" s="858"/>
      <c r="H1531" s="858"/>
      <c r="I1531" s="859"/>
      <c r="J1531" s="405" t="str">
        <f>IF(基本情報入力シート!M1556="","",基本情報入力シート!M1556)</f>
        <v/>
      </c>
      <c r="K1531" s="406" t="str">
        <f>IF(基本情報入力シート!R1556="","",基本情報入力シート!R1556)</f>
        <v/>
      </c>
      <c r="L1531" s="406" t="str">
        <f>IF(基本情報入力シート!W1556="","",基本情報入力シート!W1556)</f>
        <v/>
      </c>
      <c r="M1531" s="405" t="str">
        <f>IF(基本情報入力シート!X1556="","",基本情報入力シート!X1556)</f>
        <v/>
      </c>
      <c r="N1531" s="157" t="str">
        <f>IF(基本情報入力シート!Y1556="","",基本情報入力シート!Y1556)</f>
        <v/>
      </c>
      <c r="O1531" s="164"/>
      <c r="P1531" s="43"/>
      <c r="Q1531" s="860"/>
      <c r="R1531" s="861"/>
      <c r="S1531" s="154" t="str">
        <f>IFERROR(ROUNDDOWN(Q1531*VLOOKUP(N1531,【参考】数式用!$AR$2:$AW$48,MATCH(P1531,【参考】数式用!$AT$4:$AW$4)+2,FALSE)*0.5, 0), "")</f>
        <v/>
      </c>
      <c r="T1531" s="47"/>
      <c r="U1531" s="156" t="str">
        <f>IFERROR(IF(AG1531&lt;&gt;"",Q1531*VLOOKUP(N1531,【参考】数式用!$AG$2:$AL$48,MATCH(P1531,【参考】数式用!$AI$4:$AL$4,0)+2,0), ""), "")</f>
        <v/>
      </c>
      <c r="V1531" s="42"/>
      <c r="W1531" s="862"/>
      <c r="X1531" s="863"/>
      <c r="Y1531" s="43"/>
      <c r="Z1531" s="48"/>
      <c r="AA1531" s="155"/>
      <c r="AB1531" s="49"/>
      <c r="AC1531" s="864" t="str">
        <f>IFERROR(IF(AG1531&lt;&gt;"",Z1531*VLOOKUP(N1531,【参考】数式用!$AG$2:$AL$48,MATCH(Y1531,【参考】数式用!$AI$4:$AL$4,0)+2,0), ""), "")</f>
        <v/>
      </c>
      <c r="AD1531" s="864"/>
      <c r="AE1531" s="409"/>
      <c r="AF1531" s="53"/>
      <c r="AG1531" s="421" t="str">
        <f>IFERROR(VLOOKUP(O1531, 【参考】数式用!$AY$5:$AY$13, 1, FALSE), "")</f>
        <v/>
      </c>
      <c r="AH1531" s="422" t="str">
        <f>IFERROR(VLOOKUP(N1531, 【参考】数式用!$BA$2:$BB$48, 2, FALSE), "")</f>
        <v/>
      </c>
      <c r="AI1531" s="423" t="str">
        <f t="shared" si="50"/>
        <v/>
      </c>
      <c r="AJ1531" s="424" t="str">
        <f t="shared" si="51"/>
        <v/>
      </c>
    </row>
    <row r="1532" spans="1:36" ht="30" customHeight="1">
      <c r="A1532" s="153">
        <v>1519</v>
      </c>
      <c r="B1532" s="857" t="str">
        <f>IF(基本情報入力シート!C1557="","",基本情報入力シート!C1557)</f>
        <v/>
      </c>
      <c r="C1532" s="858"/>
      <c r="D1532" s="858"/>
      <c r="E1532" s="858"/>
      <c r="F1532" s="858"/>
      <c r="G1532" s="858"/>
      <c r="H1532" s="858"/>
      <c r="I1532" s="859"/>
      <c r="J1532" s="405" t="str">
        <f>IF(基本情報入力シート!M1557="","",基本情報入力シート!M1557)</f>
        <v/>
      </c>
      <c r="K1532" s="406" t="str">
        <f>IF(基本情報入力シート!R1557="","",基本情報入力シート!R1557)</f>
        <v/>
      </c>
      <c r="L1532" s="406" t="str">
        <f>IF(基本情報入力シート!W1557="","",基本情報入力シート!W1557)</f>
        <v/>
      </c>
      <c r="M1532" s="405" t="str">
        <f>IF(基本情報入力シート!X1557="","",基本情報入力シート!X1557)</f>
        <v/>
      </c>
      <c r="N1532" s="157" t="str">
        <f>IF(基本情報入力シート!Y1557="","",基本情報入力シート!Y1557)</f>
        <v/>
      </c>
      <c r="O1532" s="164"/>
      <c r="P1532" s="43"/>
      <c r="Q1532" s="860"/>
      <c r="R1532" s="861"/>
      <c r="S1532" s="154" t="str">
        <f>IFERROR(ROUNDDOWN(Q1532*VLOOKUP(N1532,【参考】数式用!$AR$2:$AW$48,MATCH(P1532,【参考】数式用!$AT$4:$AW$4)+2,FALSE)*0.5, 0), "")</f>
        <v/>
      </c>
      <c r="T1532" s="47"/>
      <c r="U1532" s="156" t="str">
        <f>IFERROR(IF(AG1532&lt;&gt;"",Q1532*VLOOKUP(N1532,【参考】数式用!$AG$2:$AL$48,MATCH(P1532,【参考】数式用!$AI$4:$AL$4,0)+2,0), ""), "")</f>
        <v/>
      </c>
      <c r="V1532" s="42"/>
      <c r="W1532" s="862"/>
      <c r="X1532" s="863"/>
      <c r="Y1532" s="43"/>
      <c r="Z1532" s="48"/>
      <c r="AA1532" s="155"/>
      <c r="AB1532" s="49"/>
      <c r="AC1532" s="864" t="str">
        <f>IFERROR(IF(AG1532&lt;&gt;"",Z1532*VLOOKUP(N1532,【参考】数式用!$AG$2:$AL$48,MATCH(Y1532,【参考】数式用!$AI$4:$AL$4,0)+2,0), ""), "")</f>
        <v/>
      </c>
      <c r="AD1532" s="864"/>
      <c r="AE1532" s="409"/>
      <c r="AF1532" s="53"/>
      <c r="AG1532" s="421" t="str">
        <f>IFERROR(VLOOKUP(O1532, 【参考】数式用!$AY$5:$AY$13, 1, FALSE), "")</f>
        <v/>
      </c>
      <c r="AH1532" s="422" t="str">
        <f>IFERROR(VLOOKUP(N1532, 【参考】数式用!$BA$2:$BB$48, 2, FALSE), "")</f>
        <v/>
      </c>
      <c r="AI1532" s="423" t="str">
        <f t="shared" si="50"/>
        <v/>
      </c>
      <c r="AJ1532" s="424" t="str">
        <f t="shared" si="51"/>
        <v/>
      </c>
    </row>
    <row r="1533" spans="1:36" ht="30" customHeight="1">
      <c r="A1533" s="153">
        <v>1520</v>
      </c>
      <c r="B1533" s="857" t="str">
        <f>IF(基本情報入力シート!C1558="","",基本情報入力シート!C1558)</f>
        <v/>
      </c>
      <c r="C1533" s="858"/>
      <c r="D1533" s="858"/>
      <c r="E1533" s="858"/>
      <c r="F1533" s="858"/>
      <c r="G1533" s="858"/>
      <c r="H1533" s="858"/>
      <c r="I1533" s="859"/>
      <c r="J1533" s="405" t="str">
        <f>IF(基本情報入力シート!M1558="","",基本情報入力シート!M1558)</f>
        <v/>
      </c>
      <c r="K1533" s="406" t="str">
        <f>IF(基本情報入力シート!R1558="","",基本情報入力シート!R1558)</f>
        <v/>
      </c>
      <c r="L1533" s="406" t="str">
        <f>IF(基本情報入力シート!W1558="","",基本情報入力シート!W1558)</f>
        <v/>
      </c>
      <c r="M1533" s="405" t="str">
        <f>IF(基本情報入力シート!X1558="","",基本情報入力シート!X1558)</f>
        <v/>
      </c>
      <c r="N1533" s="157" t="str">
        <f>IF(基本情報入力シート!Y1558="","",基本情報入力シート!Y1558)</f>
        <v/>
      </c>
      <c r="O1533" s="164"/>
      <c r="P1533" s="43"/>
      <c r="Q1533" s="860"/>
      <c r="R1533" s="861"/>
      <c r="S1533" s="154" t="str">
        <f>IFERROR(ROUNDDOWN(Q1533*VLOOKUP(N1533,【参考】数式用!$AR$2:$AW$48,MATCH(P1533,【参考】数式用!$AT$4:$AW$4)+2,FALSE)*0.5, 0), "")</f>
        <v/>
      </c>
      <c r="T1533" s="47"/>
      <c r="U1533" s="156" t="str">
        <f>IFERROR(IF(AG1533&lt;&gt;"",Q1533*VLOOKUP(N1533,【参考】数式用!$AG$2:$AL$48,MATCH(P1533,【参考】数式用!$AI$4:$AL$4,0)+2,0), ""), "")</f>
        <v/>
      </c>
      <c r="V1533" s="42"/>
      <c r="W1533" s="862"/>
      <c r="X1533" s="863"/>
      <c r="Y1533" s="43"/>
      <c r="Z1533" s="48"/>
      <c r="AA1533" s="155"/>
      <c r="AB1533" s="49"/>
      <c r="AC1533" s="864" t="str">
        <f>IFERROR(IF(AG1533&lt;&gt;"",Z1533*VLOOKUP(N1533,【参考】数式用!$AG$2:$AL$48,MATCH(Y1533,【参考】数式用!$AI$4:$AL$4,0)+2,0), ""), "")</f>
        <v/>
      </c>
      <c r="AD1533" s="864"/>
      <c r="AE1533" s="409"/>
      <c r="AF1533" s="53"/>
      <c r="AG1533" s="421" t="str">
        <f>IFERROR(VLOOKUP(O1533, 【参考】数式用!$AY$5:$AY$13, 1, FALSE), "")</f>
        <v/>
      </c>
      <c r="AH1533" s="422" t="str">
        <f>IFERROR(VLOOKUP(N1533, 【参考】数式用!$BA$2:$BB$48, 2, FALSE), "")</f>
        <v/>
      </c>
      <c r="AI1533" s="423" t="str">
        <f t="shared" si="50"/>
        <v/>
      </c>
      <c r="AJ1533" s="424" t="str">
        <f t="shared" si="51"/>
        <v/>
      </c>
    </row>
    <row r="1534" spans="1:36" ht="30" customHeight="1">
      <c r="A1534" s="153">
        <v>1521</v>
      </c>
      <c r="B1534" s="857" t="str">
        <f>IF(基本情報入力シート!C1559="","",基本情報入力シート!C1559)</f>
        <v/>
      </c>
      <c r="C1534" s="858"/>
      <c r="D1534" s="858"/>
      <c r="E1534" s="858"/>
      <c r="F1534" s="858"/>
      <c r="G1534" s="858"/>
      <c r="H1534" s="858"/>
      <c r="I1534" s="859"/>
      <c r="J1534" s="405" t="str">
        <f>IF(基本情報入力シート!M1559="","",基本情報入力シート!M1559)</f>
        <v/>
      </c>
      <c r="K1534" s="406" t="str">
        <f>IF(基本情報入力シート!R1559="","",基本情報入力シート!R1559)</f>
        <v/>
      </c>
      <c r="L1534" s="406" t="str">
        <f>IF(基本情報入力シート!W1559="","",基本情報入力シート!W1559)</f>
        <v/>
      </c>
      <c r="M1534" s="405" t="str">
        <f>IF(基本情報入力シート!X1559="","",基本情報入力シート!X1559)</f>
        <v/>
      </c>
      <c r="N1534" s="157" t="str">
        <f>IF(基本情報入力シート!Y1559="","",基本情報入力シート!Y1559)</f>
        <v/>
      </c>
      <c r="O1534" s="164"/>
      <c r="P1534" s="43"/>
      <c r="Q1534" s="860"/>
      <c r="R1534" s="861"/>
      <c r="S1534" s="154" t="str">
        <f>IFERROR(ROUNDDOWN(Q1534*VLOOKUP(N1534,【参考】数式用!$AR$2:$AW$48,MATCH(P1534,【参考】数式用!$AT$4:$AW$4)+2,FALSE)*0.5, 0), "")</f>
        <v/>
      </c>
      <c r="T1534" s="47"/>
      <c r="U1534" s="156" t="str">
        <f>IFERROR(IF(AG1534&lt;&gt;"",Q1534*VLOOKUP(N1534,【参考】数式用!$AG$2:$AL$48,MATCH(P1534,【参考】数式用!$AI$4:$AL$4,0)+2,0), ""), "")</f>
        <v/>
      </c>
      <c r="V1534" s="42"/>
      <c r="W1534" s="862"/>
      <c r="X1534" s="863"/>
      <c r="Y1534" s="43"/>
      <c r="Z1534" s="48"/>
      <c r="AA1534" s="155"/>
      <c r="AB1534" s="49"/>
      <c r="AC1534" s="864" t="str">
        <f>IFERROR(IF(AG1534&lt;&gt;"",Z1534*VLOOKUP(N1534,【参考】数式用!$AG$2:$AL$48,MATCH(Y1534,【参考】数式用!$AI$4:$AL$4,0)+2,0), ""), "")</f>
        <v/>
      </c>
      <c r="AD1534" s="864"/>
      <c r="AE1534" s="409"/>
      <c r="AF1534" s="53"/>
      <c r="AG1534" s="421" t="str">
        <f>IFERROR(VLOOKUP(O1534, 【参考】数式用!$AY$5:$AY$13, 1, FALSE), "")</f>
        <v/>
      </c>
      <c r="AH1534" s="422" t="str">
        <f>IFERROR(VLOOKUP(N1534, 【参考】数式用!$BA$2:$BB$48, 2, FALSE), "")</f>
        <v/>
      </c>
      <c r="AI1534" s="423" t="str">
        <f t="shared" si="50"/>
        <v/>
      </c>
      <c r="AJ1534" s="424" t="str">
        <f t="shared" si="51"/>
        <v/>
      </c>
    </row>
    <row r="1535" spans="1:36" ht="30" customHeight="1">
      <c r="A1535" s="153">
        <v>1522</v>
      </c>
      <c r="B1535" s="857" t="str">
        <f>IF(基本情報入力シート!C1560="","",基本情報入力シート!C1560)</f>
        <v/>
      </c>
      <c r="C1535" s="858"/>
      <c r="D1535" s="858"/>
      <c r="E1535" s="858"/>
      <c r="F1535" s="858"/>
      <c r="G1535" s="858"/>
      <c r="H1535" s="858"/>
      <c r="I1535" s="859"/>
      <c r="J1535" s="405" t="str">
        <f>IF(基本情報入力シート!M1560="","",基本情報入力シート!M1560)</f>
        <v/>
      </c>
      <c r="K1535" s="406" t="str">
        <f>IF(基本情報入力シート!R1560="","",基本情報入力シート!R1560)</f>
        <v/>
      </c>
      <c r="L1535" s="406" t="str">
        <f>IF(基本情報入力シート!W1560="","",基本情報入力シート!W1560)</f>
        <v/>
      </c>
      <c r="M1535" s="405" t="str">
        <f>IF(基本情報入力シート!X1560="","",基本情報入力シート!X1560)</f>
        <v/>
      </c>
      <c r="N1535" s="157" t="str">
        <f>IF(基本情報入力シート!Y1560="","",基本情報入力シート!Y1560)</f>
        <v/>
      </c>
      <c r="O1535" s="164"/>
      <c r="P1535" s="43"/>
      <c r="Q1535" s="860"/>
      <c r="R1535" s="861"/>
      <c r="S1535" s="154" t="str">
        <f>IFERROR(ROUNDDOWN(Q1535*VLOOKUP(N1535,【参考】数式用!$AR$2:$AW$48,MATCH(P1535,【参考】数式用!$AT$4:$AW$4)+2,FALSE)*0.5, 0), "")</f>
        <v/>
      </c>
      <c r="T1535" s="47"/>
      <c r="U1535" s="156" t="str">
        <f>IFERROR(IF(AG1535&lt;&gt;"",Q1535*VLOOKUP(N1535,【参考】数式用!$AG$2:$AL$48,MATCH(P1535,【参考】数式用!$AI$4:$AL$4,0)+2,0), ""), "")</f>
        <v/>
      </c>
      <c r="V1535" s="42"/>
      <c r="W1535" s="862"/>
      <c r="X1535" s="863"/>
      <c r="Y1535" s="43"/>
      <c r="Z1535" s="48"/>
      <c r="AA1535" s="155"/>
      <c r="AB1535" s="49"/>
      <c r="AC1535" s="864" t="str">
        <f>IFERROR(IF(AG1535&lt;&gt;"",Z1535*VLOOKUP(N1535,【参考】数式用!$AG$2:$AL$48,MATCH(Y1535,【参考】数式用!$AI$4:$AL$4,0)+2,0), ""), "")</f>
        <v/>
      </c>
      <c r="AD1535" s="864"/>
      <c r="AE1535" s="409"/>
      <c r="AF1535" s="53"/>
      <c r="AG1535" s="421" t="str">
        <f>IFERROR(VLOOKUP(O1535, 【参考】数式用!$AY$5:$AY$13, 1, FALSE), "")</f>
        <v/>
      </c>
      <c r="AH1535" s="422" t="str">
        <f>IFERROR(VLOOKUP(N1535, 【参考】数式用!$BA$2:$BB$48, 2, FALSE), "")</f>
        <v/>
      </c>
      <c r="AI1535" s="423" t="str">
        <f t="shared" si="50"/>
        <v/>
      </c>
      <c r="AJ1535" s="424" t="str">
        <f t="shared" si="51"/>
        <v/>
      </c>
    </row>
    <row r="1536" spans="1:36" ht="30" customHeight="1">
      <c r="A1536" s="153">
        <v>1523</v>
      </c>
      <c r="B1536" s="857" t="str">
        <f>IF(基本情報入力シート!C1561="","",基本情報入力シート!C1561)</f>
        <v/>
      </c>
      <c r="C1536" s="858"/>
      <c r="D1536" s="858"/>
      <c r="E1536" s="858"/>
      <c r="F1536" s="858"/>
      <c r="G1536" s="858"/>
      <c r="H1536" s="858"/>
      <c r="I1536" s="859"/>
      <c r="J1536" s="405" t="str">
        <f>IF(基本情報入力シート!M1561="","",基本情報入力シート!M1561)</f>
        <v/>
      </c>
      <c r="K1536" s="406" t="str">
        <f>IF(基本情報入力シート!R1561="","",基本情報入力シート!R1561)</f>
        <v/>
      </c>
      <c r="L1536" s="406" t="str">
        <f>IF(基本情報入力シート!W1561="","",基本情報入力シート!W1561)</f>
        <v/>
      </c>
      <c r="M1536" s="405" t="str">
        <f>IF(基本情報入力シート!X1561="","",基本情報入力シート!X1561)</f>
        <v/>
      </c>
      <c r="N1536" s="157" t="str">
        <f>IF(基本情報入力シート!Y1561="","",基本情報入力シート!Y1561)</f>
        <v/>
      </c>
      <c r="O1536" s="164"/>
      <c r="P1536" s="43"/>
      <c r="Q1536" s="860"/>
      <c r="R1536" s="861"/>
      <c r="S1536" s="154" t="str">
        <f>IFERROR(ROUNDDOWN(Q1536*VLOOKUP(N1536,【参考】数式用!$AR$2:$AW$48,MATCH(P1536,【参考】数式用!$AT$4:$AW$4)+2,FALSE)*0.5, 0), "")</f>
        <v/>
      </c>
      <c r="T1536" s="47"/>
      <c r="U1536" s="156" t="str">
        <f>IFERROR(IF(AG1536&lt;&gt;"",Q1536*VLOOKUP(N1536,【参考】数式用!$AG$2:$AL$48,MATCH(P1536,【参考】数式用!$AI$4:$AL$4,0)+2,0), ""), "")</f>
        <v/>
      </c>
      <c r="V1536" s="42"/>
      <c r="W1536" s="862"/>
      <c r="X1536" s="863"/>
      <c r="Y1536" s="43"/>
      <c r="Z1536" s="48"/>
      <c r="AA1536" s="155"/>
      <c r="AB1536" s="49"/>
      <c r="AC1536" s="864" t="str">
        <f>IFERROR(IF(AG1536&lt;&gt;"",Z1536*VLOOKUP(N1536,【参考】数式用!$AG$2:$AL$48,MATCH(Y1536,【参考】数式用!$AI$4:$AL$4,0)+2,0), ""), "")</f>
        <v/>
      </c>
      <c r="AD1536" s="864"/>
      <c r="AE1536" s="409"/>
      <c r="AF1536" s="53"/>
      <c r="AG1536" s="421" t="str">
        <f>IFERROR(VLOOKUP(O1536, 【参考】数式用!$AY$5:$AY$13, 1, FALSE), "")</f>
        <v/>
      </c>
      <c r="AH1536" s="422" t="str">
        <f>IFERROR(VLOOKUP(N1536, 【参考】数式用!$BA$2:$BB$48, 2, FALSE), "")</f>
        <v/>
      </c>
      <c r="AI1536" s="423" t="str">
        <f t="shared" si="50"/>
        <v/>
      </c>
      <c r="AJ1536" s="424" t="str">
        <f t="shared" si="51"/>
        <v/>
      </c>
    </row>
    <row r="1537" spans="1:36" ht="30" customHeight="1">
      <c r="A1537" s="153">
        <v>1524</v>
      </c>
      <c r="B1537" s="857" t="str">
        <f>IF(基本情報入力シート!C1562="","",基本情報入力シート!C1562)</f>
        <v/>
      </c>
      <c r="C1537" s="858"/>
      <c r="D1537" s="858"/>
      <c r="E1537" s="858"/>
      <c r="F1537" s="858"/>
      <c r="G1537" s="858"/>
      <c r="H1537" s="858"/>
      <c r="I1537" s="859"/>
      <c r="J1537" s="405" t="str">
        <f>IF(基本情報入力シート!M1562="","",基本情報入力シート!M1562)</f>
        <v/>
      </c>
      <c r="K1537" s="406" t="str">
        <f>IF(基本情報入力シート!R1562="","",基本情報入力シート!R1562)</f>
        <v/>
      </c>
      <c r="L1537" s="406" t="str">
        <f>IF(基本情報入力シート!W1562="","",基本情報入力シート!W1562)</f>
        <v/>
      </c>
      <c r="M1537" s="405" t="str">
        <f>IF(基本情報入力シート!X1562="","",基本情報入力シート!X1562)</f>
        <v/>
      </c>
      <c r="N1537" s="157" t="str">
        <f>IF(基本情報入力シート!Y1562="","",基本情報入力シート!Y1562)</f>
        <v/>
      </c>
      <c r="O1537" s="164"/>
      <c r="P1537" s="43"/>
      <c r="Q1537" s="860"/>
      <c r="R1537" s="861"/>
      <c r="S1537" s="154" t="str">
        <f>IFERROR(ROUNDDOWN(Q1537*VLOOKUP(N1537,【参考】数式用!$AR$2:$AW$48,MATCH(P1537,【参考】数式用!$AT$4:$AW$4)+2,FALSE)*0.5, 0), "")</f>
        <v/>
      </c>
      <c r="T1537" s="47"/>
      <c r="U1537" s="156" t="str">
        <f>IFERROR(IF(AG1537&lt;&gt;"",Q1537*VLOOKUP(N1537,【参考】数式用!$AG$2:$AL$48,MATCH(P1537,【参考】数式用!$AI$4:$AL$4,0)+2,0), ""), "")</f>
        <v/>
      </c>
      <c r="V1537" s="42"/>
      <c r="W1537" s="862"/>
      <c r="X1537" s="863"/>
      <c r="Y1537" s="43"/>
      <c r="Z1537" s="48"/>
      <c r="AA1537" s="155"/>
      <c r="AB1537" s="49"/>
      <c r="AC1537" s="864" t="str">
        <f>IFERROR(IF(AG1537&lt;&gt;"",Z1537*VLOOKUP(N1537,【参考】数式用!$AG$2:$AL$48,MATCH(Y1537,【参考】数式用!$AI$4:$AL$4,0)+2,0), ""), "")</f>
        <v/>
      </c>
      <c r="AD1537" s="864"/>
      <c r="AE1537" s="409"/>
      <c r="AF1537" s="53"/>
      <c r="AG1537" s="421" t="str">
        <f>IFERROR(VLOOKUP(O1537, 【参考】数式用!$AY$5:$AY$13, 1, FALSE), "")</f>
        <v/>
      </c>
      <c r="AH1537" s="422" t="str">
        <f>IFERROR(VLOOKUP(N1537, 【参考】数式用!$BA$2:$BB$48, 2, FALSE), "")</f>
        <v/>
      </c>
      <c r="AI1537" s="423" t="str">
        <f t="shared" si="50"/>
        <v/>
      </c>
      <c r="AJ1537" s="424" t="str">
        <f t="shared" si="51"/>
        <v/>
      </c>
    </row>
    <row r="1538" spans="1:36" ht="30" customHeight="1">
      <c r="A1538" s="153">
        <v>1525</v>
      </c>
      <c r="B1538" s="857" t="str">
        <f>IF(基本情報入力シート!C1563="","",基本情報入力シート!C1563)</f>
        <v/>
      </c>
      <c r="C1538" s="858"/>
      <c r="D1538" s="858"/>
      <c r="E1538" s="858"/>
      <c r="F1538" s="858"/>
      <c r="G1538" s="858"/>
      <c r="H1538" s="858"/>
      <c r="I1538" s="859"/>
      <c r="J1538" s="405" t="str">
        <f>IF(基本情報入力シート!M1563="","",基本情報入力シート!M1563)</f>
        <v/>
      </c>
      <c r="K1538" s="406" t="str">
        <f>IF(基本情報入力シート!R1563="","",基本情報入力シート!R1563)</f>
        <v/>
      </c>
      <c r="L1538" s="406" t="str">
        <f>IF(基本情報入力シート!W1563="","",基本情報入力シート!W1563)</f>
        <v/>
      </c>
      <c r="M1538" s="405" t="str">
        <f>IF(基本情報入力シート!X1563="","",基本情報入力シート!X1563)</f>
        <v/>
      </c>
      <c r="N1538" s="157" t="str">
        <f>IF(基本情報入力シート!Y1563="","",基本情報入力シート!Y1563)</f>
        <v/>
      </c>
      <c r="O1538" s="164"/>
      <c r="P1538" s="43"/>
      <c r="Q1538" s="860"/>
      <c r="R1538" s="861"/>
      <c r="S1538" s="154" t="str">
        <f>IFERROR(ROUNDDOWN(Q1538*VLOOKUP(N1538,【参考】数式用!$AR$2:$AW$48,MATCH(P1538,【参考】数式用!$AT$4:$AW$4)+2,FALSE)*0.5, 0), "")</f>
        <v/>
      </c>
      <c r="T1538" s="47"/>
      <c r="U1538" s="156" t="str">
        <f>IFERROR(IF(AG1538&lt;&gt;"",Q1538*VLOOKUP(N1538,【参考】数式用!$AG$2:$AL$48,MATCH(P1538,【参考】数式用!$AI$4:$AL$4,0)+2,0), ""), "")</f>
        <v/>
      </c>
      <c r="V1538" s="42"/>
      <c r="W1538" s="862"/>
      <c r="X1538" s="863"/>
      <c r="Y1538" s="43"/>
      <c r="Z1538" s="48"/>
      <c r="AA1538" s="155"/>
      <c r="AB1538" s="49"/>
      <c r="AC1538" s="864" t="str">
        <f>IFERROR(IF(AG1538&lt;&gt;"",Z1538*VLOOKUP(N1538,【参考】数式用!$AG$2:$AL$48,MATCH(Y1538,【参考】数式用!$AI$4:$AL$4,0)+2,0), ""), "")</f>
        <v/>
      </c>
      <c r="AD1538" s="864"/>
      <c r="AE1538" s="409"/>
      <c r="AF1538" s="53"/>
      <c r="AG1538" s="421" t="str">
        <f>IFERROR(VLOOKUP(O1538, 【参考】数式用!$AY$5:$AY$13, 1, FALSE), "")</f>
        <v/>
      </c>
      <c r="AH1538" s="422" t="str">
        <f>IFERROR(VLOOKUP(N1538, 【参考】数式用!$BA$2:$BB$48, 2, FALSE), "")</f>
        <v/>
      </c>
      <c r="AI1538" s="423" t="str">
        <f t="shared" si="50"/>
        <v/>
      </c>
      <c r="AJ1538" s="424" t="str">
        <f t="shared" si="51"/>
        <v/>
      </c>
    </row>
    <row r="1539" spans="1:36" ht="30" customHeight="1">
      <c r="A1539" s="153">
        <v>1526</v>
      </c>
      <c r="B1539" s="857" t="str">
        <f>IF(基本情報入力シート!C1564="","",基本情報入力シート!C1564)</f>
        <v/>
      </c>
      <c r="C1539" s="858"/>
      <c r="D1539" s="858"/>
      <c r="E1539" s="858"/>
      <c r="F1539" s="858"/>
      <c r="G1539" s="858"/>
      <c r="H1539" s="858"/>
      <c r="I1539" s="859"/>
      <c r="J1539" s="405" t="str">
        <f>IF(基本情報入力シート!M1564="","",基本情報入力シート!M1564)</f>
        <v/>
      </c>
      <c r="K1539" s="406" t="str">
        <f>IF(基本情報入力シート!R1564="","",基本情報入力シート!R1564)</f>
        <v/>
      </c>
      <c r="L1539" s="406" t="str">
        <f>IF(基本情報入力シート!W1564="","",基本情報入力シート!W1564)</f>
        <v/>
      </c>
      <c r="M1539" s="405" t="str">
        <f>IF(基本情報入力シート!X1564="","",基本情報入力シート!X1564)</f>
        <v/>
      </c>
      <c r="N1539" s="157" t="str">
        <f>IF(基本情報入力シート!Y1564="","",基本情報入力シート!Y1564)</f>
        <v/>
      </c>
      <c r="O1539" s="164"/>
      <c r="P1539" s="43"/>
      <c r="Q1539" s="860"/>
      <c r="R1539" s="861"/>
      <c r="S1539" s="154" t="str">
        <f>IFERROR(ROUNDDOWN(Q1539*VLOOKUP(N1539,【参考】数式用!$AR$2:$AW$48,MATCH(P1539,【参考】数式用!$AT$4:$AW$4)+2,FALSE)*0.5, 0), "")</f>
        <v/>
      </c>
      <c r="T1539" s="47"/>
      <c r="U1539" s="156" t="str">
        <f>IFERROR(IF(AG1539&lt;&gt;"",Q1539*VLOOKUP(N1539,【参考】数式用!$AG$2:$AL$48,MATCH(P1539,【参考】数式用!$AI$4:$AL$4,0)+2,0), ""), "")</f>
        <v/>
      </c>
      <c r="V1539" s="42"/>
      <c r="W1539" s="862"/>
      <c r="X1539" s="863"/>
      <c r="Y1539" s="43"/>
      <c r="Z1539" s="48"/>
      <c r="AA1539" s="155"/>
      <c r="AB1539" s="49"/>
      <c r="AC1539" s="864" t="str">
        <f>IFERROR(IF(AG1539&lt;&gt;"",Z1539*VLOOKUP(N1539,【参考】数式用!$AG$2:$AL$48,MATCH(Y1539,【参考】数式用!$AI$4:$AL$4,0)+2,0), ""), "")</f>
        <v/>
      </c>
      <c r="AD1539" s="864"/>
      <c r="AE1539" s="409"/>
      <c r="AF1539" s="53"/>
      <c r="AG1539" s="421" t="str">
        <f>IFERROR(VLOOKUP(O1539, 【参考】数式用!$AY$5:$AY$13, 1, FALSE), "")</f>
        <v/>
      </c>
      <c r="AH1539" s="422" t="str">
        <f>IFERROR(VLOOKUP(N1539, 【参考】数式用!$BA$2:$BB$48, 2, FALSE), "")</f>
        <v/>
      </c>
      <c r="AI1539" s="423" t="str">
        <f t="shared" si="50"/>
        <v/>
      </c>
      <c r="AJ1539" s="424" t="str">
        <f t="shared" si="51"/>
        <v/>
      </c>
    </row>
    <row r="1540" spans="1:36" ht="30" customHeight="1">
      <c r="A1540" s="153">
        <v>1527</v>
      </c>
      <c r="B1540" s="857" t="str">
        <f>IF(基本情報入力シート!C1565="","",基本情報入力シート!C1565)</f>
        <v/>
      </c>
      <c r="C1540" s="858"/>
      <c r="D1540" s="858"/>
      <c r="E1540" s="858"/>
      <c r="F1540" s="858"/>
      <c r="G1540" s="858"/>
      <c r="H1540" s="858"/>
      <c r="I1540" s="859"/>
      <c r="J1540" s="405" t="str">
        <f>IF(基本情報入力シート!M1565="","",基本情報入力シート!M1565)</f>
        <v/>
      </c>
      <c r="K1540" s="406" t="str">
        <f>IF(基本情報入力シート!R1565="","",基本情報入力シート!R1565)</f>
        <v/>
      </c>
      <c r="L1540" s="406" t="str">
        <f>IF(基本情報入力シート!W1565="","",基本情報入力シート!W1565)</f>
        <v/>
      </c>
      <c r="M1540" s="405" t="str">
        <f>IF(基本情報入力シート!X1565="","",基本情報入力シート!X1565)</f>
        <v/>
      </c>
      <c r="N1540" s="157" t="str">
        <f>IF(基本情報入力シート!Y1565="","",基本情報入力シート!Y1565)</f>
        <v/>
      </c>
      <c r="O1540" s="164"/>
      <c r="P1540" s="43"/>
      <c r="Q1540" s="860"/>
      <c r="R1540" s="861"/>
      <c r="S1540" s="154" t="str">
        <f>IFERROR(ROUNDDOWN(Q1540*VLOOKUP(N1540,【参考】数式用!$AR$2:$AW$48,MATCH(P1540,【参考】数式用!$AT$4:$AW$4)+2,FALSE)*0.5, 0), "")</f>
        <v/>
      </c>
      <c r="T1540" s="47"/>
      <c r="U1540" s="156" t="str">
        <f>IFERROR(IF(AG1540&lt;&gt;"",Q1540*VLOOKUP(N1540,【参考】数式用!$AG$2:$AL$48,MATCH(P1540,【参考】数式用!$AI$4:$AL$4,0)+2,0), ""), "")</f>
        <v/>
      </c>
      <c r="V1540" s="42"/>
      <c r="W1540" s="862"/>
      <c r="X1540" s="863"/>
      <c r="Y1540" s="43"/>
      <c r="Z1540" s="48"/>
      <c r="AA1540" s="155"/>
      <c r="AB1540" s="49"/>
      <c r="AC1540" s="864" t="str">
        <f>IFERROR(IF(AG1540&lt;&gt;"",Z1540*VLOOKUP(N1540,【参考】数式用!$AG$2:$AL$48,MATCH(Y1540,【参考】数式用!$AI$4:$AL$4,0)+2,0), ""), "")</f>
        <v/>
      </c>
      <c r="AD1540" s="864"/>
      <c r="AE1540" s="409"/>
      <c r="AF1540" s="53"/>
      <c r="AG1540" s="421" t="str">
        <f>IFERROR(VLOOKUP(O1540, 【参考】数式用!$AY$5:$AY$13, 1, FALSE), "")</f>
        <v/>
      </c>
      <c r="AH1540" s="422" t="str">
        <f>IFERROR(VLOOKUP(N1540, 【参考】数式用!$BA$2:$BB$48, 2, FALSE), "")</f>
        <v/>
      </c>
      <c r="AI1540" s="423" t="str">
        <f t="shared" si="50"/>
        <v/>
      </c>
      <c r="AJ1540" s="424" t="str">
        <f t="shared" si="51"/>
        <v/>
      </c>
    </row>
    <row r="1541" spans="1:36" ht="30" customHeight="1">
      <c r="A1541" s="153">
        <v>1528</v>
      </c>
      <c r="B1541" s="857" t="str">
        <f>IF(基本情報入力シート!C1566="","",基本情報入力シート!C1566)</f>
        <v/>
      </c>
      <c r="C1541" s="858"/>
      <c r="D1541" s="858"/>
      <c r="E1541" s="858"/>
      <c r="F1541" s="858"/>
      <c r="G1541" s="858"/>
      <c r="H1541" s="858"/>
      <c r="I1541" s="859"/>
      <c r="J1541" s="405" t="str">
        <f>IF(基本情報入力シート!M1566="","",基本情報入力シート!M1566)</f>
        <v/>
      </c>
      <c r="K1541" s="406" t="str">
        <f>IF(基本情報入力シート!R1566="","",基本情報入力シート!R1566)</f>
        <v/>
      </c>
      <c r="L1541" s="406" t="str">
        <f>IF(基本情報入力シート!W1566="","",基本情報入力シート!W1566)</f>
        <v/>
      </c>
      <c r="M1541" s="405" t="str">
        <f>IF(基本情報入力シート!X1566="","",基本情報入力シート!X1566)</f>
        <v/>
      </c>
      <c r="N1541" s="157" t="str">
        <f>IF(基本情報入力シート!Y1566="","",基本情報入力シート!Y1566)</f>
        <v/>
      </c>
      <c r="O1541" s="164"/>
      <c r="P1541" s="43"/>
      <c r="Q1541" s="860"/>
      <c r="R1541" s="861"/>
      <c r="S1541" s="154" t="str">
        <f>IFERROR(ROUNDDOWN(Q1541*VLOOKUP(N1541,【参考】数式用!$AR$2:$AW$48,MATCH(P1541,【参考】数式用!$AT$4:$AW$4)+2,FALSE)*0.5, 0), "")</f>
        <v/>
      </c>
      <c r="T1541" s="47"/>
      <c r="U1541" s="156" t="str">
        <f>IFERROR(IF(AG1541&lt;&gt;"",Q1541*VLOOKUP(N1541,【参考】数式用!$AG$2:$AL$48,MATCH(P1541,【参考】数式用!$AI$4:$AL$4,0)+2,0), ""), "")</f>
        <v/>
      </c>
      <c r="V1541" s="42"/>
      <c r="W1541" s="862"/>
      <c r="X1541" s="863"/>
      <c r="Y1541" s="43"/>
      <c r="Z1541" s="48"/>
      <c r="AA1541" s="155"/>
      <c r="AB1541" s="49"/>
      <c r="AC1541" s="864" t="str">
        <f>IFERROR(IF(AG1541&lt;&gt;"",Z1541*VLOOKUP(N1541,【参考】数式用!$AG$2:$AL$48,MATCH(Y1541,【参考】数式用!$AI$4:$AL$4,0)+2,0), ""), "")</f>
        <v/>
      </c>
      <c r="AD1541" s="864"/>
      <c r="AE1541" s="409"/>
      <c r="AF1541" s="53"/>
      <c r="AG1541" s="421" t="str">
        <f>IFERROR(VLOOKUP(O1541, 【参考】数式用!$AY$5:$AY$13, 1, FALSE), "")</f>
        <v/>
      </c>
      <c r="AH1541" s="422" t="str">
        <f>IFERROR(VLOOKUP(N1541, 【参考】数式用!$BA$2:$BB$48, 2, FALSE), "")</f>
        <v/>
      </c>
      <c r="AI1541" s="423" t="str">
        <f t="shared" si="50"/>
        <v/>
      </c>
      <c r="AJ1541" s="424" t="str">
        <f t="shared" si="51"/>
        <v/>
      </c>
    </row>
    <row r="1542" spans="1:36" ht="30" customHeight="1">
      <c r="A1542" s="153">
        <v>1529</v>
      </c>
      <c r="B1542" s="857" t="str">
        <f>IF(基本情報入力シート!C1567="","",基本情報入力シート!C1567)</f>
        <v/>
      </c>
      <c r="C1542" s="858"/>
      <c r="D1542" s="858"/>
      <c r="E1542" s="858"/>
      <c r="F1542" s="858"/>
      <c r="G1542" s="858"/>
      <c r="H1542" s="858"/>
      <c r="I1542" s="859"/>
      <c r="J1542" s="405" t="str">
        <f>IF(基本情報入力シート!M1567="","",基本情報入力シート!M1567)</f>
        <v/>
      </c>
      <c r="K1542" s="406" t="str">
        <f>IF(基本情報入力シート!R1567="","",基本情報入力シート!R1567)</f>
        <v/>
      </c>
      <c r="L1542" s="406" t="str">
        <f>IF(基本情報入力シート!W1567="","",基本情報入力シート!W1567)</f>
        <v/>
      </c>
      <c r="M1542" s="405" t="str">
        <f>IF(基本情報入力シート!X1567="","",基本情報入力シート!X1567)</f>
        <v/>
      </c>
      <c r="N1542" s="157" t="str">
        <f>IF(基本情報入力シート!Y1567="","",基本情報入力シート!Y1567)</f>
        <v/>
      </c>
      <c r="O1542" s="164"/>
      <c r="P1542" s="43"/>
      <c r="Q1542" s="860"/>
      <c r="R1542" s="861"/>
      <c r="S1542" s="154" t="str">
        <f>IFERROR(ROUNDDOWN(Q1542*VLOOKUP(N1542,【参考】数式用!$AR$2:$AW$48,MATCH(P1542,【参考】数式用!$AT$4:$AW$4)+2,FALSE)*0.5, 0), "")</f>
        <v/>
      </c>
      <c r="T1542" s="47"/>
      <c r="U1542" s="156" t="str">
        <f>IFERROR(IF(AG1542&lt;&gt;"",Q1542*VLOOKUP(N1542,【参考】数式用!$AG$2:$AL$48,MATCH(P1542,【参考】数式用!$AI$4:$AL$4,0)+2,0), ""), "")</f>
        <v/>
      </c>
      <c r="V1542" s="42"/>
      <c r="W1542" s="862"/>
      <c r="X1542" s="863"/>
      <c r="Y1542" s="43"/>
      <c r="Z1542" s="48"/>
      <c r="AA1542" s="155"/>
      <c r="AB1542" s="49"/>
      <c r="AC1542" s="864" t="str">
        <f>IFERROR(IF(AG1542&lt;&gt;"",Z1542*VLOOKUP(N1542,【参考】数式用!$AG$2:$AL$48,MATCH(Y1542,【参考】数式用!$AI$4:$AL$4,0)+2,0), ""), "")</f>
        <v/>
      </c>
      <c r="AD1542" s="864"/>
      <c r="AE1542" s="409"/>
      <c r="AF1542" s="53"/>
      <c r="AG1542" s="421" t="str">
        <f>IFERROR(VLOOKUP(O1542, 【参考】数式用!$AY$5:$AY$13, 1, FALSE), "")</f>
        <v/>
      </c>
      <c r="AH1542" s="422" t="str">
        <f>IFERROR(VLOOKUP(N1542, 【参考】数式用!$BA$2:$BB$48, 2, FALSE), "")</f>
        <v/>
      </c>
      <c r="AI1542" s="423" t="str">
        <f t="shared" si="50"/>
        <v/>
      </c>
      <c r="AJ1542" s="424" t="str">
        <f t="shared" si="51"/>
        <v/>
      </c>
    </row>
    <row r="1543" spans="1:36" ht="30" customHeight="1">
      <c r="A1543" s="153">
        <v>1530</v>
      </c>
      <c r="B1543" s="857" t="str">
        <f>IF(基本情報入力シート!C1568="","",基本情報入力シート!C1568)</f>
        <v/>
      </c>
      <c r="C1543" s="858"/>
      <c r="D1543" s="858"/>
      <c r="E1543" s="858"/>
      <c r="F1543" s="858"/>
      <c r="G1543" s="858"/>
      <c r="H1543" s="858"/>
      <c r="I1543" s="859"/>
      <c r="J1543" s="405" t="str">
        <f>IF(基本情報入力シート!M1568="","",基本情報入力シート!M1568)</f>
        <v/>
      </c>
      <c r="K1543" s="406" t="str">
        <f>IF(基本情報入力シート!R1568="","",基本情報入力シート!R1568)</f>
        <v/>
      </c>
      <c r="L1543" s="406" t="str">
        <f>IF(基本情報入力シート!W1568="","",基本情報入力シート!W1568)</f>
        <v/>
      </c>
      <c r="M1543" s="405" t="str">
        <f>IF(基本情報入力シート!X1568="","",基本情報入力シート!X1568)</f>
        <v/>
      </c>
      <c r="N1543" s="157" t="str">
        <f>IF(基本情報入力シート!Y1568="","",基本情報入力シート!Y1568)</f>
        <v/>
      </c>
      <c r="O1543" s="164"/>
      <c r="P1543" s="43"/>
      <c r="Q1543" s="860"/>
      <c r="R1543" s="861"/>
      <c r="S1543" s="154" t="str">
        <f>IFERROR(ROUNDDOWN(Q1543*VLOOKUP(N1543,【参考】数式用!$AR$2:$AW$48,MATCH(P1543,【参考】数式用!$AT$4:$AW$4)+2,FALSE)*0.5, 0), "")</f>
        <v/>
      </c>
      <c r="T1543" s="47"/>
      <c r="U1543" s="156" t="str">
        <f>IFERROR(IF(AG1543&lt;&gt;"",Q1543*VLOOKUP(N1543,【参考】数式用!$AG$2:$AL$48,MATCH(P1543,【参考】数式用!$AI$4:$AL$4,0)+2,0), ""), "")</f>
        <v/>
      </c>
      <c r="V1543" s="42"/>
      <c r="W1543" s="862"/>
      <c r="X1543" s="863"/>
      <c r="Y1543" s="43"/>
      <c r="Z1543" s="48"/>
      <c r="AA1543" s="155"/>
      <c r="AB1543" s="49"/>
      <c r="AC1543" s="864" t="str">
        <f>IFERROR(IF(AG1543&lt;&gt;"",Z1543*VLOOKUP(N1543,【参考】数式用!$AG$2:$AL$48,MATCH(Y1543,【参考】数式用!$AI$4:$AL$4,0)+2,0), ""), "")</f>
        <v/>
      </c>
      <c r="AD1543" s="864"/>
      <c r="AE1543" s="409"/>
      <c r="AF1543" s="53"/>
      <c r="AG1543" s="421" t="str">
        <f>IFERROR(VLOOKUP(O1543, 【参考】数式用!$AY$5:$AY$13, 1, FALSE), "")</f>
        <v/>
      </c>
      <c r="AH1543" s="422" t="str">
        <f>IFERROR(VLOOKUP(N1543, 【参考】数式用!$BA$2:$BB$48, 2, FALSE), "")</f>
        <v/>
      </c>
      <c r="AI1543" s="423" t="str">
        <f t="shared" si="50"/>
        <v/>
      </c>
      <c r="AJ1543" s="424" t="str">
        <f t="shared" si="51"/>
        <v/>
      </c>
    </row>
    <row r="1544" spans="1:36" ht="30" customHeight="1">
      <c r="A1544" s="153">
        <v>1531</v>
      </c>
      <c r="B1544" s="857" t="str">
        <f>IF(基本情報入力シート!C1569="","",基本情報入力シート!C1569)</f>
        <v/>
      </c>
      <c r="C1544" s="858"/>
      <c r="D1544" s="858"/>
      <c r="E1544" s="858"/>
      <c r="F1544" s="858"/>
      <c r="G1544" s="858"/>
      <c r="H1544" s="858"/>
      <c r="I1544" s="859"/>
      <c r="J1544" s="405" t="str">
        <f>IF(基本情報入力シート!M1569="","",基本情報入力シート!M1569)</f>
        <v/>
      </c>
      <c r="K1544" s="406" t="str">
        <f>IF(基本情報入力シート!R1569="","",基本情報入力シート!R1569)</f>
        <v/>
      </c>
      <c r="L1544" s="406" t="str">
        <f>IF(基本情報入力シート!W1569="","",基本情報入力シート!W1569)</f>
        <v/>
      </c>
      <c r="M1544" s="405" t="str">
        <f>IF(基本情報入力シート!X1569="","",基本情報入力シート!X1569)</f>
        <v/>
      </c>
      <c r="N1544" s="157" t="str">
        <f>IF(基本情報入力シート!Y1569="","",基本情報入力シート!Y1569)</f>
        <v/>
      </c>
      <c r="O1544" s="164"/>
      <c r="P1544" s="43"/>
      <c r="Q1544" s="860"/>
      <c r="R1544" s="861"/>
      <c r="S1544" s="154" t="str">
        <f>IFERROR(ROUNDDOWN(Q1544*VLOOKUP(N1544,【参考】数式用!$AR$2:$AW$48,MATCH(P1544,【参考】数式用!$AT$4:$AW$4)+2,FALSE)*0.5, 0), "")</f>
        <v/>
      </c>
      <c r="T1544" s="47"/>
      <c r="U1544" s="156" t="str">
        <f>IFERROR(IF(AG1544&lt;&gt;"",Q1544*VLOOKUP(N1544,【参考】数式用!$AG$2:$AL$48,MATCH(P1544,【参考】数式用!$AI$4:$AL$4,0)+2,0), ""), "")</f>
        <v/>
      </c>
      <c r="V1544" s="42"/>
      <c r="W1544" s="862"/>
      <c r="X1544" s="863"/>
      <c r="Y1544" s="43"/>
      <c r="Z1544" s="48"/>
      <c r="AA1544" s="155"/>
      <c r="AB1544" s="49"/>
      <c r="AC1544" s="864" t="str">
        <f>IFERROR(IF(AG1544&lt;&gt;"",Z1544*VLOOKUP(N1544,【参考】数式用!$AG$2:$AL$48,MATCH(Y1544,【参考】数式用!$AI$4:$AL$4,0)+2,0), ""), "")</f>
        <v/>
      </c>
      <c r="AD1544" s="864"/>
      <c r="AE1544" s="409"/>
      <c r="AF1544" s="53"/>
      <c r="AG1544" s="421" t="str">
        <f>IFERROR(VLOOKUP(O1544, 【参考】数式用!$AY$5:$AY$13, 1, FALSE), "")</f>
        <v/>
      </c>
      <c r="AH1544" s="422" t="str">
        <f>IFERROR(VLOOKUP(N1544, 【参考】数式用!$BA$2:$BB$48, 2, FALSE), "")</f>
        <v/>
      </c>
      <c r="AI1544" s="423" t="str">
        <f t="shared" si="50"/>
        <v/>
      </c>
      <c r="AJ1544" s="424" t="str">
        <f t="shared" si="51"/>
        <v/>
      </c>
    </row>
    <row r="1545" spans="1:36" ht="30" customHeight="1">
      <c r="A1545" s="153">
        <v>1532</v>
      </c>
      <c r="B1545" s="857" t="str">
        <f>IF(基本情報入力シート!C1570="","",基本情報入力シート!C1570)</f>
        <v/>
      </c>
      <c r="C1545" s="858"/>
      <c r="D1545" s="858"/>
      <c r="E1545" s="858"/>
      <c r="F1545" s="858"/>
      <c r="G1545" s="858"/>
      <c r="H1545" s="858"/>
      <c r="I1545" s="859"/>
      <c r="J1545" s="405" t="str">
        <f>IF(基本情報入力シート!M1570="","",基本情報入力シート!M1570)</f>
        <v/>
      </c>
      <c r="K1545" s="406" t="str">
        <f>IF(基本情報入力シート!R1570="","",基本情報入力シート!R1570)</f>
        <v/>
      </c>
      <c r="L1545" s="406" t="str">
        <f>IF(基本情報入力シート!W1570="","",基本情報入力シート!W1570)</f>
        <v/>
      </c>
      <c r="M1545" s="405" t="str">
        <f>IF(基本情報入力シート!X1570="","",基本情報入力シート!X1570)</f>
        <v/>
      </c>
      <c r="N1545" s="157" t="str">
        <f>IF(基本情報入力シート!Y1570="","",基本情報入力シート!Y1570)</f>
        <v/>
      </c>
      <c r="O1545" s="164"/>
      <c r="P1545" s="43"/>
      <c r="Q1545" s="860"/>
      <c r="R1545" s="861"/>
      <c r="S1545" s="154" t="str">
        <f>IFERROR(ROUNDDOWN(Q1545*VLOOKUP(N1545,【参考】数式用!$AR$2:$AW$48,MATCH(P1545,【参考】数式用!$AT$4:$AW$4)+2,FALSE)*0.5, 0), "")</f>
        <v/>
      </c>
      <c r="T1545" s="47"/>
      <c r="U1545" s="156" t="str">
        <f>IFERROR(IF(AG1545&lt;&gt;"",Q1545*VLOOKUP(N1545,【参考】数式用!$AG$2:$AL$48,MATCH(P1545,【参考】数式用!$AI$4:$AL$4,0)+2,0), ""), "")</f>
        <v/>
      </c>
      <c r="V1545" s="42"/>
      <c r="W1545" s="862"/>
      <c r="X1545" s="863"/>
      <c r="Y1545" s="43"/>
      <c r="Z1545" s="48"/>
      <c r="AA1545" s="155"/>
      <c r="AB1545" s="49"/>
      <c r="AC1545" s="864" t="str">
        <f>IFERROR(IF(AG1545&lt;&gt;"",Z1545*VLOOKUP(N1545,【参考】数式用!$AG$2:$AL$48,MATCH(Y1545,【参考】数式用!$AI$4:$AL$4,0)+2,0), ""), "")</f>
        <v/>
      </c>
      <c r="AD1545" s="864"/>
      <c r="AE1545" s="409"/>
      <c r="AF1545" s="53"/>
      <c r="AG1545" s="421" t="str">
        <f>IFERROR(VLOOKUP(O1545, 【参考】数式用!$AY$5:$AY$13, 1, FALSE), "")</f>
        <v/>
      </c>
      <c r="AH1545" s="422" t="str">
        <f>IFERROR(VLOOKUP(N1545, 【参考】数式用!$BA$2:$BB$48, 2, FALSE), "")</f>
        <v/>
      </c>
      <c r="AI1545" s="423" t="str">
        <f t="shared" si="50"/>
        <v/>
      </c>
      <c r="AJ1545" s="424" t="str">
        <f t="shared" si="51"/>
        <v/>
      </c>
    </row>
    <row r="1546" spans="1:36" ht="30" customHeight="1">
      <c r="A1546" s="153">
        <v>1533</v>
      </c>
      <c r="B1546" s="857" t="str">
        <f>IF(基本情報入力シート!C1571="","",基本情報入力シート!C1571)</f>
        <v/>
      </c>
      <c r="C1546" s="858"/>
      <c r="D1546" s="858"/>
      <c r="E1546" s="858"/>
      <c r="F1546" s="858"/>
      <c r="G1546" s="858"/>
      <c r="H1546" s="858"/>
      <c r="I1546" s="859"/>
      <c r="J1546" s="405" t="str">
        <f>IF(基本情報入力シート!M1571="","",基本情報入力シート!M1571)</f>
        <v/>
      </c>
      <c r="K1546" s="406" t="str">
        <f>IF(基本情報入力シート!R1571="","",基本情報入力シート!R1571)</f>
        <v/>
      </c>
      <c r="L1546" s="406" t="str">
        <f>IF(基本情報入力シート!W1571="","",基本情報入力シート!W1571)</f>
        <v/>
      </c>
      <c r="M1546" s="405" t="str">
        <f>IF(基本情報入力シート!X1571="","",基本情報入力シート!X1571)</f>
        <v/>
      </c>
      <c r="N1546" s="157" t="str">
        <f>IF(基本情報入力シート!Y1571="","",基本情報入力シート!Y1571)</f>
        <v/>
      </c>
      <c r="O1546" s="164"/>
      <c r="P1546" s="43"/>
      <c r="Q1546" s="860"/>
      <c r="R1546" s="861"/>
      <c r="S1546" s="154" t="str">
        <f>IFERROR(ROUNDDOWN(Q1546*VLOOKUP(N1546,【参考】数式用!$AR$2:$AW$48,MATCH(P1546,【参考】数式用!$AT$4:$AW$4)+2,FALSE)*0.5, 0), "")</f>
        <v/>
      </c>
      <c r="T1546" s="47"/>
      <c r="U1546" s="156" t="str">
        <f>IFERROR(IF(AG1546&lt;&gt;"",Q1546*VLOOKUP(N1546,【参考】数式用!$AG$2:$AL$48,MATCH(P1546,【参考】数式用!$AI$4:$AL$4,0)+2,0), ""), "")</f>
        <v/>
      </c>
      <c r="V1546" s="42"/>
      <c r="W1546" s="862"/>
      <c r="X1546" s="863"/>
      <c r="Y1546" s="43"/>
      <c r="Z1546" s="48"/>
      <c r="AA1546" s="155"/>
      <c r="AB1546" s="49"/>
      <c r="AC1546" s="864" t="str">
        <f>IFERROR(IF(AG1546&lt;&gt;"",Z1546*VLOOKUP(N1546,【参考】数式用!$AG$2:$AL$48,MATCH(Y1546,【参考】数式用!$AI$4:$AL$4,0)+2,0), ""), "")</f>
        <v/>
      </c>
      <c r="AD1546" s="864"/>
      <c r="AE1546" s="409"/>
      <c r="AF1546" s="53"/>
      <c r="AG1546" s="421" t="str">
        <f>IFERROR(VLOOKUP(O1546, 【参考】数式用!$AY$5:$AY$13, 1, FALSE), "")</f>
        <v/>
      </c>
      <c r="AH1546" s="422" t="str">
        <f>IFERROR(VLOOKUP(N1546, 【参考】数式用!$BA$2:$BB$48, 2, FALSE), "")</f>
        <v/>
      </c>
      <c r="AI1546" s="423" t="str">
        <f t="shared" si="50"/>
        <v/>
      </c>
      <c r="AJ1546" s="424" t="str">
        <f t="shared" si="51"/>
        <v/>
      </c>
    </row>
    <row r="1547" spans="1:36" ht="30" customHeight="1">
      <c r="A1547" s="153">
        <v>1534</v>
      </c>
      <c r="B1547" s="857" t="str">
        <f>IF(基本情報入力シート!C1572="","",基本情報入力シート!C1572)</f>
        <v/>
      </c>
      <c r="C1547" s="858"/>
      <c r="D1547" s="858"/>
      <c r="E1547" s="858"/>
      <c r="F1547" s="858"/>
      <c r="G1547" s="858"/>
      <c r="H1547" s="858"/>
      <c r="I1547" s="859"/>
      <c r="J1547" s="405" t="str">
        <f>IF(基本情報入力シート!M1572="","",基本情報入力シート!M1572)</f>
        <v/>
      </c>
      <c r="K1547" s="406" t="str">
        <f>IF(基本情報入力シート!R1572="","",基本情報入力シート!R1572)</f>
        <v/>
      </c>
      <c r="L1547" s="406" t="str">
        <f>IF(基本情報入力シート!W1572="","",基本情報入力シート!W1572)</f>
        <v/>
      </c>
      <c r="M1547" s="405" t="str">
        <f>IF(基本情報入力シート!X1572="","",基本情報入力シート!X1572)</f>
        <v/>
      </c>
      <c r="N1547" s="157" t="str">
        <f>IF(基本情報入力シート!Y1572="","",基本情報入力シート!Y1572)</f>
        <v/>
      </c>
      <c r="O1547" s="164"/>
      <c r="P1547" s="43"/>
      <c r="Q1547" s="860"/>
      <c r="R1547" s="861"/>
      <c r="S1547" s="154" t="str">
        <f>IFERROR(ROUNDDOWN(Q1547*VLOOKUP(N1547,【参考】数式用!$AR$2:$AW$48,MATCH(P1547,【参考】数式用!$AT$4:$AW$4)+2,FALSE)*0.5, 0), "")</f>
        <v/>
      </c>
      <c r="T1547" s="47"/>
      <c r="U1547" s="156" t="str">
        <f>IFERROR(IF(AG1547&lt;&gt;"",Q1547*VLOOKUP(N1547,【参考】数式用!$AG$2:$AL$48,MATCH(P1547,【参考】数式用!$AI$4:$AL$4,0)+2,0), ""), "")</f>
        <v/>
      </c>
      <c r="V1547" s="42"/>
      <c r="W1547" s="862"/>
      <c r="X1547" s="863"/>
      <c r="Y1547" s="43"/>
      <c r="Z1547" s="48"/>
      <c r="AA1547" s="155"/>
      <c r="AB1547" s="49"/>
      <c r="AC1547" s="864" t="str">
        <f>IFERROR(IF(AG1547&lt;&gt;"",Z1547*VLOOKUP(N1547,【参考】数式用!$AG$2:$AL$48,MATCH(Y1547,【参考】数式用!$AI$4:$AL$4,0)+2,0), ""), "")</f>
        <v/>
      </c>
      <c r="AD1547" s="864"/>
      <c r="AE1547" s="409"/>
      <c r="AF1547" s="53"/>
      <c r="AG1547" s="421" t="str">
        <f>IFERROR(VLOOKUP(O1547, 【参考】数式用!$AY$5:$AY$13, 1, FALSE), "")</f>
        <v/>
      </c>
      <c r="AH1547" s="422" t="str">
        <f>IFERROR(VLOOKUP(N1547, 【参考】数式用!$BA$2:$BB$48, 2, FALSE), "")</f>
        <v/>
      </c>
      <c r="AI1547" s="423" t="str">
        <f t="shared" si="50"/>
        <v/>
      </c>
      <c r="AJ1547" s="424" t="str">
        <f t="shared" si="51"/>
        <v/>
      </c>
    </row>
    <row r="1548" spans="1:36" ht="30" customHeight="1">
      <c r="A1548" s="153">
        <v>1535</v>
      </c>
      <c r="B1548" s="857" t="str">
        <f>IF(基本情報入力シート!C1573="","",基本情報入力シート!C1573)</f>
        <v/>
      </c>
      <c r="C1548" s="858"/>
      <c r="D1548" s="858"/>
      <c r="E1548" s="858"/>
      <c r="F1548" s="858"/>
      <c r="G1548" s="858"/>
      <c r="H1548" s="858"/>
      <c r="I1548" s="859"/>
      <c r="J1548" s="405" t="str">
        <f>IF(基本情報入力シート!M1573="","",基本情報入力シート!M1573)</f>
        <v/>
      </c>
      <c r="K1548" s="406" t="str">
        <f>IF(基本情報入力シート!R1573="","",基本情報入力シート!R1573)</f>
        <v/>
      </c>
      <c r="L1548" s="406" t="str">
        <f>IF(基本情報入力シート!W1573="","",基本情報入力シート!W1573)</f>
        <v/>
      </c>
      <c r="M1548" s="405" t="str">
        <f>IF(基本情報入力シート!X1573="","",基本情報入力シート!X1573)</f>
        <v/>
      </c>
      <c r="N1548" s="157" t="str">
        <f>IF(基本情報入力シート!Y1573="","",基本情報入力シート!Y1573)</f>
        <v/>
      </c>
      <c r="O1548" s="164"/>
      <c r="P1548" s="43"/>
      <c r="Q1548" s="860"/>
      <c r="R1548" s="861"/>
      <c r="S1548" s="154" t="str">
        <f>IFERROR(ROUNDDOWN(Q1548*VLOOKUP(N1548,【参考】数式用!$AR$2:$AW$48,MATCH(P1548,【参考】数式用!$AT$4:$AW$4)+2,FALSE)*0.5, 0), "")</f>
        <v/>
      </c>
      <c r="T1548" s="47"/>
      <c r="U1548" s="156" t="str">
        <f>IFERROR(IF(AG1548&lt;&gt;"",Q1548*VLOOKUP(N1548,【参考】数式用!$AG$2:$AL$48,MATCH(P1548,【参考】数式用!$AI$4:$AL$4,0)+2,0), ""), "")</f>
        <v/>
      </c>
      <c r="V1548" s="42"/>
      <c r="W1548" s="862"/>
      <c r="X1548" s="863"/>
      <c r="Y1548" s="43"/>
      <c r="Z1548" s="48"/>
      <c r="AA1548" s="155"/>
      <c r="AB1548" s="49"/>
      <c r="AC1548" s="864" t="str">
        <f>IFERROR(IF(AG1548&lt;&gt;"",Z1548*VLOOKUP(N1548,【参考】数式用!$AG$2:$AL$48,MATCH(Y1548,【参考】数式用!$AI$4:$AL$4,0)+2,0), ""), "")</f>
        <v/>
      </c>
      <c r="AD1548" s="864"/>
      <c r="AE1548" s="409"/>
      <c r="AF1548" s="53"/>
      <c r="AG1548" s="421" t="str">
        <f>IFERROR(VLOOKUP(O1548, 【参考】数式用!$AY$5:$AY$13, 1, FALSE), "")</f>
        <v/>
      </c>
      <c r="AH1548" s="422" t="str">
        <f>IFERROR(VLOOKUP(N1548, 【参考】数式用!$BA$2:$BB$48, 2, FALSE), "")</f>
        <v/>
      </c>
      <c r="AI1548" s="423" t="str">
        <f t="shared" si="50"/>
        <v/>
      </c>
      <c r="AJ1548" s="424" t="str">
        <f t="shared" si="51"/>
        <v/>
      </c>
    </row>
    <row r="1549" spans="1:36" ht="30" customHeight="1">
      <c r="A1549" s="153">
        <v>1536</v>
      </c>
      <c r="B1549" s="857" t="str">
        <f>IF(基本情報入力シート!C1574="","",基本情報入力シート!C1574)</f>
        <v/>
      </c>
      <c r="C1549" s="858"/>
      <c r="D1549" s="858"/>
      <c r="E1549" s="858"/>
      <c r="F1549" s="858"/>
      <c r="G1549" s="858"/>
      <c r="H1549" s="858"/>
      <c r="I1549" s="859"/>
      <c r="J1549" s="405" t="str">
        <f>IF(基本情報入力シート!M1574="","",基本情報入力シート!M1574)</f>
        <v/>
      </c>
      <c r="K1549" s="406" t="str">
        <f>IF(基本情報入力シート!R1574="","",基本情報入力シート!R1574)</f>
        <v/>
      </c>
      <c r="L1549" s="406" t="str">
        <f>IF(基本情報入力シート!W1574="","",基本情報入力シート!W1574)</f>
        <v/>
      </c>
      <c r="M1549" s="405" t="str">
        <f>IF(基本情報入力シート!X1574="","",基本情報入力シート!X1574)</f>
        <v/>
      </c>
      <c r="N1549" s="157" t="str">
        <f>IF(基本情報入力シート!Y1574="","",基本情報入力シート!Y1574)</f>
        <v/>
      </c>
      <c r="O1549" s="164"/>
      <c r="P1549" s="43"/>
      <c r="Q1549" s="860"/>
      <c r="R1549" s="861"/>
      <c r="S1549" s="154" t="str">
        <f>IFERROR(ROUNDDOWN(Q1549*VLOOKUP(N1549,【参考】数式用!$AR$2:$AW$48,MATCH(P1549,【参考】数式用!$AT$4:$AW$4)+2,FALSE)*0.5, 0), "")</f>
        <v/>
      </c>
      <c r="T1549" s="47"/>
      <c r="U1549" s="156" t="str">
        <f>IFERROR(IF(AG1549&lt;&gt;"",Q1549*VLOOKUP(N1549,【参考】数式用!$AG$2:$AL$48,MATCH(P1549,【参考】数式用!$AI$4:$AL$4,0)+2,0), ""), "")</f>
        <v/>
      </c>
      <c r="V1549" s="42"/>
      <c r="W1549" s="862"/>
      <c r="X1549" s="863"/>
      <c r="Y1549" s="43"/>
      <c r="Z1549" s="48"/>
      <c r="AA1549" s="155"/>
      <c r="AB1549" s="49"/>
      <c r="AC1549" s="864" t="str">
        <f>IFERROR(IF(AG1549&lt;&gt;"",Z1549*VLOOKUP(N1549,【参考】数式用!$AG$2:$AL$48,MATCH(Y1549,【参考】数式用!$AI$4:$AL$4,0)+2,0), ""), "")</f>
        <v/>
      </c>
      <c r="AD1549" s="864"/>
      <c r="AE1549" s="409"/>
      <c r="AF1549" s="53"/>
      <c r="AG1549" s="421" t="str">
        <f>IFERROR(VLOOKUP(O1549, 【参考】数式用!$AY$5:$AY$13, 1, FALSE), "")</f>
        <v/>
      </c>
      <c r="AH1549" s="422" t="str">
        <f>IFERROR(VLOOKUP(N1549, 【参考】数式用!$BA$2:$BB$48, 2, FALSE), "")</f>
        <v/>
      </c>
      <c r="AI1549" s="423" t="str">
        <f t="shared" si="50"/>
        <v/>
      </c>
      <c r="AJ1549" s="424" t="str">
        <f t="shared" si="51"/>
        <v/>
      </c>
    </row>
    <row r="1550" spans="1:36" ht="30" customHeight="1">
      <c r="A1550" s="153">
        <v>1537</v>
      </c>
      <c r="B1550" s="857" t="str">
        <f>IF(基本情報入力シート!C1575="","",基本情報入力シート!C1575)</f>
        <v/>
      </c>
      <c r="C1550" s="858"/>
      <c r="D1550" s="858"/>
      <c r="E1550" s="858"/>
      <c r="F1550" s="858"/>
      <c r="G1550" s="858"/>
      <c r="H1550" s="858"/>
      <c r="I1550" s="859"/>
      <c r="J1550" s="405" t="str">
        <f>IF(基本情報入力シート!M1575="","",基本情報入力シート!M1575)</f>
        <v/>
      </c>
      <c r="K1550" s="406" t="str">
        <f>IF(基本情報入力シート!R1575="","",基本情報入力シート!R1575)</f>
        <v/>
      </c>
      <c r="L1550" s="406" t="str">
        <f>IF(基本情報入力シート!W1575="","",基本情報入力シート!W1575)</f>
        <v/>
      </c>
      <c r="M1550" s="405" t="str">
        <f>IF(基本情報入力シート!X1575="","",基本情報入力シート!X1575)</f>
        <v/>
      </c>
      <c r="N1550" s="157" t="str">
        <f>IF(基本情報入力シート!Y1575="","",基本情報入力シート!Y1575)</f>
        <v/>
      </c>
      <c r="O1550" s="164"/>
      <c r="P1550" s="43"/>
      <c r="Q1550" s="860"/>
      <c r="R1550" s="861"/>
      <c r="S1550" s="154" t="str">
        <f>IFERROR(ROUNDDOWN(Q1550*VLOOKUP(N1550,【参考】数式用!$AR$2:$AW$48,MATCH(P1550,【参考】数式用!$AT$4:$AW$4)+2,FALSE)*0.5, 0), "")</f>
        <v/>
      </c>
      <c r="T1550" s="47"/>
      <c r="U1550" s="156" t="str">
        <f>IFERROR(IF(AG1550&lt;&gt;"",Q1550*VLOOKUP(N1550,【参考】数式用!$AG$2:$AL$48,MATCH(P1550,【参考】数式用!$AI$4:$AL$4,0)+2,0), ""), "")</f>
        <v/>
      </c>
      <c r="V1550" s="42"/>
      <c r="W1550" s="862"/>
      <c r="X1550" s="863"/>
      <c r="Y1550" s="43"/>
      <c r="Z1550" s="48"/>
      <c r="AA1550" s="155"/>
      <c r="AB1550" s="49"/>
      <c r="AC1550" s="864" t="str">
        <f>IFERROR(IF(AG1550&lt;&gt;"",Z1550*VLOOKUP(N1550,【参考】数式用!$AG$2:$AL$48,MATCH(Y1550,【参考】数式用!$AI$4:$AL$4,0)+2,0), ""), "")</f>
        <v/>
      </c>
      <c r="AD1550" s="864"/>
      <c r="AE1550" s="409"/>
      <c r="AF1550" s="53"/>
      <c r="AG1550" s="421" t="str">
        <f>IFERROR(VLOOKUP(O1550, 【参考】数式用!$AY$5:$AY$13, 1, FALSE), "")</f>
        <v/>
      </c>
      <c r="AH1550" s="422" t="str">
        <f>IFERROR(VLOOKUP(N1550, 【参考】数式用!$BA$2:$BB$48, 2, FALSE), "")</f>
        <v/>
      </c>
      <c r="AI1550" s="423" t="str">
        <f t="shared" si="50"/>
        <v/>
      </c>
      <c r="AJ1550" s="424" t="str">
        <f t="shared" si="51"/>
        <v/>
      </c>
    </row>
    <row r="1551" spans="1:36" ht="30" customHeight="1">
      <c r="A1551" s="153">
        <v>1538</v>
      </c>
      <c r="B1551" s="857" t="str">
        <f>IF(基本情報入力シート!C1576="","",基本情報入力シート!C1576)</f>
        <v/>
      </c>
      <c r="C1551" s="858"/>
      <c r="D1551" s="858"/>
      <c r="E1551" s="858"/>
      <c r="F1551" s="858"/>
      <c r="G1551" s="858"/>
      <c r="H1551" s="858"/>
      <c r="I1551" s="859"/>
      <c r="J1551" s="405" t="str">
        <f>IF(基本情報入力シート!M1576="","",基本情報入力シート!M1576)</f>
        <v/>
      </c>
      <c r="K1551" s="406" t="str">
        <f>IF(基本情報入力シート!R1576="","",基本情報入力シート!R1576)</f>
        <v/>
      </c>
      <c r="L1551" s="406" t="str">
        <f>IF(基本情報入力シート!W1576="","",基本情報入力シート!W1576)</f>
        <v/>
      </c>
      <c r="M1551" s="405" t="str">
        <f>IF(基本情報入力シート!X1576="","",基本情報入力シート!X1576)</f>
        <v/>
      </c>
      <c r="N1551" s="157" t="str">
        <f>IF(基本情報入力シート!Y1576="","",基本情報入力シート!Y1576)</f>
        <v/>
      </c>
      <c r="O1551" s="164"/>
      <c r="P1551" s="43"/>
      <c r="Q1551" s="860"/>
      <c r="R1551" s="861"/>
      <c r="S1551" s="154" t="str">
        <f>IFERROR(ROUNDDOWN(Q1551*VLOOKUP(N1551,【参考】数式用!$AR$2:$AW$48,MATCH(P1551,【参考】数式用!$AT$4:$AW$4)+2,FALSE)*0.5, 0), "")</f>
        <v/>
      </c>
      <c r="T1551" s="47"/>
      <c r="U1551" s="156" t="str">
        <f>IFERROR(IF(AG1551&lt;&gt;"",Q1551*VLOOKUP(N1551,【参考】数式用!$AG$2:$AL$48,MATCH(P1551,【参考】数式用!$AI$4:$AL$4,0)+2,0), ""), "")</f>
        <v/>
      </c>
      <c r="V1551" s="42"/>
      <c r="W1551" s="862"/>
      <c r="X1551" s="863"/>
      <c r="Y1551" s="43"/>
      <c r="Z1551" s="48"/>
      <c r="AA1551" s="155"/>
      <c r="AB1551" s="49"/>
      <c r="AC1551" s="864" t="str">
        <f>IFERROR(IF(AG1551&lt;&gt;"",Z1551*VLOOKUP(N1551,【参考】数式用!$AG$2:$AL$48,MATCH(Y1551,【参考】数式用!$AI$4:$AL$4,0)+2,0), ""), "")</f>
        <v/>
      </c>
      <c r="AD1551" s="864"/>
      <c r="AE1551" s="409"/>
      <c r="AF1551" s="53"/>
      <c r="AG1551" s="421" t="str">
        <f>IFERROR(VLOOKUP(O1551, 【参考】数式用!$AY$5:$AY$13, 1, FALSE), "")</f>
        <v/>
      </c>
      <c r="AH1551" s="422" t="str">
        <f>IFERROR(VLOOKUP(N1551, 【参考】数式用!$BA$2:$BB$48, 2, FALSE), "")</f>
        <v/>
      </c>
      <c r="AI1551" s="423" t="str">
        <f t="shared" si="50"/>
        <v/>
      </c>
      <c r="AJ1551" s="424" t="str">
        <f t="shared" si="51"/>
        <v/>
      </c>
    </row>
    <row r="1552" spans="1:36" ht="30" customHeight="1">
      <c r="A1552" s="153">
        <v>1539</v>
      </c>
      <c r="B1552" s="857" t="str">
        <f>IF(基本情報入力シート!C1577="","",基本情報入力シート!C1577)</f>
        <v/>
      </c>
      <c r="C1552" s="858"/>
      <c r="D1552" s="858"/>
      <c r="E1552" s="858"/>
      <c r="F1552" s="858"/>
      <c r="G1552" s="858"/>
      <c r="H1552" s="858"/>
      <c r="I1552" s="859"/>
      <c r="J1552" s="405" t="str">
        <f>IF(基本情報入力シート!M1577="","",基本情報入力シート!M1577)</f>
        <v/>
      </c>
      <c r="K1552" s="406" t="str">
        <f>IF(基本情報入力シート!R1577="","",基本情報入力シート!R1577)</f>
        <v/>
      </c>
      <c r="L1552" s="406" t="str">
        <f>IF(基本情報入力シート!W1577="","",基本情報入力シート!W1577)</f>
        <v/>
      </c>
      <c r="M1552" s="405" t="str">
        <f>IF(基本情報入力シート!X1577="","",基本情報入力シート!X1577)</f>
        <v/>
      </c>
      <c r="N1552" s="157" t="str">
        <f>IF(基本情報入力シート!Y1577="","",基本情報入力シート!Y1577)</f>
        <v/>
      </c>
      <c r="O1552" s="164"/>
      <c r="P1552" s="43"/>
      <c r="Q1552" s="860"/>
      <c r="R1552" s="861"/>
      <c r="S1552" s="154" t="str">
        <f>IFERROR(ROUNDDOWN(Q1552*VLOOKUP(N1552,【参考】数式用!$AR$2:$AW$48,MATCH(P1552,【参考】数式用!$AT$4:$AW$4)+2,FALSE)*0.5, 0), "")</f>
        <v/>
      </c>
      <c r="T1552" s="47"/>
      <c r="U1552" s="156" t="str">
        <f>IFERROR(IF(AG1552&lt;&gt;"",Q1552*VLOOKUP(N1552,【参考】数式用!$AG$2:$AL$48,MATCH(P1552,【参考】数式用!$AI$4:$AL$4,0)+2,0), ""), "")</f>
        <v/>
      </c>
      <c r="V1552" s="42"/>
      <c r="W1552" s="862"/>
      <c r="X1552" s="863"/>
      <c r="Y1552" s="43"/>
      <c r="Z1552" s="48"/>
      <c r="AA1552" s="155"/>
      <c r="AB1552" s="49"/>
      <c r="AC1552" s="864" t="str">
        <f>IFERROR(IF(AG1552&lt;&gt;"",Z1552*VLOOKUP(N1552,【参考】数式用!$AG$2:$AL$48,MATCH(Y1552,【参考】数式用!$AI$4:$AL$4,0)+2,0), ""), "")</f>
        <v/>
      </c>
      <c r="AD1552" s="864"/>
      <c r="AE1552" s="409"/>
      <c r="AF1552" s="53"/>
      <c r="AG1552" s="421" t="str">
        <f>IFERROR(VLOOKUP(O1552, 【参考】数式用!$AY$5:$AY$13, 1, FALSE), "")</f>
        <v/>
      </c>
      <c r="AH1552" s="422" t="str">
        <f>IFERROR(VLOOKUP(N1552, 【参考】数式用!$BA$2:$BB$48, 2, FALSE), "")</f>
        <v/>
      </c>
      <c r="AI1552" s="423" t="str">
        <f t="shared" si="50"/>
        <v/>
      </c>
      <c r="AJ1552" s="424" t="str">
        <f t="shared" si="51"/>
        <v/>
      </c>
    </row>
    <row r="1553" spans="1:36" ht="30" customHeight="1">
      <c r="A1553" s="153">
        <v>1540</v>
      </c>
      <c r="B1553" s="857" t="str">
        <f>IF(基本情報入力シート!C1578="","",基本情報入力シート!C1578)</f>
        <v/>
      </c>
      <c r="C1553" s="858"/>
      <c r="D1553" s="858"/>
      <c r="E1553" s="858"/>
      <c r="F1553" s="858"/>
      <c r="G1553" s="858"/>
      <c r="H1553" s="858"/>
      <c r="I1553" s="859"/>
      <c r="J1553" s="405" t="str">
        <f>IF(基本情報入力シート!M1578="","",基本情報入力シート!M1578)</f>
        <v/>
      </c>
      <c r="K1553" s="406" t="str">
        <f>IF(基本情報入力シート!R1578="","",基本情報入力シート!R1578)</f>
        <v/>
      </c>
      <c r="L1553" s="406" t="str">
        <f>IF(基本情報入力シート!W1578="","",基本情報入力シート!W1578)</f>
        <v/>
      </c>
      <c r="M1553" s="405" t="str">
        <f>IF(基本情報入力シート!X1578="","",基本情報入力シート!X1578)</f>
        <v/>
      </c>
      <c r="N1553" s="157" t="str">
        <f>IF(基本情報入力シート!Y1578="","",基本情報入力シート!Y1578)</f>
        <v/>
      </c>
      <c r="O1553" s="164"/>
      <c r="P1553" s="43"/>
      <c r="Q1553" s="860"/>
      <c r="R1553" s="861"/>
      <c r="S1553" s="154" t="str">
        <f>IFERROR(ROUNDDOWN(Q1553*VLOOKUP(N1553,【参考】数式用!$AR$2:$AW$48,MATCH(P1553,【参考】数式用!$AT$4:$AW$4)+2,FALSE)*0.5, 0), "")</f>
        <v/>
      </c>
      <c r="T1553" s="47"/>
      <c r="U1553" s="156" t="str">
        <f>IFERROR(IF(AG1553&lt;&gt;"",Q1553*VLOOKUP(N1553,【参考】数式用!$AG$2:$AL$48,MATCH(P1553,【参考】数式用!$AI$4:$AL$4,0)+2,0), ""), "")</f>
        <v/>
      </c>
      <c r="V1553" s="42"/>
      <c r="W1553" s="862"/>
      <c r="X1553" s="863"/>
      <c r="Y1553" s="43"/>
      <c r="Z1553" s="48"/>
      <c r="AA1553" s="155"/>
      <c r="AB1553" s="49"/>
      <c r="AC1553" s="864" t="str">
        <f>IFERROR(IF(AG1553&lt;&gt;"",Z1553*VLOOKUP(N1553,【参考】数式用!$AG$2:$AL$48,MATCH(Y1553,【参考】数式用!$AI$4:$AL$4,0)+2,0), ""), "")</f>
        <v/>
      </c>
      <c r="AD1553" s="864"/>
      <c r="AE1553" s="409"/>
      <c r="AF1553" s="53"/>
      <c r="AG1553" s="421" t="str">
        <f>IFERROR(VLOOKUP(O1553, 【参考】数式用!$AY$5:$AY$13, 1, FALSE), "")</f>
        <v/>
      </c>
      <c r="AH1553" s="422" t="str">
        <f>IFERROR(VLOOKUP(N1553, 【参考】数式用!$BA$2:$BB$48, 2, FALSE), "")</f>
        <v/>
      </c>
      <c r="AI1553" s="423" t="str">
        <f t="shared" si="50"/>
        <v/>
      </c>
      <c r="AJ1553" s="424" t="str">
        <f t="shared" si="51"/>
        <v/>
      </c>
    </row>
    <row r="1554" spans="1:36" ht="30" customHeight="1">
      <c r="A1554" s="153">
        <v>1541</v>
      </c>
      <c r="B1554" s="857" t="str">
        <f>IF(基本情報入力シート!C1579="","",基本情報入力シート!C1579)</f>
        <v/>
      </c>
      <c r="C1554" s="858"/>
      <c r="D1554" s="858"/>
      <c r="E1554" s="858"/>
      <c r="F1554" s="858"/>
      <c r="G1554" s="858"/>
      <c r="H1554" s="858"/>
      <c r="I1554" s="859"/>
      <c r="J1554" s="405" t="str">
        <f>IF(基本情報入力シート!M1579="","",基本情報入力シート!M1579)</f>
        <v/>
      </c>
      <c r="K1554" s="406" t="str">
        <f>IF(基本情報入力シート!R1579="","",基本情報入力シート!R1579)</f>
        <v/>
      </c>
      <c r="L1554" s="406" t="str">
        <f>IF(基本情報入力シート!W1579="","",基本情報入力シート!W1579)</f>
        <v/>
      </c>
      <c r="M1554" s="405" t="str">
        <f>IF(基本情報入力シート!X1579="","",基本情報入力シート!X1579)</f>
        <v/>
      </c>
      <c r="N1554" s="157" t="str">
        <f>IF(基本情報入力シート!Y1579="","",基本情報入力シート!Y1579)</f>
        <v/>
      </c>
      <c r="O1554" s="164"/>
      <c r="P1554" s="43"/>
      <c r="Q1554" s="860"/>
      <c r="R1554" s="861"/>
      <c r="S1554" s="154" t="str">
        <f>IFERROR(ROUNDDOWN(Q1554*VLOOKUP(N1554,【参考】数式用!$AR$2:$AW$48,MATCH(P1554,【参考】数式用!$AT$4:$AW$4)+2,FALSE)*0.5, 0), "")</f>
        <v/>
      </c>
      <c r="T1554" s="47"/>
      <c r="U1554" s="156" t="str">
        <f>IFERROR(IF(AG1554&lt;&gt;"",Q1554*VLOOKUP(N1554,【参考】数式用!$AG$2:$AL$48,MATCH(P1554,【参考】数式用!$AI$4:$AL$4,0)+2,0), ""), "")</f>
        <v/>
      </c>
      <c r="V1554" s="42"/>
      <c r="W1554" s="862"/>
      <c r="X1554" s="863"/>
      <c r="Y1554" s="43"/>
      <c r="Z1554" s="48"/>
      <c r="AA1554" s="155"/>
      <c r="AB1554" s="49"/>
      <c r="AC1554" s="864" t="str">
        <f>IFERROR(IF(AG1554&lt;&gt;"",Z1554*VLOOKUP(N1554,【参考】数式用!$AG$2:$AL$48,MATCH(Y1554,【参考】数式用!$AI$4:$AL$4,0)+2,0), ""), "")</f>
        <v/>
      </c>
      <c r="AD1554" s="864"/>
      <c r="AE1554" s="409"/>
      <c r="AF1554" s="53"/>
      <c r="AG1554" s="421" t="str">
        <f>IFERROR(VLOOKUP(O1554, 【参考】数式用!$AY$5:$AY$13, 1, FALSE), "")</f>
        <v/>
      </c>
      <c r="AH1554" s="422" t="str">
        <f>IFERROR(VLOOKUP(N1554, 【参考】数式用!$BA$2:$BB$48, 2, FALSE), "")</f>
        <v/>
      </c>
      <c r="AI1554" s="423" t="str">
        <f t="shared" si="50"/>
        <v/>
      </c>
      <c r="AJ1554" s="424" t="str">
        <f t="shared" si="51"/>
        <v/>
      </c>
    </row>
    <row r="1555" spans="1:36" ht="30" customHeight="1">
      <c r="A1555" s="153">
        <v>1542</v>
      </c>
      <c r="B1555" s="857" t="str">
        <f>IF(基本情報入力シート!C1580="","",基本情報入力シート!C1580)</f>
        <v/>
      </c>
      <c r="C1555" s="858"/>
      <c r="D1555" s="858"/>
      <c r="E1555" s="858"/>
      <c r="F1555" s="858"/>
      <c r="G1555" s="858"/>
      <c r="H1555" s="858"/>
      <c r="I1555" s="859"/>
      <c r="J1555" s="405" t="str">
        <f>IF(基本情報入力シート!M1580="","",基本情報入力シート!M1580)</f>
        <v/>
      </c>
      <c r="K1555" s="406" t="str">
        <f>IF(基本情報入力シート!R1580="","",基本情報入力シート!R1580)</f>
        <v/>
      </c>
      <c r="L1555" s="406" t="str">
        <f>IF(基本情報入力シート!W1580="","",基本情報入力シート!W1580)</f>
        <v/>
      </c>
      <c r="M1555" s="405" t="str">
        <f>IF(基本情報入力シート!X1580="","",基本情報入力シート!X1580)</f>
        <v/>
      </c>
      <c r="N1555" s="157" t="str">
        <f>IF(基本情報入力シート!Y1580="","",基本情報入力シート!Y1580)</f>
        <v/>
      </c>
      <c r="O1555" s="164"/>
      <c r="P1555" s="43"/>
      <c r="Q1555" s="860"/>
      <c r="R1555" s="861"/>
      <c r="S1555" s="154" t="str">
        <f>IFERROR(ROUNDDOWN(Q1555*VLOOKUP(N1555,【参考】数式用!$AR$2:$AW$48,MATCH(P1555,【参考】数式用!$AT$4:$AW$4)+2,FALSE)*0.5, 0), "")</f>
        <v/>
      </c>
      <c r="T1555" s="47"/>
      <c r="U1555" s="156" t="str">
        <f>IFERROR(IF(AG1555&lt;&gt;"",Q1555*VLOOKUP(N1555,【参考】数式用!$AG$2:$AL$48,MATCH(P1555,【参考】数式用!$AI$4:$AL$4,0)+2,0), ""), "")</f>
        <v/>
      </c>
      <c r="V1555" s="42"/>
      <c r="W1555" s="862"/>
      <c r="X1555" s="863"/>
      <c r="Y1555" s="43"/>
      <c r="Z1555" s="48"/>
      <c r="AA1555" s="155"/>
      <c r="AB1555" s="49"/>
      <c r="AC1555" s="864" t="str">
        <f>IFERROR(IF(AG1555&lt;&gt;"",Z1555*VLOOKUP(N1555,【参考】数式用!$AG$2:$AL$48,MATCH(Y1555,【参考】数式用!$AI$4:$AL$4,0)+2,0), ""), "")</f>
        <v/>
      </c>
      <c r="AD1555" s="864"/>
      <c r="AE1555" s="409"/>
      <c r="AF1555" s="53"/>
      <c r="AG1555" s="421" t="str">
        <f>IFERROR(VLOOKUP(O1555, 【参考】数式用!$AY$5:$AY$13, 1, FALSE), "")</f>
        <v/>
      </c>
      <c r="AH1555" s="422" t="str">
        <f>IFERROR(VLOOKUP(N1555, 【参考】数式用!$BA$2:$BB$48, 2, FALSE), "")</f>
        <v/>
      </c>
      <c r="AI1555" s="423" t="str">
        <f t="shared" si="50"/>
        <v/>
      </c>
      <c r="AJ1555" s="424" t="str">
        <f t="shared" si="51"/>
        <v/>
      </c>
    </row>
    <row r="1556" spans="1:36" ht="30" customHeight="1">
      <c r="A1556" s="153">
        <v>1543</v>
      </c>
      <c r="B1556" s="857" t="str">
        <f>IF(基本情報入力シート!C1581="","",基本情報入力シート!C1581)</f>
        <v/>
      </c>
      <c r="C1556" s="858"/>
      <c r="D1556" s="858"/>
      <c r="E1556" s="858"/>
      <c r="F1556" s="858"/>
      <c r="G1556" s="858"/>
      <c r="H1556" s="858"/>
      <c r="I1556" s="859"/>
      <c r="J1556" s="405" t="str">
        <f>IF(基本情報入力シート!M1581="","",基本情報入力シート!M1581)</f>
        <v/>
      </c>
      <c r="K1556" s="406" t="str">
        <f>IF(基本情報入力シート!R1581="","",基本情報入力シート!R1581)</f>
        <v/>
      </c>
      <c r="L1556" s="406" t="str">
        <f>IF(基本情報入力シート!W1581="","",基本情報入力シート!W1581)</f>
        <v/>
      </c>
      <c r="M1556" s="405" t="str">
        <f>IF(基本情報入力シート!X1581="","",基本情報入力シート!X1581)</f>
        <v/>
      </c>
      <c r="N1556" s="157" t="str">
        <f>IF(基本情報入力シート!Y1581="","",基本情報入力シート!Y1581)</f>
        <v/>
      </c>
      <c r="O1556" s="164"/>
      <c r="P1556" s="43"/>
      <c r="Q1556" s="860"/>
      <c r="R1556" s="861"/>
      <c r="S1556" s="154" t="str">
        <f>IFERROR(ROUNDDOWN(Q1556*VLOOKUP(N1556,【参考】数式用!$AR$2:$AW$48,MATCH(P1556,【参考】数式用!$AT$4:$AW$4)+2,FALSE)*0.5, 0), "")</f>
        <v/>
      </c>
      <c r="T1556" s="47"/>
      <c r="U1556" s="156" t="str">
        <f>IFERROR(IF(AG1556&lt;&gt;"",Q1556*VLOOKUP(N1556,【参考】数式用!$AG$2:$AL$48,MATCH(P1556,【参考】数式用!$AI$4:$AL$4,0)+2,0), ""), "")</f>
        <v/>
      </c>
      <c r="V1556" s="42"/>
      <c r="W1556" s="862"/>
      <c r="X1556" s="863"/>
      <c r="Y1556" s="43"/>
      <c r="Z1556" s="48"/>
      <c r="AA1556" s="155"/>
      <c r="AB1556" s="49"/>
      <c r="AC1556" s="864" t="str">
        <f>IFERROR(IF(AG1556&lt;&gt;"",Z1556*VLOOKUP(N1556,【参考】数式用!$AG$2:$AL$48,MATCH(Y1556,【参考】数式用!$AI$4:$AL$4,0)+2,0), ""), "")</f>
        <v/>
      </c>
      <c r="AD1556" s="864"/>
      <c r="AE1556" s="409"/>
      <c r="AF1556" s="53"/>
      <c r="AG1556" s="421" t="str">
        <f>IFERROR(VLOOKUP(O1556, 【参考】数式用!$AY$5:$AY$13, 1, FALSE), "")</f>
        <v/>
      </c>
      <c r="AH1556" s="422" t="str">
        <f>IFERROR(VLOOKUP(N1556, 【参考】数式用!$BA$2:$BB$48, 2, FALSE), "")</f>
        <v/>
      </c>
      <c r="AI1556" s="423" t="str">
        <f t="shared" si="50"/>
        <v/>
      </c>
      <c r="AJ1556" s="424" t="str">
        <f t="shared" si="51"/>
        <v/>
      </c>
    </row>
    <row r="1557" spans="1:36" ht="30" customHeight="1">
      <c r="A1557" s="153">
        <v>1544</v>
      </c>
      <c r="B1557" s="857" t="str">
        <f>IF(基本情報入力シート!C1582="","",基本情報入力シート!C1582)</f>
        <v/>
      </c>
      <c r="C1557" s="858"/>
      <c r="D1557" s="858"/>
      <c r="E1557" s="858"/>
      <c r="F1557" s="858"/>
      <c r="G1557" s="858"/>
      <c r="H1557" s="858"/>
      <c r="I1557" s="859"/>
      <c r="J1557" s="405" t="str">
        <f>IF(基本情報入力シート!M1582="","",基本情報入力シート!M1582)</f>
        <v/>
      </c>
      <c r="K1557" s="406" t="str">
        <f>IF(基本情報入力シート!R1582="","",基本情報入力シート!R1582)</f>
        <v/>
      </c>
      <c r="L1557" s="406" t="str">
        <f>IF(基本情報入力シート!W1582="","",基本情報入力シート!W1582)</f>
        <v/>
      </c>
      <c r="M1557" s="405" t="str">
        <f>IF(基本情報入力シート!X1582="","",基本情報入力シート!X1582)</f>
        <v/>
      </c>
      <c r="N1557" s="157" t="str">
        <f>IF(基本情報入力シート!Y1582="","",基本情報入力シート!Y1582)</f>
        <v/>
      </c>
      <c r="O1557" s="164"/>
      <c r="P1557" s="43"/>
      <c r="Q1557" s="860"/>
      <c r="R1557" s="861"/>
      <c r="S1557" s="154" t="str">
        <f>IFERROR(ROUNDDOWN(Q1557*VLOOKUP(N1557,【参考】数式用!$AR$2:$AW$48,MATCH(P1557,【参考】数式用!$AT$4:$AW$4)+2,FALSE)*0.5, 0), "")</f>
        <v/>
      </c>
      <c r="T1557" s="47"/>
      <c r="U1557" s="156" t="str">
        <f>IFERROR(IF(AG1557&lt;&gt;"",Q1557*VLOOKUP(N1557,【参考】数式用!$AG$2:$AL$48,MATCH(P1557,【参考】数式用!$AI$4:$AL$4,0)+2,0), ""), "")</f>
        <v/>
      </c>
      <c r="V1557" s="42"/>
      <c r="W1557" s="862"/>
      <c r="X1557" s="863"/>
      <c r="Y1557" s="43"/>
      <c r="Z1557" s="48"/>
      <c r="AA1557" s="155"/>
      <c r="AB1557" s="49"/>
      <c r="AC1557" s="864" t="str">
        <f>IFERROR(IF(AG1557&lt;&gt;"",Z1557*VLOOKUP(N1557,【参考】数式用!$AG$2:$AL$48,MATCH(Y1557,【参考】数式用!$AI$4:$AL$4,0)+2,0), ""), "")</f>
        <v/>
      </c>
      <c r="AD1557" s="864"/>
      <c r="AE1557" s="409"/>
      <c r="AF1557" s="53"/>
      <c r="AG1557" s="421" t="str">
        <f>IFERROR(VLOOKUP(O1557, 【参考】数式用!$AY$5:$AY$13, 1, FALSE), "")</f>
        <v/>
      </c>
      <c r="AH1557" s="422" t="str">
        <f>IFERROR(VLOOKUP(N1557, 【参考】数式用!$BA$2:$BB$48, 2, FALSE), "")</f>
        <v/>
      </c>
      <c r="AI1557" s="423" t="str">
        <f t="shared" si="50"/>
        <v/>
      </c>
      <c r="AJ1557" s="424" t="str">
        <f t="shared" si="51"/>
        <v/>
      </c>
    </row>
    <row r="1558" spans="1:36" ht="30" customHeight="1">
      <c r="A1558" s="153">
        <v>1545</v>
      </c>
      <c r="B1558" s="857" t="str">
        <f>IF(基本情報入力シート!C1583="","",基本情報入力シート!C1583)</f>
        <v/>
      </c>
      <c r="C1558" s="858"/>
      <c r="D1558" s="858"/>
      <c r="E1558" s="858"/>
      <c r="F1558" s="858"/>
      <c r="G1558" s="858"/>
      <c r="H1558" s="858"/>
      <c r="I1558" s="859"/>
      <c r="J1558" s="405" t="str">
        <f>IF(基本情報入力シート!M1583="","",基本情報入力シート!M1583)</f>
        <v/>
      </c>
      <c r="K1558" s="406" t="str">
        <f>IF(基本情報入力シート!R1583="","",基本情報入力シート!R1583)</f>
        <v/>
      </c>
      <c r="L1558" s="406" t="str">
        <f>IF(基本情報入力シート!W1583="","",基本情報入力シート!W1583)</f>
        <v/>
      </c>
      <c r="M1558" s="405" t="str">
        <f>IF(基本情報入力シート!X1583="","",基本情報入力シート!X1583)</f>
        <v/>
      </c>
      <c r="N1558" s="157" t="str">
        <f>IF(基本情報入力シート!Y1583="","",基本情報入力シート!Y1583)</f>
        <v/>
      </c>
      <c r="O1558" s="164"/>
      <c r="P1558" s="43"/>
      <c r="Q1558" s="860"/>
      <c r="R1558" s="861"/>
      <c r="S1558" s="154" t="str">
        <f>IFERROR(ROUNDDOWN(Q1558*VLOOKUP(N1558,【参考】数式用!$AR$2:$AW$48,MATCH(P1558,【参考】数式用!$AT$4:$AW$4)+2,FALSE)*0.5, 0), "")</f>
        <v/>
      </c>
      <c r="T1558" s="47"/>
      <c r="U1558" s="156" t="str">
        <f>IFERROR(IF(AG1558&lt;&gt;"",Q1558*VLOOKUP(N1558,【参考】数式用!$AG$2:$AL$48,MATCH(P1558,【参考】数式用!$AI$4:$AL$4,0)+2,0), ""), "")</f>
        <v/>
      </c>
      <c r="V1558" s="42"/>
      <c r="W1558" s="862"/>
      <c r="X1558" s="863"/>
      <c r="Y1558" s="43"/>
      <c r="Z1558" s="48"/>
      <c r="AA1558" s="155"/>
      <c r="AB1558" s="49"/>
      <c r="AC1558" s="864" t="str">
        <f>IFERROR(IF(AG1558&lt;&gt;"",Z1558*VLOOKUP(N1558,【参考】数式用!$AG$2:$AL$48,MATCH(Y1558,【参考】数式用!$AI$4:$AL$4,0)+2,0), ""), "")</f>
        <v/>
      </c>
      <c r="AD1558" s="864"/>
      <c r="AE1558" s="409"/>
      <c r="AF1558" s="53"/>
      <c r="AG1558" s="421" t="str">
        <f>IFERROR(VLOOKUP(O1558, 【参考】数式用!$AY$5:$AY$13, 1, FALSE), "")</f>
        <v/>
      </c>
      <c r="AH1558" s="422" t="str">
        <f>IFERROR(VLOOKUP(N1558, 【参考】数式用!$BA$2:$BB$48, 2, FALSE), "")</f>
        <v/>
      </c>
      <c r="AI1558" s="423" t="str">
        <f t="shared" si="50"/>
        <v/>
      </c>
      <c r="AJ1558" s="424" t="str">
        <f t="shared" si="51"/>
        <v/>
      </c>
    </row>
    <row r="1559" spans="1:36" ht="30" customHeight="1">
      <c r="A1559" s="153">
        <v>1546</v>
      </c>
      <c r="B1559" s="857" t="str">
        <f>IF(基本情報入力シート!C1584="","",基本情報入力シート!C1584)</f>
        <v/>
      </c>
      <c r="C1559" s="858"/>
      <c r="D1559" s="858"/>
      <c r="E1559" s="858"/>
      <c r="F1559" s="858"/>
      <c r="G1559" s="858"/>
      <c r="H1559" s="858"/>
      <c r="I1559" s="859"/>
      <c r="J1559" s="405" t="str">
        <f>IF(基本情報入力シート!M1584="","",基本情報入力シート!M1584)</f>
        <v/>
      </c>
      <c r="K1559" s="406" t="str">
        <f>IF(基本情報入力シート!R1584="","",基本情報入力シート!R1584)</f>
        <v/>
      </c>
      <c r="L1559" s="406" t="str">
        <f>IF(基本情報入力シート!W1584="","",基本情報入力シート!W1584)</f>
        <v/>
      </c>
      <c r="M1559" s="405" t="str">
        <f>IF(基本情報入力シート!X1584="","",基本情報入力シート!X1584)</f>
        <v/>
      </c>
      <c r="N1559" s="157" t="str">
        <f>IF(基本情報入力シート!Y1584="","",基本情報入力シート!Y1584)</f>
        <v/>
      </c>
      <c r="O1559" s="164"/>
      <c r="P1559" s="43"/>
      <c r="Q1559" s="860"/>
      <c r="R1559" s="861"/>
      <c r="S1559" s="154" t="str">
        <f>IFERROR(ROUNDDOWN(Q1559*VLOOKUP(N1559,【参考】数式用!$AR$2:$AW$48,MATCH(P1559,【参考】数式用!$AT$4:$AW$4)+2,FALSE)*0.5, 0), "")</f>
        <v/>
      </c>
      <c r="T1559" s="47"/>
      <c r="U1559" s="156" t="str">
        <f>IFERROR(IF(AG1559&lt;&gt;"",Q1559*VLOOKUP(N1559,【参考】数式用!$AG$2:$AL$48,MATCH(P1559,【参考】数式用!$AI$4:$AL$4,0)+2,0), ""), "")</f>
        <v/>
      </c>
      <c r="V1559" s="42"/>
      <c r="W1559" s="862"/>
      <c r="X1559" s="863"/>
      <c r="Y1559" s="43"/>
      <c r="Z1559" s="48"/>
      <c r="AA1559" s="155"/>
      <c r="AB1559" s="49"/>
      <c r="AC1559" s="864" t="str">
        <f>IFERROR(IF(AG1559&lt;&gt;"",Z1559*VLOOKUP(N1559,【参考】数式用!$AG$2:$AL$48,MATCH(Y1559,【参考】数式用!$AI$4:$AL$4,0)+2,0), ""), "")</f>
        <v/>
      </c>
      <c r="AD1559" s="864"/>
      <c r="AE1559" s="409"/>
      <c r="AF1559" s="53"/>
      <c r="AG1559" s="421" t="str">
        <f>IFERROR(VLOOKUP(O1559, 【参考】数式用!$AY$5:$AY$13, 1, FALSE), "")</f>
        <v/>
      </c>
      <c r="AH1559" s="422" t="str">
        <f>IFERROR(VLOOKUP(N1559, 【参考】数式用!$BA$2:$BB$48, 2, FALSE), "")</f>
        <v/>
      </c>
      <c r="AI1559" s="423" t="str">
        <f t="shared" si="50"/>
        <v/>
      </c>
      <c r="AJ1559" s="424" t="str">
        <f t="shared" si="51"/>
        <v/>
      </c>
    </row>
    <row r="1560" spans="1:36" ht="30" customHeight="1">
      <c r="A1560" s="153">
        <v>1547</v>
      </c>
      <c r="B1560" s="857" t="str">
        <f>IF(基本情報入力シート!C1585="","",基本情報入力シート!C1585)</f>
        <v/>
      </c>
      <c r="C1560" s="858"/>
      <c r="D1560" s="858"/>
      <c r="E1560" s="858"/>
      <c r="F1560" s="858"/>
      <c r="G1560" s="858"/>
      <c r="H1560" s="858"/>
      <c r="I1560" s="859"/>
      <c r="J1560" s="405" t="str">
        <f>IF(基本情報入力シート!M1585="","",基本情報入力シート!M1585)</f>
        <v/>
      </c>
      <c r="K1560" s="406" t="str">
        <f>IF(基本情報入力シート!R1585="","",基本情報入力シート!R1585)</f>
        <v/>
      </c>
      <c r="L1560" s="406" t="str">
        <f>IF(基本情報入力シート!W1585="","",基本情報入力シート!W1585)</f>
        <v/>
      </c>
      <c r="M1560" s="405" t="str">
        <f>IF(基本情報入力シート!X1585="","",基本情報入力シート!X1585)</f>
        <v/>
      </c>
      <c r="N1560" s="157" t="str">
        <f>IF(基本情報入力シート!Y1585="","",基本情報入力シート!Y1585)</f>
        <v/>
      </c>
      <c r="O1560" s="164"/>
      <c r="P1560" s="43"/>
      <c r="Q1560" s="860"/>
      <c r="R1560" s="861"/>
      <c r="S1560" s="154" t="str">
        <f>IFERROR(ROUNDDOWN(Q1560*VLOOKUP(N1560,【参考】数式用!$AR$2:$AW$48,MATCH(P1560,【参考】数式用!$AT$4:$AW$4)+2,FALSE)*0.5, 0), "")</f>
        <v/>
      </c>
      <c r="T1560" s="47"/>
      <c r="U1560" s="156" t="str">
        <f>IFERROR(IF(AG1560&lt;&gt;"",Q1560*VLOOKUP(N1560,【参考】数式用!$AG$2:$AL$48,MATCH(P1560,【参考】数式用!$AI$4:$AL$4,0)+2,0), ""), "")</f>
        <v/>
      </c>
      <c r="V1560" s="42"/>
      <c r="W1560" s="862"/>
      <c r="X1560" s="863"/>
      <c r="Y1560" s="43"/>
      <c r="Z1560" s="48"/>
      <c r="AA1560" s="155"/>
      <c r="AB1560" s="49"/>
      <c r="AC1560" s="864" t="str">
        <f>IFERROR(IF(AG1560&lt;&gt;"",Z1560*VLOOKUP(N1560,【参考】数式用!$AG$2:$AL$48,MATCH(Y1560,【参考】数式用!$AI$4:$AL$4,0)+2,0), ""), "")</f>
        <v/>
      </c>
      <c r="AD1560" s="864"/>
      <c r="AE1560" s="409"/>
      <c r="AF1560" s="53"/>
      <c r="AG1560" s="421" t="str">
        <f>IFERROR(VLOOKUP(O1560, 【参考】数式用!$AY$5:$AY$13, 1, FALSE), "")</f>
        <v/>
      </c>
      <c r="AH1560" s="422" t="str">
        <f>IFERROR(VLOOKUP(N1560, 【参考】数式用!$BA$2:$BB$48, 2, FALSE), "")</f>
        <v/>
      </c>
      <c r="AI1560" s="423" t="str">
        <f t="shared" si="50"/>
        <v/>
      </c>
      <c r="AJ1560" s="424" t="str">
        <f t="shared" si="51"/>
        <v/>
      </c>
    </row>
    <row r="1561" spans="1:36" ht="30" customHeight="1">
      <c r="A1561" s="153">
        <v>1548</v>
      </c>
      <c r="B1561" s="857" t="str">
        <f>IF(基本情報入力シート!C1586="","",基本情報入力シート!C1586)</f>
        <v/>
      </c>
      <c r="C1561" s="858"/>
      <c r="D1561" s="858"/>
      <c r="E1561" s="858"/>
      <c r="F1561" s="858"/>
      <c r="G1561" s="858"/>
      <c r="H1561" s="858"/>
      <c r="I1561" s="859"/>
      <c r="J1561" s="405" t="str">
        <f>IF(基本情報入力シート!M1586="","",基本情報入力シート!M1586)</f>
        <v/>
      </c>
      <c r="K1561" s="406" t="str">
        <f>IF(基本情報入力シート!R1586="","",基本情報入力シート!R1586)</f>
        <v/>
      </c>
      <c r="L1561" s="406" t="str">
        <f>IF(基本情報入力シート!W1586="","",基本情報入力シート!W1586)</f>
        <v/>
      </c>
      <c r="M1561" s="405" t="str">
        <f>IF(基本情報入力シート!X1586="","",基本情報入力シート!X1586)</f>
        <v/>
      </c>
      <c r="N1561" s="157" t="str">
        <f>IF(基本情報入力シート!Y1586="","",基本情報入力シート!Y1586)</f>
        <v/>
      </c>
      <c r="O1561" s="164"/>
      <c r="P1561" s="43"/>
      <c r="Q1561" s="860"/>
      <c r="R1561" s="861"/>
      <c r="S1561" s="154" t="str">
        <f>IFERROR(ROUNDDOWN(Q1561*VLOOKUP(N1561,【参考】数式用!$AR$2:$AW$48,MATCH(P1561,【参考】数式用!$AT$4:$AW$4)+2,FALSE)*0.5, 0), "")</f>
        <v/>
      </c>
      <c r="T1561" s="47"/>
      <c r="U1561" s="156" t="str">
        <f>IFERROR(IF(AG1561&lt;&gt;"",Q1561*VLOOKUP(N1561,【参考】数式用!$AG$2:$AL$48,MATCH(P1561,【参考】数式用!$AI$4:$AL$4,0)+2,0), ""), "")</f>
        <v/>
      </c>
      <c r="V1561" s="42"/>
      <c r="W1561" s="862"/>
      <c r="X1561" s="863"/>
      <c r="Y1561" s="43"/>
      <c r="Z1561" s="48"/>
      <c r="AA1561" s="155"/>
      <c r="AB1561" s="49"/>
      <c r="AC1561" s="864" t="str">
        <f>IFERROR(IF(AG1561&lt;&gt;"",Z1561*VLOOKUP(N1561,【参考】数式用!$AG$2:$AL$48,MATCH(Y1561,【参考】数式用!$AI$4:$AL$4,0)+2,0), ""), "")</f>
        <v/>
      </c>
      <c r="AD1561" s="864"/>
      <c r="AE1561" s="409"/>
      <c r="AF1561" s="53"/>
      <c r="AG1561" s="421" t="str">
        <f>IFERROR(VLOOKUP(O1561, 【参考】数式用!$AY$5:$AY$13, 1, FALSE), "")</f>
        <v/>
      </c>
      <c r="AH1561" s="422" t="str">
        <f>IFERROR(VLOOKUP(N1561, 【参考】数式用!$BA$2:$BB$48, 2, FALSE), "")</f>
        <v/>
      </c>
      <c r="AI1561" s="423" t="str">
        <f t="shared" si="50"/>
        <v/>
      </c>
      <c r="AJ1561" s="424" t="str">
        <f t="shared" si="51"/>
        <v/>
      </c>
    </row>
    <row r="1562" spans="1:36" ht="30" customHeight="1">
      <c r="A1562" s="153">
        <v>1549</v>
      </c>
      <c r="B1562" s="857" t="str">
        <f>IF(基本情報入力シート!C1587="","",基本情報入力シート!C1587)</f>
        <v/>
      </c>
      <c r="C1562" s="858"/>
      <c r="D1562" s="858"/>
      <c r="E1562" s="858"/>
      <c r="F1562" s="858"/>
      <c r="G1562" s="858"/>
      <c r="H1562" s="858"/>
      <c r="I1562" s="859"/>
      <c r="J1562" s="405" t="str">
        <f>IF(基本情報入力シート!M1587="","",基本情報入力シート!M1587)</f>
        <v/>
      </c>
      <c r="K1562" s="406" t="str">
        <f>IF(基本情報入力シート!R1587="","",基本情報入力シート!R1587)</f>
        <v/>
      </c>
      <c r="L1562" s="406" t="str">
        <f>IF(基本情報入力シート!W1587="","",基本情報入力シート!W1587)</f>
        <v/>
      </c>
      <c r="M1562" s="405" t="str">
        <f>IF(基本情報入力シート!X1587="","",基本情報入力シート!X1587)</f>
        <v/>
      </c>
      <c r="N1562" s="157" t="str">
        <f>IF(基本情報入力シート!Y1587="","",基本情報入力シート!Y1587)</f>
        <v/>
      </c>
      <c r="O1562" s="164"/>
      <c r="P1562" s="43"/>
      <c r="Q1562" s="860"/>
      <c r="R1562" s="861"/>
      <c r="S1562" s="154" t="str">
        <f>IFERROR(ROUNDDOWN(Q1562*VLOOKUP(N1562,【参考】数式用!$AR$2:$AW$48,MATCH(P1562,【参考】数式用!$AT$4:$AW$4)+2,FALSE)*0.5, 0), "")</f>
        <v/>
      </c>
      <c r="T1562" s="47"/>
      <c r="U1562" s="156" t="str">
        <f>IFERROR(IF(AG1562&lt;&gt;"",Q1562*VLOOKUP(N1562,【参考】数式用!$AG$2:$AL$48,MATCH(P1562,【参考】数式用!$AI$4:$AL$4,0)+2,0), ""), "")</f>
        <v/>
      </c>
      <c r="V1562" s="42"/>
      <c r="W1562" s="862"/>
      <c r="X1562" s="863"/>
      <c r="Y1562" s="43"/>
      <c r="Z1562" s="48"/>
      <c r="AA1562" s="155"/>
      <c r="AB1562" s="49"/>
      <c r="AC1562" s="864" t="str">
        <f>IFERROR(IF(AG1562&lt;&gt;"",Z1562*VLOOKUP(N1562,【参考】数式用!$AG$2:$AL$48,MATCH(Y1562,【参考】数式用!$AI$4:$AL$4,0)+2,0), ""), "")</f>
        <v/>
      </c>
      <c r="AD1562" s="864"/>
      <c r="AE1562" s="409"/>
      <c r="AF1562" s="53"/>
      <c r="AG1562" s="421" t="str">
        <f>IFERROR(VLOOKUP(O1562, 【参考】数式用!$AY$5:$AY$13, 1, FALSE), "")</f>
        <v/>
      </c>
      <c r="AH1562" s="422" t="str">
        <f>IFERROR(VLOOKUP(N1562, 【参考】数式用!$BA$2:$BB$48, 2, FALSE), "")</f>
        <v/>
      </c>
      <c r="AI1562" s="423" t="str">
        <f t="shared" si="50"/>
        <v/>
      </c>
      <c r="AJ1562" s="424" t="str">
        <f t="shared" si="51"/>
        <v/>
      </c>
    </row>
    <row r="1563" spans="1:36" ht="30" customHeight="1">
      <c r="A1563" s="153">
        <v>1550</v>
      </c>
      <c r="B1563" s="857" t="str">
        <f>IF(基本情報入力シート!C1588="","",基本情報入力シート!C1588)</f>
        <v/>
      </c>
      <c r="C1563" s="858"/>
      <c r="D1563" s="858"/>
      <c r="E1563" s="858"/>
      <c r="F1563" s="858"/>
      <c r="G1563" s="858"/>
      <c r="H1563" s="858"/>
      <c r="I1563" s="859"/>
      <c r="J1563" s="405" t="str">
        <f>IF(基本情報入力シート!M1588="","",基本情報入力シート!M1588)</f>
        <v/>
      </c>
      <c r="K1563" s="406" t="str">
        <f>IF(基本情報入力シート!R1588="","",基本情報入力シート!R1588)</f>
        <v/>
      </c>
      <c r="L1563" s="406" t="str">
        <f>IF(基本情報入力シート!W1588="","",基本情報入力シート!W1588)</f>
        <v/>
      </c>
      <c r="M1563" s="405" t="str">
        <f>IF(基本情報入力シート!X1588="","",基本情報入力シート!X1588)</f>
        <v/>
      </c>
      <c r="N1563" s="157" t="str">
        <f>IF(基本情報入力シート!Y1588="","",基本情報入力シート!Y1588)</f>
        <v/>
      </c>
      <c r="O1563" s="164"/>
      <c r="P1563" s="43"/>
      <c r="Q1563" s="860"/>
      <c r="R1563" s="861"/>
      <c r="S1563" s="154" t="str">
        <f>IFERROR(ROUNDDOWN(Q1563*VLOOKUP(N1563,【参考】数式用!$AR$2:$AW$48,MATCH(P1563,【参考】数式用!$AT$4:$AW$4)+2,FALSE)*0.5, 0), "")</f>
        <v/>
      </c>
      <c r="T1563" s="47"/>
      <c r="U1563" s="156" t="str">
        <f>IFERROR(IF(AG1563&lt;&gt;"",Q1563*VLOOKUP(N1563,【参考】数式用!$AG$2:$AL$48,MATCH(P1563,【参考】数式用!$AI$4:$AL$4,0)+2,0), ""), "")</f>
        <v/>
      </c>
      <c r="V1563" s="42"/>
      <c r="W1563" s="862"/>
      <c r="X1563" s="863"/>
      <c r="Y1563" s="43"/>
      <c r="Z1563" s="48"/>
      <c r="AA1563" s="155"/>
      <c r="AB1563" s="49"/>
      <c r="AC1563" s="864" t="str">
        <f>IFERROR(IF(AG1563&lt;&gt;"",Z1563*VLOOKUP(N1563,【参考】数式用!$AG$2:$AL$48,MATCH(Y1563,【参考】数式用!$AI$4:$AL$4,0)+2,0), ""), "")</f>
        <v/>
      </c>
      <c r="AD1563" s="864"/>
      <c r="AE1563" s="409"/>
      <c r="AF1563" s="53"/>
      <c r="AG1563" s="421" t="str">
        <f>IFERROR(VLOOKUP(O1563, 【参考】数式用!$AY$5:$AY$13, 1, FALSE), "")</f>
        <v/>
      </c>
      <c r="AH1563" s="422" t="str">
        <f>IFERROR(VLOOKUP(N1563, 【参考】数式用!$BA$2:$BB$48, 2, FALSE), "")</f>
        <v/>
      </c>
      <c r="AI1563" s="423" t="str">
        <f t="shared" si="50"/>
        <v/>
      </c>
      <c r="AJ1563" s="424" t="str">
        <f t="shared" si="51"/>
        <v/>
      </c>
    </row>
    <row r="1564" spans="1:36" ht="30" customHeight="1">
      <c r="A1564" s="153">
        <v>1551</v>
      </c>
      <c r="B1564" s="857" t="str">
        <f>IF(基本情報入力シート!C1589="","",基本情報入力シート!C1589)</f>
        <v/>
      </c>
      <c r="C1564" s="858"/>
      <c r="D1564" s="858"/>
      <c r="E1564" s="858"/>
      <c r="F1564" s="858"/>
      <c r="G1564" s="858"/>
      <c r="H1564" s="858"/>
      <c r="I1564" s="859"/>
      <c r="J1564" s="405" t="str">
        <f>IF(基本情報入力シート!M1589="","",基本情報入力シート!M1589)</f>
        <v/>
      </c>
      <c r="K1564" s="406" t="str">
        <f>IF(基本情報入力シート!R1589="","",基本情報入力シート!R1589)</f>
        <v/>
      </c>
      <c r="L1564" s="406" t="str">
        <f>IF(基本情報入力シート!W1589="","",基本情報入力シート!W1589)</f>
        <v/>
      </c>
      <c r="M1564" s="405" t="str">
        <f>IF(基本情報入力シート!X1589="","",基本情報入力シート!X1589)</f>
        <v/>
      </c>
      <c r="N1564" s="157" t="str">
        <f>IF(基本情報入力シート!Y1589="","",基本情報入力シート!Y1589)</f>
        <v/>
      </c>
      <c r="O1564" s="164"/>
      <c r="P1564" s="43"/>
      <c r="Q1564" s="860"/>
      <c r="R1564" s="861"/>
      <c r="S1564" s="154" t="str">
        <f>IFERROR(ROUNDDOWN(Q1564*VLOOKUP(N1564,【参考】数式用!$AR$2:$AW$48,MATCH(P1564,【参考】数式用!$AT$4:$AW$4)+2,FALSE)*0.5, 0), "")</f>
        <v/>
      </c>
      <c r="T1564" s="47"/>
      <c r="U1564" s="156" t="str">
        <f>IFERROR(IF(AG1564&lt;&gt;"",Q1564*VLOOKUP(N1564,【参考】数式用!$AG$2:$AL$48,MATCH(P1564,【参考】数式用!$AI$4:$AL$4,0)+2,0), ""), "")</f>
        <v/>
      </c>
      <c r="V1564" s="42"/>
      <c r="W1564" s="862"/>
      <c r="X1564" s="863"/>
      <c r="Y1564" s="43"/>
      <c r="Z1564" s="48"/>
      <c r="AA1564" s="155"/>
      <c r="AB1564" s="49"/>
      <c r="AC1564" s="864" t="str">
        <f>IFERROR(IF(AG1564&lt;&gt;"",Z1564*VLOOKUP(N1564,【参考】数式用!$AG$2:$AL$48,MATCH(Y1564,【参考】数式用!$AI$4:$AL$4,0)+2,0), ""), "")</f>
        <v/>
      </c>
      <c r="AD1564" s="864"/>
      <c r="AE1564" s="409"/>
      <c r="AF1564" s="53"/>
      <c r="AG1564" s="421" t="str">
        <f>IFERROR(VLOOKUP(O1564, 【参考】数式用!$AY$5:$AY$13, 1, FALSE), "")</f>
        <v/>
      </c>
      <c r="AH1564" s="422" t="str">
        <f>IFERROR(VLOOKUP(N1564, 【参考】数式用!$BA$2:$BB$48, 2, FALSE), "")</f>
        <v/>
      </c>
      <c r="AI1564" s="423" t="str">
        <f t="shared" si="50"/>
        <v/>
      </c>
      <c r="AJ1564" s="424" t="str">
        <f t="shared" si="51"/>
        <v/>
      </c>
    </row>
    <row r="1565" spans="1:36" ht="30" customHeight="1">
      <c r="A1565" s="153">
        <v>1552</v>
      </c>
      <c r="B1565" s="857" t="str">
        <f>IF(基本情報入力シート!C1590="","",基本情報入力シート!C1590)</f>
        <v/>
      </c>
      <c r="C1565" s="858"/>
      <c r="D1565" s="858"/>
      <c r="E1565" s="858"/>
      <c r="F1565" s="858"/>
      <c r="G1565" s="858"/>
      <c r="H1565" s="858"/>
      <c r="I1565" s="859"/>
      <c r="J1565" s="405" t="str">
        <f>IF(基本情報入力シート!M1590="","",基本情報入力シート!M1590)</f>
        <v/>
      </c>
      <c r="K1565" s="406" t="str">
        <f>IF(基本情報入力シート!R1590="","",基本情報入力シート!R1590)</f>
        <v/>
      </c>
      <c r="L1565" s="406" t="str">
        <f>IF(基本情報入力シート!W1590="","",基本情報入力シート!W1590)</f>
        <v/>
      </c>
      <c r="M1565" s="405" t="str">
        <f>IF(基本情報入力シート!X1590="","",基本情報入力シート!X1590)</f>
        <v/>
      </c>
      <c r="N1565" s="157" t="str">
        <f>IF(基本情報入力シート!Y1590="","",基本情報入力シート!Y1590)</f>
        <v/>
      </c>
      <c r="O1565" s="164"/>
      <c r="P1565" s="43"/>
      <c r="Q1565" s="860"/>
      <c r="R1565" s="861"/>
      <c r="S1565" s="154" t="str">
        <f>IFERROR(ROUNDDOWN(Q1565*VLOOKUP(N1565,【参考】数式用!$AR$2:$AW$48,MATCH(P1565,【参考】数式用!$AT$4:$AW$4)+2,FALSE)*0.5, 0), "")</f>
        <v/>
      </c>
      <c r="T1565" s="47"/>
      <c r="U1565" s="156" t="str">
        <f>IFERROR(IF(AG1565&lt;&gt;"",Q1565*VLOOKUP(N1565,【参考】数式用!$AG$2:$AL$48,MATCH(P1565,【参考】数式用!$AI$4:$AL$4,0)+2,0), ""), "")</f>
        <v/>
      </c>
      <c r="V1565" s="42"/>
      <c r="W1565" s="862"/>
      <c r="X1565" s="863"/>
      <c r="Y1565" s="43"/>
      <c r="Z1565" s="48"/>
      <c r="AA1565" s="155"/>
      <c r="AB1565" s="49"/>
      <c r="AC1565" s="864" t="str">
        <f>IFERROR(IF(AG1565&lt;&gt;"",Z1565*VLOOKUP(N1565,【参考】数式用!$AG$2:$AL$48,MATCH(Y1565,【参考】数式用!$AI$4:$AL$4,0)+2,0), ""), "")</f>
        <v/>
      </c>
      <c r="AD1565" s="864"/>
      <c r="AE1565" s="409"/>
      <c r="AF1565" s="53"/>
      <c r="AG1565" s="421" t="str">
        <f>IFERROR(VLOOKUP(O1565, 【参考】数式用!$AY$5:$AY$13, 1, FALSE), "")</f>
        <v/>
      </c>
      <c r="AH1565" s="422" t="str">
        <f>IFERROR(VLOOKUP(N1565, 【参考】数式用!$BA$2:$BB$48, 2, FALSE), "")</f>
        <v/>
      </c>
      <c r="AI1565" s="423" t="str">
        <f t="shared" si="50"/>
        <v/>
      </c>
      <c r="AJ1565" s="424" t="str">
        <f t="shared" si="51"/>
        <v/>
      </c>
    </row>
    <row r="1566" spans="1:36" ht="30" customHeight="1">
      <c r="A1566" s="153">
        <v>1553</v>
      </c>
      <c r="B1566" s="857" t="str">
        <f>IF(基本情報入力シート!C1591="","",基本情報入力シート!C1591)</f>
        <v/>
      </c>
      <c r="C1566" s="858"/>
      <c r="D1566" s="858"/>
      <c r="E1566" s="858"/>
      <c r="F1566" s="858"/>
      <c r="G1566" s="858"/>
      <c r="H1566" s="858"/>
      <c r="I1566" s="859"/>
      <c r="J1566" s="405" t="str">
        <f>IF(基本情報入力シート!M1591="","",基本情報入力シート!M1591)</f>
        <v/>
      </c>
      <c r="K1566" s="406" t="str">
        <f>IF(基本情報入力シート!R1591="","",基本情報入力シート!R1591)</f>
        <v/>
      </c>
      <c r="L1566" s="406" t="str">
        <f>IF(基本情報入力シート!W1591="","",基本情報入力シート!W1591)</f>
        <v/>
      </c>
      <c r="M1566" s="405" t="str">
        <f>IF(基本情報入力シート!X1591="","",基本情報入力シート!X1591)</f>
        <v/>
      </c>
      <c r="N1566" s="157" t="str">
        <f>IF(基本情報入力シート!Y1591="","",基本情報入力シート!Y1591)</f>
        <v/>
      </c>
      <c r="O1566" s="164"/>
      <c r="P1566" s="43"/>
      <c r="Q1566" s="860"/>
      <c r="R1566" s="861"/>
      <c r="S1566" s="154" t="str">
        <f>IFERROR(ROUNDDOWN(Q1566*VLOOKUP(N1566,【参考】数式用!$AR$2:$AW$48,MATCH(P1566,【参考】数式用!$AT$4:$AW$4)+2,FALSE)*0.5, 0), "")</f>
        <v/>
      </c>
      <c r="T1566" s="47"/>
      <c r="U1566" s="156" t="str">
        <f>IFERROR(IF(AG1566&lt;&gt;"",Q1566*VLOOKUP(N1566,【参考】数式用!$AG$2:$AL$48,MATCH(P1566,【参考】数式用!$AI$4:$AL$4,0)+2,0), ""), "")</f>
        <v/>
      </c>
      <c r="V1566" s="42"/>
      <c r="W1566" s="862"/>
      <c r="X1566" s="863"/>
      <c r="Y1566" s="43"/>
      <c r="Z1566" s="48"/>
      <c r="AA1566" s="155"/>
      <c r="AB1566" s="49"/>
      <c r="AC1566" s="864" t="str">
        <f>IFERROR(IF(AG1566&lt;&gt;"",Z1566*VLOOKUP(N1566,【参考】数式用!$AG$2:$AL$48,MATCH(Y1566,【参考】数式用!$AI$4:$AL$4,0)+2,0), ""), "")</f>
        <v/>
      </c>
      <c r="AD1566" s="864"/>
      <c r="AE1566" s="409"/>
      <c r="AF1566" s="53"/>
      <c r="AG1566" s="421" t="str">
        <f>IFERROR(VLOOKUP(O1566, 【参考】数式用!$AY$5:$AY$13, 1, FALSE), "")</f>
        <v/>
      </c>
      <c r="AH1566" s="422" t="str">
        <f>IFERROR(VLOOKUP(N1566, 【参考】数式用!$BA$2:$BB$48, 2, FALSE), "")</f>
        <v/>
      </c>
      <c r="AI1566" s="423" t="str">
        <f t="shared" si="50"/>
        <v/>
      </c>
      <c r="AJ1566" s="424" t="str">
        <f t="shared" si="51"/>
        <v/>
      </c>
    </row>
    <row r="1567" spans="1:36" ht="30" customHeight="1">
      <c r="A1567" s="153">
        <v>1554</v>
      </c>
      <c r="B1567" s="857" t="str">
        <f>IF(基本情報入力シート!C1592="","",基本情報入力シート!C1592)</f>
        <v/>
      </c>
      <c r="C1567" s="858"/>
      <c r="D1567" s="858"/>
      <c r="E1567" s="858"/>
      <c r="F1567" s="858"/>
      <c r="G1567" s="858"/>
      <c r="H1567" s="858"/>
      <c r="I1567" s="859"/>
      <c r="J1567" s="405" t="str">
        <f>IF(基本情報入力シート!M1592="","",基本情報入力シート!M1592)</f>
        <v/>
      </c>
      <c r="K1567" s="406" t="str">
        <f>IF(基本情報入力シート!R1592="","",基本情報入力シート!R1592)</f>
        <v/>
      </c>
      <c r="L1567" s="406" t="str">
        <f>IF(基本情報入力シート!W1592="","",基本情報入力シート!W1592)</f>
        <v/>
      </c>
      <c r="M1567" s="405" t="str">
        <f>IF(基本情報入力シート!X1592="","",基本情報入力シート!X1592)</f>
        <v/>
      </c>
      <c r="N1567" s="157" t="str">
        <f>IF(基本情報入力シート!Y1592="","",基本情報入力シート!Y1592)</f>
        <v/>
      </c>
      <c r="O1567" s="164"/>
      <c r="P1567" s="43"/>
      <c r="Q1567" s="860"/>
      <c r="R1567" s="861"/>
      <c r="S1567" s="154" t="str">
        <f>IFERROR(ROUNDDOWN(Q1567*VLOOKUP(N1567,【参考】数式用!$AR$2:$AW$48,MATCH(P1567,【参考】数式用!$AT$4:$AW$4)+2,FALSE)*0.5, 0), "")</f>
        <v/>
      </c>
      <c r="T1567" s="47"/>
      <c r="U1567" s="156" t="str">
        <f>IFERROR(IF(AG1567&lt;&gt;"",Q1567*VLOOKUP(N1567,【参考】数式用!$AG$2:$AL$48,MATCH(P1567,【参考】数式用!$AI$4:$AL$4,0)+2,0), ""), "")</f>
        <v/>
      </c>
      <c r="V1567" s="42"/>
      <c r="W1567" s="862"/>
      <c r="X1567" s="863"/>
      <c r="Y1567" s="43"/>
      <c r="Z1567" s="48"/>
      <c r="AA1567" s="155"/>
      <c r="AB1567" s="49"/>
      <c r="AC1567" s="864" t="str">
        <f>IFERROR(IF(AG1567&lt;&gt;"",Z1567*VLOOKUP(N1567,【参考】数式用!$AG$2:$AL$48,MATCH(Y1567,【参考】数式用!$AI$4:$AL$4,0)+2,0), ""), "")</f>
        <v/>
      </c>
      <c r="AD1567" s="864"/>
      <c r="AE1567" s="409"/>
      <c r="AF1567" s="53"/>
      <c r="AG1567" s="421" t="str">
        <f>IFERROR(VLOOKUP(O1567, 【参考】数式用!$AY$5:$AY$13, 1, FALSE), "")</f>
        <v/>
      </c>
      <c r="AH1567" s="422" t="str">
        <f>IFERROR(VLOOKUP(N1567, 【参考】数式用!$BA$2:$BB$48, 2, FALSE), "")</f>
        <v/>
      </c>
      <c r="AI1567" s="423" t="str">
        <f t="shared" si="50"/>
        <v/>
      </c>
      <c r="AJ1567" s="424" t="str">
        <f t="shared" si="51"/>
        <v/>
      </c>
    </row>
    <row r="1568" spans="1:36" ht="30" customHeight="1">
      <c r="A1568" s="153">
        <v>1555</v>
      </c>
      <c r="B1568" s="857" t="str">
        <f>IF(基本情報入力シート!C1593="","",基本情報入力シート!C1593)</f>
        <v/>
      </c>
      <c r="C1568" s="858"/>
      <c r="D1568" s="858"/>
      <c r="E1568" s="858"/>
      <c r="F1568" s="858"/>
      <c r="G1568" s="858"/>
      <c r="H1568" s="858"/>
      <c r="I1568" s="859"/>
      <c r="J1568" s="405" t="str">
        <f>IF(基本情報入力シート!M1593="","",基本情報入力シート!M1593)</f>
        <v/>
      </c>
      <c r="K1568" s="406" t="str">
        <f>IF(基本情報入力シート!R1593="","",基本情報入力シート!R1593)</f>
        <v/>
      </c>
      <c r="L1568" s="406" t="str">
        <f>IF(基本情報入力シート!W1593="","",基本情報入力シート!W1593)</f>
        <v/>
      </c>
      <c r="M1568" s="405" t="str">
        <f>IF(基本情報入力シート!X1593="","",基本情報入力シート!X1593)</f>
        <v/>
      </c>
      <c r="N1568" s="157" t="str">
        <f>IF(基本情報入力シート!Y1593="","",基本情報入力シート!Y1593)</f>
        <v/>
      </c>
      <c r="O1568" s="164"/>
      <c r="P1568" s="43"/>
      <c r="Q1568" s="860"/>
      <c r="R1568" s="861"/>
      <c r="S1568" s="154" t="str">
        <f>IFERROR(ROUNDDOWN(Q1568*VLOOKUP(N1568,【参考】数式用!$AR$2:$AW$48,MATCH(P1568,【参考】数式用!$AT$4:$AW$4)+2,FALSE)*0.5, 0), "")</f>
        <v/>
      </c>
      <c r="T1568" s="47"/>
      <c r="U1568" s="156" t="str">
        <f>IFERROR(IF(AG1568&lt;&gt;"",Q1568*VLOOKUP(N1568,【参考】数式用!$AG$2:$AL$48,MATCH(P1568,【参考】数式用!$AI$4:$AL$4,0)+2,0), ""), "")</f>
        <v/>
      </c>
      <c r="V1568" s="42"/>
      <c r="W1568" s="862"/>
      <c r="X1568" s="863"/>
      <c r="Y1568" s="43"/>
      <c r="Z1568" s="48"/>
      <c r="AA1568" s="155"/>
      <c r="AB1568" s="49"/>
      <c r="AC1568" s="864" t="str">
        <f>IFERROR(IF(AG1568&lt;&gt;"",Z1568*VLOOKUP(N1568,【参考】数式用!$AG$2:$AL$48,MATCH(Y1568,【参考】数式用!$AI$4:$AL$4,0)+2,0), ""), "")</f>
        <v/>
      </c>
      <c r="AD1568" s="864"/>
      <c r="AE1568" s="409"/>
      <c r="AF1568" s="53"/>
      <c r="AG1568" s="421" t="str">
        <f>IFERROR(VLOOKUP(O1568, 【参考】数式用!$AY$5:$AY$13, 1, FALSE), "")</f>
        <v/>
      </c>
      <c r="AH1568" s="422" t="str">
        <f>IFERROR(VLOOKUP(N1568, 【参考】数式用!$BA$2:$BB$48, 2, FALSE), "")</f>
        <v/>
      </c>
      <c r="AI1568" s="423" t="str">
        <f t="shared" si="50"/>
        <v/>
      </c>
      <c r="AJ1568" s="424" t="str">
        <f t="shared" si="51"/>
        <v/>
      </c>
    </row>
    <row r="1569" spans="1:36" ht="30" customHeight="1">
      <c r="A1569" s="153">
        <v>1556</v>
      </c>
      <c r="B1569" s="857" t="str">
        <f>IF(基本情報入力シート!C1594="","",基本情報入力シート!C1594)</f>
        <v/>
      </c>
      <c r="C1569" s="858"/>
      <c r="D1569" s="858"/>
      <c r="E1569" s="858"/>
      <c r="F1569" s="858"/>
      <c r="G1569" s="858"/>
      <c r="H1569" s="858"/>
      <c r="I1569" s="859"/>
      <c r="J1569" s="405" t="str">
        <f>IF(基本情報入力シート!M1594="","",基本情報入力シート!M1594)</f>
        <v/>
      </c>
      <c r="K1569" s="406" t="str">
        <f>IF(基本情報入力シート!R1594="","",基本情報入力シート!R1594)</f>
        <v/>
      </c>
      <c r="L1569" s="406" t="str">
        <f>IF(基本情報入力シート!W1594="","",基本情報入力シート!W1594)</f>
        <v/>
      </c>
      <c r="M1569" s="405" t="str">
        <f>IF(基本情報入力シート!X1594="","",基本情報入力シート!X1594)</f>
        <v/>
      </c>
      <c r="N1569" s="157" t="str">
        <f>IF(基本情報入力シート!Y1594="","",基本情報入力シート!Y1594)</f>
        <v/>
      </c>
      <c r="O1569" s="164"/>
      <c r="P1569" s="43"/>
      <c r="Q1569" s="860"/>
      <c r="R1569" s="861"/>
      <c r="S1569" s="154" t="str">
        <f>IFERROR(ROUNDDOWN(Q1569*VLOOKUP(N1569,【参考】数式用!$AR$2:$AW$48,MATCH(P1569,【参考】数式用!$AT$4:$AW$4)+2,FALSE)*0.5, 0), "")</f>
        <v/>
      </c>
      <c r="T1569" s="47"/>
      <c r="U1569" s="156" t="str">
        <f>IFERROR(IF(AG1569&lt;&gt;"",Q1569*VLOOKUP(N1569,【参考】数式用!$AG$2:$AL$48,MATCH(P1569,【参考】数式用!$AI$4:$AL$4,0)+2,0), ""), "")</f>
        <v/>
      </c>
      <c r="V1569" s="42"/>
      <c r="W1569" s="862"/>
      <c r="X1569" s="863"/>
      <c r="Y1569" s="43"/>
      <c r="Z1569" s="48"/>
      <c r="AA1569" s="155"/>
      <c r="AB1569" s="49"/>
      <c r="AC1569" s="864" t="str">
        <f>IFERROR(IF(AG1569&lt;&gt;"",Z1569*VLOOKUP(N1569,【参考】数式用!$AG$2:$AL$48,MATCH(Y1569,【参考】数式用!$AI$4:$AL$4,0)+2,0), ""), "")</f>
        <v/>
      </c>
      <c r="AD1569" s="864"/>
      <c r="AE1569" s="409"/>
      <c r="AF1569" s="53"/>
      <c r="AG1569" s="421" t="str">
        <f>IFERROR(VLOOKUP(O1569, 【参考】数式用!$AY$5:$AY$13, 1, FALSE), "")</f>
        <v/>
      </c>
      <c r="AH1569" s="422" t="str">
        <f>IFERROR(VLOOKUP(N1569, 【参考】数式用!$BA$2:$BB$48, 2, FALSE), "")</f>
        <v/>
      </c>
      <c r="AI1569" s="423" t="str">
        <f t="shared" si="50"/>
        <v/>
      </c>
      <c r="AJ1569" s="424" t="str">
        <f t="shared" si="51"/>
        <v/>
      </c>
    </row>
    <row r="1570" spans="1:36" ht="30" customHeight="1">
      <c r="A1570" s="153">
        <v>1557</v>
      </c>
      <c r="B1570" s="857" t="str">
        <f>IF(基本情報入力シート!C1595="","",基本情報入力シート!C1595)</f>
        <v/>
      </c>
      <c r="C1570" s="858"/>
      <c r="D1570" s="858"/>
      <c r="E1570" s="858"/>
      <c r="F1570" s="858"/>
      <c r="G1570" s="858"/>
      <c r="H1570" s="858"/>
      <c r="I1570" s="859"/>
      <c r="J1570" s="405" t="str">
        <f>IF(基本情報入力シート!M1595="","",基本情報入力シート!M1595)</f>
        <v/>
      </c>
      <c r="K1570" s="406" t="str">
        <f>IF(基本情報入力シート!R1595="","",基本情報入力シート!R1595)</f>
        <v/>
      </c>
      <c r="L1570" s="406" t="str">
        <f>IF(基本情報入力シート!W1595="","",基本情報入力シート!W1595)</f>
        <v/>
      </c>
      <c r="M1570" s="405" t="str">
        <f>IF(基本情報入力シート!X1595="","",基本情報入力シート!X1595)</f>
        <v/>
      </c>
      <c r="N1570" s="157" t="str">
        <f>IF(基本情報入力シート!Y1595="","",基本情報入力シート!Y1595)</f>
        <v/>
      </c>
      <c r="O1570" s="164"/>
      <c r="P1570" s="43"/>
      <c r="Q1570" s="860"/>
      <c r="R1570" s="861"/>
      <c r="S1570" s="154" t="str">
        <f>IFERROR(ROUNDDOWN(Q1570*VLOOKUP(N1570,【参考】数式用!$AR$2:$AW$48,MATCH(P1570,【参考】数式用!$AT$4:$AW$4)+2,FALSE)*0.5, 0), "")</f>
        <v/>
      </c>
      <c r="T1570" s="47"/>
      <c r="U1570" s="156" t="str">
        <f>IFERROR(IF(AG1570&lt;&gt;"",Q1570*VLOOKUP(N1570,【参考】数式用!$AG$2:$AL$48,MATCH(P1570,【参考】数式用!$AI$4:$AL$4,0)+2,0), ""), "")</f>
        <v/>
      </c>
      <c r="V1570" s="42"/>
      <c r="W1570" s="862"/>
      <c r="X1570" s="863"/>
      <c r="Y1570" s="43"/>
      <c r="Z1570" s="48"/>
      <c r="AA1570" s="155"/>
      <c r="AB1570" s="49"/>
      <c r="AC1570" s="864" t="str">
        <f>IFERROR(IF(AG1570&lt;&gt;"",Z1570*VLOOKUP(N1570,【参考】数式用!$AG$2:$AL$48,MATCH(Y1570,【参考】数式用!$AI$4:$AL$4,0)+2,0), ""), "")</f>
        <v/>
      </c>
      <c r="AD1570" s="864"/>
      <c r="AE1570" s="409"/>
      <c r="AF1570" s="53"/>
      <c r="AG1570" s="421" t="str">
        <f>IFERROR(VLOOKUP(O1570, 【参考】数式用!$AY$5:$AY$13, 1, FALSE), "")</f>
        <v/>
      </c>
      <c r="AH1570" s="422" t="str">
        <f>IFERROR(VLOOKUP(N1570, 【参考】数式用!$BA$2:$BB$48, 2, FALSE), "")</f>
        <v/>
      </c>
      <c r="AI1570" s="423" t="str">
        <f t="shared" si="50"/>
        <v/>
      </c>
      <c r="AJ1570" s="424" t="str">
        <f t="shared" si="51"/>
        <v/>
      </c>
    </row>
    <row r="1571" spans="1:36" ht="30" customHeight="1">
      <c r="A1571" s="153">
        <v>1558</v>
      </c>
      <c r="B1571" s="857" t="str">
        <f>IF(基本情報入力シート!C1596="","",基本情報入力シート!C1596)</f>
        <v/>
      </c>
      <c r="C1571" s="858"/>
      <c r="D1571" s="858"/>
      <c r="E1571" s="858"/>
      <c r="F1571" s="858"/>
      <c r="G1571" s="858"/>
      <c r="H1571" s="858"/>
      <c r="I1571" s="859"/>
      <c r="J1571" s="405" t="str">
        <f>IF(基本情報入力シート!M1596="","",基本情報入力シート!M1596)</f>
        <v/>
      </c>
      <c r="K1571" s="406" t="str">
        <f>IF(基本情報入力シート!R1596="","",基本情報入力シート!R1596)</f>
        <v/>
      </c>
      <c r="L1571" s="406" t="str">
        <f>IF(基本情報入力シート!W1596="","",基本情報入力シート!W1596)</f>
        <v/>
      </c>
      <c r="M1571" s="405" t="str">
        <f>IF(基本情報入力シート!X1596="","",基本情報入力シート!X1596)</f>
        <v/>
      </c>
      <c r="N1571" s="157" t="str">
        <f>IF(基本情報入力シート!Y1596="","",基本情報入力シート!Y1596)</f>
        <v/>
      </c>
      <c r="O1571" s="164"/>
      <c r="P1571" s="43"/>
      <c r="Q1571" s="860"/>
      <c r="R1571" s="861"/>
      <c r="S1571" s="154" t="str">
        <f>IFERROR(ROUNDDOWN(Q1571*VLOOKUP(N1571,【参考】数式用!$AR$2:$AW$48,MATCH(P1571,【参考】数式用!$AT$4:$AW$4)+2,FALSE)*0.5, 0), "")</f>
        <v/>
      </c>
      <c r="T1571" s="47"/>
      <c r="U1571" s="156" t="str">
        <f>IFERROR(IF(AG1571&lt;&gt;"",Q1571*VLOOKUP(N1571,【参考】数式用!$AG$2:$AL$48,MATCH(P1571,【参考】数式用!$AI$4:$AL$4,0)+2,0), ""), "")</f>
        <v/>
      </c>
      <c r="V1571" s="42"/>
      <c r="W1571" s="862"/>
      <c r="X1571" s="863"/>
      <c r="Y1571" s="43"/>
      <c r="Z1571" s="48"/>
      <c r="AA1571" s="155"/>
      <c r="AB1571" s="49"/>
      <c r="AC1571" s="864" t="str">
        <f>IFERROR(IF(AG1571&lt;&gt;"",Z1571*VLOOKUP(N1571,【参考】数式用!$AG$2:$AL$48,MATCH(Y1571,【参考】数式用!$AI$4:$AL$4,0)+2,0), ""), "")</f>
        <v/>
      </c>
      <c r="AD1571" s="864"/>
      <c r="AE1571" s="409"/>
      <c r="AF1571" s="53"/>
      <c r="AG1571" s="421" t="str">
        <f>IFERROR(VLOOKUP(O1571, 【参考】数式用!$AY$5:$AY$13, 1, FALSE), "")</f>
        <v/>
      </c>
      <c r="AH1571" s="422" t="str">
        <f>IFERROR(VLOOKUP(N1571, 【参考】数式用!$BA$2:$BB$48, 2, FALSE), "")</f>
        <v/>
      </c>
      <c r="AI1571" s="423" t="str">
        <f t="shared" si="50"/>
        <v/>
      </c>
      <c r="AJ1571" s="424" t="str">
        <f t="shared" si="51"/>
        <v/>
      </c>
    </row>
    <row r="1572" spans="1:36" ht="30" customHeight="1">
      <c r="A1572" s="153">
        <v>1559</v>
      </c>
      <c r="B1572" s="857" t="str">
        <f>IF(基本情報入力シート!C1597="","",基本情報入力シート!C1597)</f>
        <v/>
      </c>
      <c r="C1572" s="858"/>
      <c r="D1572" s="858"/>
      <c r="E1572" s="858"/>
      <c r="F1572" s="858"/>
      <c r="G1572" s="858"/>
      <c r="H1572" s="858"/>
      <c r="I1572" s="859"/>
      <c r="J1572" s="405" t="str">
        <f>IF(基本情報入力シート!M1597="","",基本情報入力シート!M1597)</f>
        <v/>
      </c>
      <c r="K1572" s="406" t="str">
        <f>IF(基本情報入力シート!R1597="","",基本情報入力シート!R1597)</f>
        <v/>
      </c>
      <c r="L1572" s="406" t="str">
        <f>IF(基本情報入力シート!W1597="","",基本情報入力シート!W1597)</f>
        <v/>
      </c>
      <c r="M1572" s="405" t="str">
        <f>IF(基本情報入力シート!X1597="","",基本情報入力シート!X1597)</f>
        <v/>
      </c>
      <c r="N1572" s="157" t="str">
        <f>IF(基本情報入力シート!Y1597="","",基本情報入力シート!Y1597)</f>
        <v/>
      </c>
      <c r="O1572" s="164"/>
      <c r="P1572" s="43"/>
      <c r="Q1572" s="860"/>
      <c r="R1572" s="861"/>
      <c r="S1572" s="154" t="str">
        <f>IFERROR(ROUNDDOWN(Q1572*VLOOKUP(N1572,【参考】数式用!$AR$2:$AW$48,MATCH(P1572,【参考】数式用!$AT$4:$AW$4)+2,FALSE)*0.5, 0), "")</f>
        <v/>
      </c>
      <c r="T1572" s="47"/>
      <c r="U1572" s="156" t="str">
        <f>IFERROR(IF(AG1572&lt;&gt;"",Q1572*VLOOKUP(N1572,【参考】数式用!$AG$2:$AL$48,MATCH(P1572,【参考】数式用!$AI$4:$AL$4,0)+2,0), ""), "")</f>
        <v/>
      </c>
      <c r="V1572" s="42"/>
      <c r="W1572" s="862"/>
      <c r="X1572" s="863"/>
      <c r="Y1572" s="43"/>
      <c r="Z1572" s="48"/>
      <c r="AA1572" s="155"/>
      <c r="AB1572" s="49"/>
      <c r="AC1572" s="864" t="str">
        <f>IFERROR(IF(AG1572&lt;&gt;"",Z1572*VLOOKUP(N1572,【参考】数式用!$AG$2:$AL$48,MATCH(Y1572,【参考】数式用!$AI$4:$AL$4,0)+2,0), ""), "")</f>
        <v/>
      </c>
      <c r="AD1572" s="864"/>
      <c r="AE1572" s="409"/>
      <c r="AF1572" s="53"/>
      <c r="AG1572" s="421" t="str">
        <f>IFERROR(VLOOKUP(O1572, 【参考】数式用!$AY$5:$AY$13, 1, FALSE), "")</f>
        <v/>
      </c>
      <c r="AH1572" s="422" t="str">
        <f>IFERROR(VLOOKUP(N1572, 【参考】数式用!$BA$2:$BB$48, 2, FALSE), "")</f>
        <v/>
      </c>
      <c r="AI1572" s="423" t="str">
        <f t="shared" si="50"/>
        <v/>
      </c>
      <c r="AJ1572" s="424" t="str">
        <f t="shared" si="51"/>
        <v/>
      </c>
    </row>
    <row r="1573" spans="1:36" ht="30" customHeight="1">
      <c r="A1573" s="153">
        <v>1560</v>
      </c>
      <c r="B1573" s="857" t="str">
        <f>IF(基本情報入力シート!C1598="","",基本情報入力シート!C1598)</f>
        <v/>
      </c>
      <c r="C1573" s="858"/>
      <c r="D1573" s="858"/>
      <c r="E1573" s="858"/>
      <c r="F1573" s="858"/>
      <c r="G1573" s="858"/>
      <c r="H1573" s="858"/>
      <c r="I1573" s="859"/>
      <c r="J1573" s="405" t="str">
        <f>IF(基本情報入力シート!M1598="","",基本情報入力シート!M1598)</f>
        <v/>
      </c>
      <c r="K1573" s="406" t="str">
        <f>IF(基本情報入力シート!R1598="","",基本情報入力シート!R1598)</f>
        <v/>
      </c>
      <c r="L1573" s="406" t="str">
        <f>IF(基本情報入力シート!W1598="","",基本情報入力シート!W1598)</f>
        <v/>
      </c>
      <c r="M1573" s="405" t="str">
        <f>IF(基本情報入力シート!X1598="","",基本情報入力シート!X1598)</f>
        <v/>
      </c>
      <c r="N1573" s="157" t="str">
        <f>IF(基本情報入力シート!Y1598="","",基本情報入力シート!Y1598)</f>
        <v/>
      </c>
      <c r="O1573" s="164"/>
      <c r="P1573" s="43"/>
      <c r="Q1573" s="860"/>
      <c r="R1573" s="861"/>
      <c r="S1573" s="154" t="str">
        <f>IFERROR(ROUNDDOWN(Q1573*VLOOKUP(N1573,【参考】数式用!$AR$2:$AW$48,MATCH(P1573,【参考】数式用!$AT$4:$AW$4)+2,FALSE)*0.5, 0), "")</f>
        <v/>
      </c>
      <c r="T1573" s="47"/>
      <c r="U1573" s="156" t="str">
        <f>IFERROR(IF(AG1573&lt;&gt;"",Q1573*VLOOKUP(N1573,【参考】数式用!$AG$2:$AL$48,MATCH(P1573,【参考】数式用!$AI$4:$AL$4,0)+2,0), ""), "")</f>
        <v/>
      </c>
      <c r="V1573" s="42"/>
      <c r="W1573" s="862"/>
      <c r="X1573" s="863"/>
      <c r="Y1573" s="43"/>
      <c r="Z1573" s="48"/>
      <c r="AA1573" s="155"/>
      <c r="AB1573" s="49"/>
      <c r="AC1573" s="864" t="str">
        <f>IFERROR(IF(AG1573&lt;&gt;"",Z1573*VLOOKUP(N1573,【参考】数式用!$AG$2:$AL$48,MATCH(Y1573,【参考】数式用!$AI$4:$AL$4,0)+2,0), ""), "")</f>
        <v/>
      </c>
      <c r="AD1573" s="864"/>
      <c r="AE1573" s="409"/>
      <c r="AF1573" s="53"/>
      <c r="AG1573" s="421" t="str">
        <f>IFERROR(VLOOKUP(O1573, 【参考】数式用!$AY$5:$AY$13, 1, FALSE), "")</f>
        <v/>
      </c>
      <c r="AH1573" s="422" t="str">
        <f>IFERROR(VLOOKUP(N1573, 【参考】数式用!$BA$2:$BB$48, 2, FALSE), "")</f>
        <v/>
      </c>
      <c r="AI1573" s="423" t="str">
        <f t="shared" si="50"/>
        <v/>
      </c>
      <c r="AJ1573" s="424" t="str">
        <f t="shared" si="51"/>
        <v/>
      </c>
    </row>
    <row r="1574" spans="1:36" ht="30" customHeight="1">
      <c r="A1574" s="153">
        <v>1561</v>
      </c>
      <c r="B1574" s="857" t="str">
        <f>IF(基本情報入力シート!C1599="","",基本情報入力シート!C1599)</f>
        <v/>
      </c>
      <c r="C1574" s="858"/>
      <c r="D1574" s="858"/>
      <c r="E1574" s="858"/>
      <c r="F1574" s="858"/>
      <c r="G1574" s="858"/>
      <c r="H1574" s="858"/>
      <c r="I1574" s="859"/>
      <c r="J1574" s="405" t="str">
        <f>IF(基本情報入力シート!M1599="","",基本情報入力シート!M1599)</f>
        <v/>
      </c>
      <c r="K1574" s="406" t="str">
        <f>IF(基本情報入力シート!R1599="","",基本情報入力シート!R1599)</f>
        <v/>
      </c>
      <c r="L1574" s="406" t="str">
        <f>IF(基本情報入力シート!W1599="","",基本情報入力シート!W1599)</f>
        <v/>
      </c>
      <c r="M1574" s="405" t="str">
        <f>IF(基本情報入力シート!X1599="","",基本情報入力シート!X1599)</f>
        <v/>
      </c>
      <c r="N1574" s="157" t="str">
        <f>IF(基本情報入力シート!Y1599="","",基本情報入力シート!Y1599)</f>
        <v/>
      </c>
      <c r="O1574" s="164"/>
      <c r="P1574" s="43"/>
      <c r="Q1574" s="860"/>
      <c r="R1574" s="861"/>
      <c r="S1574" s="154" t="str">
        <f>IFERROR(ROUNDDOWN(Q1574*VLOOKUP(N1574,【参考】数式用!$AR$2:$AW$48,MATCH(P1574,【参考】数式用!$AT$4:$AW$4)+2,FALSE)*0.5, 0), "")</f>
        <v/>
      </c>
      <c r="T1574" s="47"/>
      <c r="U1574" s="156" t="str">
        <f>IFERROR(IF(AG1574&lt;&gt;"",Q1574*VLOOKUP(N1574,【参考】数式用!$AG$2:$AL$48,MATCH(P1574,【参考】数式用!$AI$4:$AL$4,0)+2,0), ""), "")</f>
        <v/>
      </c>
      <c r="V1574" s="42"/>
      <c r="W1574" s="862"/>
      <c r="X1574" s="863"/>
      <c r="Y1574" s="43"/>
      <c r="Z1574" s="48"/>
      <c r="AA1574" s="155"/>
      <c r="AB1574" s="49"/>
      <c r="AC1574" s="864" t="str">
        <f>IFERROR(IF(AG1574&lt;&gt;"",Z1574*VLOOKUP(N1574,【参考】数式用!$AG$2:$AL$48,MATCH(Y1574,【参考】数式用!$AI$4:$AL$4,0)+2,0), ""), "")</f>
        <v/>
      </c>
      <c r="AD1574" s="864"/>
      <c r="AE1574" s="409"/>
      <c r="AF1574" s="53"/>
      <c r="AG1574" s="421" t="str">
        <f>IFERROR(VLOOKUP(O1574, 【参考】数式用!$AY$5:$AY$13, 1, FALSE), "")</f>
        <v/>
      </c>
      <c r="AH1574" s="422" t="str">
        <f>IFERROR(VLOOKUP(N1574, 【参考】数式用!$BA$2:$BB$48, 2, FALSE), "")</f>
        <v/>
      </c>
      <c r="AI1574" s="423" t="str">
        <f t="shared" si="50"/>
        <v/>
      </c>
      <c r="AJ1574" s="424" t="str">
        <f t="shared" si="51"/>
        <v/>
      </c>
    </row>
    <row r="1575" spans="1:36" ht="30" customHeight="1">
      <c r="A1575" s="153">
        <v>1562</v>
      </c>
      <c r="B1575" s="857" t="str">
        <f>IF(基本情報入力シート!C1600="","",基本情報入力シート!C1600)</f>
        <v/>
      </c>
      <c r="C1575" s="858"/>
      <c r="D1575" s="858"/>
      <c r="E1575" s="858"/>
      <c r="F1575" s="858"/>
      <c r="G1575" s="858"/>
      <c r="H1575" s="858"/>
      <c r="I1575" s="859"/>
      <c r="J1575" s="405" t="str">
        <f>IF(基本情報入力シート!M1600="","",基本情報入力シート!M1600)</f>
        <v/>
      </c>
      <c r="K1575" s="406" t="str">
        <f>IF(基本情報入力シート!R1600="","",基本情報入力シート!R1600)</f>
        <v/>
      </c>
      <c r="L1575" s="406" t="str">
        <f>IF(基本情報入力シート!W1600="","",基本情報入力シート!W1600)</f>
        <v/>
      </c>
      <c r="M1575" s="405" t="str">
        <f>IF(基本情報入力シート!X1600="","",基本情報入力シート!X1600)</f>
        <v/>
      </c>
      <c r="N1575" s="157" t="str">
        <f>IF(基本情報入力シート!Y1600="","",基本情報入力シート!Y1600)</f>
        <v/>
      </c>
      <c r="O1575" s="164"/>
      <c r="P1575" s="43"/>
      <c r="Q1575" s="860"/>
      <c r="R1575" s="861"/>
      <c r="S1575" s="154" t="str">
        <f>IFERROR(ROUNDDOWN(Q1575*VLOOKUP(N1575,【参考】数式用!$AR$2:$AW$48,MATCH(P1575,【参考】数式用!$AT$4:$AW$4)+2,FALSE)*0.5, 0), "")</f>
        <v/>
      </c>
      <c r="T1575" s="47"/>
      <c r="U1575" s="156" t="str">
        <f>IFERROR(IF(AG1575&lt;&gt;"",Q1575*VLOOKUP(N1575,【参考】数式用!$AG$2:$AL$48,MATCH(P1575,【参考】数式用!$AI$4:$AL$4,0)+2,0), ""), "")</f>
        <v/>
      </c>
      <c r="V1575" s="42"/>
      <c r="W1575" s="862"/>
      <c r="X1575" s="863"/>
      <c r="Y1575" s="43"/>
      <c r="Z1575" s="48"/>
      <c r="AA1575" s="155"/>
      <c r="AB1575" s="49"/>
      <c r="AC1575" s="864" t="str">
        <f>IFERROR(IF(AG1575&lt;&gt;"",Z1575*VLOOKUP(N1575,【参考】数式用!$AG$2:$AL$48,MATCH(Y1575,【参考】数式用!$AI$4:$AL$4,0)+2,0), ""), "")</f>
        <v/>
      </c>
      <c r="AD1575" s="864"/>
      <c r="AE1575" s="409"/>
      <c r="AF1575" s="53"/>
      <c r="AG1575" s="421" t="str">
        <f>IFERROR(VLOOKUP(O1575, 【参考】数式用!$AY$5:$AY$13, 1, FALSE), "")</f>
        <v/>
      </c>
      <c r="AH1575" s="422" t="str">
        <f>IFERROR(VLOOKUP(N1575, 【参考】数式用!$BA$2:$BB$48, 2, FALSE), "")</f>
        <v/>
      </c>
      <c r="AI1575" s="423" t="str">
        <f t="shared" si="50"/>
        <v/>
      </c>
      <c r="AJ1575" s="424" t="str">
        <f t="shared" si="51"/>
        <v/>
      </c>
    </row>
    <row r="1576" spans="1:36" ht="30" customHeight="1">
      <c r="A1576" s="153">
        <v>1563</v>
      </c>
      <c r="B1576" s="857" t="str">
        <f>IF(基本情報入力シート!C1601="","",基本情報入力シート!C1601)</f>
        <v/>
      </c>
      <c r="C1576" s="858"/>
      <c r="D1576" s="858"/>
      <c r="E1576" s="858"/>
      <c r="F1576" s="858"/>
      <c r="G1576" s="858"/>
      <c r="H1576" s="858"/>
      <c r="I1576" s="859"/>
      <c r="J1576" s="405" t="str">
        <f>IF(基本情報入力シート!M1601="","",基本情報入力シート!M1601)</f>
        <v/>
      </c>
      <c r="K1576" s="406" t="str">
        <f>IF(基本情報入力シート!R1601="","",基本情報入力シート!R1601)</f>
        <v/>
      </c>
      <c r="L1576" s="406" t="str">
        <f>IF(基本情報入力シート!W1601="","",基本情報入力シート!W1601)</f>
        <v/>
      </c>
      <c r="M1576" s="405" t="str">
        <f>IF(基本情報入力シート!X1601="","",基本情報入力シート!X1601)</f>
        <v/>
      </c>
      <c r="N1576" s="157" t="str">
        <f>IF(基本情報入力シート!Y1601="","",基本情報入力シート!Y1601)</f>
        <v/>
      </c>
      <c r="O1576" s="164"/>
      <c r="P1576" s="43"/>
      <c r="Q1576" s="860"/>
      <c r="R1576" s="861"/>
      <c r="S1576" s="154" t="str">
        <f>IFERROR(ROUNDDOWN(Q1576*VLOOKUP(N1576,【参考】数式用!$AR$2:$AW$48,MATCH(P1576,【参考】数式用!$AT$4:$AW$4)+2,FALSE)*0.5, 0), "")</f>
        <v/>
      </c>
      <c r="T1576" s="47"/>
      <c r="U1576" s="156" t="str">
        <f>IFERROR(IF(AG1576&lt;&gt;"",Q1576*VLOOKUP(N1576,【参考】数式用!$AG$2:$AL$48,MATCH(P1576,【参考】数式用!$AI$4:$AL$4,0)+2,0), ""), "")</f>
        <v/>
      </c>
      <c r="V1576" s="42"/>
      <c r="W1576" s="862"/>
      <c r="X1576" s="863"/>
      <c r="Y1576" s="43"/>
      <c r="Z1576" s="48"/>
      <c r="AA1576" s="155"/>
      <c r="AB1576" s="49"/>
      <c r="AC1576" s="864" t="str">
        <f>IFERROR(IF(AG1576&lt;&gt;"",Z1576*VLOOKUP(N1576,【参考】数式用!$AG$2:$AL$48,MATCH(Y1576,【参考】数式用!$AI$4:$AL$4,0)+2,0), ""), "")</f>
        <v/>
      </c>
      <c r="AD1576" s="864"/>
      <c r="AE1576" s="409"/>
      <c r="AF1576" s="53"/>
      <c r="AG1576" s="421" t="str">
        <f>IFERROR(VLOOKUP(O1576, 【参考】数式用!$AY$5:$AY$13, 1, FALSE), "")</f>
        <v/>
      </c>
      <c r="AH1576" s="422" t="str">
        <f>IFERROR(VLOOKUP(N1576, 【参考】数式用!$BA$2:$BB$48, 2, FALSE), "")</f>
        <v/>
      </c>
      <c r="AI1576" s="423" t="str">
        <f t="shared" ref="AI1576:AI1639" si="52">IF(AND(OR(P1576="処遇改善加算Ⅰ",P1576="処遇改善加算Ⅱ"),AH1576="対象"), 1,"")</f>
        <v/>
      </c>
      <c r="AJ1576" s="424" t="str">
        <f t="shared" ref="AJ1576:AJ1639" si="53">IF(OR(Y1576="処遇改善加算Ⅰ",Y1576="処遇改善加算Ⅱ"),IF(AND(N1576&lt;&gt;"訪問型サービス（総合事業）",N1576&lt;&gt;"通所型サービス（総合事業）",N1576&lt;&gt;"（介護予防）短期入所生活介護",N1576&lt;&gt;"（介護予防）短期入所療養介護（老健）",N1576&lt;&gt;"（介護予防）短期入所療養介護 （病院等（老健以外）)",N1576&lt;&gt;"（介護予防）短期入所療養介護（医療院）"),1,""),"")</f>
        <v/>
      </c>
    </row>
    <row r="1577" spans="1:36" ht="30" customHeight="1">
      <c r="A1577" s="153">
        <v>1564</v>
      </c>
      <c r="B1577" s="857" t="str">
        <f>IF(基本情報入力シート!C1602="","",基本情報入力シート!C1602)</f>
        <v/>
      </c>
      <c r="C1577" s="858"/>
      <c r="D1577" s="858"/>
      <c r="E1577" s="858"/>
      <c r="F1577" s="858"/>
      <c r="G1577" s="858"/>
      <c r="H1577" s="858"/>
      <c r="I1577" s="859"/>
      <c r="J1577" s="405" t="str">
        <f>IF(基本情報入力シート!M1602="","",基本情報入力シート!M1602)</f>
        <v/>
      </c>
      <c r="K1577" s="406" t="str">
        <f>IF(基本情報入力シート!R1602="","",基本情報入力シート!R1602)</f>
        <v/>
      </c>
      <c r="L1577" s="406" t="str">
        <f>IF(基本情報入力シート!W1602="","",基本情報入力シート!W1602)</f>
        <v/>
      </c>
      <c r="M1577" s="405" t="str">
        <f>IF(基本情報入力シート!X1602="","",基本情報入力シート!X1602)</f>
        <v/>
      </c>
      <c r="N1577" s="157" t="str">
        <f>IF(基本情報入力シート!Y1602="","",基本情報入力シート!Y1602)</f>
        <v/>
      </c>
      <c r="O1577" s="164"/>
      <c r="P1577" s="43"/>
      <c r="Q1577" s="860"/>
      <c r="R1577" s="861"/>
      <c r="S1577" s="154" t="str">
        <f>IFERROR(ROUNDDOWN(Q1577*VLOOKUP(N1577,【参考】数式用!$AR$2:$AW$48,MATCH(P1577,【参考】数式用!$AT$4:$AW$4)+2,FALSE)*0.5, 0), "")</f>
        <v/>
      </c>
      <c r="T1577" s="47"/>
      <c r="U1577" s="156" t="str">
        <f>IFERROR(IF(AG1577&lt;&gt;"",Q1577*VLOOKUP(N1577,【参考】数式用!$AG$2:$AL$48,MATCH(P1577,【参考】数式用!$AI$4:$AL$4,0)+2,0), ""), "")</f>
        <v/>
      </c>
      <c r="V1577" s="42"/>
      <c r="W1577" s="862"/>
      <c r="X1577" s="863"/>
      <c r="Y1577" s="43"/>
      <c r="Z1577" s="48"/>
      <c r="AA1577" s="155"/>
      <c r="AB1577" s="49"/>
      <c r="AC1577" s="864" t="str">
        <f>IFERROR(IF(AG1577&lt;&gt;"",Z1577*VLOOKUP(N1577,【参考】数式用!$AG$2:$AL$48,MATCH(Y1577,【参考】数式用!$AI$4:$AL$4,0)+2,0), ""), "")</f>
        <v/>
      </c>
      <c r="AD1577" s="864"/>
      <c r="AE1577" s="409"/>
      <c r="AF1577" s="53"/>
      <c r="AG1577" s="421" t="str">
        <f>IFERROR(VLOOKUP(O1577, 【参考】数式用!$AY$5:$AY$13, 1, FALSE), "")</f>
        <v/>
      </c>
      <c r="AH1577" s="422" t="str">
        <f>IFERROR(VLOOKUP(N1577, 【参考】数式用!$BA$2:$BB$48, 2, FALSE), "")</f>
        <v/>
      </c>
      <c r="AI1577" s="423" t="str">
        <f t="shared" si="52"/>
        <v/>
      </c>
      <c r="AJ1577" s="424" t="str">
        <f t="shared" si="53"/>
        <v/>
      </c>
    </row>
    <row r="1578" spans="1:36" ht="30" customHeight="1">
      <c r="A1578" s="153">
        <v>1565</v>
      </c>
      <c r="B1578" s="857" t="str">
        <f>IF(基本情報入力シート!C1603="","",基本情報入力シート!C1603)</f>
        <v/>
      </c>
      <c r="C1578" s="858"/>
      <c r="D1578" s="858"/>
      <c r="E1578" s="858"/>
      <c r="F1578" s="858"/>
      <c r="G1578" s="858"/>
      <c r="H1578" s="858"/>
      <c r="I1578" s="859"/>
      <c r="J1578" s="405" t="str">
        <f>IF(基本情報入力シート!M1603="","",基本情報入力シート!M1603)</f>
        <v/>
      </c>
      <c r="K1578" s="406" t="str">
        <f>IF(基本情報入力シート!R1603="","",基本情報入力シート!R1603)</f>
        <v/>
      </c>
      <c r="L1578" s="406" t="str">
        <f>IF(基本情報入力シート!W1603="","",基本情報入力シート!W1603)</f>
        <v/>
      </c>
      <c r="M1578" s="405" t="str">
        <f>IF(基本情報入力シート!X1603="","",基本情報入力シート!X1603)</f>
        <v/>
      </c>
      <c r="N1578" s="157" t="str">
        <f>IF(基本情報入力シート!Y1603="","",基本情報入力シート!Y1603)</f>
        <v/>
      </c>
      <c r="O1578" s="164"/>
      <c r="P1578" s="43"/>
      <c r="Q1578" s="860"/>
      <c r="R1578" s="861"/>
      <c r="S1578" s="154" t="str">
        <f>IFERROR(ROUNDDOWN(Q1578*VLOOKUP(N1578,【参考】数式用!$AR$2:$AW$48,MATCH(P1578,【参考】数式用!$AT$4:$AW$4)+2,FALSE)*0.5, 0), "")</f>
        <v/>
      </c>
      <c r="T1578" s="47"/>
      <c r="U1578" s="156" t="str">
        <f>IFERROR(IF(AG1578&lt;&gt;"",Q1578*VLOOKUP(N1578,【参考】数式用!$AG$2:$AL$48,MATCH(P1578,【参考】数式用!$AI$4:$AL$4,0)+2,0), ""), "")</f>
        <v/>
      </c>
      <c r="V1578" s="42"/>
      <c r="W1578" s="862"/>
      <c r="X1578" s="863"/>
      <c r="Y1578" s="43"/>
      <c r="Z1578" s="48"/>
      <c r="AA1578" s="155"/>
      <c r="AB1578" s="49"/>
      <c r="AC1578" s="864" t="str">
        <f>IFERROR(IF(AG1578&lt;&gt;"",Z1578*VLOOKUP(N1578,【参考】数式用!$AG$2:$AL$48,MATCH(Y1578,【参考】数式用!$AI$4:$AL$4,0)+2,0), ""), "")</f>
        <v/>
      </c>
      <c r="AD1578" s="864"/>
      <c r="AE1578" s="409"/>
      <c r="AF1578" s="53"/>
      <c r="AG1578" s="421" t="str">
        <f>IFERROR(VLOOKUP(O1578, 【参考】数式用!$AY$5:$AY$13, 1, FALSE), "")</f>
        <v/>
      </c>
      <c r="AH1578" s="422" t="str">
        <f>IFERROR(VLOOKUP(N1578, 【参考】数式用!$BA$2:$BB$48, 2, FALSE), "")</f>
        <v/>
      </c>
      <c r="AI1578" s="423" t="str">
        <f t="shared" si="52"/>
        <v/>
      </c>
      <c r="AJ1578" s="424" t="str">
        <f t="shared" si="53"/>
        <v/>
      </c>
    </row>
    <row r="1579" spans="1:36" ht="30" customHeight="1">
      <c r="A1579" s="153">
        <v>1566</v>
      </c>
      <c r="B1579" s="857" t="str">
        <f>IF(基本情報入力シート!C1604="","",基本情報入力シート!C1604)</f>
        <v/>
      </c>
      <c r="C1579" s="858"/>
      <c r="D1579" s="858"/>
      <c r="E1579" s="858"/>
      <c r="F1579" s="858"/>
      <c r="G1579" s="858"/>
      <c r="H1579" s="858"/>
      <c r="I1579" s="859"/>
      <c r="J1579" s="405" t="str">
        <f>IF(基本情報入力シート!M1604="","",基本情報入力シート!M1604)</f>
        <v/>
      </c>
      <c r="K1579" s="406" t="str">
        <f>IF(基本情報入力シート!R1604="","",基本情報入力シート!R1604)</f>
        <v/>
      </c>
      <c r="L1579" s="406" t="str">
        <f>IF(基本情報入力シート!W1604="","",基本情報入力シート!W1604)</f>
        <v/>
      </c>
      <c r="M1579" s="405" t="str">
        <f>IF(基本情報入力シート!X1604="","",基本情報入力シート!X1604)</f>
        <v/>
      </c>
      <c r="N1579" s="157" t="str">
        <f>IF(基本情報入力シート!Y1604="","",基本情報入力シート!Y1604)</f>
        <v/>
      </c>
      <c r="O1579" s="164"/>
      <c r="P1579" s="43"/>
      <c r="Q1579" s="860"/>
      <c r="R1579" s="861"/>
      <c r="S1579" s="154" t="str">
        <f>IFERROR(ROUNDDOWN(Q1579*VLOOKUP(N1579,【参考】数式用!$AR$2:$AW$48,MATCH(P1579,【参考】数式用!$AT$4:$AW$4)+2,FALSE)*0.5, 0), "")</f>
        <v/>
      </c>
      <c r="T1579" s="47"/>
      <c r="U1579" s="156" t="str">
        <f>IFERROR(IF(AG1579&lt;&gt;"",Q1579*VLOOKUP(N1579,【参考】数式用!$AG$2:$AL$48,MATCH(P1579,【参考】数式用!$AI$4:$AL$4,0)+2,0), ""), "")</f>
        <v/>
      </c>
      <c r="V1579" s="42"/>
      <c r="W1579" s="862"/>
      <c r="X1579" s="863"/>
      <c r="Y1579" s="43"/>
      <c r="Z1579" s="48"/>
      <c r="AA1579" s="155"/>
      <c r="AB1579" s="49"/>
      <c r="AC1579" s="864" t="str">
        <f>IFERROR(IF(AG1579&lt;&gt;"",Z1579*VLOOKUP(N1579,【参考】数式用!$AG$2:$AL$48,MATCH(Y1579,【参考】数式用!$AI$4:$AL$4,0)+2,0), ""), "")</f>
        <v/>
      </c>
      <c r="AD1579" s="864"/>
      <c r="AE1579" s="409"/>
      <c r="AF1579" s="53"/>
      <c r="AG1579" s="421" t="str">
        <f>IFERROR(VLOOKUP(O1579, 【参考】数式用!$AY$5:$AY$13, 1, FALSE), "")</f>
        <v/>
      </c>
      <c r="AH1579" s="422" t="str">
        <f>IFERROR(VLOOKUP(N1579, 【参考】数式用!$BA$2:$BB$48, 2, FALSE), "")</f>
        <v/>
      </c>
      <c r="AI1579" s="423" t="str">
        <f t="shared" si="52"/>
        <v/>
      </c>
      <c r="AJ1579" s="424" t="str">
        <f t="shared" si="53"/>
        <v/>
      </c>
    </row>
    <row r="1580" spans="1:36" ht="30" customHeight="1">
      <c r="A1580" s="153">
        <v>1567</v>
      </c>
      <c r="B1580" s="857" t="str">
        <f>IF(基本情報入力シート!C1605="","",基本情報入力シート!C1605)</f>
        <v/>
      </c>
      <c r="C1580" s="858"/>
      <c r="D1580" s="858"/>
      <c r="E1580" s="858"/>
      <c r="F1580" s="858"/>
      <c r="G1580" s="858"/>
      <c r="H1580" s="858"/>
      <c r="I1580" s="859"/>
      <c r="J1580" s="405" t="str">
        <f>IF(基本情報入力シート!M1605="","",基本情報入力シート!M1605)</f>
        <v/>
      </c>
      <c r="K1580" s="406" t="str">
        <f>IF(基本情報入力シート!R1605="","",基本情報入力シート!R1605)</f>
        <v/>
      </c>
      <c r="L1580" s="406" t="str">
        <f>IF(基本情報入力シート!W1605="","",基本情報入力シート!W1605)</f>
        <v/>
      </c>
      <c r="M1580" s="405" t="str">
        <f>IF(基本情報入力シート!X1605="","",基本情報入力シート!X1605)</f>
        <v/>
      </c>
      <c r="N1580" s="157" t="str">
        <f>IF(基本情報入力シート!Y1605="","",基本情報入力シート!Y1605)</f>
        <v/>
      </c>
      <c r="O1580" s="164"/>
      <c r="P1580" s="43"/>
      <c r="Q1580" s="860"/>
      <c r="R1580" s="861"/>
      <c r="S1580" s="154" t="str">
        <f>IFERROR(ROUNDDOWN(Q1580*VLOOKUP(N1580,【参考】数式用!$AR$2:$AW$48,MATCH(P1580,【参考】数式用!$AT$4:$AW$4)+2,FALSE)*0.5, 0), "")</f>
        <v/>
      </c>
      <c r="T1580" s="47"/>
      <c r="U1580" s="156" t="str">
        <f>IFERROR(IF(AG1580&lt;&gt;"",Q1580*VLOOKUP(N1580,【参考】数式用!$AG$2:$AL$48,MATCH(P1580,【参考】数式用!$AI$4:$AL$4,0)+2,0), ""), "")</f>
        <v/>
      </c>
      <c r="V1580" s="42"/>
      <c r="W1580" s="862"/>
      <c r="X1580" s="863"/>
      <c r="Y1580" s="43"/>
      <c r="Z1580" s="48"/>
      <c r="AA1580" s="155"/>
      <c r="AB1580" s="49"/>
      <c r="AC1580" s="864" t="str">
        <f>IFERROR(IF(AG1580&lt;&gt;"",Z1580*VLOOKUP(N1580,【参考】数式用!$AG$2:$AL$48,MATCH(Y1580,【参考】数式用!$AI$4:$AL$4,0)+2,0), ""), "")</f>
        <v/>
      </c>
      <c r="AD1580" s="864"/>
      <c r="AE1580" s="409"/>
      <c r="AF1580" s="53"/>
      <c r="AG1580" s="421" t="str">
        <f>IFERROR(VLOOKUP(O1580, 【参考】数式用!$AY$5:$AY$13, 1, FALSE), "")</f>
        <v/>
      </c>
      <c r="AH1580" s="422" t="str">
        <f>IFERROR(VLOOKUP(N1580, 【参考】数式用!$BA$2:$BB$48, 2, FALSE), "")</f>
        <v/>
      </c>
      <c r="AI1580" s="423" t="str">
        <f t="shared" si="52"/>
        <v/>
      </c>
      <c r="AJ1580" s="424" t="str">
        <f t="shared" si="53"/>
        <v/>
      </c>
    </row>
    <row r="1581" spans="1:36" ht="30" customHeight="1">
      <c r="A1581" s="153">
        <v>1568</v>
      </c>
      <c r="B1581" s="857" t="str">
        <f>IF(基本情報入力シート!C1606="","",基本情報入力シート!C1606)</f>
        <v/>
      </c>
      <c r="C1581" s="858"/>
      <c r="D1581" s="858"/>
      <c r="E1581" s="858"/>
      <c r="F1581" s="858"/>
      <c r="G1581" s="858"/>
      <c r="H1581" s="858"/>
      <c r="I1581" s="859"/>
      <c r="J1581" s="405" t="str">
        <f>IF(基本情報入力シート!M1606="","",基本情報入力シート!M1606)</f>
        <v/>
      </c>
      <c r="K1581" s="406" t="str">
        <f>IF(基本情報入力シート!R1606="","",基本情報入力シート!R1606)</f>
        <v/>
      </c>
      <c r="L1581" s="406" t="str">
        <f>IF(基本情報入力シート!W1606="","",基本情報入力シート!W1606)</f>
        <v/>
      </c>
      <c r="M1581" s="405" t="str">
        <f>IF(基本情報入力シート!X1606="","",基本情報入力シート!X1606)</f>
        <v/>
      </c>
      <c r="N1581" s="157" t="str">
        <f>IF(基本情報入力シート!Y1606="","",基本情報入力シート!Y1606)</f>
        <v/>
      </c>
      <c r="O1581" s="164"/>
      <c r="P1581" s="43"/>
      <c r="Q1581" s="860"/>
      <c r="R1581" s="861"/>
      <c r="S1581" s="154" t="str">
        <f>IFERROR(ROUNDDOWN(Q1581*VLOOKUP(N1581,【参考】数式用!$AR$2:$AW$48,MATCH(P1581,【参考】数式用!$AT$4:$AW$4)+2,FALSE)*0.5, 0), "")</f>
        <v/>
      </c>
      <c r="T1581" s="47"/>
      <c r="U1581" s="156" t="str">
        <f>IFERROR(IF(AG1581&lt;&gt;"",Q1581*VLOOKUP(N1581,【参考】数式用!$AG$2:$AL$48,MATCH(P1581,【参考】数式用!$AI$4:$AL$4,0)+2,0), ""), "")</f>
        <v/>
      </c>
      <c r="V1581" s="42"/>
      <c r="W1581" s="862"/>
      <c r="X1581" s="863"/>
      <c r="Y1581" s="43"/>
      <c r="Z1581" s="48"/>
      <c r="AA1581" s="155"/>
      <c r="AB1581" s="49"/>
      <c r="AC1581" s="864" t="str">
        <f>IFERROR(IF(AG1581&lt;&gt;"",Z1581*VLOOKUP(N1581,【参考】数式用!$AG$2:$AL$48,MATCH(Y1581,【参考】数式用!$AI$4:$AL$4,0)+2,0), ""), "")</f>
        <v/>
      </c>
      <c r="AD1581" s="864"/>
      <c r="AE1581" s="409"/>
      <c r="AF1581" s="53"/>
      <c r="AG1581" s="421" t="str">
        <f>IFERROR(VLOOKUP(O1581, 【参考】数式用!$AY$5:$AY$13, 1, FALSE), "")</f>
        <v/>
      </c>
      <c r="AH1581" s="422" t="str">
        <f>IFERROR(VLOOKUP(N1581, 【参考】数式用!$BA$2:$BB$48, 2, FALSE), "")</f>
        <v/>
      </c>
      <c r="AI1581" s="423" t="str">
        <f t="shared" si="52"/>
        <v/>
      </c>
      <c r="AJ1581" s="424" t="str">
        <f t="shared" si="53"/>
        <v/>
      </c>
    </row>
    <row r="1582" spans="1:36" ht="30" customHeight="1">
      <c r="A1582" s="153">
        <v>1569</v>
      </c>
      <c r="B1582" s="857" t="str">
        <f>IF(基本情報入力シート!C1607="","",基本情報入力シート!C1607)</f>
        <v/>
      </c>
      <c r="C1582" s="858"/>
      <c r="D1582" s="858"/>
      <c r="E1582" s="858"/>
      <c r="F1582" s="858"/>
      <c r="G1582" s="858"/>
      <c r="H1582" s="858"/>
      <c r="I1582" s="859"/>
      <c r="J1582" s="405" t="str">
        <f>IF(基本情報入力シート!M1607="","",基本情報入力シート!M1607)</f>
        <v/>
      </c>
      <c r="K1582" s="406" t="str">
        <f>IF(基本情報入力シート!R1607="","",基本情報入力シート!R1607)</f>
        <v/>
      </c>
      <c r="L1582" s="406" t="str">
        <f>IF(基本情報入力シート!W1607="","",基本情報入力シート!W1607)</f>
        <v/>
      </c>
      <c r="M1582" s="405" t="str">
        <f>IF(基本情報入力シート!X1607="","",基本情報入力シート!X1607)</f>
        <v/>
      </c>
      <c r="N1582" s="157" t="str">
        <f>IF(基本情報入力シート!Y1607="","",基本情報入力シート!Y1607)</f>
        <v/>
      </c>
      <c r="O1582" s="164"/>
      <c r="P1582" s="43"/>
      <c r="Q1582" s="860"/>
      <c r="R1582" s="861"/>
      <c r="S1582" s="154" t="str">
        <f>IFERROR(ROUNDDOWN(Q1582*VLOOKUP(N1582,【参考】数式用!$AR$2:$AW$48,MATCH(P1582,【参考】数式用!$AT$4:$AW$4)+2,FALSE)*0.5, 0), "")</f>
        <v/>
      </c>
      <c r="T1582" s="47"/>
      <c r="U1582" s="156" t="str">
        <f>IFERROR(IF(AG1582&lt;&gt;"",Q1582*VLOOKUP(N1582,【参考】数式用!$AG$2:$AL$48,MATCH(P1582,【参考】数式用!$AI$4:$AL$4,0)+2,0), ""), "")</f>
        <v/>
      </c>
      <c r="V1582" s="42"/>
      <c r="W1582" s="862"/>
      <c r="X1582" s="863"/>
      <c r="Y1582" s="43"/>
      <c r="Z1582" s="48"/>
      <c r="AA1582" s="155"/>
      <c r="AB1582" s="49"/>
      <c r="AC1582" s="864" t="str">
        <f>IFERROR(IF(AG1582&lt;&gt;"",Z1582*VLOOKUP(N1582,【参考】数式用!$AG$2:$AL$48,MATCH(Y1582,【参考】数式用!$AI$4:$AL$4,0)+2,0), ""), "")</f>
        <v/>
      </c>
      <c r="AD1582" s="864"/>
      <c r="AE1582" s="409"/>
      <c r="AF1582" s="53"/>
      <c r="AG1582" s="421" t="str">
        <f>IFERROR(VLOOKUP(O1582, 【参考】数式用!$AY$5:$AY$13, 1, FALSE), "")</f>
        <v/>
      </c>
      <c r="AH1582" s="422" t="str">
        <f>IFERROR(VLOOKUP(N1582, 【参考】数式用!$BA$2:$BB$48, 2, FALSE), "")</f>
        <v/>
      </c>
      <c r="AI1582" s="423" t="str">
        <f t="shared" si="52"/>
        <v/>
      </c>
      <c r="AJ1582" s="424" t="str">
        <f t="shared" si="53"/>
        <v/>
      </c>
    </row>
    <row r="1583" spans="1:36" ht="30" customHeight="1">
      <c r="A1583" s="153">
        <v>1570</v>
      </c>
      <c r="B1583" s="857" t="str">
        <f>IF(基本情報入力シート!C1608="","",基本情報入力シート!C1608)</f>
        <v/>
      </c>
      <c r="C1583" s="858"/>
      <c r="D1583" s="858"/>
      <c r="E1583" s="858"/>
      <c r="F1583" s="858"/>
      <c r="G1583" s="858"/>
      <c r="H1583" s="858"/>
      <c r="I1583" s="859"/>
      <c r="J1583" s="405" t="str">
        <f>IF(基本情報入力シート!M1608="","",基本情報入力シート!M1608)</f>
        <v/>
      </c>
      <c r="K1583" s="406" t="str">
        <f>IF(基本情報入力シート!R1608="","",基本情報入力シート!R1608)</f>
        <v/>
      </c>
      <c r="L1583" s="406" t="str">
        <f>IF(基本情報入力シート!W1608="","",基本情報入力シート!W1608)</f>
        <v/>
      </c>
      <c r="M1583" s="405" t="str">
        <f>IF(基本情報入力シート!X1608="","",基本情報入力シート!X1608)</f>
        <v/>
      </c>
      <c r="N1583" s="157" t="str">
        <f>IF(基本情報入力シート!Y1608="","",基本情報入力シート!Y1608)</f>
        <v/>
      </c>
      <c r="O1583" s="164"/>
      <c r="P1583" s="43"/>
      <c r="Q1583" s="860"/>
      <c r="R1583" s="861"/>
      <c r="S1583" s="154" t="str">
        <f>IFERROR(ROUNDDOWN(Q1583*VLOOKUP(N1583,【参考】数式用!$AR$2:$AW$48,MATCH(P1583,【参考】数式用!$AT$4:$AW$4)+2,FALSE)*0.5, 0), "")</f>
        <v/>
      </c>
      <c r="T1583" s="47"/>
      <c r="U1583" s="156" t="str">
        <f>IFERROR(IF(AG1583&lt;&gt;"",Q1583*VLOOKUP(N1583,【参考】数式用!$AG$2:$AL$48,MATCH(P1583,【参考】数式用!$AI$4:$AL$4,0)+2,0), ""), "")</f>
        <v/>
      </c>
      <c r="V1583" s="42"/>
      <c r="W1583" s="862"/>
      <c r="X1583" s="863"/>
      <c r="Y1583" s="43"/>
      <c r="Z1583" s="48"/>
      <c r="AA1583" s="155"/>
      <c r="AB1583" s="49"/>
      <c r="AC1583" s="864" t="str">
        <f>IFERROR(IF(AG1583&lt;&gt;"",Z1583*VLOOKUP(N1583,【参考】数式用!$AG$2:$AL$48,MATCH(Y1583,【参考】数式用!$AI$4:$AL$4,0)+2,0), ""), "")</f>
        <v/>
      </c>
      <c r="AD1583" s="864"/>
      <c r="AE1583" s="409"/>
      <c r="AF1583" s="53"/>
      <c r="AG1583" s="421" t="str">
        <f>IFERROR(VLOOKUP(O1583, 【参考】数式用!$AY$5:$AY$13, 1, FALSE), "")</f>
        <v/>
      </c>
      <c r="AH1583" s="422" t="str">
        <f>IFERROR(VLOOKUP(N1583, 【参考】数式用!$BA$2:$BB$48, 2, FALSE), "")</f>
        <v/>
      </c>
      <c r="AI1583" s="423" t="str">
        <f t="shared" si="52"/>
        <v/>
      </c>
      <c r="AJ1583" s="424" t="str">
        <f t="shared" si="53"/>
        <v/>
      </c>
    </row>
    <row r="1584" spans="1:36" ht="30" customHeight="1">
      <c r="A1584" s="153">
        <v>1571</v>
      </c>
      <c r="B1584" s="857" t="str">
        <f>IF(基本情報入力シート!C1609="","",基本情報入力シート!C1609)</f>
        <v/>
      </c>
      <c r="C1584" s="858"/>
      <c r="D1584" s="858"/>
      <c r="E1584" s="858"/>
      <c r="F1584" s="858"/>
      <c r="G1584" s="858"/>
      <c r="H1584" s="858"/>
      <c r="I1584" s="859"/>
      <c r="J1584" s="405" t="str">
        <f>IF(基本情報入力シート!M1609="","",基本情報入力シート!M1609)</f>
        <v/>
      </c>
      <c r="K1584" s="406" t="str">
        <f>IF(基本情報入力シート!R1609="","",基本情報入力シート!R1609)</f>
        <v/>
      </c>
      <c r="L1584" s="406" t="str">
        <f>IF(基本情報入力シート!W1609="","",基本情報入力シート!W1609)</f>
        <v/>
      </c>
      <c r="M1584" s="405" t="str">
        <f>IF(基本情報入力シート!X1609="","",基本情報入力シート!X1609)</f>
        <v/>
      </c>
      <c r="N1584" s="157" t="str">
        <f>IF(基本情報入力シート!Y1609="","",基本情報入力シート!Y1609)</f>
        <v/>
      </c>
      <c r="O1584" s="164"/>
      <c r="P1584" s="43"/>
      <c r="Q1584" s="860"/>
      <c r="R1584" s="861"/>
      <c r="S1584" s="154" t="str">
        <f>IFERROR(ROUNDDOWN(Q1584*VLOOKUP(N1584,【参考】数式用!$AR$2:$AW$48,MATCH(P1584,【参考】数式用!$AT$4:$AW$4)+2,FALSE)*0.5, 0), "")</f>
        <v/>
      </c>
      <c r="T1584" s="47"/>
      <c r="U1584" s="156" t="str">
        <f>IFERROR(IF(AG1584&lt;&gt;"",Q1584*VLOOKUP(N1584,【参考】数式用!$AG$2:$AL$48,MATCH(P1584,【参考】数式用!$AI$4:$AL$4,0)+2,0), ""), "")</f>
        <v/>
      </c>
      <c r="V1584" s="42"/>
      <c r="W1584" s="862"/>
      <c r="X1584" s="863"/>
      <c r="Y1584" s="43"/>
      <c r="Z1584" s="48"/>
      <c r="AA1584" s="155"/>
      <c r="AB1584" s="49"/>
      <c r="AC1584" s="864" t="str">
        <f>IFERROR(IF(AG1584&lt;&gt;"",Z1584*VLOOKUP(N1584,【参考】数式用!$AG$2:$AL$48,MATCH(Y1584,【参考】数式用!$AI$4:$AL$4,0)+2,0), ""), "")</f>
        <v/>
      </c>
      <c r="AD1584" s="864"/>
      <c r="AE1584" s="409"/>
      <c r="AF1584" s="53"/>
      <c r="AG1584" s="421" t="str">
        <f>IFERROR(VLOOKUP(O1584, 【参考】数式用!$AY$5:$AY$13, 1, FALSE), "")</f>
        <v/>
      </c>
      <c r="AH1584" s="422" t="str">
        <f>IFERROR(VLOOKUP(N1584, 【参考】数式用!$BA$2:$BB$48, 2, FALSE), "")</f>
        <v/>
      </c>
      <c r="AI1584" s="423" t="str">
        <f t="shared" si="52"/>
        <v/>
      </c>
      <c r="AJ1584" s="424" t="str">
        <f t="shared" si="53"/>
        <v/>
      </c>
    </row>
    <row r="1585" spans="1:36" ht="30" customHeight="1">
      <c r="A1585" s="153">
        <v>1572</v>
      </c>
      <c r="B1585" s="857" t="str">
        <f>IF(基本情報入力シート!C1610="","",基本情報入力シート!C1610)</f>
        <v/>
      </c>
      <c r="C1585" s="858"/>
      <c r="D1585" s="858"/>
      <c r="E1585" s="858"/>
      <c r="F1585" s="858"/>
      <c r="G1585" s="858"/>
      <c r="H1585" s="858"/>
      <c r="I1585" s="859"/>
      <c r="J1585" s="405" t="str">
        <f>IF(基本情報入力シート!M1610="","",基本情報入力シート!M1610)</f>
        <v/>
      </c>
      <c r="K1585" s="406" t="str">
        <f>IF(基本情報入力シート!R1610="","",基本情報入力シート!R1610)</f>
        <v/>
      </c>
      <c r="L1585" s="406" t="str">
        <f>IF(基本情報入力シート!W1610="","",基本情報入力シート!W1610)</f>
        <v/>
      </c>
      <c r="M1585" s="405" t="str">
        <f>IF(基本情報入力シート!X1610="","",基本情報入力シート!X1610)</f>
        <v/>
      </c>
      <c r="N1585" s="157" t="str">
        <f>IF(基本情報入力シート!Y1610="","",基本情報入力シート!Y1610)</f>
        <v/>
      </c>
      <c r="O1585" s="164"/>
      <c r="P1585" s="43"/>
      <c r="Q1585" s="860"/>
      <c r="R1585" s="861"/>
      <c r="S1585" s="154" t="str">
        <f>IFERROR(ROUNDDOWN(Q1585*VLOOKUP(N1585,【参考】数式用!$AR$2:$AW$48,MATCH(P1585,【参考】数式用!$AT$4:$AW$4)+2,FALSE)*0.5, 0), "")</f>
        <v/>
      </c>
      <c r="T1585" s="47"/>
      <c r="U1585" s="156" t="str">
        <f>IFERROR(IF(AG1585&lt;&gt;"",Q1585*VLOOKUP(N1585,【参考】数式用!$AG$2:$AL$48,MATCH(P1585,【参考】数式用!$AI$4:$AL$4,0)+2,0), ""), "")</f>
        <v/>
      </c>
      <c r="V1585" s="42"/>
      <c r="W1585" s="862"/>
      <c r="X1585" s="863"/>
      <c r="Y1585" s="43"/>
      <c r="Z1585" s="48"/>
      <c r="AA1585" s="155"/>
      <c r="AB1585" s="49"/>
      <c r="AC1585" s="864" t="str">
        <f>IFERROR(IF(AG1585&lt;&gt;"",Z1585*VLOOKUP(N1585,【参考】数式用!$AG$2:$AL$48,MATCH(Y1585,【参考】数式用!$AI$4:$AL$4,0)+2,0), ""), "")</f>
        <v/>
      </c>
      <c r="AD1585" s="864"/>
      <c r="AE1585" s="409"/>
      <c r="AF1585" s="53"/>
      <c r="AG1585" s="421" t="str">
        <f>IFERROR(VLOOKUP(O1585, 【参考】数式用!$AY$5:$AY$13, 1, FALSE), "")</f>
        <v/>
      </c>
      <c r="AH1585" s="422" t="str">
        <f>IFERROR(VLOOKUP(N1585, 【参考】数式用!$BA$2:$BB$48, 2, FALSE), "")</f>
        <v/>
      </c>
      <c r="AI1585" s="423" t="str">
        <f t="shared" si="52"/>
        <v/>
      </c>
      <c r="AJ1585" s="424" t="str">
        <f t="shared" si="53"/>
        <v/>
      </c>
    </row>
    <row r="1586" spans="1:36" ht="30" customHeight="1">
      <c r="A1586" s="153">
        <v>1573</v>
      </c>
      <c r="B1586" s="857" t="str">
        <f>IF(基本情報入力シート!C1611="","",基本情報入力シート!C1611)</f>
        <v/>
      </c>
      <c r="C1586" s="858"/>
      <c r="D1586" s="858"/>
      <c r="E1586" s="858"/>
      <c r="F1586" s="858"/>
      <c r="G1586" s="858"/>
      <c r="H1586" s="858"/>
      <c r="I1586" s="859"/>
      <c r="J1586" s="405" t="str">
        <f>IF(基本情報入力シート!M1611="","",基本情報入力シート!M1611)</f>
        <v/>
      </c>
      <c r="K1586" s="406" t="str">
        <f>IF(基本情報入力シート!R1611="","",基本情報入力シート!R1611)</f>
        <v/>
      </c>
      <c r="L1586" s="406" t="str">
        <f>IF(基本情報入力シート!W1611="","",基本情報入力シート!W1611)</f>
        <v/>
      </c>
      <c r="M1586" s="405" t="str">
        <f>IF(基本情報入力シート!X1611="","",基本情報入力シート!X1611)</f>
        <v/>
      </c>
      <c r="N1586" s="157" t="str">
        <f>IF(基本情報入力シート!Y1611="","",基本情報入力シート!Y1611)</f>
        <v/>
      </c>
      <c r="O1586" s="164"/>
      <c r="P1586" s="43"/>
      <c r="Q1586" s="860"/>
      <c r="R1586" s="861"/>
      <c r="S1586" s="154" t="str">
        <f>IFERROR(ROUNDDOWN(Q1586*VLOOKUP(N1586,【参考】数式用!$AR$2:$AW$48,MATCH(P1586,【参考】数式用!$AT$4:$AW$4)+2,FALSE)*0.5, 0), "")</f>
        <v/>
      </c>
      <c r="T1586" s="47"/>
      <c r="U1586" s="156" t="str">
        <f>IFERROR(IF(AG1586&lt;&gt;"",Q1586*VLOOKUP(N1586,【参考】数式用!$AG$2:$AL$48,MATCH(P1586,【参考】数式用!$AI$4:$AL$4,0)+2,0), ""), "")</f>
        <v/>
      </c>
      <c r="V1586" s="42"/>
      <c r="W1586" s="862"/>
      <c r="X1586" s="863"/>
      <c r="Y1586" s="43"/>
      <c r="Z1586" s="48"/>
      <c r="AA1586" s="155"/>
      <c r="AB1586" s="49"/>
      <c r="AC1586" s="864" t="str">
        <f>IFERROR(IF(AG1586&lt;&gt;"",Z1586*VLOOKUP(N1586,【参考】数式用!$AG$2:$AL$48,MATCH(Y1586,【参考】数式用!$AI$4:$AL$4,0)+2,0), ""), "")</f>
        <v/>
      </c>
      <c r="AD1586" s="864"/>
      <c r="AE1586" s="409"/>
      <c r="AF1586" s="53"/>
      <c r="AG1586" s="421" t="str">
        <f>IFERROR(VLOOKUP(O1586, 【参考】数式用!$AY$5:$AY$13, 1, FALSE), "")</f>
        <v/>
      </c>
      <c r="AH1586" s="422" t="str">
        <f>IFERROR(VLOOKUP(N1586, 【参考】数式用!$BA$2:$BB$48, 2, FALSE), "")</f>
        <v/>
      </c>
      <c r="AI1586" s="423" t="str">
        <f t="shared" si="52"/>
        <v/>
      </c>
      <c r="AJ1586" s="424" t="str">
        <f t="shared" si="53"/>
        <v/>
      </c>
    </row>
    <row r="1587" spans="1:36" ht="30" customHeight="1">
      <c r="A1587" s="153">
        <v>1574</v>
      </c>
      <c r="B1587" s="857" t="str">
        <f>IF(基本情報入力シート!C1612="","",基本情報入力シート!C1612)</f>
        <v/>
      </c>
      <c r="C1587" s="858"/>
      <c r="D1587" s="858"/>
      <c r="E1587" s="858"/>
      <c r="F1587" s="858"/>
      <c r="G1587" s="858"/>
      <c r="H1587" s="858"/>
      <c r="I1587" s="859"/>
      <c r="J1587" s="405" t="str">
        <f>IF(基本情報入力シート!M1612="","",基本情報入力シート!M1612)</f>
        <v/>
      </c>
      <c r="K1587" s="406" t="str">
        <f>IF(基本情報入力シート!R1612="","",基本情報入力シート!R1612)</f>
        <v/>
      </c>
      <c r="L1587" s="406" t="str">
        <f>IF(基本情報入力シート!W1612="","",基本情報入力シート!W1612)</f>
        <v/>
      </c>
      <c r="M1587" s="405" t="str">
        <f>IF(基本情報入力シート!X1612="","",基本情報入力シート!X1612)</f>
        <v/>
      </c>
      <c r="N1587" s="157" t="str">
        <f>IF(基本情報入力シート!Y1612="","",基本情報入力シート!Y1612)</f>
        <v/>
      </c>
      <c r="O1587" s="164"/>
      <c r="P1587" s="43"/>
      <c r="Q1587" s="860"/>
      <c r="R1587" s="861"/>
      <c r="S1587" s="154" t="str">
        <f>IFERROR(ROUNDDOWN(Q1587*VLOOKUP(N1587,【参考】数式用!$AR$2:$AW$48,MATCH(P1587,【参考】数式用!$AT$4:$AW$4)+2,FALSE)*0.5, 0), "")</f>
        <v/>
      </c>
      <c r="T1587" s="47"/>
      <c r="U1587" s="156" t="str">
        <f>IFERROR(IF(AG1587&lt;&gt;"",Q1587*VLOOKUP(N1587,【参考】数式用!$AG$2:$AL$48,MATCH(P1587,【参考】数式用!$AI$4:$AL$4,0)+2,0), ""), "")</f>
        <v/>
      </c>
      <c r="V1587" s="42"/>
      <c r="W1587" s="862"/>
      <c r="X1587" s="863"/>
      <c r="Y1587" s="43"/>
      <c r="Z1587" s="48"/>
      <c r="AA1587" s="155"/>
      <c r="AB1587" s="49"/>
      <c r="AC1587" s="864" t="str">
        <f>IFERROR(IF(AG1587&lt;&gt;"",Z1587*VLOOKUP(N1587,【参考】数式用!$AG$2:$AL$48,MATCH(Y1587,【参考】数式用!$AI$4:$AL$4,0)+2,0), ""), "")</f>
        <v/>
      </c>
      <c r="AD1587" s="864"/>
      <c r="AE1587" s="409"/>
      <c r="AF1587" s="53"/>
      <c r="AG1587" s="421" t="str">
        <f>IFERROR(VLOOKUP(O1587, 【参考】数式用!$AY$5:$AY$13, 1, FALSE), "")</f>
        <v/>
      </c>
      <c r="AH1587" s="422" t="str">
        <f>IFERROR(VLOOKUP(N1587, 【参考】数式用!$BA$2:$BB$48, 2, FALSE), "")</f>
        <v/>
      </c>
      <c r="AI1587" s="423" t="str">
        <f t="shared" si="52"/>
        <v/>
      </c>
      <c r="AJ1587" s="424" t="str">
        <f t="shared" si="53"/>
        <v/>
      </c>
    </row>
    <row r="1588" spans="1:36" ht="30" customHeight="1">
      <c r="A1588" s="153">
        <v>1575</v>
      </c>
      <c r="B1588" s="857" t="str">
        <f>IF(基本情報入力シート!C1613="","",基本情報入力シート!C1613)</f>
        <v/>
      </c>
      <c r="C1588" s="858"/>
      <c r="D1588" s="858"/>
      <c r="E1588" s="858"/>
      <c r="F1588" s="858"/>
      <c r="G1588" s="858"/>
      <c r="H1588" s="858"/>
      <c r="I1588" s="859"/>
      <c r="J1588" s="405" t="str">
        <f>IF(基本情報入力シート!M1613="","",基本情報入力シート!M1613)</f>
        <v/>
      </c>
      <c r="K1588" s="406" t="str">
        <f>IF(基本情報入力シート!R1613="","",基本情報入力シート!R1613)</f>
        <v/>
      </c>
      <c r="L1588" s="406" t="str">
        <f>IF(基本情報入力シート!W1613="","",基本情報入力シート!W1613)</f>
        <v/>
      </c>
      <c r="M1588" s="405" t="str">
        <f>IF(基本情報入力シート!X1613="","",基本情報入力シート!X1613)</f>
        <v/>
      </c>
      <c r="N1588" s="157" t="str">
        <f>IF(基本情報入力シート!Y1613="","",基本情報入力シート!Y1613)</f>
        <v/>
      </c>
      <c r="O1588" s="164"/>
      <c r="P1588" s="43"/>
      <c r="Q1588" s="860"/>
      <c r="R1588" s="861"/>
      <c r="S1588" s="154" t="str">
        <f>IFERROR(ROUNDDOWN(Q1588*VLOOKUP(N1588,【参考】数式用!$AR$2:$AW$48,MATCH(P1588,【参考】数式用!$AT$4:$AW$4)+2,FALSE)*0.5, 0), "")</f>
        <v/>
      </c>
      <c r="T1588" s="47"/>
      <c r="U1588" s="156" t="str">
        <f>IFERROR(IF(AG1588&lt;&gt;"",Q1588*VLOOKUP(N1588,【参考】数式用!$AG$2:$AL$48,MATCH(P1588,【参考】数式用!$AI$4:$AL$4,0)+2,0), ""), "")</f>
        <v/>
      </c>
      <c r="V1588" s="42"/>
      <c r="W1588" s="862"/>
      <c r="X1588" s="863"/>
      <c r="Y1588" s="43"/>
      <c r="Z1588" s="48"/>
      <c r="AA1588" s="155"/>
      <c r="AB1588" s="49"/>
      <c r="AC1588" s="864" t="str">
        <f>IFERROR(IF(AG1588&lt;&gt;"",Z1588*VLOOKUP(N1588,【参考】数式用!$AG$2:$AL$48,MATCH(Y1588,【参考】数式用!$AI$4:$AL$4,0)+2,0), ""), "")</f>
        <v/>
      </c>
      <c r="AD1588" s="864"/>
      <c r="AE1588" s="409"/>
      <c r="AF1588" s="53"/>
      <c r="AG1588" s="421" t="str">
        <f>IFERROR(VLOOKUP(O1588, 【参考】数式用!$AY$5:$AY$13, 1, FALSE), "")</f>
        <v/>
      </c>
      <c r="AH1588" s="422" t="str">
        <f>IFERROR(VLOOKUP(N1588, 【参考】数式用!$BA$2:$BB$48, 2, FALSE), "")</f>
        <v/>
      </c>
      <c r="AI1588" s="423" t="str">
        <f t="shared" si="52"/>
        <v/>
      </c>
      <c r="AJ1588" s="424" t="str">
        <f t="shared" si="53"/>
        <v/>
      </c>
    </row>
    <row r="1589" spans="1:36" ht="30" customHeight="1">
      <c r="A1589" s="153">
        <v>1576</v>
      </c>
      <c r="B1589" s="857" t="str">
        <f>IF(基本情報入力シート!C1614="","",基本情報入力シート!C1614)</f>
        <v/>
      </c>
      <c r="C1589" s="858"/>
      <c r="D1589" s="858"/>
      <c r="E1589" s="858"/>
      <c r="F1589" s="858"/>
      <c r="G1589" s="858"/>
      <c r="H1589" s="858"/>
      <c r="I1589" s="859"/>
      <c r="J1589" s="405" t="str">
        <f>IF(基本情報入力シート!M1614="","",基本情報入力シート!M1614)</f>
        <v/>
      </c>
      <c r="K1589" s="406" t="str">
        <f>IF(基本情報入力シート!R1614="","",基本情報入力シート!R1614)</f>
        <v/>
      </c>
      <c r="L1589" s="406" t="str">
        <f>IF(基本情報入力シート!W1614="","",基本情報入力シート!W1614)</f>
        <v/>
      </c>
      <c r="M1589" s="405" t="str">
        <f>IF(基本情報入力シート!X1614="","",基本情報入力シート!X1614)</f>
        <v/>
      </c>
      <c r="N1589" s="157" t="str">
        <f>IF(基本情報入力シート!Y1614="","",基本情報入力シート!Y1614)</f>
        <v/>
      </c>
      <c r="O1589" s="164"/>
      <c r="P1589" s="43"/>
      <c r="Q1589" s="860"/>
      <c r="R1589" s="861"/>
      <c r="S1589" s="154" t="str">
        <f>IFERROR(ROUNDDOWN(Q1589*VLOOKUP(N1589,【参考】数式用!$AR$2:$AW$48,MATCH(P1589,【参考】数式用!$AT$4:$AW$4)+2,FALSE)*0.5, 0), "")</f>
        <v/>
      </c>
      <c r="T1589" s="47"/>
      <c r="U1589" s="156" t="str">
        <f>IFERROR(IF(AG1589&lt;&gt;"",Q1589*VLOOKUP(N1589,【参考】数式用!$AG$2:$AL$48,MATCH(P1589,【参考】数式用!$AI$4:$AL$4,0)+2,0), ""), "")</f>
        <v/>
      </c>
      <c r="V1589" s="42"/>
      <c r="W1589" s="862"/>
      <c r="X1589" s="863"/>
      <c r="Y1589" s="43"/>
      <c r="Z1589" s="48"/>
      <c r="AA1589" s="155"/>
      <c r="AB1589" s="49"/>
      <c r="AC1589" s="864" t="str">
        <f>IFERROR(IF(AG1589&lt;&gt;"",Z1589*VLOOKUP(N1589,【参考】数式用!$AG$2:$AL$48,MATCH(Y1589,【参考】数式用!$AI$4:$AL$4,0)+2,0), ""), "")</f>
        <v/>
      </c>
      <c r="AD1589" s="864"/>
      <c r="AE1589" s="409"/>
      <c r="AF1589" s="53"/>
      <c r="AG1589" s="421" t="str">
        <f>IFERROR(VLOOKUP(O1589, 【参考】数式用!$AY$5:$AY$13, 1, FALSE), "")</f>
        <v/>
      </c>
      <c r="AH1589" s="422" t="str">
        <f>IFERROR(VLOOKUP(N1589, 【参考】数式用!$BA$2:$BB$48, 2, FALSE), "")</f>
        <v/>
      </c>
      <c r="AI1589" s="423" t="str">
        <f t="shared" si="52"/>
        <v/>
      </c>
      <c r="AJ1589" s="424" t="str">
        <f t="shared" si="53"/>
        <v/>
      </c>
    </row>
    <row r="1590" spans="1:36" ht="30" customHeight="1">
      <c r="A1590" s="153">
        <v>1577</v>
      </c>
      <c r="B1590" s="857" t="str">
        <f>IF(基本情報入力シート!C1615="","",基本情報入力シート!C1615)</f>
        <v/>
      </c>
      <c r="C1590" s="858"/>
      <c r="D1590" s="858"/>
      <c r="E1590" s="858"/>
      <c r="F1590" s="858"/>
      <c r="G1590" s="858"/>
      <c r="H1590" s="858"/>
      <c r="I1590" s="859"/>
      <c r="J1590" s="405" t="str">
        <f>IF(基本情報入力シート!M1615="","",基本情報入力シート!M1615)</f>
        <v/>
      </c>
      <c r="K1590" s="406" t="str">
        <f>IF(基本情報入力シート!R1615="","",基本情報入力シート!R1615)</f>
        <v/>
      </c>
      <c r="L1590" s="406" t="str">
        <f>IF(基本情報入力シート!W1615="","",基本情報入力シート!W1615)</f>
        <v/>
      </c>
      <c r="M1590" s="405" t="str">
        <f>IF(基本情報入力シート!X1615="","",基本情報入力シート!X1615)</f>
        <v/>
      </c>
      <c r="N1590" s="157" t="str">
        <f>IF(基本情報入力シート!Y1615="","",基本情報入力シート!Y1615)</f>
        <v/>
      </c>
      <c r="O1590" s="164"/>
      <c r="P1590" s="43"/>
      <c r="Q1590" s="860"/>
      <c r="R1590" s="861"/>
      <c r="S1590" s="154" t="str">
        <f>IFERROR(ROUNDDOWN(Q1590*VLOOKUP(N1590,【参考】数式用!$AR$2:$AW$48,MATCH(P1590,【参考】数式用!$AT$4:$AW$4)+2,FALSE)*0.5, 0), "")</f>
        <v/>
      </c>
      <c r="T1590" s="47"/>
      <c r="U1590" s="156" t="str">
        <f>IFERROR(IF(AG1590&lt;&gt;"",Q1590*VLOOKUP(N1590,【参考】数式用!$AG$2:$AL$48,MATCH(P1590,【参考】数式用!$AI$4:$AL$4,0)+2,0), ""), "")</f>
        <v/>
      </c>
      <c r="V1590" s="42"/>
      <c r="W1590" s="862"/>
      <c r="X1590" s="863"/>
      <c r="Y1590" s="43"/>
      <c r="Z1590" s="48"/>
      <c r="AA1590" s="155"/>
      <c r="AB1590" s="49"/>
      <c r="AC1590" s="864" t="str">
        <f>IFERROR(IF(AG1590&lt;&gt;"",Z1590*VLOOKUP(N1590,【参考】数式用!$AG$2:$AL$48,MATCH(Y1590,【参考】数式用!$AI$4:$AL$4,0)+2,0), ""), "")</f>
        <v/>
      </c>
      <c r="AD1590" s="864"/>
      <c r="AE1590" s="409"/>
      <c r="AF1590" s="53"/>
      <c r="AG1590" s="421" t="str">
        <f>IFERROR(VLOOKUP(O1590, 【参考】数式用!$AY$5:$AY$13, 1, FALSE), "")</f>
        <v/>
      </c>
      <c r="AH1590" s="422" t="str">
        <f>IFERROR(VLOOKUP(N1590, 【参考】数式用!$BA$2:$BB$48, 2, FALSE), "")</f>
        <v/>
      </c>
      <c r="AI1590" s="423" t="str">
        <f t="shared" si="52"/>
        <v/>
      </c>
      <c r="AJ1590" s="424" t="str">
        <f t="shared" si="53"/>
        <v/>
      </c>
    </row>
    <row r="1591" spans="1:36" ht="30" customHeight="1">
      <c r="A1591" s="153">
        <v>1578</v>
      </c>
      <c r="B1591" s="857" t="str">
        <f>IF(基本情報入力シート!C1616="","",基本情報入力シート!C1616)</f>
        <v/>
      </c>
      <c r="C1591" s="858"/>
      <c r="D1591" s="858"/>
      <c r="E1591" s="858"/>
      <c r="F1591" s="858"/>
      <c r="G1591" s="858"/>
      <c r="H1591" s="858"/>
      <c r="I1591" s="859"/>
      <c r="J1591" s="405" t="str">
        <f>IF(基本情報入力シート!M1616="","",基本情報入力シート!M1616)</f>
        <v/>
      </c>
      <c r="K1591" s="406" t="str">
        <f>IF(基本情報入力シート!R1616="","",基本情報入力シート!R1616)</f>
        <v/>
      </c>
      <c r="L1591" s="406" t="str">
        <f>IF(基本情報入力シート!W1616="","",基本情報入力シート!W1616)</f>
        <v/>
      </c>
      <c r="M1591" s="405" t="str">
        <f>IF(基本情報入力シート!X1616="","",基本情報入力シート!X1616)</f>
        <v/>
      </c>
      <c r="N1591" s="157" t="str">
        <f>IF(基本情報入力シート!Y1616="","",基本情報入力シート!Y1616)</f>
        <v/>
      </c>
      <c r="O1591" s="164"/>
      <c r="P1591" s="43"/>
      <c r="Q1591" s="860"/>
      <c r="R1591" s="861"/>
      <c r="S1591" s="154" t="str">
        <f>IFERROR(ROUNDDOWN(Q1591*VLOOKUP(N1591,【参考】数式用!$AR$2:$AW$48,MATCH(P1591,【参考】数式用!$AT$4:$AW$4)+2,FALSE)*0.5, 0), "")</f>
        <v/>
      </c>
      <c r="T1591" s="47"/>
      <c r="U1591" s="156" t="str">
        <f>IFERROR(IF(AG1591&lt;&gt;"",Q1591*VLOOKUP(N1591,【参考】数式用!$AG$2:$AL$48,MATCH(P1591,【参考】数式用!$AI$4:$AL$4,0)+2,0), ""), "")</f>
        <v/>
      </c>
      <c r="V1591" s="42"/>
      <c r="W1591" s="862"/>
      <c r="X1591" s="863"/>
      <c r="Y1591" s="43"/>
      <c r="Z1591" s="48"/>
      <c r="AA1591" s="155"/>
      <c r="AB1591" s="49"/>
      <c r="AC1591" s="864" t="str">
        <f>IFERROR(IF(AG1591&lt;&gt;"",Z1591*VLOOKUP(N1591,【参考】数式用!$AG$2:$AL$48,MATCH(Y1591,【参考】数式用!$AI$4:$AL$4,0)+2,0), ""), "")</f>
        <v/>
      </c>
      <c r="AD1591" s="864"/>
      <c r="AE1591" s="409"/>
      <c r="AF1591" s="53"/>
      <c r="AG1591" s="421" t="str">
        <f>IFERROR(VLOOKUP(O1591, 【参考】数式用!$AY$5:$AY$13, 1, FALSE), "")</f>
        <v/>
      </c>
      <c r="AH1591" s="422" t="str">
        <f>IFERROR(VLOOKUP(N1591, 【参考】数式用!$BA$2:$BB$48, 2, FALSE), "")</f>
        <v/>
      </c>
      <c r="AI1591" s="423" t="str">
        <f t="shared" si="52"/>
        <v/>
      </c>
      <c r="AJ1591" s="424" t="str">
        <f t="shared" si="53"/>
        <v/>
      </c>
    </row>
    <row r="1592" spans="1:36" ht="30" customHeight="1">
      <c r="A1592" s="153">
        <v>1579</v>
      </c>
      <c r="B1592" s="857" t="str">
        <f>IF(基本情報入力シート!C1617="","",基本情報入力シート!C1617)</f>
        <v/>
      </c>
      <c r="C1592" s="858"/>
      <c r="D1592" s="858"/>
      <c r="E1592" s="858"/>
      <c r="F1592" s="858"/>
      <c r="G1592" s="858"/>
      <c r="H1592" s="858"/>
      <c r="I1592" s="859"/>
      <c r="J1592" s="405" t="str">
        <f>IF(基本情報入力シート!M1617="","",基本情報入力シート!M1617)</f>
        <v/>
      </c>
      <c r="K1592" s="406" t="str">
        <f>IF(基本情報入力シート!R1617="","",基本情報入力シート!R1617)</f>
        <v/>
      </c>
      <c r="L1592" s="406" t="str">
        <f>IF(基本情報入力シート!W1617="","",基本情報入力シート!W1617)</f>
        <v/>
      </c>
      <c r="M1592" s="405" t="str">
        <f>IF(基本情報入力シート!X1617="","",基本情報入力シート!X1617)</f>
        <v/>
      </c>
      <c r="N1592" s="157" t="str">
        <f>IF(基本情報入力シート!Y1617="","",基本情報入力シート!Y1617)</f>
        <v/>
      </c>
      <c r="O1592" s="164"/>
      <c r="P1592" s="43"/>
      <c r="Q1592" s="860"/>
      <c r="R1592" s="861"/>
      <c r="S1592" s="154" t="str">
        <f>IFERROR(ROUNDDOWN(Q1592*VLOOKUP(N1592,【参考】数式用!$AR$2:$AW$48,MATCH(P1592,【参考】数式用!$AT$4:$AW$4)+2,FALSE)*0.5, 0), "")</f>
        <v/>
      </c>
      <c r="T1592" s="47"/>
      <c r="U1592" s="156" t="str">
        <f>IFERROR(IF(AG1592&lt;&gt;"",Q1592*VLOOKUP(N1592,【参考】数式用!$AG$2:$AL$48,MATCH(P1592,【参考】数式用!$AI$4:$AL$4,0)+2,0), ""), "")</f>
        <v/>
      </c>
      <c r="V1592" s="42"/>
      <c r="W1592" s="862"/>
      <c r="X1592" s="863"/>
      <c r="Y1592" s="43"/>
      <c r="Z1592" s="48"/>
      <c r="AA1592" s="155"/>
      <c r="AB1592" s="49"/>
      <c r="AC1592" s="864" t="str">
        <f>IFERROR(IF(AG1592&lt;&gt;"",Z1592*VLOOKUP(N1592,【参考】数式用!$AG$2:$AL$48,MATCH(Y1592,【参考】数式用!$AI$4:$AL$4,0)+2,0), ""), "")</f>
        <v/>
      </c>
      <c r="AD1592" s="864"/>
      <c r="AE1592" s="409"/>
      <c r="AF1592" s="53"/>
      <c r="AG1592" s="421" t="str">
        <f>IFERROR(VLOOKUP(O1592, 【参考】数式用!$AY$5:$AY$13, 1, FALSE), "")</f>
        <v/>
      </c>
      <c r="AH1592" s="422" t="str">
        <f>IFERROR(VLOOKUP(N1592, 【参考】数式用!$BA$2:$BB$48, 2, FALSE), "")</f>
        <v/>
      </c>
      <c r="AI1592" s="423" t="str">
        <f t="shared" si="52"/>
        <v/>
      </c>
      <c r="AJ1592" s="424" t="str">
        <f t="shared" si="53"/>
        <v/>
      </c>
    </row>
    <row r="1593" spans="1:36" ht="30" customHeight="1">
      <c r="A1593" s="153">
        <v>1580</v>
      </c>
      <c r="B1593" s="857" t="str">
        <f>IF(基本情報入力シート!C1618="","",基本情報入力シート!C1618)</f>
        <v/>
      </c>
      <c r="C1593" s="858"/>
      <c r="D1593" s="858"/>
      <c r="E1593" s="858"/>
      <c r="F1593" s="858"/>
      <c r="G1593" s="858"/>
      <c r="H1593" s="858"/>
      <c r="I1593" s="859"/>
      <c r="J1593" s="405" t="str">
        <f>IF(基本情報入力シート!M1618="","",基本情報入力シート!M1618)</f>
        <v/>
      </c>
      <c r="K1593" s="406" t="str">
        <f>IF(基本情報入力シート!R1618="","",基本情報入力シート!R1618)</f>
        <v/>
      </c>
      <c r="L1593" s="406" t="str">
        <f>IF(基本情報入力シート!W1618="","",基本情報入力シート!W1618)</f>
        <v/>
      </c>
      <c r="M1593" s="405" t="str">
        <f>IF(基本情報入力シート!X1618="","",基本情報入力シート!X1618)</f>
        <v/>
      </c>
      <c r="N1593" s="157" t="str">
        <f>IF(基本情報入力シート!Y1618="","",基本情報入力シート!Y1618)</f>
        <v/>
      </c>
      <c r="O1593" s="164"/>
      <c r="P1593" s="43"/>
      <c r="Q1593" s="860"/>
      <c r="R1593" s="861"/>
      <c r="S1593" s="154" t="str">
        <f>IFERROR(ROUNDDOWN(Q1593*VLOOKUP(N1593,【参考】数式用!$AR$2:$AW$48,MATCH(P1593,【参考】数式用!$AT$4:$AW$4)+2,FALSE)*0.5, 0), "")</f>
        <v/>
      </c>
      <c r="T1593" s="47"/>
      <c r="U1593" s="156" t="str">
        <f>IFERROR(IF(AG1593&lt;&gt;"",Q1593*VLOOKUP(N1593,【参考】数式用!$AG$2:$AL$48,MATCH(P1593,【参考】数式用!$AI$4:$AL$4,0)+2,0), ""), "")</f>
        <v/>
      </c>
      <c r="V1593" s="42"/>
      <c r="W1593" s="862"/>
      <c r="X1593" s="863"/>
      <c r="Y1593" s="43"/>
      <c r="Z1593" s="48"/>
      <c r="AA1593" s="155"/>
      <c r="AB1593" s="49"/>
      <c r="AC1593" s="864" t="str">
        <f>IFERROR(IF(AG1593&lt;&gt;"",Z1593*VLOOKUP(N1593,【参考】数式用!$AG$2:$AL$48,MATCH(Y1593,【参考】数式用!$AI$4:$AL$4,0)+2,0), ""), "")</f>
        <v/>
      </c>
      <c r="AD1593" s="864"/>
      <c r="AE1593" s="409"/>
      <c r="AF1593" s="53"/>
      <c r="AG1593" s="421" t="str">
        <f>IFERROR(VLOOKUP(O1593, 【参考】数式用!$AY$5:$AY$13, 1, FALSE), "")</f>
        <v/>
      </c>
      <c r="AH1593" s="422" t="str">
        <f>IFERROR(VLOOKUP(N1593, 【参考】数式用!$BA$2:$BB$48, 2, FALSE), "")</f>
        <v/>
      </c>
      <c r="AI1593" s="423" t="str">
        <f t="shared" si="52"/>
        <v/>
      </c>
      <c r="AJ1593" s="424" t="str">
        <f t="shared" si="53"/>
        <v/>
      </c>
    </row>
    <row r="1594" spans="1:36" ht="30" customHeight="1">
      <c r="A1594" s="153">
        <v>1581</v>
      </c>
      <c r="B1594" s="857" t="str">
        <f>IF(基本情報入力シート!C1619="","",基本情報入力シート!C1619)</f>
        <v/>
      </c>
      <c r="C1594" s="858"/>
      <c r="D1594" s="858"/>
      <c r="E1594" s="858"/>
      <c r="F1594" s="858"/>
      <c r="G1594" s="858"/>
      <c r="H1594" s="858"/>
      <c r="I1594" s="859"/>
      <c r="J1594" s="405" t="str">
        <f>IF(基本情報入力シート!M1619="","",基本情報入力シート!M1619)</f>
        <v/>
      </c>
      <c r="K1594" s="406" t="str">
        <f>IF(基本情報入力シート!R1619="","",基本情報入力シート!R1619)</f>
        <v/>
      </c>
      <c r="L1594" s="406" t="str">
        <f>IF(基本情報入力シート!W1619="","",基本情報入力シート!W1619)</f>
        <v/>
      </c>
      <c r="M1594" s="405" t="str">
        <f>IF(基本情報入力シート!X1619="","",基本情報入力シート!X1619)</f>
        <v/>
      </c>
      <c r="N1594" s="157" t="str">
        <f>IF(基本情報入力シート!Y1619="","",基本情報入力シート!Y1619)</f>
        <v/>
      </c>
      <c r="O1594" s="164"/>
      <c r="P1594" s="43"/>
      <c r="Q1594" s="860"/>
      <c r="R1594" s="861"/>
      <c r="S1594" s="154" t="str">
        <f>IFERROR(ROUNDDOWN(Q1594*VLOOKUP(N1594,【参考】数式用!$AR$2:$AW$48,MATCH(P1594,【参考】数式用!$AT$4:$AW$4)+2,FALSE)*0.5, 0), "")</f>
        <v/>
      </c>
      <c r="T1594" s="47"/>
      <c r="U1594" s="156" t="str">
        <f>IFERROR(IF(AG1594&lt;&gt;"",Q1594*VLOOKUP(N1594,【参考】数式用!$AG$2:$AL$48,MATCH(P1594,【参考】数式用!$AI$4:$AL$4,0)+2,0), ""), "")</f>
        <v/>
      </c>
      <c r="V1594" s="42"/>
      <c r="W1594" s="862"/>
      <c r="X1594" s="863"/>
      <c r="Y1594" s="43"/>
      <c r="Z1594" s="48"/>
      <c r="AA1594" s="155"/>
      <c r="AB1594" s="49"/>
      <c r="AC1594" s="864" t="str">
        <f>IFERROR(IF(AG1594&lt;&gt;"",Z1594*VLOOKUP(N1594,【参考】数式用!$AG$2:$AL$48,MATCH(Y1594,【参考】数式用!$AI$4:$AL$4,0)+2,0), ""), "")</f>
        <v/>
      </c>
      <c r="AD1594" s="864"/>
      <c r="AE1594" s="409"/>
      <c r="AF1594" s="53"/>
      <c r="AG1594" s="421" t="str">
        <f>IFERROR(VLOOKUP(O1594, 【参考】数式用!$AY$5:$AY$13, 1, FALSE), "")</f>
        <v/>
      </c>
      <c r="AH1594" s="422" t="str">
        <f>IFERROR(VLOOKUP(N1594, 【参考】数式用!$BA$2:$BB$48, 2, FALSE), "")</f>
        <v/>
      </c>
      <c r="AI1594" s="423" t="str">
        <f t="shared" si="52"/>
        <v/>
      </c>
      <c r="AJ1594" s="424" t="str">
        <f t="shared" si="53"/>
        <v/>
      </c>
    </row>
    <row r="1595" spans="1:36" ht="30" customHeight="1">
      <c r="A1595" s="153">
        <v>1582</v>
      </c>
      <c r="B1595" s="857" t="str">
        <f>IF(基本情報入力シート!C1620="","",基本情報入力シート!C1620)</f>
        <v/>
      </c>
      <c r="C1595" s="858"/>
      <c r="D1595" s="858"/>
      <c r="E1595" s="858"/>
      <c r="F1595" s="858"/>
      <c r="G1595" s="858"/>
      <c r="H1595" s="858"/>
      <c r="I1595" s="859"/>
      <c r="J1595" s="405" t="str">
        <f>IF(基本情報入力シート!M1620="","",基本情報入力シート!M1620)</f>
        <v/>
      </c>
      <c r="K1595" s="406" t="str">
        <f>IF(基本情報入力シート!R1620="","",基本情報入力シート!R1620)</f>
        <v/>
      </c>
      <c r="L1595" s="406" t="str">
        <f>IF(基本情報入力シート!W1620="","",基本情報入力シート!W1620)</f>
        <v/>
      </c>
      <c r="M1595" s="405" t="str">
        <f>IF(基本情報入力シート!X1620="","",基本情報入力シート!X1620)</f>
        <v/>
      </c>
      <c r="N1595" s="157" t="str">
        <f>IF(基本情報入力シート!Y1620="","",基本情報入力シート!Y1620)</f>
        <v/>
      </c>
      <c r="O1595" s="164"/>
      <c r="P1595" s="43"/>
      <c r="Q1595" s="860"/>
      <c r="R1595" s="861"/>
      <c r="S1595" s="154" t="str">
        <f>IFERROR(ROUNDDOWN(Q1595*VLOOKUP(N1595,【参考】数式用!$AR$2:$AW$48,MATCH(P1595,【参考】数式用!$AT$4:$AW$4)+2,FALSE)*0.5, 0), "")</f>
        <v/>
      </c>
      <c r="T1595" s="47"/>
      <c r="U1595" s="156" t="str">
        <f>IFERROR(IF(AG1595&lt;&gt;"",Q1595*VLOOKUP(N1595,【参考】数式用!$AG$2:$AL$48,MATCH(P1595,【参考】数式用!$AI$4:$AL$4,0)+2,0), ""), "")</f>
        <v/>
      </c>
      <c r="V1595" s="42"/>
      <c r="W1595" s="862"/>
      <c r="X1595" s="863"/>
      <c r="Y1595" s="43"/>
      <c r="Z1595" s="48"/>
      <c r="AA1595" s="155"/>
      <c r="AB1595" s="49"/>
      <c r="AC1595" s="864" t="str">
        <f>IFERROR(IF(AG1595&lt;&gt;"",Z1595*VLOOKUP(N1595,【参考】数式用!$AG$2:$AL$48,MATCH(Y1595,【参考】数式用!$AI$4:$AL$4,0)+2,0), ""), "")</f>
        <v/>
      </c>
      <c r="AD1595" s="864"/>
      <c r="AE1595" s="409"/>
      <c r="AF1595" s="53"/>
      <c r="AG1595" s="421" t="str">
        <f>IFERROR(VLOOKUP(O1595, 【参考】数式用!$AY$5:$AY$13, 1, FALSE), "")</f>
        <v/>
      </c>
      <c r="AH1595" s="422" t="str">
        <f>IFERROR(VLOOKUP(N1595, 【参考】数式用!$BA$2:$BB$48, 2, FALSE), "")</f>
        <v/>
      </c>
      <c r="AI1595" s="423" t="str">
        <f t="shared" si="52"/>
        <v/>
      </c>
      <c r="AJ1595" s="424" t="str">
        <f t="shared" si="53"/>
        <v/>
      </c>
    </row>
    <row r="1596" spans="1:36" ht="30" customHeight="1">
      <c r="A1596" s="153">
        <v>1583</v>
      </c>
      <c r="B1596" s="857" t="str">
        <f>IF(基本情報入力シート!C1621="","",基本情報入力シート!C1621)</f>
        <v/>
      </c>
      <c r="C1596" s="858"/>
      <c r="D1596" s="858"/>
      <c r="E1596" s="858"/>
      <c r="F1596" s="858"/>
      <c r="G1596" s="858"/>
      <c r="H1596" s="858"/>
      <c r="I1596" s="859"/>
      <c r="J1596" s="405" t="str">
        <f>IF(基本情報入力シート!M1621="","",基本情報入力シート!M1621)</f>
        <v/>
      </c>
      <c r="K1596" s="406" t="str">
        <f>IF(基本情報入力シート!R1621="","",基本情報入力シート!R1621)</f>
        <v/>
      </c>
      <c r="L1596" s="406" t="str">
        <f>IF(基本情報入力シート!W1621="","",基本情報入力シート!W1621)</f>
        <v/>
      </c>
      <c r="M1596" s="405" t="str">
        <f>IF(基本情報入力シート!X1621="","",基本情報入力シート!X1621)</f>
        <v/>
      </c>
      <c r="N1596" s="157" t="str">
        <f>IF(基本情報入力シート!Y1621="","",基本情報入力シート!Y1621)</f>
        <v/>
      </c>
      <c r="O1596" s="164"/>
      <c r="P1596" s="43"/>
      <c r="Q1596" s="860"/>
      <c r="R1596" s="861"/>
      <c r="S1596" s="154" t="str">
        <f>IFERROR(ROUNDDOWN(Q1596*VLOOKUP(N1596,【参考】数式用!$AR$2:$AW$48,MATCH(P1596,【参考】数式用!$AT$4:$AW$4)+2,FALSE)*0.5, 0), "")</f>
        <v/>
      </c>
      <c r="T1596" s="47"/>
      <c r="U1596" s="156" t="str">
        <f>IFERROR(IF(AG1596&lt;&gt;"",Q1596*VLOOKUP(N1596,【参考】数式用!$AG$2:$AL$48,MATCH(P1596,【参考】数式用!$AI$4:$AL$4,0)+2,0), ""), "")</f>
        <v/>
      </c>
      <c r="V1596" s="42"/>
      <c r="W1596" s="862"/>
      <c r="X1596" s="863"/>
      <c r="Y1596" s="43"/>
      <c r="Z1596" s="48"/>
      <c r="AA1596" s="155"/>
      <c r="AB1596" s="49"/>
      <c r="AC1596" s="864" t="str">
        <f>IFERROR(IF(AG1596&lt;&gt;"",Z1596*VLOOKUP(N1596,【参考】数式用!$AG$2:$AL$48,MATCH(Y1596,【参考】数式用!$AI$4:$AL$4,0)+2,0), ""), "")</f>
        <v/>
      </c>
      <c r="AD1596" s="864"/>
      <c r="AE1596" s="409"/>
      <c r="AF1596" s="53"/>
      <c r="AG1596" s="421" t="str">
        <f>IFERROR(VLOOKUP(O1596, 【参考】数式用!$AY$5:$AY$13, 1, FALSE), "")</f>
        <v/>
      </c>
      <c r="AH1596" s="422" t="str">
        <f>IFERROR(VLOOKUP(N1596, 【参考】数式用!$BA$2:$BB$48, 2, FALSE), "")</f>
        <v/>
      </c>
      <c r="AI1596" s="423" t="str">
        <f t="shared" si="52"/>
        <v/>
      </c>
      <c r="AJ1596" s="424" t="str">
        <f t="shared" si="53"/>
        <v/>
      </c>
    </row>
    <row r="1597" spans="1:36" ht="30" customHeight="1">
      <c r="A1597" s="153">
        <v>1584</v>
      </c>
      <c r="B1597" s="857" t="str">
        <f>IF(基本情報入力シート!C1622="","",基本情報入力シート!C1622)</f>
        <v/>
      </c>
      <c r="C1597" s="858"/>
      <c r="D1597" s="858"/>
      <c r="E1597" s="858"/>
      <c r="F1597" s="858"/>
      <c r="G1597" s="858"/>
      <c r="H1597" s="858"/>
      <c r="I1597" s="859"/>
      <c r="J1597" s="405" t="str">
        <f>IF(基本情報入力シート!M1622="","",基本情報入力シート!M1622)</f>
        <v/>
      </c>
      <c r="K1597" s="406" t="str">
        <f>IF(基本情報入力シート!R1622="","",基本情報入力シート!R1622)</f>
        <v/>
      </c>
      <c r="L1597" s="406" t="str">
        <f>IF(基本情報入力シート!W1622="","",基本情報入力シート!W1622)</f>
        <v/>
      </c>
      <c r="M1597" s="405" t="str">
        <f>IF(基本情報入力シート!X1622="","",基本情報入力シート!X1622)</f>
        <v/>
      </c>
      <c r="N1597" s="157" t="str">
        <f>IF(基本情報入力シート!Y1622="","",基本情報入力シート!Y1622)</f>
        <v/>
      </c>
      <c r="O1597" s="164"/>
      <c r="P1597" s="43"/>
      <c r="Q1597" s="860"/>
      <c r="R1597" s="861"/>
      <c r="S1597" s="154" t="str">
        <f>IFERROR(ROUNDDOWN(Q1597*VLOOKUP(N1597,【参考】数式用!$AR$2:$AW$48,MATCH(P1597,【参考】数式用!$AT$4:$AW$4)+2,FALSE)*0.5, 0), "")</f>
        <v/>
      </c>
      <c r="T1597" s="47"/>
      <c r="U1597" s="156" t="str">
        <f>IFERROR(IF(AG1597&lt;&gt;"",Q1597*VLOOKUP(N1597,【参考】数式用!$AG$2:$AL$48,MATCH(P1597,【参考】数式用!$AI$4:$AL$4,0)+2,0), ""), "")</f>
        <v/>
      </c>
      <c r="V1597" s="42"/>
      <c r="W1597" s="862"/>
      <c r="X1597" s="863"/>
      <c r="Y1597" s="43"/>
      <c r="Z1597" s="48"/>
      <c r="AA1597" s="155"/>
      <c r="AB1597" s="49"/>
      <c r="AC1597" s="864" t="str">
        <f>IFERROR(IF(AG1597&lt;&gt;"",Z1597*VLOOKUP(N1597,【参考】数式用!$AG$2:$AL$48,MATCH(Y1597,【参考】数式用!$AI$4:$AL$4,0)+2,0), ""), "")</f>
        <v/>
      </c>
      <c r="AD1597" s="864"/>
      <c r="AE1597" s="409"/>
      <c r="AF1597" s="53"/>
      <c r="AG1597" s="421" t="str">
        <f>IFERROR(VLOOKUP(O1597, 【参考】数式用!$AY$5:$AY$13, 1, FALSE), "")</f>
        <v/>
      </c>
      <c r="AH1597" s="422" t="str">
        <f>IFERROR(VLOOKUP(N1597, 【参考】数式用!$BA$2:$BB$48, 2, FALSE), "")</f>
        <v/>
      </c>
      <c r="AI1597" s="423" t="str">
        <f t="shared" si="52"/>
        <v/>
      </c>
      <c r="AJ1597" s="424" t="str">
        <f t="shared" si="53"/>
        <v/>
      </c>
    </row>
    <row r="1598" spans="1:36" ht="30" customHeight="1">
      <c r="A1598" s="153">
        <v>1585</v>
      </c>
      <c r="B1598" s="857" t="str">
        <f>IF(基本情報入力シート!C1623="","",基本情報入力シート!C1623)</f>
        <v/>
      </c>
      <c r="C1598" s="858"/>
      <c r="D1598" s="858"/>
      <c r="E1598" s="858"/>
      <c r="F1598" s="858"/>
      <c r="G1598" s="858"/>
      <c r="H1598" s="858"/>
      <c r="I1598" s="859"/>
      <c r="J1598" s="405" t="str">
        <f>IF(基本情報入力シート!M1623="","",基本情報入力シート!M1623)</f>
        <v/>
      </c>
      <c r="K1598" s="406" t="str">
        <f>IF(基本情報入力シート!R1623="","",基本情報入力シート!R1623)</f>
        <v/>
      </c>
      <c r="L1598" s="406" t="str">
        <f>IF(基本情報入力シート!W1623="","",基本情報入力シート!W1623)</f>
        <v/>
      </c>
      <c r="M1598" s="405" t="str">
        <f>IF(基本情報入力シート!X1623="","",基本情報入力シート!X1623)</f>
        <v/>
      </c>
      <c r="N1598" s="157" t="str">
        <f>IF(基本情報入力シート!Y1623="","",基本情報入力シート!Y1623)</f>
        <v/>
      </c>
      <c r="O1598" s="164"/>
      <c r="P1598" s="43"/>
      <c r="Q1598" s="860"/>
      <c r="R1598" s="861"/>
      <c r="S1598" s="154" t="str">
        <f>IFERROR(ROUNDDOWN(Q1598*VLOOKUP(N1598,【参考】数式用!$AR$2:$AW$48,MATCH(P1598,【参考】数式用!$AT$4:$AW$4)+2,FALSE)*0.5, 0), "")</f>
        <v/>
      </c>
      <c r="T1598" s="47"/>
      <c r="U1598" s="156" t="str">
        <f>IFERROR(IF(AG1598&lt;&gt;"",Q1598*VLOOKUP(N1598,【参考】数式用!$AG$2:$AL$48,MATCH(P1598,【参考】数式用!$AI$4:$AL$4,0)+2,0), ""), "")</f>
        <v/>
      </c>
      <c r="V1598" s="42"/>
      <c r="W1598" s="862"/>
      <c r="X1598" s="863"/>
      <c r="Y1598" s="43"/>
      <c r="Z1598" s="48"/>
      <c r="AA1598" s="155"/>
      <c r="AB1598" s="49"/>
      <c r="AC1598" s="864" t="str">
        <f>IFERROR(IF(AG1598&lt;&gt;"",Z1598*VLOOKUP(N1598,【参考】数式用!$AG$2:$AL$48,MATCH(Y1598,【参考】数式用!$AI$4:$AL$4,0)+2,0), ""), "")</f>
        <v/>
      </c>
      <c r="AD1598" s="864"/>
      <c r="AE1598" s="409"/>
      <c r="AF1598" s="53"/>
      <c r="AG1598" s="421" t="str">
        <f>IFERROR(VLOOKUP(O1598, 【参考】数式用!$AY$5:$AY$13, 1, FALSE), "")</f>
        <v/>
      </c>
      <c r="AH1598" s="422" t="str">
        <f>IFERROR(VLOOKUP(N1598, 【参考】数式用!$BA$2:$BB$48, 2, FALSE), "")</f>
        <v/>
      </c>
      <c r="AI1598" s="423" t="str">
        <f t="shared" si="52"/>
        <v/>
      </c>
      <c r="AJ1598" s="424" t="str">
        <f t="shared" si="53"/>
        <v/>
      </c>
    </row>
    <row r="1599" spans="1:36" ht="30" customHeight="1">
      <c r="A1599" s="153">
        <v>1586</v>
      </c>
      <c r="B1599" s="857" t="str">
        <f>IF(基本情報入力シート!C1624="","",基本情報入力シート!C1624)</f>
        <v/>
      </c>
      <c r="C1599" s="858"/>
      <c r="D1599" s="858"/>
      <c r="E1599" s="858"/>
      <c r="F1599" s="858"/>
      <c r="G1599" s="858"/>
      <c r="H1599" s="858"/>
      <c r="I1599" s="859"/>
      <c r="J1599" s="405" t="str">
        <f>IF(基本情報入力シート!M1624="","",基本情報入力シート!M1624)</f>
        <v/>
      </c>
      <c r="K1599" s="406" t="str">
        <f>IF(基本情報入力シート!R1624="","",基本情報入力シート!R1624)</f>
        <v/>
      </c>
      <c r="L1599" s="406" t="str">
        <f>IF(基本情報入力シート!W1624="","",基本情報入力シート!W1624)</f>
        <v/>
      </c>
      <c r="M1599" s="405" t="str">
        <f>IF(基本情報入力シート!X1624="","",基本情報入力シート!X1624)</f>
        <v/>
      </c>
      <c r="N1599" s="157" t="str">
        <f>IF(基本情報入力シート!Y1624="","",基本情報入力シート!Y1624)</f>
        <v/>
      </c>
      <c r="O1599" s="164"/>
      <c r="P1599" s="43"/>
      <c r="Q1599" s="860"/>
      <c r="R1599" s="861"/>
      <c r="S1599" s="154" t="str">
        <f>IFERROR(ROUNDDOWN(Q1599*VLOOKUP(N1599,【参考】数式用!$AR$2:$AW$48,MATCH(P1599,【参考】数式用!$AT$4:$AW$4)+2,FALSE)*0.5, 0), "")</f>
        <v/>
      </c>
      <c r="T1599" s="47"/>
      <c r="U1599" s="156" t="str">
        <f>IFERROR(IF(AG1599&lt;&gt;"",Q1599*VLOOKUP(N1599,【参考】数式用!$AG$2:$AL$48,MATCH(P1599,【参考】数式用!$AI$4:$AL$4,0)+2,0), ""), "")</f>
        <v/>
      </c>
      <c r="V1599" s="42"/>
      <c r="W1599" s="862"/>
      <c r="X1599" s="863"/>
      <c r="Y1599" s="43"/>
      <c r="Z1599" s="48"/>
      <c r="AA1599" s="155"/>
      <c r="AB1599" s="49"/>
      <c r="AC1599" s="864" t="str">
        <f>IFERROR(IF(AG1599&lt;&gt;"",Z1599*VLOOKUP(N1599,【参考】数式用!$AG$2:$AL$48,MATCH(Y1599,【参考】数式用!$AI$4:$AL$4,0)+2,0), ""), "")</f>
        <v/>
      </c>
      <c r="AD1599" s="864"/>
      <c r="AE1599" s="409"/>
      <c r="AF1599" s="53"/>
      <c r="AG1599" s="421" t="str">
        <f>IFERROR(VLOOKUP(O1599, 【参考】数式用!$AY$5:$AY$13, 1, FALSE), "")</f>
        <v/>
      </c>
      <c r="AH1599" s="422" t="str">
        <f>IFERROR(VLOOKUP(N1599, 【参考】数式用!$BA$2:$BB$48, 2, FALSE), "")</f>
        <v/>
      </c>
      <c r="AI1599" s="423" t="str">
        <f t="shared" si="52"/>
        <v/>
      </c>
      <c r="AJ1599" s="424" t="str">
        <f t="shared" si="53"/>
        <v/>
      </c>
    </row>
    <row r="1600" spans="1:36" ht="30" customHeight="1">
      <c r="A1600" s="153">
        <v>1587</v>
      </c>
      <c r="B1600" s="857" t="str">
        <f>IF(基本情報入力シート!C1625="","",基本情報入力シート!C1625)</f>
        <v/>
      </c>
      <c r="C1600" s="858"/>
      <c r="D1600" s="858"/>
      <c r="E1600" s="858"/>
      <c r="F1600" s="858"/>
      <c r="G1600" s="858"/>
      <c r="H1600" s="858"/>
      <c r="I1600" s="859"/>
      <c r="J1600" s="405" t="str">
        <f>IF(基本情報入力シート!M1625="","",基本情報入力シート!M1625)</f>
        <v/>
      </c>
      <c r="K1600" s="406" t="str">
        <f>IF(基本情報入力シート!R1625="","",基本情報入力シート!R1625)</f>
        <v/>
      </c>
      <c r="L1600" s="406" t="str">
        <f>IF(基本情報入力シート!W1625="","",基本情報入力シート!W1625)</f>
        <v/>
      </c>
      <c r="M1600" s="405" t="str">
        <f>IF(基本情報入力シート!X1625="","",基本情報入力シート!X1625)</f>
        <v/>
      </c>
      <c r="N1600" s="157" t="str">
        <f>IF(基本情報入力シート!Y1625="","",基本情報入力シート!Y1625)</f>
        <v/>
      </c>
      <c r="O1600" s="164"/>
      <c r="P1600" s="43"/>
      <c r="Q1600" s="860"/>
      <c r="R1600" s="861"/>
      <c r="S1600" s="154" t="str">
        <f>IFERROR(ROUNDDOWN(Q1600*VLOOKUP(N1600,【参考】数式用!$AR$2:$AW$48,MATCH(P1600,【参考】数式用!$AT$4:$AW$4)+2,FALSE)*0.5, 0), "")</f>
        <v/>
      </c>
      <c r="T1600" s="47"/>
      <c r="U1600" s="156" t="str">
        <f>IFERROR(IF(AG1600&lt;&gt;"",Q1600*VLOOKUP(N1600,【参考】数式用!$AG$2:$AL$48,MATCH(P1600,【参考】数式用!$AI$4:$AL$4,0)+2,0), ""), "")</f>
        <v/>
      </c>
      <c r="V1600" s="42"/>
      <c r="W1600" s="862"/>
      <c r="X1600" s="863"/>
      <c r="Y1600" s="43"/>
      <c r="Z1600" s="48"/>
      <c r="AA1600" s="155"/>
      <c r="AB1600" s="49"/>
      <c r="AC1600" s="864" t="str">
        <f>IFERROR(IF(AG1600&lt;&gt;"",Z1600*VLOOKUP(N1600,【参考】数式用!$AG$2:$AL$48,MATCH(Y1600,【参考】数式用!$AI$4:$AL$4,0)+2,0), ""), "")</f>
        <v/>
      </c>
      <c r="AD1600" s="864"/>
      <c r="AE1600" s="409"/>
      <c r="AF1600" s="53"/>
      <c r="AG1600" s="421" t="str">
        <f>IFERROR(VLOOKUP(O1600, 【参考】数式用!$AY$5:$AY$13, 1, FALSE), "")</f>
        <v/>
      </c>
      <c r="AH1600" s="422" t="str">
        <f>IFERROR(VLOOKUP(N1600, 【参考】数式用!$BA$2:$BB$48, 2, FALSE), "")</f>
        <v/>
      </c>
      <c r="AI1600" s="423" t="str">
        <f t="shared" si="52"/>
        <v/>
      </c>
      <c r="AJ1600" s="424" t="str">
        <f t="shared" si="53"/>
        <v/>
      </c>
    </row>
    <row r="1601" spans="1:36" ht="30" customHeight="1">
      <c r="A1601" s="153">
        <v>1588</v>
      </c>
      <c r="B1601" s="857" t="str">
        <f>IF(基本情報入力シート!C1626="","",基本情報入力シート!C1626)</f>
        <v/>
      </c>
      <c r="C1601" s="858"/>
      <c r="D1601" s="858"/>
      <c r="E1601" s="858"/>
      <c r="F1601" s="858"/>
      <c r="G1601" s="858"/>
      <c r="H1601" s="858"/>
      <c r="I1601" s="859"/>
      <c r="J1601" s="405" t="str">
        <f>IF(基本情報入力シート!M1626="","",基本情報入力シート!M1626)</f>
        <v/>
      </c>
      <c r="K1601" s="406" t="str">
        <f>IF(基本情報入力シート!R1626="","",基本情報入力シート!R1626)</f>
        <v/>
      </c>
      <c r="L1601" s="406" t="str">
        <f>IF(基本情報入力シート!W1626="","",基本情報入力シート!W1626)</f>
        <v/>
      </c>
      <c r="M1601" s="405" t="str">
        <f>IF(基本情報入力シート!X1626="","",基本情報入力シート!X1626)</f>
        <v/>
      </c>
      <c r="N1601" s="157" t="str">
        <f>IF(基本情報入力シート!Y1626="","",基本情報入力シート!Y1626)</f>
        <v/>
      </c>
      <c r="O1601" s="164"/>
      <c r="P1601" s="43"/>
      <c r="Q1601" s="860"/>
      <c r="R1601" s="861"/>
      <c r="S1601" s="154" t="str">
        <f>IFERROR(ROUNDDOWN(Q1601*VLOOKUP(N1601,【参考】数式用!$AR$2:$AW$48,MATCH(P1601,【参考】数式用!$AT$4:$AW$4)+2,FALSE)*0.5, 0), "")</f>
        <v/>
      </c>
      <c r="T1601" s="47"/>
      <c r="U1601" s="156" t="str">
        <f>IFERROR(IF(AG1601&lt;&gt;"",Q1601*VLOOKUP(N1601,【参考】数式用!$AG$2:$AL$48,MATCH(P1601,【参考】数式用!$AI$4:$AL$4,0)+2,0), ""), "")</f>
        <v/>
      </c>
      <c r="V1601" s="42"/>
      <c r="W1601" s="862"/>
      <c r="X1601" s="863"/>
      <c r="Y1601" s="43"/>
      <c r="Z1601" s="48"/>
      <c r="AA1601" s="155"/>
      <c r="AB1601" s="49"/>
      <c r="AC1601" s="864" t="str">
        <f>IFERROR(IF(AG1601&lt;&gt;"",Z1601*VLOOKUP(N1601,【参考】数式用!$AG$2:$AL$48,MATCH(Y1601,【参考】数式用!$AI$4:$AL$4,0)+2,0), ""), "")</f>
        <v/>
      </c>
      <c r="AD1601" s="864"/>
      <c r="AE1601" s="409"/>
      <c r="AF1601" s="53"/>
      <c r="AG1601" s="421" t="str">
        <f>IFERROR(VLOOKUP(O1601, 【参考】数式用!$AY$5:$AY$13, 1, FALSE), "")</f>
        <v/>
      </c>
      <c r="AH1601" s="422" t="str">
        <f>IFERROR(VLOOKUP(N1601, 【参考】数式用!$BA$2:$BB$48, 2, FALSE), "")</f>
        <v/>
      </c>
      <c r="AI1601" s="423" t="str">
        <f t="shared" si="52"/>
        <v/>
      </c>
      <c r="AJ1601" s="424" t="str">
        <f t="shared" si="53"/>
        <v/>
      </c>
    </row>
    <row r="1602" spans="1:36" ht="30" customHeight="1">
      <c r="A1602" s="153">
        <v>1589</v>
      </c>
      <c r="B1602" s="857" t="str">
        <f>IF(基本情報入力シート!C1627="","",基本情報入力シート!C1627)</f>
        <v/>
      </c>
      <c r="C1602" s="858"/>
      <c r="D1602" s="858"/>
      <c r="E1602" s="858"/>
      <c r="F1602" s="858"/>
      <c r="G1602" s="858"/>
      <c r="H1602" s="858"/>
      <c r="I1602" s="859"/>
      <c r="J1602" s="405" t="str">
        <f>IF(基本情報入力シート!M1627="","",基本情報入力シート!M1627)</f>
        <v/>
      </c>
      <c r="K1602" s="406" t="str">
        <f>IF(基本情報入力シート!R1627="","",基本情報入力シート!R1627)</f>
        <v/>
      </c>
      <c r="L1602" s="406" t="str">
        <f>IF(基本情報入力シート!W1627="","",基本情報入力シート!W1627)</f>
        <v/>
      </c>
      <c r="M1602" s="405" t="str">
        <f>IF(基本情報入力シート!X1627="","",基本情報入力シート!X1627)</f>
        <v/>
      </c>
      <c r="N1602" s="157" t="str">
        <f>IF(基本情報入力シート!Y1627="","",基本情報入力シート!Y1627)</f>
        <v/>
      </c>
      <c r="O1602" s="164"/>
      <c r="P1602" s="43"/>
      <c r="Q1602" s="860"/>
      <c r="R1602" s="861"/>
      <c r="S1602" s="154" t="str">
        <f>IFERROR(ROUNDDOWN(Q1602*VLOOKUP(N1602,【参考】数式用!$AR$2:$AW$48,MATCH(P1602,【参考】数式用!$AT$4:$AW$4)+2,FALSE)*0.5, 0), "")</f>
        <v/>
      </c>
      <c r="T1602" s="47"/>
      <c r="U1602" s="156" t="str">
        <f>IFERROR(IF(AG1602&lt;&gt;"",Q1602*VLOOKUP(N1602,【参考】数式用!$AG$2:$AL$48,MATCH(P1602,【参考】数式用!$AI$4:$AL$4,0)+2,0), ""), "")</f>
        <v/>
      </c>
      <c r="V1602" s="42"/>
      <c r="W1602" s="862"/>
      <c r="X1602" s="863"/>
      <c r="Y1602" s="43"/>
      <c r="Z1602" s="48"/>
      <c r="AA1602" s="155"/>
      <c r="AB1602" s="49"/>
      <c r="AC1602" s="864" t="str">
        <f>IFERROR(IF(AG1602&lt;&gt;"",Z1602*VLOOKUP(N1602,【参考】数式用!$AG$2:$AL$48,MATCH(Y1602,【参考】数式用!$AI$4:$AL$4,0)+2,0), ""), "")</f>
        <v/>
      </c>
      <c r="AD1602" s="864"/>
      <c r="AE1602" s="409"/>
      <c r="AF1602" s="53"/>
      <c r="AG1602" s="421" t="str">
        <f>IFERROR(VLOOKUP(O1602, 【参考】数式用!$AY$5:$AY$13, 1, FALSE), "")</f>
        <v/>
      </c>
      <c r="AH1602" s="422" t="str">
        <f>IFERROR(VLOOKUP(N1602, 【参考】数式用!$BA$2:$BB$48, 2, FALSE), "")</f>
        <v/>
      </c>
      <c r="AI1602" s="423" t="str">
        <f t="shared" si="52"/>
        <v/>
      </c>
      <c r="AJ1602" s="424" t="str">
        <f t="shared" si="53"/>
        <v/>
      </c>
    </row>
    <row r="1603" spans="1:36" ht="30" customHeight="1">
      <c r="A1603" s="153">
        <v>1590</v>
      </c>
      <c r="B1603" s="857" t="str">
        <f>IF(基本情報入力シート!C1628="","",基本情報入力シート!C1628)</f>
        <v/>
      </c>
      <c r="C1603" s="858"/>
      <c r="D1603" s="858"/>
      <c r="E1603" s="858"/>
      <c r="F1603" s="858"/>
      <c r="G1603" s="858"/>
      <c r="H1603" s="858"/>
      <c r="I1603" s="859"/>
      <c r="J1603" s="405" t="str">
        <f>IF(基本情報入力シート!M1628="","",基本情報入力シート!M1628)</f>
        <v/>
      </c>
      <c r="K1603" s="406" t="str">
        <f>IF(基本情報入力シート!R1628="","",基本情報入力シート!R1628)</f>
        <v/>
      </c>
      <c r="L1603" s="406" t="str">
        <f>IF(基本情報入力シート!W1628="","",基本情報入力シート!W1628)</f>
        <v/>
      </c>
      <c r="M1603" s="405" t="str">
        <f>IF(基本情報入力シート!X1628="","",基本情報入力シート!X1628)</f>
        <v/>
      </c>
      <c r="N1603" s="157" t="str">
        <f>IF(基本情報入力シート!Y1628="","",基本情報入力シート!Y1628)</f>
        <v/>
      </c>
      <c r="O1603" s="164"/>
      <c r="P1603" s="43"/>
      <c r="Q1603" s="860"/>
      <c r="R1603" s="861"/>
      <c r="S1603" s="154" t="str">
        <f>IFERROR(ROUNDDOWN(Q1603*VLOOKUP(N1603,【参考】数式用!$AR$2:$AW$48,MATCH(P1603,【参考】数式用!$AT$4:$AW$4)+2,FALSE)*0.5, 0), "")</f>
        <v/>
      </c>
      <c r="T1603" s="47"/>
      <c r="U1603" s="156" t="str">
        <f>IFERROR(IF(AG1603&lt;&gt;"",Q1603*VLOOKUP(N1603,【参考】数式用!$AG$2:$AL$48,MATCH(P1603,【参考】数式用!$AI$4:$AL$4,0)+2,0), ""), "")</f>
        <v/>
      </c>
      <c r="V1603" s="42"/>
      <c r="W1603" s="862"/>
      <c r="X1603" s="863"/>
      <c r="Y1603" s="43"/>
      <c r="Z1603" s="48"/>
      <c r="AA1603" s="155"/>
      <c r="AB1603" s="49"/>
      <c r="AC1603" s="864" t="str">
        <f>IFERROR(IF(AG1603&lt;&gt;"",Z1603*VLOOKUP(N1603,【参考】数式用!$AG$2:$AL$48,MATCH(Y1603,【参考】数式用!$AI$4:$AL$4,0)+2,0), ""), "")</f>
        <v/>
      </c>
      <c r="AD1603" s="864"/>
      <c r="AE1603" s="409"/>
      <c r="AF1603" s="53"/>
      <c r="AG1603" s="421" t="str">
        <f>IFERROR(VLOOKUP(O1603, 【参考】数式用!$AY$5:$AY$13, 1, FALSE), "")</f>
        <v/>
      </c>
      <c r="AH1603" s="422" t="str">
        <f>IFERROR(VLOOKUP(N1603, 【参考】数式用!$BA$2:$BB$48, 2, FALSE), "")</f>
        <v/>
      </c>
      <c r="AI1603" s="423" t="str">
        <f t="shared" si="52"/>
        <v/>
      </c>
      <c r="AJ1603" s="424" t="str">
        <f t="shared" si="53"/>
        <v/>
      </c>
    </row>
    <row r="1604" spans="1:36" ht="30" customHeight="1">
      <c r="A1604" s="153">
        <v>1591</v>
      </c>
      <c r="B1604" s="857" t="str">
        <f>IF(基本情報入力シート!C1629="","",基本情報入力シート!C1629)</f>
        <v/>
      </c>
      <c r="C1604" s="858"/>
      <c r="D1604" s="858"/>
      <c r="E1604" s="858"/>
      <c r="F1604" s="858"/>
      <c r="G1604" s="858"/>
      <c r="H1604" s="858"/>
      <c r="I1604" s="859"/>
      <c r="J1604" s="405" t="str">
        <f>IF(基本情報入力シート!M1629="","",基本情報入力シート!M1629)</f>
        <v/>
      </c>
      <c r="K1604" s="406" t="str">
        <f>IF(基本情報入力シート!R1629="","",基本情報入力シート!R1629)</f>
        <v/>
      </c>
      <c r="L1604" s="406" t="str">
        <f>IF(基本情報入力シート!W1629="","",基本情報入力シート!W1629)</f>
        <v/>
      </c>
      <c r="M1604" s="405" t="str">
        <f>IF(基本情報入力シート!X1629="","",基本情報入力シート!X1629)</f>
        <v/>
      </c>
      <c r="N1604" s="157" t="str">
        <f>IF(基本情報入力シート!Y1629="","",基本情報入力シート!Y1629)</f>
        <v/>
      </c>
      <c r="O1604" s="164"/>
      <c r="P1604" s="43"/>
      <c r="Q1604" s="860"/>
      <c r="R1604" s="861"/>
      <c r="S1604" s="154" t="str">
        <f>IFERROR(ROUNDDOWN(Q1604*VLOOKUP(N1604,【参考】数式用!$AR$2:$AW$48,MATCH(P1604,【参考】数式用!$AT$4:$AW$4)+2,FALSE)*0.5, 0), "")</f>
        <v/>
      </c>
      <c r="T1604" s="47"/>
      <c r="U1604" s="156" t="str">
        <f>IFERROR(IF(AG1604&lt;&gt;"",Q1604*VLOOKUP(N1604,【参考】数式用!$AG$2:$AL$48,MATCH(P1604,【参考】数式用!$AI$4:$AL$4,0)+2,0), ""), "")</f>
        <v/>
      </c>
      <c r="V1604" s="42"/>
      <c r="W1604" s="862"/>
      <c r="X1604" s="863"/>
      <c r="Y1604" s="43"/>
      <c r="Z1604" s="48"/>
      <c r="AA1604" s="155"/>
      <c r="AB1604" s="49"/>
      <c r="AC1604" s="864" t="str">
        <f>IFERROR(IF(AG1604&lt;&gt;"",Z1604*VLOOKUP(N1604,【参考】数式用!$AG$2:$AL$48,MATCH(Y1604,【参考】数式用!$AI$4:$AL$4,0)+2,0), ""), "")</f>
        <v/>
      </c>
      <c r="AD1604" s="864"/>
      <c r="AE1604" s="409"/>
      <c r="AF1604" s="53"/>
      <c r="AG1604" s="421" t="str">
        <f>IFERROR(VLOOKUP(O1604, 【参考】数式用!$AY$5:$AY$13, 1, FALSE), "")</f>
        <v/>
      </c>
      <c r="AH1604" s="422" t="str">
        <f>IFERROR(VLOOKUP(N1604, 【参考】数式用!$BA$2:$BB$48, 2, FALSE), "")</f>
        <v/>
      </c>
      <c r="AI1604" s="423" t="str">
        <f t="shared" si="52"/>
        <v/>
      </c>
      <c r="AJ1604" s="424" t="str">
        <f t="shared" si="53"/>
        <v/>
      </c>
    </row>
    <row r="1605" spans="1:36" ht="30" customHeight="1">
      <c r="A1605" s="153">
        <v>1592</v>
      </c>
      <c r="B1605" s="857" t="str">
        <f>IF(基本情報入力シート!C1630="","",基本情報入力シート!C1630)</f>
        <v/>
      </c>
      <c r="C1605" s="858"/>
      <c r="D1605" s="858"/>
      <c r="E1605" s="858"/>
      <c r="F1605" s="858"/>
      <c r="G1605" s="858"/>
      <c r="H1605" s="858"/>
      <c r="I1605" s="859"/>
      <c r="J1605" s="405" t="str">
        <f>IF(基本情報入力シート!M1630="","",基本情報入力シート!M1630)</f>
        <v/>
      </c>
      <c r="K1605" s="406" t="str">
        <f>IF(基本情報入力シート!R1630="","",基本情報入力シート!R1630)</f>
        <v/>
      </c>
      <c r="L1605" s="406" t="str">
        <f>IF(基本情報入力シート!W1630="","",基本情報入力シート!W1630)</f>
        <v/>
      </c>
      <c r="M1605" s="405" t="str">
        <f>IF(基本情報入力シート!X1630="","",基本情報入力シート!X1630)</f>
        <v/>
      </c>
      <c r="N1605" s="157" t="str">
        <f>IF(基本情報入力シート!Y1630="","",基本情報入力シート!Y1630)</f>
        <v/>
      </c>
      <c r="O1605" s="164"/>
      <c r="P1605" s="43"/>
      <c r="Q1605" s="860"/>
      <c r="R1605" s="861"/>
      <c r="S1605" s="154" t="str">
        <f>IFERROR(ROUNDDOWN(Q1605*VLOOKUP(N1605,【参考】数式用!$AR$2:$AW$48,MATCH(P1605,【参考】数式用!$AT$4:$AW$4)+2,FALSE)*0.5, 0), "")</f>
        <v/>
      </c>
      <c r="T1605" s="47"/>
      <c r="U1605" s="156" t="str">
        <f>IFERROR(IF(AG1605&lt;&gt;"",Q1605*VLOOKUP(N1605,【参考】数式用!$AG$2:$AL$48,MATCH(P1605,【参考】数式用!$AI$4:$AL$4,0)+2,0), ""), "")</f>
        <v/>
      </c>
      <c r="V1605" s="42"/>
      <c r="W1605" s="862"/>
      <c r="X1605" s="863"/>
      <c r="Y1605" s="43"/>
      <c r="Z1605" s="48"/>
      <c r="AA1605" s="155"/>
      <c r="AB1605" s="49"/>
      <c r="AC1605" s="864" t="str">
        <f>IFERROR(IF(AG1605&lt;&gt;"",Z1605*VLOOKUP(N1605,【参考】数式用!$AG$2:$AL$48,MATCH(Y1605,【参考】数式用!$AI$4:$AL$4,0)+2,0), ""), "")</f>
        <v/>
      </c>
      <c r="AD1605" s="864"/>
      <c r="AE1605" s="409"/>
      <c r="AF1605" s="53"/>
      <c r="AG1605" s="421" t="str">
        <f>IFERROR(VLOOKUP(O1605, 【参考】数式用!$AY$5:$AY$13, 1, FALSE), "")</f>
        <v/>
      </c>
      <c r="AH1605" s="422" t="str">
        <f>IFERROR(VLOOKUP(N1605, 【参考】数式用!$BA$2:$BB$48, 2, FALSE), "")</f>
        <v/>
      </c>
      <c r="AI1605" s="423" t="str">
        <f t="shared" si="52"/>
        <v/>
      </c>
      <c r="AJ1605" s="424" t="str">
        <f t="shared" si="53"/>
        <v/>
      </c>
    </row>
    <row r="1606" spans="1:36" ht="30" customHeight="1">
      <c r="A1606" s="153">
        <v>1593</v>
      </c>
      <c r="B1606" s="857" t="str">
        <f>IF(基本情報入力シート!C1631="","",基本情報入力シート!C1631)</f>
        <v/>
      </c>
      <c r="C1606" s="858"/>
      <c r="D1606" s="858"/>
      <c r="E1606" s="858"/>
      <c r="F1606" s="858"/>
      <c r="G1606" s="858"/>
      <c r="H1606" s="858"/>
      <c r="I1606" s="859"/>
      <c r="J1606" s="405" t="str">
        <f>IF(基本情報入力シート!M1631="","",基本情報入力シート!M1631)</f>
        <v/>
      </c>
      <c r="K1606" s="406" t="str">
        <f>IF(基本情報入力シート!R1631="","",基本情報入力シート!R1631)</f>
        <v/>
      </c>
      <c r="L1606" s="406" t="str">
        <f>IF(基本情報入力シート!W1631="","",基本情報入力シート!W1631)</f>
        <v/>
      </c>
      <c r="M1606" s="405" t="str">
        <f>IF(基本情報入力シート!X1631="","",基本情報入力シート!X1631)</f>
        <v/>
      </c>
      <c r="N1606" s="157" t="str">
        <f>IF(基本情報入力シート!Y1631="","",基本情報入力シート!Y1631)</f>
        <v/>
      </c>
      <c r="O1606" s="164"/>
      <c r="P1606" s="43"/>
      <c r="Q1606" s="860"/>
      <c r="R1606" s="861"/>
      <c r="S1606" s="154" t="str">
        <f>IFERROR(ROUNDDOWN(Q1606*VLOOKUP(N1606,【参考】数式用!$AR$2:$AW$48,MATCH(P1606,【参考】数式用!$AT$4:$AW$4)+2,FALSE)*0.5, 0), "")</f>
        <v/>
      </c>
      <c r="T1606" s="47"/>
      <c r="U1606" s="156" t="str">
        <f>IFERROR(IF(AG1606&lt;&gt;"",Q1606*VLOOKUP(N1606,【参考】数式用!$AG$2:$AL$48,MATCH(P1606,【参考】数式用!$AI$4:$AL$4,0)+2,0), ""), "")</f>
        <v/>
      </c>
      <c r="V1606" s="42"/>
      <c r="W1606" s="862"/>
      <c r="X1606" s="863"/>
      <c r="Y1606" s="43"/>
      <c r="Z1606" s="48"/>
      <c r="AA1606" s="155"/>
      <c r="AB1606" s="49"/>
      <c r="AC1606" s="864" t="str">
        <f>IFERROR(IF(AG1606&lt;&gt;"",Z1606*VLOOKUP(N1606,【参考】数式用!$AG$2:$AL$48,MATCH(Y1606,【参考】数式用!$AI$4:$AL$4,0)+2,0), ""), "")</f>
        <v/>
      </c>
      <c r="AD1606" s="864"/>
      <c r="AE1606" s="409"/>
      <c r="AF1606" s="53"/>
      <c r="AG1606" s="421" t="str">
        <f>IFERROR(VLOOKUP(O1606, 【参考】数式用!$AY$5:$AY$13, 1, FALSE), "")</f>
        <v/>
      </c>
      <c r="AH1606" s="422" t="str">
        <f>IFERROR(VLOOKUP(N1606, 【参考】数式用!$BA$2:$BB$48, 2, FALSE), "")</f>
        <v/>
      </c>
      <c r="AI1606" s="423" t="str">
        <f t="shared" si="52"/>
        <v/>
      </c>
      <c r="AJ1606" s="424" t="str">
        <f t="shared" si="53"/>
        <v/>
      </c>
    </row>
    <row r="1607" spans="1:36" ht="30" customHeight="1">
      <c r="A1607" s="153">
        <v>1594</v>
      </c>
      <c r="B1607" s="857" t="str">
        <f>IF(基本情報入力シート!C1632="","",基本情報入力シート!C1632)</f>
        <v/>
      </c>
      <c r="C1607" s="858"/>
      <c r="D1607" s="858"/>
      <c r="E1607" s="858"/>
      <c r="F1607" s="858"/>
      <c r="G1607" s="858"/>
      <c r="H1607" s="858"/>
      <c r="I1607" s="859"/>
      <c r="J1607" s="405" t="str">
        <f>IF(基本情報入力シート!M1632="","",基本情報入力シート!M1632)</f>
        <v/>
      </c>
      <c r="K1607" s="406" t="str">
        <f>IF(基本情報入力シート!R1632="","",基本情報入力シート!R1632)</f>
        <v/>
      </c>
      <c r="L1607" s="406" t="str">
        <f>IF(基本情報入力シート!W1632="","",基本情報入力シート!W1632)</f>
        <v/>
      </c>
      <c r="M1607" s="405" t="str">
        <f>IF(基本情報入力シート!X1632="","",基本情報入力シート!X1632)</f>
        <v/>
      </c>
      <c r="N1607" s="157" t="str">
        <f>IF(基本情報入力シート!Y1632="","",基本情報入力シート!Y1632)</f>
        <v/>
      </c>
      <c r="O1607" s="164"/>
      <c r="P1607" s="43"/>
      <c r="Q1607" s="860"/>
      <c r="R1607" s="861"/>
      <c r="S1607" s="154" t="str">
        <f>IFERROR(ROUNDDOWN(Q1607*VLOOKUP(N1607,【参考】数式用!$AR$2:$AW$48,MATCH(P1607,【参考】数式用!$AT$4:$AW$4)+2,FALSE)*0.5, 0), "")</f>
        <v/>
      </c>
      <c r="T1607" s="47"/>
      <c r="U1607" s="156" t="str">
        <f>IFERROR(IF(AG1607&lt;&gt;"",Q1607*VLOOKUP(N1607,【参考】数式用!$AG$2:$AL$48,MATCH(P1607,【参考】数式用!$AI$4:$AL$4,0)+2,0), ""), "")</f>
        <v/>
      </c>
      <c r="V1607" s="42"/>
      <c r="W1607" s="862"/>
      <c r="X1607" s="863"/>
      <c r="Y1607" s="43"/>
      <c r="Z1607" s="48"/>
      <c r="AA1607" s="155"/>
      <c r="AB1607" s="49"/>
      <c r="AC1607" s="864" t="str">
        <f>IFERROR(IF(AG1607&lt;&gt;"",Z1607*VLOOKUP(N1607,【参考】数式用!$AG$2:$AL$48,MATCH(Y1607,【参考】数式用!$AI$4:$AL$4,0)+2,0), ""), "")</f>
        <v/>
      </c>
      <c r="AD1607" s="864"/>
      <c r="AE1607" s="409"/>
      <c r="AF1607" s="53"/>
      <c r="AG1607" s="421" t="str">
        <f>IFERROR(VLOOKUP(O1607, 【参考】数式用!$AY$5:$AY$13, 1, FALSE), "")</f>
        <v/>
      </c>
      <c r="AH1607" s="422" t="str">
        <f>IFERROR(VLOOKUP(N1607, 【参考】数式用!$BA$2:$BB$48, 2, FALSE), "")</f>
        <v/>
      </c>
      <c r="AI1607" s="423" t="str">
        <f t="shared" si="52"/>
        <v/>
      </c>
      <c r="AJ1607" s="424" t="str">
        <f t="shared" si="53"/>
        <v/>
      </c>
    </row>
    <row r="1608" spans="1:36" ht="30" customHeight="1">
      <c r="A1608" s="153">
        <v>1595</v>
      </c>
      <c r="B1608" s="857" t="str">
        <f>IF(基本情報入力シート!C1633="","",基本情報入力シート!C1633)</f>
        <v/>
      </c>
      <c r="C1608" s="858"/>
      <c r="D1608" s="858"/>
      <c r="E1608" s="858"/>
      <c r="F1608" s="858"/>
      <c r="G1608" s="858"/>
      <c r="H1608" s="858"/>
      <c r="I1608" s="859"/>
      <c r="J1608" s="405" t="str">
        <f>IF(基本情報入力シート!M1633="","",基本情報入力シート!M1633)</f>
        <v/>
      </c>
      <c r="K1608" s="406" t="str">
        <f>IF(基本情報入力シート!R1633="","",基本情報入力シート!R1633)</f>
        <v/>
      </c>
      <c r="L1608" s="406" t="str">
        <f>IF(基本情報入力シート!W1633="","",基本情報入力シート!W1633)</f>
        <v/>
      </c>
      <c r="M1608" s="405" t="str">
        <f>IF(基本情報入力シート!X1633="","",基本情報入力シート!X1633)</f>
        <v/>
      </c>
      <c r="N1608" s="157" t="str">
        <f>IF(基本情報入力シート!Y1633="","",基本情報入力シート!Y1633)</f>
        <v/>
      </c>
      <c r="O1608" s="164"/>
      <c r="P1608" s="43"/>
      <c r="Q1608" s="860"/>
      <c r="R1608" s="861"/>
      <c r="S1608" s="154" t="str">
        <f>IFERROR(ROUNDDOWN(Q1608*VLOOKUP(N1608,【参考】数式用!$AR$2:$AW$48,MATCH(P1608,【参考】数式用!$AT$4:$AW$4)+2,FALSE)*0.5, 0), "")</f>
        <v/>
      </c>
      <c r="T1608" s="47"/>
      <c r="U1608" s="156" t="str">
        <f>IFERROR(IF(AG1608&lt;&gt;"",Q1608*VLOOKUP(N1608,【参考】数式用!$AG$2:$AL$48,MATCH(P1608,【参考】数式用!$AI$4:$AL$4,0)+2,0), ""), "")</f>
        <v/>
      </c>
      <c r="V1608" s="42"/>
      <c r="W1608" s="862"/>
      <c r="X1608" s="863"/>
      <c r="Y1608" s="43"/>
      <c r="Z1608" s="48"/>
      <c r="AA1608" s="155"/>
      <c r="AB1608" s="49"/>
      <c r="AC1608" s="864" t="str">
        <f>IFERROR(IF(AG1608&lt;&gt;"",Z1608*VLOOKUP(N1608,【参考】数式用!$AG$2:$AL$48,MATCH(Y1608,【参考】数式用!$AI$4:$AL$4,0)+2,0), ""), "")</f>
        <v/>
      </c>
      <c r="AD1608" s="864"/>
      <c r="AE1608" s="409"/>
      <c r="AF1608" s="53"/>
      <c r="AG1608" s="421" t="str">
        <f>IFERROR(VLOOKUP(O1608, 【参考】数式用!$AY$5:$AY$13, 1, FALSE), "")</f>
        <v/>
      </c>
      <c r="AH1608" s="422" t="str">
        <f>IFERROR(VLOOKUP(N1608, 【参考】数式用!$BA$2:$BB$48, 2, FALSE), "")</f>
        <v/>
      </c>
      <c r="AI1608" s="423" t="str">
        <f t="shared" si="52"/>
        <v/>
      </c>
      <c r="AJ1608" s="424" t="str">
        <f t="shared" si="53"/>
        <v/>
      </c>
    </row>
    <row r="1609" spans="1:36" ht="30" customHeight="1">
      <c r="A1609" s="153">
        <v>1596</v>
      </c>
      <c r="B1609" s="857" t="str">
        <f>IF(基本情報入力シート!C1634="","",基本情報入力シート!C1634)</f>
        <v/>
      </c>
      <c r="C1609" s="858"/>
      <c r="D1609" s="858"/>
      <c r="E1609" s="858"/>
      <c r="F1609" s="858"/>
      <c r="G1609" s="858"/>
      <c r="H1609" s="858"/>
      <c r="I1609" s="859"/>
      <c r="J1609" s="405" t="str">
        <f>IF(基本情報入力シート!M1634="","",基本情報入力シート!M1634)</f>
        <v/>
      </c>
      <c r="K1609" s="406" t="str">
        <f>IF(基本情報入力シート!R1634="","",基本情報入力シート!R1634)</f>
        <v/>
      </c>
      <c r="L1609" s="406" t="str">
        <f>IF(基本情報入力シート!W1634="","",基本情報入力シート!W1634)</f>
        <v/>
      </c>
      <c r="M1609" s="405" t="str">
        <f>IF(基本情報入力シート!X1634="","",基本情報入力シート!X1634)</f>
        <v/>
      </c>
      <c r="N1609" s="157" t="str">
        <f>IF(基本情報入力シート!Y1634="","",基本情報入力シート!Y1634)</f>
        <v/>
      </c>
      <c r="O1609" s="164"/>
      <c r="P1609" s="43"/>
      <c r="Q1609" s="860"/>
      <c r="R1609" s="861"/>
      <c r="S1609" s="154" t="str">
        <f>IFERROR(ROUNDDOWN(Q1609*VLOOKUP(N1609,【参考】数式用!$AR$2:$AW$48,MATCH(P1609,【参考】数式用!$AT$4:$AW$4)+2,FALSE)*0.5, 0), "")</f>
        <v/>
      </c>
      <c r="T1609" s="47"/>
      <c r="U1609" s="156" t="str">
        <f>IFERROR(IF(AG1609&lt;&gt;"",Q1609*VLOOKUP(N1609,【参考】数式用!$AG$2:$AL$48,MATCH(P1609,【参考】数式用!$AI$4:$AL$4,0)+2,0), ""), "")</f>
        <v/>
      </c>
      <c r="V1609" s="42"/>
      <c r="W1609" s="862"/>
      <c r="X1609" s="863"/>
      <c r="Y1609" s="43"/>
      <c r="Z1609" s="48"/>
      <c r="AA1609" s="155"/>
      <c r="AB1609" s="49"/>
      <c r="AC1609" s="864" t="str">
        <f>IFERROR(IF(AG1609&lt;&gt;"",Z1609*VLOOKUP(N1609,【参考】数式用!$AG$2:$AL$48,MATCH(Y1609,【参考】数式用!$AI$4:$AL$4,0)+2,0), ""), "")</f>
        <v/>
      </c>
      <c r="AD1609" s="864"/>
      <c r="AE1609" s="409"/>
      <c r="AF1609" s="53"/>
      <c r="AG1609" s="421" t="str">
        <f>IFERROR(VLOOKUP(O1609, 【参考】数式用!$AY$5:$AY$13, 1, FALSE), "")</f>
        <v/>
      </c>
      <c r="AH1609" s="422" t="str">
        <f>IFERROR(VLOOKUP(N1609, 【参考】数式用!$BA$2:$BB$48, 2, FALSE), "")</f>
        <v/>
      </c>
      <c r="AI1609" s="423" t="str">
        <f t="shared" si="52"/>
        <v/>
      </c>
      <c r="AJ1609" s="424" t="str">
        <f t="shared" si="53"/>
        <v/>
      </c>
    </row>
    <row r="1610" spans="1:36" ht="30" customHeight="1">
      <c r="A1610" s="153">
        <v>1597</v>
      </c>
      <c r="B1610" s="857" t="str">
        <f>IF(基本情報入力シート!C1635="","",基本情報入力シート!C1635)</f>
        <v/>
      </c>
      <c r="C1610" s="858"/>
      <c r="D1610" s="858"/>
      <c r="E1610" s="858"/>
      <c r="F1610" s="858"/>
      <c r="G1610" s="858"/>
      <c r="H1610" s="858"/>
      <c r="I1610" s="859"/>
      <c r="J1610" s="405" t="str">
        <f>IF(基本情報入力シート!M1635="","",基本情報入力シート!M1635)</f>
        <v/>
      </c>
      <c r="K1610" s="406" t="str">
        <f>IF(基本情報入力シート!R1635="","",基本情報入力シート!R1635)</f>
        <v/>
      </c>
      <c r="L1610" s="406" t="str">
        <f>IF(基本情報入力シート!W1635="","",基本情報入力シート!W1635)</f>
        <v/>
      </c>
      <c r="M1610" s="405" t="str">
        <f>IF(基本情報入力シート!X1635="","",基本情報入力シート!X1635)</f>
        <v/>
      </c>
      <c r="N1610" s="157" t="str">
        <f>IF(基本情報入力シート!Y1635="","",基本情報入力シート!Y1635)</f>
        <v/>
      </c>
      <c r="O1610" s="164"/>
      <c r="P1610" s="43"/>
      <c r="Q1610" s="860"/>
      <c r="R1610" s="861"/>
      <c r="S1610" s="154" t="str">
        <f>IFERROR(ROUNDDOWN(Q1610*VLOOKUP(N1610,【参考】数式用!$AR$2:$AW$48,MATCH(P1610,【参考】数式用!$AT$4:$AW$4)+2,FALSE)*0.5, 0), "")</f>
        <v/>
      </c>
      <c r="T1610" s="47"/>
      <c r="U1610" s="156" t="str">
        <f>IFERROR(IF(AG1610&lt;&gt;"",Q1610*VLOOKUP(N1610,【参考】数式用!$AG$2:$AL$48,MATCH(P1610,【参考】数式用!$AI$4:$AL$4,0)+2,0), ""), "")</f>
        <v/>
      </c>
      <c r="V1610" s="42"/>
      <c r="W1610" s="862"/>
      <c r="X1610" s="863"/>
      <c r="Y1610" s="43"/>
      <c r="Z1610" s="48"/>
      <c r="AA1610" s="155"/>
      <c r="AB1610" s="49"/>
      <c r="AC1610" s="864" t="str">
        <f>IFERROR(IF(AG1610&lt;&gt;"",Z1610*VLOOKUP(N1610,【参考】数式用!$AG$2:$AL$48,MATCH(Y1610,【参考】数式用!$AI$4:$AL$4,0)+2,0), ""), "")</f>
        <v/>
      </c>
      <c r="AD1610" s="864"/>
      <c r="AE1610" s="409"/>
      <c r="AF1610" s="53"/>
      <c r="AG1610" s="421" t="str">
        <f>IFERROR(VLOOKUP(O1610, 【参考】数式用!$AY$5:$AY$13, 1, FALSE), "")</f>
        <v/>
      </c>
      <c r="AH1610" s="422" t="str">
        <f>IFERROR(VLOOKUP(N1610, 【参考】数式用!$BA$2:$BB$48, 2, FALSE), "")</f>
        <v/>
      </c>
      <c r="AI1610" s="423" t="str">
        <f t="shared" si="52"/>
        <v/>
      </c>
      <c r="AJ1610" s="424" t="str">
        <f t="shared" si="53"/>
        <v/>
      </c>
    </row>
    <row r="1611" spans="1:36" ht="30" customHeight="1">
      <c r="A1611" s="153">
        <v>1598</v>
      </c>
      <c r="B1611" s="857" t="str">
        <f>IF(基本情報入力シート!C1636="","",基本情報入力シート!C1636)</f>
        <v/>
      </c>
      <c r="C1611" s="858"/>
      <c r="D1611" s="858"/>
      <c r="E1611" s="858"/>
      <c r="F1611" s="858"/>
      <c r="G1611" s="858"/>
      <c r="H1611" s="858"/>
      <c r="I1611" s="859"/>
      <c r="J1611" s="405" t="str">
        <f>IF(基本情報入力シート!M1636="","",基本情報入力シート!M1636)</f>
        <v/>
      </c>
      <c r="K1611" s="406" t="str">
        <f>IF(基本情報入力シート!R1636="","",基本情報入力シート!R1636)</f>
        <v/>
      </c>
      <c r="L1611" s="406" t="str">
        <f>IF(基本情報入力シート!W1636="","",基本情報入力シート!W1636)</f>
        <v/>
      </c>
      <c r="M1611" s="405" t="str">
        <f>IF(基本情報入力シート!X1636="","",基本情報入力シート!X1636)</f>
        <v/>
      </c>
      <c r="N1611" s="157" t="str">
        <f>IF(基本情報入力シート!Y1636="","",基本情報入力シート!Y1636)</f>
        <v/>
      </c>
      <c r="O1611" s="164"/>
      <c r="P1611" s="43"/>
      <c r="Q1611" s="860"/>
      <c r="R1611" s="861"/>
      <c r="S1611" s="154" t="str">
        <f>IFERROR(ROUNDDOWN(Q1611*VLOOKUP(N1611,【参考】数式用!$AR$2:$AW$48,MATCH(P1611,【参考】数式用!$AT$4:$AW$4)+2,FALSE)*0.5, 0), "")</f>
        <v/>
      </c>
      <c r="T1611" s="47"/>
      <c r="U1611" s="156" t="str">
        <f>IFERROR(IF(AG1611&lt;&gt;"",Q1611*VLOOKUP(N1611,【参考】数式用!$AG$2:$AL$48,MATCH(P1611,【参考】数式用!$AI$4:$AL$4,0)+2,0), ""), "")</f>
        <v/>
      </c>
      <c r="V1611" s="42"/>
      <c r="W1611" s="862"/>
      <c r="X1611" s="863"/>
      <c r="Y1611" s="43"/>
      <c r="Z1611" s="48"/>
      <c r="AA1611" s="155"/>
      <c r="AB1611" s="49"/>
      <c r="AC1611" s="864" t="str">
        <f>IFERROR(IF(AG1611&lt;&gt;"",Z1611*VLOOKUP(N1611,【参考】数式用!$AG$2:$AL$48,MATCH(Y1611,【参考】数式用!$AI$4:$AL$4,0)+2,0), ""), "")</f>
        <v/>
      </c>
      <c r="AD1611" s="864"/>
      <c r="AE1611" s="409"/>
      <c r="AF1611" s="53"/>
      <c r="AG1611" s="421" t="str">
        <f>IFERROR(VLOOKUP(O1611, 【参考】数式用!$AY$5:$AY$13, 1, FALSE), "")</f>
        <v/>
      </c>
      <c r="AH1611" s="422" t="str">
        <f>IFERROR(VLOOKUP(N1611, 【参考】数式用!$BA$2:$BB$48, 2, FALSE), "")</f>
        <v/>
      </c>
      <c r="AI1611" s="423" t="str">
        <f t="shared" si="52"/>
        <v/>
      </c>
      <c r="AJ1611" s="424" t="str">
        <f t="shared" si="53"/>
        <v/>
      </c>
    </row>
    <row r="1612" spans="1:36" ht="30" customHeight="1">
      <c r="A1612" s="153">
        <v>1599</v>
      </c>
      <c r="B1612" s="857" t="str">
        <f>IF(基本情報入力シート!C1637="","",基本情報入力シート!C1637)</f>
        <v/>
      </c>
      <c r="C1612" s="858"/>
      <c r="D1612" s="858"/>
      <c r="E1612" s="858"/>
      <c r="F1612" s="858"/>
      <c r="G1612" s="858"/>
      <c r="H1612" s="858"/>
      <c r="I1612" s="859"/>
      <c r="J1612" s="405" t="str">
        <f>IF(基本情報入力シート!M1637="","",基本情報入力シート!M1637)</f>
        <v/>
      </c>
      <c r="K1612" s="406" t="str">
        <f>IF(基本情報入力シート!R1637="","",基本情報入力シート!R1637)</f>
        <v/>
      </c>
      <c r="L1612" s="406" t="str">
        <f>IF(基本情報入力シート!W1637="","",基本情報入力シート!W1637)</f>
        <v/>
      </c>
      <c r="M1612" s="405" t="str">
        <f>IF(基本情報入力シート!X1637="","",基本情報入力シート!X1637)</f>
        <v/>
      </c>
      <c r="N1612" s="157" t="str">
        <f>IF(基本情報入力シート!Y1637="","",基本情報入力シート!Y1637)</f>
        <v/>
      </c>
      <c r="O1612" s="164"/>
      <c r="P1612" s="43"/>
      <c r="Q1612" s="860"/>
      <c r="R1612" s="861"/>
      <c r="S1612" s="154" t="str">
        <f>IFERROR(ROUNDDOWN(Q1612*VLOOKUP(N1612,【参考】数式用!$AR$2:$AW$48,MATCH(P1612,【参考】数式用!$AT$4:$AW$4)+2,FALSE)*0.5, 0), "")</f>
        <v/>
      </c>
      <c r="T1612" s="47"/>
      <c r="U1612" s="156" t="str">
        <f>IFERROR(IF(AG1612&lt;&gt;"",Q1612*VLOOKUP(N1612,【参考】数式用!$AG$2:$AL$48,MATCH(P1612,【参考】数式用!$AI$4:$AL$4,0)+2,0), ""), "")</f>
        <v/>
      </c>
      <c r="V1612" s="42"/>
      <c r="W1612" s="862"/>
      <c r="X1612" s="863"/>
      <c r="Y1612" s="43"/>
      <c r="Z1612" s="48"/>
      <c r="AA1612" s="155"/>
      <c r="AB1612" s="49"/>
      <c r="AC1612" s="864" t="str">
        <f>IFERROR(IF(AG1612&lt;&gt;"",Z1612*VLOOKUP(N1612,【参考】数式用!$AG$2:$AL$48,MATCH(Y1612,【参考】数式用!$AI$4:$AL$4,0)+2,0), ""), "")</f>
        <v/>
      </c>
      <c r="AD1612" s="864"/>
      <c r="AE1612" s="409"/>
      <c r="AF1612" s="53"/>
      <c r="AG1612" s="421" t="str">
        <f>IFERROR(VLOOKUP(O1612, 【参考】数式用!$AY$5:$AY$13, 1, FALSE), "")</f>
        <v/>
      </c>
      <c r="AH1612" s="422" t="str">
        <f>IFERROR(VLOOKUP(N1612, 【参考】数式用!$BA$2:$BB$48, 2, FALSE), "")</f>
        <v/>
      </c>
      <c r="AI1612" s="423" t="str">
        <f t="shared" si="52"/>
        <v/>
      </c>
      <c r="AJ1612" s="424" t="str">
        <f t="shared" si="53"/>
        <v/>
      </c>
    </row>
    <row r="1613" spans="1:36" ht="30" customHeight="1">
      <c r="A1613" s="153">
        <v>1600</v>
      </c>
      <c r="B1613" s="857" t="str">
        <f>IF(基本情報入力シート!C1638="","",基本情報入力シート!C1638)</f>
        <v/>
      </c>
      <c r="C1613" s="858"/>
      <c r="D1613" s="858"/>
      <c r="E1613" s="858"/>
      <c r="F1613" s="858"/>
      <c r="G1613" s="858"/>
      <c r="H1613" s="858"/>
      <c r="I1613" s="859"/>
      <c r="J1613" s="405" t="str">
        <f>IF(基本情報入力シート!M1638="","",基本情報入力シート!M1638)</f>
        <v/>
      </c>
      <c r="K1613" s="406" t="str">
        <f>IF(基本情報入力シート!R1638="","",基本情報入力シート!R1638)</f>
        <v/>
      </c>
      <c r="L1613" s="406" t="str">
        <f>IF(基本情報入力シート!W1638="","",基本情報入力シート!W1638)</f>
        <v/>
      </c>
      <c r="M1613" s="405" t="str">
        <f>IF(基本情報入力シート!X1638="","",基本情報入力シート!X1638)</f>
        <v/>
      </c>
      <c r="N1613" s="157" t="str">
        <f>IF(基本情報入力シート!Y1638="","",基本情報入力シート!Y1638)</f>
        <v/>
      </c>
      <c r="O1613" s="164"/>
      <c r="P1613" s="43"/>
      <c r="Q1613" s="860"/>
      <c r="R1613" s="861"/>
      <c r="S1613" s="154" t="str">
        <f>IFERROR(ROUNDDOWN(Q1613*VLOOKUP(N1613,【参考】数式用!$AR$2:$AW$48,MATCH(P1613,【参考】数式用!$AT$4:$AW$4)+2,FALSE)*0.5, 0), "")</f>
        <v/>
      </c>
      <c r="T1613" s="47"/>
      <c r="U1613" s="156" t="str">
        <f>IFERROR(IF(AG1613&lt;&gt;"",Q1613*VLOOKUP(N1613,【参考】数式用!$AG$2:$AL$48,MATCH(P1613,【参考】数式用!$AI$4:$AL$4,0)+2,0), ""), "")</f>
        <v/>
      </c>
      <c r="V1613" s="42"/>
      <c r="W1613" s="862"/>
      <c r="X1613" s="863"/>
      <c r="Y1613" s="43"/>
      <c r="Z1613" s="48"/>
      <c r="AA1613" s="155"/>
      <c r="AB1613" s="49"/>
      <c r="AC1613" s="864" t="str">
        <f>IFERROR(IF(AG1613&lt;&gt;"",Z1613*VLOOKUP(N1613,【参考】数式用!$AG$2:$AL$48,MATCH(Y1613,【参考】数式用!$AI$4:$AL$4,0)+2,0), ""), "")</f>
        <v/>
      </c>
      <c r="AD1613" s="864"/>
      <c r="AE1613" s="409"/>
      <c r="AF1613" s="53"/>
      <c r="AG1613" s="421" t="str">
        <f>IFERROR(VLOOKUP(O1613, 【参考】数式用!$AY$5:$AY$13, 1, FALSE), "")</f>
        <v/>
      </c>
      <c r="AH1613" s="422" t="str">
        <f>IFERROR(VLOOKUP(N1613, 【参考】数式用!$BA$2:$BB$48, 2, FALSE), "")</f>
        <v/>
      </c>
      <c r="AI1613" s="423" t="str">
        <f t="shared" si="52"/>
        <v/>
      </c>
      <c r="AJ1613" s="424" t="str">
        <f t="shared" si="53"/>
        <v/>
      </c>
    </row>
    <row r="1614" spans="1:36" ht="30" customHeight="1">
      <c r="A1614" s="153">
        <v>1601</v>
      </c>
      <c r="B1614" s="857" t="str">
        <f>IF(基本情報入力シート!C1639="","",基本情報入力シート!C1639)</f>
        <v/>
      </c>
      <c r="C1614" s="858"/>
      <c r="D1614" s="858"/>
      <c r="E1614" s="858"/>
      <c r="F1614" s="858"/>
      <c r="G1614" s="858"/>
      <c r="H1614" s="858"/>
      <c r="I1614" s="859"/>
      <c r="J1614" s="405" t="str">
        <f>IF(基本情報入力シート!M1639="","",基本情報入力シート!M1639)</f>
        <v/>
      </c>
      <c r="K1614" s="406" t="str">
        <f>IF(基本情報入力シート!R1639="","",基本情報入力シート!R1639)</f>
        <v/>
      </c>
      <c r="L1614" s="406" t="str">
        <f>IF(基本情報入力シート!W1639="","",基本情報入力シート!W1639)</f>
        <v/>
      </c>
      <c r="M1614" s="405" t="str">
        <f>IF(基本情報入力シート!X1639="","",基本情報入力シート!X1639)</f>
        <v/>
      </c>
      <c r="N1614" s="157" t="str">
        <f>IF(基本情報入力シート!Y1639="","",基本情報入力シート!Y1639)</f>
        <v/>
      </c>
      <c r="O1614" s="164"/>
      <c r="P1614" s="43"/>
      <c r="Q1614" s="860"/>
      <c r="R1614" s="861"/>
      <c r="S1614" s="154" t="str">
        <f>IFERROR(ROUNDDOWN(Q1614*VLOOKUP(N1614,【参考】数式用!$AR$2:$AW$48,MATCH(P1614,【参考】数式用!$AT$4:$AW$4)+2,FALSE)*0.5, 0), "")</f>
        <v/>
      </c>
      <c r="T1614" s="47"/>
      <c r="U1614" s="156" t="str">
        <f>IFERROR(IF(AG1614&lt;&gt;"",Q1614*VLOOKUP(N1614,【参考】数式用!$AG$2:$AL$48,MATCH(P1614,【参考】数式用!$AI$4:$AL$4,0)+2,0), ""), "")</f>
        <v/>
      </c>
      <c r="V1614" s="42"/>
      <c r="W1614" s="862"/>
      <c r="X1614" s="863"/>
      <c r="Y1614" s="43"/>
      <c r="Z1614" s="48"/>
      <c r="AA1614" s="155"/>
      <c r="AB1614" s="49"/>
      <c r="AC1614" s="864" t="str">
        <f>IFERROR(IF(AG1614&lt;&gt;"",Z1614*VLOOKUP(N1614,【参考】数式用!$AG$2:$AL$48,MATCH(Y1614,【参考】数式用!$AI$4:$AL$4,0)+2,0), ""), "")</f>
        <v/>
      </c>
      <c r="AD1614" s="864"/>
      <c r="AE1614" s="409"/>
      <c r="AF1614" s="53"/>
      <c r="AG1614" s="421" t="str">
        <f>IFERROR(VLOOKUP(O1614, 【参考】数式用!$AY$5:$AY$13, 1, FALSE), "")</f>
        <v/>
      </c>
      <c r="AH1614" s="422" t="str">
        <f>IFERROR(VLOOKUP(N1614, 【参考】数式用!$BA$2:$BB$48, 2, FALSE), "")</f>
        <v/>
      </c>
      <c r="AI1614" s="423" t="str">
        <f t="shared" si="52"/>
        <v/>
      </c>
      <c r="AJ1614" s="424" t="str">
        <f t="shared" si="53"/>
        <v/>
      </c>
    </row>
    <row r="1615" spans="1:36" ht="30" customHeight="1">
      <c r="A1615" s="153">
        <v>1602</v>
      </c>
      <c r="B1615" s="857" t="str">
        <f>IF(基本情報入力シート!C1640="","",基本情報入力シート!C1640)</f>
        <v/>
      </c>
      <c r="C1615" s="858"/>
      <c r="D1615" s="858"/>
      <c r="E1615" s="858"/>
      <c r="F1615" s="858"/>
      <c r="G1615" s="858"/>
      <c r="H1615" s="858"/>
      <c r="I1615" s="859"/>
      <c r="J1615" s="405" t="str">
        <f>IF(基本情報入力シート!M1640="","",基本情報入力シート!M1640)</f>
        <v/>
      </c>
      <c r="K1615" s="406" t="str">
        <f>IF(基本情報入力シート!R1640="","",基本情報入力シート!R1640)</f>
        <v/>
      </c>
      <c r="L1615" s="406" t="str">
        <f>IF(基本情報入力シート!W1640="","",基本情報入力シート!W1640)</f>
        <v/>
      </c>
      <c r="M1615" s="405" t="str">
        <f>IF(基本情報入力シート!X1640="","",基本情報入力シート!X1640)</f>
        <v/>
      </c>
      <c r="N1615" s="157" t="str">
        <f>IF(基本情報入力シート!Y1640="","",基本情報入力シート!Y1640)</f>
        <v/>
      </c>
      <c r="O1615" s="164"/>
      <c r="P1615" s="43"/>
      <c r="Q1615" s="860"/>
      <c r="R1615" s="861"/>
      <c r="S1615" s="154" t="str">
        <f>IFERROR(ROUNDDOWN(Q1615*VLOOKUP(N1615,【参考】数式用!$AR$2:$AW$48,MATCH(P1615,【参考】数式用!$AT$4:$AW$4)+2,FALSE)*0.5, 0), "")</f>
        <v/>
      </c>
      <c r="T1615" s="47"/>
      <c r="U1615" s="156" t="str">
        <f>IFERROR(IF(AG1615&lt;&gt;"",Q1615*VLOOKUP(N1615,【参考】数式用!$AG$2:$AL$48,MATCH(P1615,【参考】数式用!$AI$4:$AL$4,0)+2,0), ""), "")</f>
        <v/>
      </c>
      <c r="V1615" s="42"/>
      <c r="W1615" s="862"/>
      <c r="X1615" s="863"/>
      <c r="Y1615" s="43"/>
      <c r="Z1615" s="48"/>
      <c r="AA1615" s="155"/>
      <c r="AB1615" s="49"/>
      <c r="AC1615" s="864" t="str">
        <f>IFERROR(IF(AG1615&lt;&gt;"",Z1615*VLOOKUP(N1615,【参考】数式用!$AG$2:$AL$48,MATCH(Y1615,【参考】数式用!$AI$4:$AL$4,0)+2,0), ""), "")</f>
        <v/>
      </c>
      <c r="AD1615" s="864"/>
      <c r="AE1615" s="409"/>
      <c r="AF1615" s="53"/>
      <c r="AG1615" s="421" t="str">
        <f>IFERROR(VLOOKUP(O1615, 【参考】数式用!$AY$5:$AY$13, 1, FALSE), "")</f>
        <v/>
      </c>
      <c r="AH1615" s="422" t="str">
        <f>IFERROR(VLOOKUP(N1615, 【参考】数式用!$BA$2:$BB$48, 2, FALSE), "")</f>
        <v/>
      </c>
      <c r="AI1615" s="423" t="str">
        <f t="shared" si="52"/>
        <v/>
      </c>
      <c r="AJ1615" s="424" t="str">
        <f t="shared" si="53"/>
        <v/>
      </c>
    </row>
    <row r="1616" spans="1:36" ht="30" customHeight="1">
      <c r="A1616" s="153">
        <v>1603</v>
      </c>
      <c r="B1616" s="857" t="str">
        <f>IF(基本情報入力シート!C1641="","",基本情報入力シート!C1641)</f>
        <v/>
      </c>
      <c r="C1616" s="858"/>
      <c r="D1616" s="858"/>
      <c r="E1616" s="858"/>
      <c r="F1616" s="858"/>
      <c r="G1616" s="858"/>
      <c r="H1616" s="858"/>
      <c r="I1616" s="859"/>
      <c r="J1616" s="405" t="str">
        <f>IF(基本情報入力シート!M1641="","",基本情報入力シート!M1641)</f>
        <v/>
      </c>
      <c r="K1616" s="406" t="str">
        <f>IF(基本情報入力シート!R1641="","",基本情報入力シート!R1641)</f>
        <v/>
      </c>
      <c r="L1616" s="406" t="str">
        <f>IF(基本情報入力シート!W1641="","",基本情報入力シート!W1641)</f>
        <v/>
      </c>
      <c r="M1616" s="405" t="str">
        <f>IF(基本情報入力シート!X1641="","",基本情報入力シート!X1641)</f>
        <v/>
      </c>
      <c r="N1616" s="157" t="str">
        <f>IF(基本情報入力シート!Y1641="","",基本情報入力シート!Y1641)</f>
        <v/>
      </c>
      <c r="O1616" s="164"/>
      <c r="P1616" s="43"/>
      <c r="Q1616" s="860"/>
      <c r="R1616" s="861"/>
      <c r="S1616" s="154" t="str">
        <f>IFERROR(ROUNDDOWN(Q1616*VLOOKUP(N1616,【参考】数式用!$AR$2:$AW$48,MATCH(P1616,【参考】数式用!$AT$4:$AW$4)+2,FALSE)*0.5, 0), "")</f>
        <v/>
      </c>
      <c r="T1616" s="47"/>
      <c r="U1616" s="156" t="str">
        <f>IFERROR(IF(AG1616&lt;&gt;"",Q1616*VLOOKUP(N1616,【参考】数式用!$AG$2:$AL$48,MATCH(P1616,【参考】数式用!$AI$4:$AL$4,0)+2,0), ""), "")</f>
        <v/>
      </c>
      <c r="V1616" s="42"/>
      <c r="W1616" s="862"/>
      <c r="X1616" s="863"/>
      <c r="Y1616" s="43"/>
      <c r="Z1616" s="48"/>
      <c r="AA1616" s="155"/>
      <c r="AB1616" s="49"/>
      <c r="AC1616" s="864" t="str">
        <f>IFERROR(IF(AG1616&lt;&gt;"",Z1616*VLOOKUP(N1616,【参考】数式用!$AG$2:$AL$48,MATCH(Y1616,【参考】数式用!$AI$4:$AL$4,0)+2,0), ""), "")</f>
        <v/>
      </c>
      <c r="AD1616" s="864"/>
      <c r="AE1616" s="409"/>
      <c r="AF1616" s="53"/>
      <c r="AG1616" s="421" t="str">
        <f>IFERROR(VLOOKUP(O1616, 【参考】数式用!$AY$5:$AY$13, 1, FALSE), "")</f>
        <v/>
      </c>
      <c r="AH1616" s="422" t="str">
        <f>IFERROR(VLOOKUP(N1616, 【参考】数式用!$BA$2:$BB$48, 2, FALSE), "")</f>
        <v/>
      </c>
      <c r="AI1616" s="423" t="str">
        <f t="shared" si="52"/>
        <v/>
      </c>
      <c r="AJ1616" s="424" t="str">
        <f t="shared" si="53"/>
        <v/>
      </c>
    </row>
    <row r="1617" spans="1:36" ht="30" customHeight="1">
      <c r="A1617" s="153">
        <v>1604</v>
      </c>
      <c r="B1617" s="857" t="str">
        <f>IF(基本情報入力シート!C1642="","",基本情報入力シート!C1642)</f>
        <v/>
      </c>
      <c r="C1617" s="858"/>
      <c r="D1617" s="858"/>
      <c r="E1617" s="858"/>
      <c r="F1617" s="858"/>
      <c r="G1617" s="858"/>
      <c r="H1617" s="858"/>
      <c r="I1617" s="859"/>
      <c r="J1617" s="405" t="str">
        <f>IF(基本情報入力シート!M1642="","",基本情報入力シート!M1642)</f>
        <v/>
      </c>
      <c r="K1617" s="406" t="str">
        <f>IF(基本情報入力シート!R1642="","",基本情報入力シート!R1642)</f>
        <v/>
      </c>
      <c r="L1617" s="406" t="str">
        <f>IF(基本情報入力シート!W1642="","",基本情報入力シート!W1642)</f>
        <v/>
      </c>
      <c r="M1617" s="405" t="str">
        <f>IF(基本情報入力シート!X1642="","",基本情報入力シート!X1642)</f>
        <v/>
      </c>
      <c r="N1617" s="157" t="str">
        <f>IF(基本情報入力シート!Y1642="","",基本情報入力シート!Y1642)</f>
        <v/>
      </c>
      <c r="O1617" s="164"/>
      <c r="P1617" s="43"/>
      <c r="Q1617" s="860"/>
      <c r="R1617" s="861"/>
      <c r="S1617" s="154" t="str">
        <f>IFERROR(ROUNDDOWN(Q1617*VLOOKUP(N1617,【参考】数式用!$AR$2:$AW$48,MATCH(P1617,【参考】数式用!$AT$4:$AW$4)+2,FALSE)*0.5, 0), "")</f>
        <v/>
      </c>
      <c r="T1617" s="47"/>
      <c r="U1617" s="156" t="str">
        <f>IFERROR(IF(AG1617&lt;&gt;"",Q1617*VLOOKUP(N1617,【参考】数式用!$AG$2:$AL$48,MATCH(P1617,【参考】数式用!$AI$4:$AL$4,0)+2,0), ""), "")</f>
        <v/>
      </c>
      <c r="V1617" s="42"/>
      <c r="W1617" s="862"/>
      <c r="X1617" s="863"/>
      <c r="Y1617" s="43"/>
      <c r="Z1617" s="48"/>
      <c r="AA1617" s="155"/>
      <c r="AB1617" s="49"/>
      <c r="AC1617" s="864" t="str">
        <f>IFERROR(IF(AG1617&lt;&gt;"",Z1617*VLOOKUP(N1617,【参考】数式用!$AG$2:$AL$48,MATCH(Y1617,【参考】数式用!$AI$4:$AL$4,0)+2,0), ""), "")</f>
        <v/>
      </c>
      <c r="AD1617" s="864"/>
      <c r="AE1617" s="409"/>
      <c r="AF1617" s="53"/>
      <c r="AG1617" s="421" t="str">
        <f>IFERROR(VLOOKUP(O1617, 【参考】数式用!$AY$5:$AY$13, 1, FALSE), "")</f>
        <v/>
      </c>
      <c r="AH1617" s="422" t="str">
        <f>IFERROR(VLOOKUP(N1617, 【参考】数式用!$BA$2:$BB$48, 2, FALSE), "")</f>
        <v/>
      </c>
      <c r="AI1617" s="423" t="str">
        <f t="shared" si="52"/>
        <v/>
      </c>
      <c r="AJ1617" s="424" t="str">
        <f t="shared" si="53"/>
        <v/>
      </c>
    </row>
    <row r="1618" spans="1:36" ht="30" customHeight="1">
      <c r="A1618" s="153">
        <v>1605</v>
      </c>
      <c r="B1618" s="857" t="str">
        <f>IF(基本情報入力シート!C1643="","",基本情報入力シート!C1643)</f>
        <v/>
      </c>
      <c r="C1618" s="858"/>
      <c r="D1618" s="858"/>
      <c r="E1618" s="858"/>
      <c r="F1618" s="858"/>
      <c r="G1618" s="858"/>
      <c r="H1618" s="858"/>
      <c r="I1618" s="859"/>
      <c r="J1618" s="405" t="str">
        <f>IF(基本情報入力シート!M1643="","",基本情報入力シート!M1643)</f>
        <v/>
      </c>
      <c r="K1618" s="406" t="str">
        <f>IF(基本情報入力シート!R1643="","",基本情報入力シート!R1643)</f>
        <v/>
      </c>
      <c r="L1618" s="406" t="str">
        <f>IF(基本情報入力シート!W1643="","",基本情報入力シート!W1643)</f>
        <v/>
      </c>
      <c r="M1618" s="405" t="str">
        <f>IF(基本情報入力シート!X1643="","",基本情報入力シート!X1643)</f>
        <v/>
      </c>
      <c r="N1618" s="157" t="str">
        <f>IF(基本情報入力シート!Y1643="","",基本情報入力シート!Y1643)</f>
        <v/>
      </c>
      <c r="O1618" s="164"/>
      <c r="P1618" s="43"/>
      <c r="Q1618" s="860"/>
      <c r="R1618" s="861"/>
      <c r="S1618" s="154" t="str">
        <f>IFERROR(ROUNDDOWN(Q1618*VLOOKUP(N1618,【参考】数式用!$AR$2:$AW$48,MATCH(P1618,【参考】数式用!$AT$4:$AW$4)+2,FALSE)*0.5, 0), "")</f>
        <v/>
      </c>
      <c r="T1618" s="47"/>
      <c r="U1618" s="156" t="str">
        <f>IFERROR(IF(AG1618&lt;&gt;"",Q1618*VLOOKUP(N1618,【参考】数式用!$AG$2:$AL$48,MATCH(P1618,【参考】数式用!$AI$4:$AL$4,0)+2,0), ""), "")</f>
        <v/>
      </c>
      <c r="V1618" s="42"/>
      <c r="W1618" s="862"/>
      <c r="X1618" s="863"/>
      <c r="Y1618" s="43"/>
      <c r="Z1618" s="48"/>
      <c r="AA1618" s="155"/>
      <c r="AB1618" s="49"/>
      <c r="AC1618" s="864" t="str">
        <f>IFERROR(IF(AG1618&lt;&gt;"",Z1618*VLOOKUP(N1618,【参考】数式用!$AG$2:$AL$48,MATCH(Y1618,【参考】数式用!$AI$4:$AL$4,0)+2,0), ""), "")</f>
        <v/>
      </c>
      <c r="AD1618" s="864"/>
      <c r="AE1618" s="409"/>
      <c r="AF1618" s="53"/>
      <c r="AG1618" s="421" t="str">
        <f>IFERROR(VLOOKUP(O1618, 【参考】数式用!$AY$5:$AY$13, 1, FALSE), "")</f>
        <v/>
      </c>
      <c r="AH1618" s="422" t="str">
        <f>IFERROR(VLOOKUP(N1618, 【参考】数式用!$BA$2:$BB$48, 2, FALSE), "")</f>
        <v/>
      </c>
      <c r="AI1618" s="423" t="str">
        <f t="shared" si="52"/>
        <v/>
      </c>
      <c r="AJ1618" s="424" t="str">
        <f t="shared" si="53"/>
        <v/>
      </c>
    </row>
    <row r="1619" spans="1:36" ht="30" customHeight="1">
      <c r="A1619" s="153">
        <v>1606</v>
      </c>
      <c r="B1619" s="857" t="str">
        <f>IF(基本情報入力シート!C1644="","",基本情報入力シート!C1644)</f>
        <v/>
      </c>
      <c r="C1619" s="858"/>
      <c r="D1619" s="858"/>
      <c r="E1619" s="858"/>
      <c r="F1619" s="858"/>
      <c r="G1619" s="858"/>
      <c r="H1619" s="858"/>
      <c r="I1619" s="859"/>
      <c r="J1619" s="405" t="str">
        <f>IF(基本情報入力シート!M1644="","",基本情報入力シート!M1644)</f>
        <v/>
      </c>
      <c r="K1619" s="406" t="str">
        <f>IF(基本情報入力シート!R1644="","",基本情報入力シート!R1644)</f>
        <v/>
      </c>
      <c r="L1619" s="406" t="str">
        <f>IF(基本情報入力シート!W1644="","",基本情報入力シート!W1644)</f>
        <v/>
      </c>
      <c r="M1619" s="405" t="str">
        <f>IF(基本情報入力シート!X1644="","",基本情報入力シート!X1644)</f>
        <v/>
      </c>
      <c r="N1619" s="157" t="str">
        <f>IF(基本情報入力シート!Y1644="","",基本情報入力シート!Y1644)</f>
        <v/>
      </c>
      <c r="O1619" s="164"/>
      <c r="P1619" s="43"/>
      <c r="Q1619" s="860"/>
      <c r="R1619" s="861"/>
      <c r="S1619" s="154" t="str">
        <f>IFERROR(ROUNDDOWN(Q1619*VLOOKUP(N1619,【参考】数式用!$AR$2:$AW$48,MATCH(P1619,【参考】数式用!$AT$4:$AW$4)+2,FALSE)*0.5, 0), "")</f>
        <v/>
      </c>
      <c r="T1619" s="47"/>
      <c r="U1619" s="156" t="str">
        <f>IFERROR(IF(AG1619&lt;&gt;"",Q1619*VLOOKUP(N1619,【参考】数式用!$AG$2:$AL$48,MATCH(P1619,【参考】数式用!$AI$4:$AL$4,0)+2,0), ""), "")</f>
        <v/>
      </c>
      <c r="V1619" s="42"/>
      <c r="W1619" s="862"/>
      <c r="X1619" s="863"/>
      <c r="Y1619" s="43"/>
      <c r="Z1619" s="48"/>
      <c r="AA1619" s="155"/>
      <c r="AB1619" s="49"/>
      <c r="AC1619" s="864" t="str">
        <f>IFERROR(IF(AG1619&lt;&gt;"",Z1619*VLOOKUP(N1619,【参考】数式用!$AG$2:$AL$48,MATCH(Y1619,【参考】数式用!$AI$4:$AL$4,0)+2,0), ""), "")</f>
        <v/>
      </c>
      <c r="AD1619" s="864"/>
      <c r="AE1619" s="409"/>
      <c r="AF1619" s="53"/>
      <c r="AG1619" s="421" t="str">
        <f>IFERROR(VLOOKUP(O1619, 【参考】数式用!$AY$5:$AY$13, 1, FALSE), "")</f>
        <v/>
      </c>
      <c r="AH1619" s="422" t="str">
        <f>IFERROR(VLOOKUP(N1619, 【参考】数式用!$BA$2:$BB$48, 2, FALSE), "")</f>
        <v/>
      </c>
      <c r="AI1619" s="423" t="str">
        <f t="shared" si="52"/>
        <v/>
      </c>
      <c r="AJ1619" s="424" t="str">
        <f t="shared" si="53"/>
        <v/>
      </c>
    </row>
    <row r="1620" spans="1:36" ht="30" customHeight="1">
      <c r="A1620" s="153">
        <v>1607</v>
      </c>
      <c r="B1620" s="857" t="str">
        <f>IF(基本情報入力シート!C1645="","",基本情報入力シート!C1645)</f>
        <v/>
      </c>
      <c r="C1620" s="858"/>
      <c r="D1620" s="858"/>
      <c r="E1620" s="858"/>
      <c r="F1620" s="858"/>
      <c r="G1620" s="858"/>
      <c r="H1620" s="858"/>
      <c r="I1620" s="859"/>
      <c r="J1620" s="405" t="str">
        <f>IF(基本情報入力シート!M1645="","",基本情報入力シート!M1645)</f>
        <v/>
      </c>
      <c r="K1620" s="406" t="str">
        <f>IF(基本情報入力シート!R1645="","",基本情報入力シート!R1645)</f>
        <v/>
      </c>
      <c r="L1620" s="406" t="str">
        <f>IF(基本情報入力シート!W1645="","",基本情報入力シート!W1645)</f>
        <v/>
      </c>
      <c r="M1620" s="405" t="str">
        <f>IF(基本情報入力シート!X1645="","",基本情報入力シート!X1645)</f>
        <v/>
      </c>
      <c r="N1620" s="157" t="str">
        <f>IF(基本情報入力シート!Y1645="","",基本情報入力シート!Y1645)</f>
        <v/>
      </c>
      <c r="O1620" s="164"/>
      <c r="P1620" s="43"/>
      <c r="Q1620" s="860"/>
      <c r="R1620" s="861"/>
      <c r="S1620" s="154" t="str">
        <f>IFERROR(ROUNDDOWN(Q1620*VLOOKUP(N1620,【参考】数式用!$AR$2:$AW$48,MATCH(P1620,【参考】数式用!$AT$4:$AW$4)+2,FALSE)*0.5, 0), "")</f>
        <v/>
      </c>
      <c r="T1620" s="47"/>
      <c r="U1620" s="156" t="str">
        <f>IFERROR(IF(AG1620&lt;&gt;"",Q1620*VLOOKUP(N1620,【参考】数式用!$AG$2:$AL$48,MATCH(P1620,【参考】数式用!$AI$4:$AL$4,0)+2,0), ""), "")</f>
        <v/>
      </c>
      <c r="V1620" s="42"/>
      <c r="W1620" s="862"/>
      <c r="X1620" s="863"/>
      <c r="Y1620" s="43"/>
      <c r="Z1620" s="48"/>
      <c r="AA1620" s="155"/>
      <c r="AB1620" s="49"/>
      <c r="AC1620" s="864" t="str">
        <f>IFERROR(IF(AG1620&lt;&gt;"",Z1620*VLOOKUP(N1620,【参考】数式用!$AG$2:$AL$48,MATCH(Y1620,【参考】数式用!$AI$4:$AL$4,0)+2,0), ""), "")</f>
        <v/>
      </c>
      <c r="AD1620" s="864"/>
      <c r="AE1620" s="409"/>
      <c r="AF1620" s="53"/>
      <c r="AG1620" s="421" t="str">
        <f>IFERROR(VLOOKUP(O1620, 【参考】数式用!$AY$5:$AY$13, 1, FALSE), "")</f>
        <v/>
      </c>
      <c r="AH1620" s="422" t="str">
        <f>IFERROR(VLOOKUP(N1620, 【参考】数式用!$BA$2:$BB$48, 2, FALSE), "")</f>
        <v/>
      </c>
      <c r="AI1620" s="423" t="str">
        <f t="shared" si="52"/>
        <v/>
      </c>
      <c r="AJ1620" s="424" t="str">
        <f t="shared" si="53"/>
        <v/>
      </c>
    </row>
    <row r="1621" spans="1:36" ht="30" customHeight="1">
      <c r="A1621" s="153">
        <v>1608</v>
      </c>
      <c r="B1621" s="857" t="str">
        <f>IF(基本情報入力シート!C1646="","",基本情報入力シート!C1646)</f>
        <v/>
      </c>
      <c r="C1621" s="858"/>
      <c r="D1621" s="858"/>
      <c r="E1621" s="858"/>
      <c r="F1621" s="858"/>
      <c r="G1621" s="858"/>
      <c r="H1621" s="858"/>
      <c r="I1621" s="859"/>
      <c r="J1621" s="405" t="str">
        <f>IF(基本情報入力シート!M1646="","",基本情報入力シート!M1646)</f>
        <v/>
      </c>
      <c r="K1621" s="406" t="str">
        <f>IF(基本情報入力シート!R1646="","",基本情報入力シート!R1646)</f>
        <v/>
      </c>
      <c r="L1621" s="406" t="str">
        <f>IF(基本情報入力シート!W1646="","",基本情報入力シート!W1646)</f>
        <v/>
      </c>
      <c r="M1621" s="405" t="str">
        <f>IF(基本情報入力シート!X1646="","",基本情報入力シート!X1646)</f>
        <v/>
      </c>
      <c r="N1621" s="157" t="str">
        <f>IF(基本情報入力シート!Y1646="","",基本情報入力シート!Y1646)</f>
        <v/>
      </c>
      <c r="O1621" s="164"/>
      <c r="P1621" s="43"/>
      <c r="Q1621" s="860"/>
      <c r="R1621" s="861"/>
      <c r="S1621" s="154" t="str">
        <f>IFERROR(ROUNDDOWN(Q1621*VLOOKUP(N1621,【参考】数式用!$AR$2:$AW$48,MATCH(P1621,【参考】数式用!$AT$4:$AW$4)+2,FALSE)*0.5, 0), "")</f>
        <v/>
      </c>
      <c r="T1621" s="47"/>
      <c r="U1621" s="156" t="str">
        <f>IFERROR(IF(AG1621&lt;&gt;"",Q1621*VLOOKUP(N1621,【参考】数式用!$AG$2:$AL$48,MATCH(P1621,【参考】数式用!$AI$4:$AL$4,0)+2,0), ""), "")</f>
        <v/>
      </c>
      <c r="V1621" s="42"/>
      <c r="W1621" s="862"/>
      <c r="X1621" s="863"/>
      <c r="Y1621" s="43"/>
      <c r="Z1621" s="48"/>
      <c r="AA1621" s="155"/>
      <c r="AB1621" s="49"/>
      <c r="AC1621" s="864" t="str">
        <f>IFERROR(IF(AG1621&lt;&gt;"",Z1621*VLOOKUP(N1621,【参考】数式用!$AG$2:$AL$48,MATCH(Y1621,【参考】数式用!$AI$4:$AL$4,0)+2,0), ""), "")</f>
        <v/>
      </c>
      <c r="AD1621" s="864"/>
      <c r="AE1621" s="409"/>
      <c r="AF1621" s="53"/>
      <c r="AG1621" s="421" t="str">
        <f>IFERROR(VLOOKUP(O1621, 【参考】数式用!$AY$5:$AY$13, 1, FALSE), "")</f>
        <v/>
      </c>
      <c r="AH1621" s="422" t="str">
        <f>IFERROR(VLOOKUP(N1621, 【参考】数式用!$BA$2:$BB$48, 2, FALSE), "")</f>
        <v/>
      </c>
      <c r="AI1621" s="423" t="str">
        <f t="shared" si="52"/>
        <v/>
      </c>
      <c r="AJ1621" s="424" t="str">
        <f t="shared" si="53"/>
        <v/>
      </c>
    </row>
    <row r="1622" spans="1:36" ht="30" customHeight="1">
      <c r="A1622" s="153">
        <v>1609</v>
      </c>
      <c r="B1622" s="857" t="str">
        <f>IF(基本情報入力シート!C1647="","",基本情報入力シート!C1647)</f>
        <v/>
      </c>
      <c r="C1622" s="858"/>
      <c r="D1622" s="858"/>
      <c r="E1622" s="858"/>
      <c r="F1622" s="858"/>
      <c r="G1622" s="858"/>
      <c r="H1622" s="858"/>
      <c r="I1622" s="859"/>
      <c r="J1622" s="405" t="str">
        <f>IF(基本情報入力シート!M1647="","",基本情報入力シート!M1647)</f>
        <v/>
      </c>
      <c r="K1622" s="406" t="str">
        <f>IF(基本情報入力シート!R1647="","",基本情報入力シート!R1647)</f>
        <v/>
      </c>
      <c r="L1622" s="406" t="str">
        <f>IF(基本情報入力シート!W1647="","",基本情報入力シート!W1647)</f>
        <v/>
      </c>
      <c r="M1622" s="405" t="str">
        <f>IF(基本情報入力シート!X1647="","",基本情報入力シート!X1647)</f>
        <v/>
      </c>
      <c r="N1622" s="157" t="str">
        <f>IF(基本情報入力シート!Y1647="","",基本情報入力シート!Y1647)</f>
        <v/>
      </c>
      <c r="O1622" s="164"/>
      <c r="P1622" s="43"/>
      <c r="Q1622" s="860"/>
      <c r="R1622" s="861"/>
      <c r="S1622" s="154" t="str">
        <f>IFERROR(ROUNDDOWN(Q1622*VLOOKUP(N1622,【参考】数式用!$AR$2:$AW$48,MATCH(P1622,【参考】数式用!$AT$4:$AW$4)+2,FALSE)*0.5, 0), "")</f>
        <v/>
      </c>
      <c r="T1622" s="47"/>
      <c r="U1622" s="156" t="str">
        <f>IFERROR(IF(AG1622&lt;&gt;"",Q1622*VLOOKUP(N1622,【参考】数式用!$AG$2:$AL$48,MATCH(P1622,【参考】数式用!$AI$4:$AL$4,0)+2,0), ""), "")</f>
        <v/>
      </c>
      <c r="V1622" s="42"/>
      <c r="W1622" s="862"/>
      <c r="X1622" s="863"/>
      <c r="Y1622" s="43"/>
      <c r="Z1622" s="48"/>
      <c r="AA1622" s="155"/>
      <c r="AB1622" s="49"/>
      <c r="AC1622" s="864" t="str">
        <f>IFERROR(IF(AG1622&lt;&gt;"",Z1622*VLOOKUP(N1622,【参考】数式用!$AG$2:$AL$48,MATCH(Y1622,【参考】数式用!$AI$4:$AL$4,0)+2,0), ""), "")</f>
        <v/>
      </c>
      <c r="AD1622" s="864"/>
      <c r="AE1622" s="409"/>
      <c r="AF1622" s="53"/>
      <c r="AG1622" s="421" t="str">
        <f>IFERROR(VLOOKUP(O1622, 【参考】数式用!$AY$5:$AY$13, 1, FALSE), "")</f>
        <v/>
      </c>
      <c r="AH1622" s="422" t="str">
        <f>IFERROR(VLOOKUP(N1622, 【参考】数式用!$BA$2:$BB$48, 2, FALSE), "")</f>
        <v/>
      </c>
      <c r="AI1622" s="423" t="str">
        <f t="shared" si="52"/>
        <v/>
      </c>
      <c r="AJ1622" s="424" t="str">
        <f t="shared" si="53"/>
        <v/>
      </c>
    </row>
    <row r="1623" spans="1:36" ht="30" customHeight="1">
      <c r="A1623" s="153">
        <v>1610</v>
      </c>
      <c r="B1623" s="857" t="str">
        <f>IF(基本情報入力シート!C1648="","",基本情報入力シート!C1648)</f>
        <v/>
      </c>
      <c r="C1623" s="858"/>
      <c r="D1623" s="858"/>
      <c r="E1623" s="858"/>
      <c r="F1623" s="858"/>
      <c r="G1623" s="858"/>
      <c r="H1623" s="858"/>
      <c r="I1623" s="859"/>
      <c r="J1623" s="405" t="str">
        <f>IF(基本情報入力シート!M1648="","",基本情報入力シート!M1648)</f>
        <v/>
      </c>
      <c r="K1623" s="406" t="str">
        <f>IF(基本情報入力シート!R1648="","",基本情報入力シート!R1648)</f>
        <v/>
      </c>
      <c r="L1623" s="406" t="str">
        <f>IF(基本情報入力シート!W1648="","",基本情報入力シート!W1648)</f>
        <v/>
      </c>
      <c r="M1623" s="405" t="str">
        <f>IF(基本情報入力シート!X1648="","",基本情報入力シート!X1648)</f>
        <v/>
      </c>
      <c r="N1623" s="157" t="str">
        <f>IF(基本情報入力シート!Y1648="","",基本情報入力シート!Y1648)</f>
        <v/>
      </c>
      <c r="O1623" s="164"/>
      <c r="P1623" s="43"/>
      <c r="Q1623" s="860"/>
      <c r="R1623" s="861"/>
      <c r="S1623" s="154" t="str">
        <f>IFERROR(ROUNDDOWN(Q1623*VLOOKUP(N1623,【参考】数式用!$AR$2:$AW$48,MATCH(P1623,【参考】数式用!$AT$4:$AW$4)+2,FALSE)*0.5, 0), "")</f>
        <v/>
      </c>
      <c r="T1623" s="47"/>
      <c r="U1623" s="156" t="str">
        <f>IFERROR(IF(AG1623&lt;&gt;"",Q1623*VLOOKUP(N1623,【参考】数式用!$AG$2:$AL$48,MATCH(P1623,【参考】数式用!$AI$4:$AL$4,0)+2,0), ""), "")</f>
        <v/>
      </c>
      <c r="V1623" s="42"/>
      <c r="W1623" s="862"/>
      <c r="X1623" s="863"/>
      <c r="Y1623" s="43"/>
      <c r="Z1623" s="48"/>
      <c r="AA1623" s="155"/>
      <c r="AB1623" s="49"/>
      <c r="AC1623" s="864" t="str">
        <f>IFERROR(IF(AG1623&lt;&gt;"",Z1623*VLOOKUP(N1623,【参考】数式用!$AG$2:$AL$48,MATCH(Y1623,【参考】数式用!$AI$4:$AL$4,0)+2,0), ""), "")</f>
        <v/>
      </c>
      <c r="AD1623" s="864"/>
      <c r="AE1623" s="409"/>
      <c r="AF1623" s="53"/>
      <c r="AG1623" s="421" t="str">
        <f>IFERROR(VLOOKUP(O1623, 【参考】数式用!$AY$5:$AY$13, 1, FALSE), "")</f>
        <v/>
      </c>
      <c r="AH1623" s="422" t="str">
        <f>IFERROR(VLOOKUP(N1623, 【参考】数式用!$BA$2:$BB$48, 2, FALSE), "")</f>
        <v/>
      </c>
      <c r="AI1623" s="423" t="str">
        <f t="shared" si="52"/>
        <v/>
      </c>
      <c r="AJ1623" s="424" t="str">
        <f t="shared" si="53"/>
        <v/>
      </c>
    </row>
    <row r="1624" spans="1:36" ht="30" customHeight="1">
      <c r="A1624" s="153">
        <v>1611</v>
      </c>
      <c r="B1624" s="857" t="str">
        <f>IF(基本情報入力シート!C1649="","",基本情報入力シート!C1649)</f>
        <v/>
      </c>
      <c r="C1624" s="858"/>
      <c r="D1624" s="858"/>
      <c r="E1624" s="858"/>
      <c r="F1624" s="858"/>
      <c r="G1624" s="858"/>
      <c r="H1624" s="858"/>
      <c r="I1624" s="859"/>
      <c r="J1624" s="405" t="str">
        <f>IF(基本情報入力シート!M1649="","",基本情報入力シート!M1649)</f>
        <v/>
      </c>
      <c r="K1624" s="406" t="str">
        <f>IF(基本情報入力シート!R1649="","",基本情報入力シート!R1649)</f>
        <v/>
      </c>
      <c r="L1624" s="406" t="str">
        <f>IF(基本情報入力シート!W1649="","",基本情報入力シート!W1649)</f>
        <v/>
      </c>
      <c r="M1624" s="405" t="str">
        <f>IF(基本情報入力シート!X1649="","",基本情報入力シート!X1649)</f>
        <v/>
      </c>
      <c r="N1624" s="157" t="str">
        <f>IF(基本情報入力シート!Y1649="","",基本情報入力シート!Y1649)</f>
        <v/>
      </c>
      <c r="O1624" s="164"/>
      <c r="P1624" s="43"/>
      <c r="Q1624" s="860"/>
      <c r="R1624" s="861"/>
      <c r="S1624" s="154" t="str">
        <f>IFERROR(ROUNDDOWN(Q1624*VLOOKUP(N1624,【参考】数式用!$AR$2:$AW$48,MATCH(P1624,【参考】数式用!$AT$4:$AW$4)+2,FALSE)*0.5, 0), "")</f>
        <v/>
      </c>
      <c r="T1624" s="47"/>
      <c r="U1624" s="156" t="str">
        <f>IFERROR(IF(AG1624&lt;&gt;"",Q1624*VLOOKUP(N1624,【参考】数式用!$AG$2:$AL$48,MATCH(P1624,【参考】数式用!$AI$4:$AL$4,0)+2,0), ""), "")</f>
        <v/>
      </c>
      <c r="V1624" s="42"/>
      <c r="W1624" s="862"/>
      <c r="X1624" s="863"/>
      <c r="Y1624" s="43"/>
      <c r="Z1624" s="48"/>
      <c r="AA1624" s="155"/>
      <c r="AB1624" s="49"/>
      <c r="AC1624" s="864" t="str">
        <f>IFERROR(IF(AG1624&lt;&gt;"",Z1624*VLOOKUP(N1624,【参考】数式用!$AG$2:$AL$48,MATCH(Y1624,【参考】数式用!$AI$4:$AL$4,0)+2,0), ""), "")</f>
        <v/>
      </c>
      <c r="AD1624" s="864"/>
      <c r="AE1624" s="409"/>
      <c r="AF1624" s="53"/>
      <c r="AG1624" s="421" t="str">
        <f>IFERROR(VLOOKUP(O1624, 【参考】数式用!$AY$5:$AY$13, 1, FALSE), "")</f>
        <v/>
      </c>
      <c r="AH1624" s="422" t="str">
        <f>IFERROR(VLOOKUP(N1624, 【参考】数式用!$BA$2:$BB$48, 2, FALSE), "")</f>
        <v/>
      </c>
      <c r="AI1624" s="423" t="str">
        <f t="shared" si="52"/>
        <v/>
      </c>
      <c r="AJ1624" s="424" t="str">
        <f t="shared" si="53"/>
        <v/>
      </c>
    </row>
    <row r="1625" spans="1:36" ht="30" customHeight="1">
      <c r="A1625" s="153">
        <v>1612</v>
      </c>
      <c r="B1625" s="857" t="str">
        <f>IF(基本情報入力シート!C1650="","",基本情報入力シート!C1650)</f>
        <v/>
      </c>
      <c r="C1625" s="858"/>
      <c r="D1625" s="858"/>
      <c r="E1625" s="858"/>
      <c r="F1625" s="858"/>
      <c r="G1625" s="858"/>
      <c r="H1625" s="858"/>
      <c r="I1625" s="859"/>
      <c r="J1625" s="405" t="str">
        <f>IF(基本情報入力シート!M1650="","",基本情報入力シート!M1650)</f>
        <v/>
      </c>
      <c r="K1625" s="406" t="str">
        <f>IF(基本情報入力シート!R1650="","",基本情報入力シート!R1650)</f>
        <v/>
      </c>
      <c r="L1625" s="406" t="str">
        <f>IF(基本情報入力シート!W1650="","",基本情報入力シート!W1650)</f>
        <v/>
      </c>
      <c r="M1625" s="405" t="str">
        <f>IF(基本情報入力シート!X1650="","",基本情報入力シート!X1650)</f>
        <v/>
      </c>
      <c r="N1625" s="157" t="str">
        <f>IF(基本情報入力シート!Y1650="","",基本情報入力シート!Y1650)</f>
        <v/>
      </c>
      <c r="O1625" s="164"/>
      <c r="P1625" s="43"/>
      <c r="Q1625" s="860"/>
      <c r="R1625" s="861"/>
      <c r="S1625" s="154" t="str">
        <f>IFERROR(ROUNDDOWN(Q1625*VLOOKUP(N1625,【参考】数式用!$AR$2:$AW$48,MATCH(P1625,【参考】数式用!$AT$4:$AW$4)+2,FALSE)*0.5, 0), "")</f>
        <v/>
      </c>
      <c r="T1625" s="47"/>
      <c r="U1625" s="156" t="str">
        <f>IFERROR(IF(AG1625&lt;&gt;"",Q1625*VLOOKUP(N1625,【参考】数式用!$AG$2:$AL$48,MATCH(P1625,【参考】数式用!$AI$4:$AL$4,0)+2,0), ""), "")</f>
        <v/>
      </c>
      <c r="V1625" s="42"/>
      <c r="W1625" s="862"/>
      <c r="X1625" s="863"/>
      <c r="Y1625" s="43"/>
      <c r="Z1625" s="48"/>
      <c r="AA1625" s="155"/>
      <c r="AB1625" s="49"/>
      <c r="AC1625" s="864" t="str">
        <f>IFERROR(IF(AG1625&lt;&gt;"",Z1625*VLOOKUP(N1625,【参考】数式用!$AG$2:$AL$48,MATCH(Y1625,【参考】数式用!$AI$4:$AL$4,0)+2,0), ""), "")</f>
        <v/>
      </c>
      <c r="AD1625" s="864"/>
      <c r="AE1625" s="409"/>
      <c r="AF1625" s="53"/>
      <c r="AG1625" s="421" t="str">
        <f>IFERROR(VLOOKUP(O1625, 【参考】数式用!$AY$5:$AY$13, 1, FALSE), "")</f>
        <v/>
      </c>
      <c r="AH1625" s="422" t="str">
        <f>IFERROR(VLOOKUP(N1625, 【参考】数式用!$BA$2:$BB$48, 2, FALSE), "")</f>
        <v/>
      </c>
      <c r="AI1625" s="423" t="str">
        <f t="shared" si="52"/>
        <v/>
      </c>
      <c r="AJ1625" s="424" t="str">
        <f t="shared" si="53"/>
        <v/>
      </c>
    </row>
    <row r="1626" spans="1:36" ht="30" customHeight="1">
      <c r="A1626" s="153">
        <v>1613</v>
      </c>
      <c r="B1626" s="857" t="str">
        <f>IF(基本情報入力シート!C1651="","",基本情報入力シート!C1651)</f>
        <v/>
      </c>
      <c r="C1626" s="858"/>
      <c r="D1626" s="858"/>
      <c r="E1626" s="858"/>
      <c r="F1626" s="858"/>
      <c r="G1626" s="858"/>
      <c r="H1626" s="858"/>
      <c r="I1626" s="859"/>
      <c r="J1626" s="405" t="str">
        <f>IF(基本情報入力シート!M1651="","",基本情報入力シート!M1651)</f>
        <v/>
      </c>
      <c r="K1626" s="406" t="str">
        <f>IF(基本情報入力シート!R1651="","",基本情報入力シート!R1651)</f>
        <v/>
      </c>
      <c r="L1626" s="406" t="str">
        <f>IF(基本情報入力シート!W1651="","",基本情報入力シート!W1651)</f>
        <v/>
      </c>
      <c r="M1626" s="405" t="str">
        <f>IF(基本情報入力シート!X1651="","",基本情報入力シート!X1651)</f>
        <v/>
      </c>
      <c r="N1626" s="157" t="str">
        <f>IF(基本情報入力シート!Y1651="","",基本情報入力シート!Y1651)</f>
        <v/>
      </c>
      <c r="O1626" s="164"/>
      <c r="P1626" s="43"/>
      <c r="Q1626" s="860"/>
      <c r="R1626" s="861"/>
      <c r="S1626" s="154" t="str">
        <f>IFERROR(ROUNDDOWN(Q1626*VLOOKUP(N1626,【参考】数式用!$AR$2:$AW$48,MATCH(P1626,【参考】数式用!$AT$4:$AW$4)+2,FALSE)*0.5, 0), "")</f>
        <v/>
      </c>
      <c r="T1626" s="47"/>
      <c r="U1626" s="156" t="str">
        <f>IFERROR(IF(AG1626&lt;&gt;"",Q1626*VLOOKUP(N1626,【参考】数式用!$AG$2:$AL$48,MATCH(P1626,【参考】数式用!$AI$4:$AL$4,0)+2,0), ""), "")</f>
        <v/>
      </c>
      <c r="V1626" s="42"/>
      <c r="W1626" s="862"/>
      <c r="X1626" s="863"/>
      <c r="Y1626" s="43"/>
      <c r="Z1626" s="48"/>
      <c r="AA1626" s="155"/>
      <c r="AB1626" s="49"/>
      <c r="AC1626" s="864" t="str">
        <f>IFERROR(IF(AG1626&lt;&gt;"",Z1626*VLOOKUP(N1626,【参考】数式用!$AG$2:$AL$48,MATCH(Y1626,【参考】数式用!$AI$4:$AL$4,0)+2,0), ""), "")</f>
        <v/>
      </c>
      <c r="AD1626" s="864"/>
      <c r="AE1626" s="409"/>
      <c r="AF1626" s="53"/>
      <c r="AG1626" s="421" t="str">
        <f>IFERROR(VLOOKUP(O1626, 【参考】数式用!$AY$5:$AY$13, 1, FALSE), "")</f>
        <v/>
      </c>
      <c r="AH1626" s="422" t="str">
        <f>IFERROR(VLOOKUP(N1626, 【参考】数式用!$BA$2:$BB$48, 2, FALSE), "")</f>
        <v/>
      </c>
      <c r="AI1626" s="423" t="str">
        <f t="shared" si="52"/>
        <v/>
      </c>
      <c r="AJ1626" s="424" t="str">
        <f t="shared" si="53"/>
        <v/>
      </c>
    </row>
    <row r="1627" spans="1:36" ht="30" customHeight="1">
      <c r="A1627" s="153">
        <v>1614</v>
      </c>
      <c r="B1627" s="857" t="str">
        <f>IF(基本情報入力シート!C1652="","",基本情報入力シート!C1652)</f>
        <v/>
      </c>
      <c r="C1627" s="858"/>
      <c r="D1627" s="858"/>
      <c r="E1627" s="858"/>
      <c r="F1627" s="858"/>
      <c r="G1627" s="858"/>
      <c r="H1627" s="858"/>
      <c r="I1627" s="859"/>
      <c r="J1627" s="405" t="str">
        <f>IF(基本情報入力シート!M1652="","",基本情報入力シート!M1652)</f>
        <v/>
      </c>
      <c r="K1627" s="406" t="str">
        <f>IF(基本情報入力シート!R1652="","",基本情報入力シート!R1652)</f>
        <v/>
      </c>
      <c r="L1627" s="406" t="str">
        <f>IF(基本情報入力シート!W1652="","",基本情報入力シート!W1652)</f>
        <v/>
      </c>
      <c r="M1627" s="405" t="str">
        <f>IF(基本情報入力シート!X1652="","",基本情報入力シート!X1652)</f>
        <v/>
      </c>
      <c r="N1627" s="157" t="str">
        <f>IF(基本情報入力シート!Y1652="","",基本情報入力シート!Y1652)</f>
        <v/>
      </c>
      <c r="O1627" s="164"/>
      <c r="P1627" s="43"/>
      <c r="Q1627" s="860"/>
      <c r="R1627" s="861"/>
      <c r="S1627" s="154" t="str">
        <f>IFERROR(ROUNDDOWN(Q1627*VLOOKUP(N1627,【参考】数式用!$AR$2:$AW$48,MATCH(P1627,【参考】数式用!$AT$4:$AW$4)+2,FALSE)*0.5, 0), "")</f>
        <v/>
      </c>
      <c r="T1627" s="47"/>
      <c r="U1627" s="156" t="str">
        <f>IFERROR(IF(AG1627&lt;&gt;"",Q1627*VLOOKUP(N1627,【参考】数式用!$AG$2:$AL$48,MATCH(P1627,【参考】数式用!$AI$4:$AL$4,0)+2,0), ""), "")</f>
        <v/>
      </c>
      <c r="V1627" s="42"/>
      <c r="W1627" s="862"/>
      <c r="X1627" s="863"/>
      <c r="Y1627" s="43"/>
      <c r="Z1627" s="48"/>
      <c r="AA1627" s="155"/>
      <c r="AB1627" s="49"/>
      <c r="AC1627" s="864" t="str">
        <f>IFERROR(IF(AG1627&lt;&gt;"",Z1627*VLOOKUP(N1627,【参考】数式用!$AG$2:$AL$48,MATCH(Y1627,【参考】数式用!$AI$4:$AL$4,0)+2,0), ""), "")</f>
        <v/>
      </c>
      <c r="AD1627" s="864"/>
      <c r="AE1627" s="409"/>
      <c r="AF1627" s="53"/>
      <c r="AG1627" s="421" t="str">
        <f>IFERROR(VLOOKUP(O1627, 【参考】数式用!$AY$5:$AY$13, 1, FALSE), "")</f>
        <v/>
      </c>
      <c r="AH1627" s="422" t="str">
        <f>IFERROR(VLOOKUP(N1627, 【参考】数式用!$BA$2:$BB$48, 2, FALSE), "")</f>
        <v/>
      </c>
      <c r="AI1627" s="423" t="str">
        <f t="shared" si="52"/>
        <v/>
      </c>
      <c r="AJ1627" s="424" t="str">
        <f t="shared" si="53"/>
        <v/>
      </c>
    </row>
    <row r="1628" spans="1:36" ht="30" customHeight="1">
      <c r="A1628" s="153">
        <v>1615</v>
      </c>
      <c r="B1628" s="857" t="str">
        <f>IF(基本情報入力シート!C1653="","",基本情報入力シート!C1653)</f>
        <v/>
      </c>
      <c r="C1628" s="858"/>
      <c r="D1628" s="858"/>
      <c r="E1628" s="858"/>
      <c r="F1628" s="858"/>
      <c r="G1628" s="858"/>
      <c r="H1628" s="858"/>
      <c r="I1628" s="859"/>
      <c r="J1628" s="405" t="str">
        <f>IF(基本情報入力シート!M1653="","",基本情報入力シート!M1653)</f>
        <v/>
      </c>
      <c r="K1628" s="406" t="str">
        <f>IF(基本情報入力シート!R1653="","",基本情報入力シート!R1653)</f>
        <v/>
      </c>
      <c r="L1628" s="406" t="str">
        <f>IF(基本情報入力シート!W1653="","",基本情報入力シート!W1653)</f>
        <v/>
      </c>
      <c r="M1628" s="405" t="str">
        <f>IF(基本情報入力シート!X1653="","",基本情報入力シート!X1653)</f>
        <v/>
      </c>
      <c r="N1628" s="157" t="str">
        <f>IF(基本情報入力シート!Y1653="","",基本情報入力シート!Y1653)</f>
        <v/>
      </c>
      <c r="O1628" s="164"/>
      <c r="P1628" s="43"/>
      <c r="Q1628" s="860"/>
      <c r="R1628" s="861"/>
      <c r="S1628" s="154" t="str">
        <f>IFERROR(ROUNDDOWN(Q1628*VLOOKUP(N1628,【参考】数式用!$AR$2:$AW$48,MATCH(P1628,【参考】数式用!$AT$4:$AW$4)+2,FALSE)*0.5, 0), "")</f>
        <v/>
      </c>
      <c r="T1628" s="47"/>
      <c r="U1628" s="156" t="str">
        <f>IFERROR(IF(AG1628&lt;&gt;"",Q1628*VLOOKUP(N1628,【参考】数式用!$AG$2:$AL$48,MATCH(P1628,【参考】数式用!$AI$4:$AL$4,0)+2,0), ""), "")</f>
        <v/>
      </c>
      <c r="V1628" s="42"/>
      <c r="W1628" s="862"/>
      <c r="X1628" s="863"/>
      <c r="Y1628" s="43"/>
      <c r="Z1628" s="48"/>
      <c r="AA1628" s="155"/>
      <c r="AB1628" s="49"/>
      <c r="AC1628" s="864" t="str">
        <f>IFERROR(IF(AG1628&lt;&gt;"",Z1628*VLOOKUP(N1628,【参考】数式用!$AG$2:$AL$48,MATCH(Y1628,【参考】数式用!$AI$4:$AL$4,0)+2,0), ""), "")</f>
        <v/>
      </c>
      <c r="AD1628" s="864"/>
      <c r="AE1628" s="409"/>
      <c r="AF1628" s="53"/>
      <c r="AG1628" s="421" t="str">
        <f>IFERROR(VLOOKUP(O1628, 【参考】数式用!$AY$5:$AY$13, 1, FALSE), "")</f>
        <v/>
      </c>
      <c r="AH1628" s="422" t="str">
        <f>IFERROR(VLOOKUP(N1628, 【参考】数式用!$BA$2:$BB$48, 2, FALSE), "")</f>
        <v/>
      </c>
      <c r="AI1628" s="423" t="str">
        <f t="shared" si="52"/>
        <v/>
      </c>
      <c r="AJ1628" s="424" t="str">
        <f t="shared" si="53"/>
        <v/>
      </c>
    </row>
    <row r="1629" spans="1:36" ht="30" customHeight="1">
      <c r="A1629" s="153">
        <v>1616</v>
      </c>
      <c r="B1629" s="857" t="str">
        <f>IF(基本情報入力シート!C1654="","",基本情報入力シート!C1654)</f>
        <v/>
      </c>
      <c r="C1629" s="858"/>
      <c r="D1629" s="858"/>
      <c r="E1629" s="858"/>
      <c r="F1629" s="858"/>
      <c r="G1629" s="858"/>
      <c r="H1629" s="858"/>
      <c r="I1629" s="859"/>
      <c r="J1629" s="405" t="str">
        <f>IF(基本情報入力シート!M1654="","",基本情報入力シート!M1654)</f>
        <v/>
      </c>
      <c r="K1629" s="406" t="str">
        <f>IF(基本情報入力シート!R1654="","",基本情報入力シート!R1654)</f>
        <v/>
      </c>
      <c r="L1629" s="406" t="str">
        <f>IF(基本情報入力シート!W1654="","",基本情報入力シート!W1654)</f>
        <v/>
      </c>
      <c r="M1629" s="405" t="str">
        <f>IF(基本情報入力シート!X1654="","",基本情報入力シート!X1654)</f>
        <v/>
      </c>
      <c r="N1629" s="157" t="str">
        <f>IF(基本情報入力シート!Y1654="","",基本情報入力シート!Y1654)</f>
        <v/>
      </c>
      <c r="O1629" s="164"/>
      <c r="P1629" s="43"/>
      <c r="Q1629" s="860"/>
      <c r="R1629" s="861"/>
      <c r="S1629" s="154" t="str">
        <f>IFERROR(ROUNDDOWN(Q1629*VLOOKUP(N1629,【参考】数式用!$AR$2:$AW$48,MATCH(P1629,【参考】数式用!$AT$4:$AW$4)+2,FALSE)*0.5, 0), "")</f>
        <v/>
      </c>
      <c r="T1629" s="47"/>
      <c r="U1629" s="156" t="str">
        <f>IFERROR(IF(AG1629&lt;&gt;"",Q1629*VLOOKUP(N1629,【参考】数式用!$AG$2:$AL$48,MATCH(P1629,【参考】数式用!$AI$4:$AL$4,0)+2,0), ""), "")</f>
        <v/>
      </c>
      <c r="V1629" s="42"/>
      <c r="W1629" s="862"/>
      <c r="X1629" s="863"/>
      <c r="Y1629" s="43"/>
      <c r="Z1629" s="48"/>
      <c r="AA1629" s="155"/>
      <c r="AB1629" s="49"/>
      <c r="AC1629" s="864" t="str">
        <f>IFERROR(IF(AG1629&lt;&gt;"",Z1629*VLOOKUP(N1629,【参考】数式用!$AG$2:$AL$48,MATCH(Y1629,【参考】数式用!$AI$4:$AL$4,0)+2,0), ""), "")</f>
        <v/>
      </c>
      <c r="AD1629" s="864"/>
      <c r="AE1629" s="409"/>
      <c r="AF1629" s="53"/>
      <c r="AG1629" s="421" t="str">
        <f>IFERROR(VLOOKUP(O1629, 【参考】数式用!$AY$5:$AY$13, 1, FALSE), "")</f>
        <v/>
      </c>
      <c r="AH1629" s="422" t="str">
        <f>IFERROR(VLOOKUP(N1629, 【参考】数式用!$BA$2:$BB$48, 2, FALSE), "")</f>
        <v/>
      </c>
      <c r="AI1629" s="423" t="str">
        <f t="shared" si="52"/>
        <v/>
      </c>
      <c r="AJ1629" s="424" t="str">
        <f t="shared" si="53"/>
        <v/>
      </c>
    </row>
    <row r="1630" spans="1:36" ht="30" customHeight="1">
      <c r="A1630" s="153">
        <v>1617</v>
      </c>
      <c r="B1630" s="857" t="str">
        <f>IF(基本情報入力シート!C1655="","",基本情報入力シート!C1655)</f>
        <v/>
      </c>
      <c r="C1630" s="858"/>
      <c r="D1630" s="858"/>
      <c r="E1630" s="858"/>
      <c r="F1630" s="858"/>
      <c r="G1630" s="858"/>
      <c r="H1630" s="858"/>
      <c r="I1630" s="859"/>
      <c r="J1630" s="405" t="str">
        <f>IF(基本情報入力シート!M1655="","",基本情報入力シート!M1655)</f>
        <v/>
      </c>
      <c r="K1630" s="406" t="str">
        <f>IF(基本情報入力シート!R1655="","",基本情報入力シート!R1655)</f>
        <v/>
      </c>
      <c r="L1630" s="406" t="str">
        <f>IF(基本情報入力シート!W1655="","",基本情報入力シート!W1655)</f>
        <v/>
      </c>
      <c r="M1630" s="405" t="str">
        <f>IF(基本情報入力シート!X1655="","",基本情報入力シート!X1655)</f>
        <v/>
      </c>
      <c r="N1630" s="157" t="str">
        <f>IF(基本情報入力シート!Y1655="","",基本情報入力シート!Y1655)</f>
        <v/>
      </c>
      <c r="O1630" s="164"/>
      <c r="P1630" s="43"/>
      <c r="Q1630" s="860"/>
      <c r="R1630" s="861"/>
      <c r="S1630" s="154" t="str">
        <f>IFERROR(ROUNDDOWN(Q1630*VLOOKUP(N1630,【参考】数式用!$AR$2:$AW$48,MATCH(P1630,【参考】数式用!$AT$4:$AW$4)+2,FALSE)*0.5, 0), "")</f>
        <v/>
      </c>
      <c r="T1630" s="47"/>
      <c r="U1630" s="156" t="str">
        <f>IFERROR(IF(AG1630&lt;&gt;"",Q1630*VLOOKUP(N1630,【参考】数式用!$AG$2:$AL$48,MATCH(P1630,【参考】数式用!$AI$4:$AL$4,0)+2,0), ""), "")</f>
        <v/>
      </c>
      <c r="V1630" s="42"/>
      <c r="W1630" s="862"/>
      <c r="X1630" s="863"/>
      <c r="Y1630" s="43"/>
      <c r="Z1630" s="48"/>
      <c r="AA1630" s="155"/>
      <c r="AB1630" s="49"/>
      <c r="AC1630" s="864" t="str">
        <f>IFERROR(IF(AG1630&lt;&gt;"",Z1630*VLOOKUP(N1630,【参考】数式用!$AG$2:$AL$48,MATCH(Y1630,【参考】数式用!$AI$4:$AL$4,0)+2,0), ""), "")</f>
        <v/>
      </c>
      <c r="AD1630" s="864"/>
      <c r="AE1630" s="409"/>
      <c r="AF1630" s="53"/>
      <c r="AG1630" s="421" t="str">
        <f>IFERROR(VLOOKUP(O1630, 【参考】数式用!$AY$5:$AY$13, 1, FALSE), "")</f>
        <v/>
      </c>
      <c r="AH1630" s="422" t="str">
        <f>IFERROR(VLOOKUP(N1630, 【参考】数式用!$BA$2:$BB$48, 2, FALSE), "")</f>
        <v/>
      </c>
      <c r="AI1630" s="423" t="str">
        <f t="shared" si="52"/>
        <v/>
      </c>
      <c r="AJ1630" s="424" t="str">
        <f t="shared" si="53"/>
        <v/>
      </c>
    </row>
    <row r="1631" spans="1:36" ht="30" customHeight="1">
      <c r="A1631" s="153">
        <v>1618</v>
      </c>
      <c r="B1631" s="857" t="str">
        <f>IF(基本情報入力シート!C1656="","",基本情報入力シート!C1656)</f>
        <v/>
      </c>
      <c r="C1631" s="858"/>
      <c r="D1631" s="858"/>
      <c r="E1631" s="858"/>
      <c r="F1631" s="858"/>
      <c r="G1631" s="858"/>
      <c r="H1631" s="858"/>
      <c r="I1631" s="859"/>
      <c r="J1631" s="405" t="str">
        <f>IF(基本情報入力シート!M1656="","",基本情報入力シート!M1656)</f>
        <v/>
      </c>
      <c r="K1631" s="406" t="str">
        <f>IF(基本情報入力シート!R1656="","",基本情報入力シート!R1656)</f>
        <v/>
      </c>
      <c r="L1631" s="406" t="str">
        <f>IF(基本情報入力シート!W1656="","",基本情報入力シート!W1656)</f>
        <v/>
      </c>
      <c r="M1631" s="405" t="str">
        <f>IF(基本情報入力シート!X1656="","",基本情報入力シート!X1656)</f>
        <v/>
      </c>
      <c r="N1631" s="157" t="str">
        <f>IF(基本情報入力シート!Y1656="","",基本情報入力シート!Y1656)</f>
        <v/>
      </c>
      <c r="O1631" s="164"/>
      <c r="P1631" s="43"/>
      <c r="Q1631" s="860"/>
      <c r="R1631" s="861"/>
      <c r="S1631" s="154" t="str">
        <f>IFERROR(ROUNDDOWN(Q1631*VLOOKUP(N1631,【参考】数式用!$AR$2:$AW$48,MATCH(P1631,【参考】数式用!$AT$4:$AW$4)+2,FALSE)*0.5, 0), "")</f>
        <v/>
      </c>
      <c r="T1631" s="47"/>
      <c r="U1631" s="156" t="str">
        <f>IFERROR(IF(AG1631&lt;&gt;"",Q1631*VLOOKUP(N1631,【参考】数式用!$AG$2:$AL$48,MATCH(P1631,【参考】数式用!$AI$4:$AL$4,0)+2,0), ""), "")</f>
        <v/>
      </c>
      <c r="V1631" s="42"/>
      <c r="W1631" s="862"/>
      <c r="X1631" s="863"/>
      <c r="Y1631" s="43"/>
      <c r="Z1631" s="48"/>
      <c r="AA1631" s="155"/>
      <c r="AB1631" s="49"/>
      <c r="AC1631" s="864" t="str">
        <f>IFERROR(IF(AG1631&lt;&gt;"",Z1631*VLOOKUP(N1631,【参考】数式用!$AG$2:$AL$48,MATCH(Y1631,【参考】数式用!$AI$4:$AL$4,0)+2,0), ""), "")</f>
        <v/>
      </c>
      <c r="AD1631" s="864"/>
      <c r="AE1631" s="409"/>
      <c r="AF1631" s="53"/>
      <c r="AG1631" s="421" t="str">
        <f>IFERROR(VLOOKUP(O1631, 【参考】数式用!$AY$5:$AY$13, 1, FALSE), "")</f>
        <v/>
      </c>
      <c r="AH1631" s="422" t="str">
        <f>IFERROR(VLOOKUP(N1631, 【参考】数式用!$BA$2:$BB$48, 2, FALSE), "")</f>
        <v/>
      </c>
      <c r="AI1631" s="423" t="str">
        <f t="shared" si="52"/>
        <v/>
      </c>
      <c r="AJ1631" s="424" t="str">
        <f t="shared" si="53"/>
        <v/>
      </c>
    </row>
    <row r="1632" spans="1:36" ht="30" customHeight="1">
      <c r="A1632" s="153">
        <v>1619</v>
      </c>
      <c r="B1632" s="857" t="str">
        <f>IF(基本情報入力シート!C1657="","",基本情報入力シート!C1657)</f>
        <v/>
      </c>
      <c r="C1632" s="858"/>
      <c r="D1632" s="858"/>
      <c r="E1632" s="858"/>
      <c r="F1632" s="858"/>
      <c r="G1632" s="858"/>
      <c r="H1632" s="858"/>
      <c r="I1632" s="859"/>
      <c r="J1632" s="405" t="str">
        <f>IF(基本情報入力シート!M1657="","",基本情報入力シート!M1657)</f>
        <v/>
      </c>
      <c r="K1632" s="406" t="str">
        <f>IF(基本情報入力シート!R1657="","",基本情報入力シート!R1657)</f>
        <v/>
      </c>
      <c r="L1632" s="406" t="str">
        <f>IF(基本情報入力シート!W1657="","",基本情報入力シート!W1657)</f>
        <v/>
      </c>
      <c r="M1632" s="405" t="str">
        <f>IF(基本情報入力シート!X1657="","",基本情報入力シート!X1657)</f>
        <v/>
      </c>
      <c r="N1632" s="157" t="str">
        <f>IF(基本情報入力シート!Y1657="","",基本情報入力シート!Y1657)</f>
        <v/>
      </c>
      <c r="O1632" s="164"/>
      <c r="P1632" s="43"/>
      <c r="Q1632" s="860"/>
      <c r="R1632" s="861"/>
      <c r="S1632" s="154" t="str">
        <f>IFERROR(ROUNDDOWN(Q1632*VLOOKUP(N1632,【参考】数式用!$AR$2:$AW$48,MATCH(P1632,【参考】数式用!$AT$4:$AW$4)+2,FALSE)*0.5, 0), "")</f>
        <v/>
      </c>
      <c r="T1632" s="47"/>
      <c r="U1632" s="156" t="str">
        <f>IFERROR(IF(AG1632&lt;&gt;"",Q1632*VLOOKUP(N1632,【参考】数式用!$AG$2:$AL$48,MATCH(P1632,【参考】数式用!$AI$4:$AL$4,0)+2,0), ""), "")</f>
        <v/>
      </c>
      <c r="V1632" s="42"/>
      <c r="W1632" s="862"/>
      <c r="X1632" s="863"/>
      <c r="Y1632" s="43"/>
      <c r="Z1632" s="48"/>
      <c r="AA1632" s="155"/>
      <c r="AB1632" s="49"/>
      <c r="AC1632" s="864" t="str">
        <f>IFERROR(IF(AG1632&lt;&gt;"",Z1632*VLOOKUP(N1632,【参考】数式用!$AG$2:$AL$48,MATCH(Y1632,【参考】数式用!$AI$4:$AL$4,0)+2,0), ""), "")</f>
        <v/>
      </c>
      <c r="AD1632" s="864"/>
      <c r="AE1632" s="409"/>
      <c r="AF1632" s="53"/>
      <c r="AG1632" s="421" t="str">
        <f>IFERROR(VLOOKUP(O1632, 【参考】数式用!$AY$5:$AY$13, 1, FALSE), "")</f>
        <v/>
      </c>
      <c r="AH1632" s="422" t="str">
        <f>IFERROR(VLOOKUP(N1632, 【参考】数式用!$BA$2:$BB$48, 2, FALSE), "")</f>
        <v/>
      </c>
      <c r="AI1632" s="423" t="str">
        <f t="shared" si="52"/>
        <v/>
      </c>
      <c r="AJ1632" s="424" t="str">
        <f t="shared" si="53"/>
        <v/>
      </c>
    </row>
    <row r="1633" spans="1:36" ht="30" customHeight="1">
      <c r="A1633" s="153">
        <v>1620</v>
      </c>
      <c r="B1633" s="857" t="str">
        <f>IF(基本情報入力シート!C1658="","",基本情報入力シート!C1658)</f>
        <v/>
      </c>
      <c r="C1633" s="858"/>
      <c r="D1633" s="858"/>
      <c r="E1633" s="858"/>
      <c r="F1633" s="858"/>
      <c r="G1633" s="858"/>
      <c r="H1633" s="858"/>
      <c r="I1633" s="859"/>
      <c r="J1633" s="405" t="str">
        <f>IF(基本情報入力シート!M1658="","",基本情報入力シート!M1658)</f>
        <v/>
      </c>
      <c r="K1633" s="406" t="str">
        <f>IF(基本情報入力シート!R1658="","",基本情報入力シート!R1658)</f>
        <v/>
      </c>
      <c r="L1633" s="406" t="str">
        <f>IF(基本情報入力シート!W1658="","",基本情報入力シート!W1658)</f>
        <v/>
      </c>
      <c r="M1633" s="405" t="str">
        <f>IF(基本情報入力シート!X1658="","",基本情報入力シート!X1658)</f>
        <v/>
      </c>
      <c r="N1633" s="157" t="str">
        <f>IF(基本情報入力シート!Y1658="","",基本情報入力シート!Y1658)</f>
        <v/>
      </c>
      <c r="O1633" s="164"/>
      <c r="P1633" s="43"/>
      <c r="Q1633" s="860"/>
      <c r="R1633" s="861"/>
      <c r="S1633" s="154" t="str">
        <f>IFERROR(ROUNDDOWN(Q1633*VLOOKUP(N1633,【参考】数式用!$AR$2:$AW$48,MATCH(P1633,【参考】数式用!$AT$4:$AW$4)+2,FALSE)*0.5, 0), "")</f>
        <v/>
      </c>
      <c r="T1633" s="47"/>
      <c r="U1633" s="156" t="str">
        <f>IFERROR(IF(AG1633&lt;&gt;"",Q1633*VLOOKUP(N1633,【参考】数式用!$AG$2:$AL$48,MATCH(P1633,【参考】数式用!$AI$4:$AL$4,0)+2,0), ""), "")</f>
        <v/>
      </c>
      <c r="V1633" s="42"/>
      <c r="W1633" s="862"/>
      <c r="X1633" s="863"/>
      <c r="Y1633" s="43"/>
      <c r="Z1633" s="48"/>
      <c r="AA1633" s="155"/>
      <c r="AB1633" s="49"/>
      <c r="AC1633" s="864" t="str">
        <f>IFERROR(IF(AG1633&lt;&gt;"",Z1633*VLOOKUP(N1633,【参考】数式用!$AG$2:$AL$48,MATCH(Y1633,【参考】数式用!$AI$4:$AL$4,0)+2,0), ""), "")</f>
        <v/>
      </c>
      <c r="AD1633" s="864"/>
      <c r="AE1633" s="409"/>
      <c r="AF1633" s="53"/>
      <c r="AG1633" s="421" t="str">
        <f>IFERROR(VLOOKUP(O1633, 【参考】数式用!$AY$5:$AY$13, 1, FALSE), "")</f>
        <v/>
      </c>
      <c r="AH1633" s="422" t="str">
        <f>IFERROR(VLOOKUP(N1633, 【参考】数式用!$BA$2:$BB$48, 2, FALSE), "")</f>
        <v/>
      </c>
      <c r="AI1633" s="423" t="str">
        <f t="shared" si="52"/>
        <v/>
      </c>
      <c r="AJ1633" s="424" t="str">
        <f t="shared" si="53"/>
        <v/>
      </c>
    </row>
    <row r="1634" spans="1:36" ht="30" customHeight="1">
      <c r="A1634" s="153">
        <v>1621</v>
      </c>
      <c r="B1634" s="857" t="str">
        <f>IF(基本情報入力シート!C1659="","",基本情報入力シート!C1659)</f>
        <v/>
      </c>
      <c r="C1634" s="858"/>
      <c r="D1634" s="858"/>
      <c r="E1634" s="858"/>
      <c r="F1634" s="858"/>
      <c r="G1634" s="858"/>
      <c r="H1634" s="858"/>
      <c r="I1634" s="859"/>
      <c r="J1634" s="405" t="str">
        <f>IF(基本情報入力シート!M1659="","",基本情報入力シート!M1659)</f>
        <v/>
      </c>
      <c r="K1634" s="406" t="str">
        <f>IF(基本情報入力シート!R1659="","",基本情報入力シート!R1659)</f>
        <v/>
      </c>
      <c r="L1634" s="406" t="str">
        <f>IF(基本情報入力シート!W1659="","",基本情報入力シート!W1659)</f>
        <v/>
      </c>
      <c r="M1634" s="405" t="str">
        <f>IF(基本情報入力シート!X1659="","",基本情報入力シート!X1659)</f>
        <v/>
      </c>
      <c r="N1634" s="157" t="str">
        <f>IF(基本情報入力シート!Y1659="","",基本情報入力シート!Y1659)</f>
        <v/>
      </c>
      <c r="O1634" s="164"/>
      <c r="P1634" s="43"/>
      <c r="Q1634" s="860"/>
      <c r="R1634" s="861"/>
      <c r="S1634" s="154" t="str">
        <f>IFERROR(ROUNDDOWN(Q1634*VLOOKUP(N1634,【参考】数式用!$AR$2:$AW$48,MATCH(P1634,【参考】数式用!$AT$4:$AW$4)+2,FALSE)*0.5, 0), "")</f>
        <v/>
      </c>
      <c r="T1634" s="47"/>
      <c r="U1634" s="156" t="str">
        <f>IFERROR(IF(AG1634&lt;&gt;"",Q1634*VLOOKUP(N1634,【参考】数式用!$AG$2:$AL$48,MATCH(P1634,【参考】数式用!$AI$4:$AL$4,0)+2,0), ""), "")</f>
        <v/>
      </c>
      <c r="V1634" s="42"/>
      <c r="W1634" s="862"/>
      <c r="X1634" s="863"/>
      <c r="Y1634" s="43"/>
      <c r="Z1634" s="48"/>
      <c r="AA1634" s="155"/>
      <c r="AB1634" s="49"/>
      <c r="AC1634" s="864" t="str">
        <f>IFERROR(IF(AG1634&lt;&gt;"",Z1634*VLOOKUP(N1634,【参考】数式用!$AG$2:$AL$48,MATCH(Y1634,【参考】数式用!$AI$4:$AL$4,0)+2,0), ""), "")</f>
        <v/>
      </c>
      <c r="AD1634" s="864"/>
      <c r="AE1634" s="409"/>
      <c r="AF1634" s="53"/>
      <c r="AG1634" s="421" t="str">
        <f>IFERROR(VLOOKUP(O1634, 【参考】数式用!$AY$5:$AY$13, 1, FALSE), "")</f>
        <v/>
      </c>
      <c r="AH1634" s="422" t="str">
        <f>IFERROR(VLOOKUP(N1634, 【参考】数式用!$BA$2:$BB$48, 2, FALSE), "")</f>
        <v/>
      </c>
      <c r="AI1634" s="423" t="str">
        <f t="shared" si="52"/>
        <v/>
      </c>
      <c r="AJ1634" s="424" t="str">
        <f t="shared" si="53"/>
        <v/>
      </c>
    </row>
    <row r="1635" spans="1:36" ht="30" customHeight="1">
      <c r="A1635" s="153">
        <v>1622</v>
      </c>
      <c r="B1635" s="857" t="str">
        <f>IF(基本情報入力シート!C1660="","",基本情報入力シート!C1660)</f>
        <v/>
      </c>
      <c r="C1635" s="858"/>
      <c r="D1635" s="858"/>
      <c r="E1635" s="858"/>
      <c r="F1635" s="858"/>
      <c r="G1635" s="858"/>
      <c r="H1635" s="858"/>
      <c r="I1635" s="859"/>
      <c r="J1635" s="405" t="str">
        <f>IF(基本情報入力シート!M1660="","",基本情報入力シート!M1660)</f>
        <v/>
      </c>
      <c r="K1635" s="406" t="str">
        <f>IF(基本情報入力シート!R1660="","",基本情報入力シート!R1660)</f>
        <v/>
      </c>
      <c r="L1635" s="406" t="str">
        <f>IF(基本情報入力シート!W1660="","",基本情報入力シート!W1660)</f>
        <v/>
      </c>
      <c r="M1635" s="405" t="str">
        <f>IF(基本情報入力シート!X1660="","",基本情報入力シート!X1660)</f>
        <v/>
      </c>
      <c r="N1635" s="157" t="str">
        <f>IF(基本情報入力シート!Y1660="","",基本情報入力シート!Y1660)</f>
        <v/>
      </c>
      <c r="O1635" s="164"/>
      <c r="P1635" s="43"/>
      <c r="Q1635" s="860"/>
      <c r="R1635" s="861"/>
      <c r="S1635" s="154" t="str">
        <f>IFERROR(ROUNDDOWN(Q1635*VLOOKUP(N1635,【参考】数式用!$AR$2:$AW$48,MATCH(P1635,【参考】数式用!$AT$4:$AW$4)+2,FALSE)*0.5, 0), "")</f>
        <v/>
      </c>
      <c r="T1635" s="47"/>
      <c r="U1635" s="156" t="str">
        <f>IFERROR(IF(AG1635&lt;&gt;"",Q1635*VLOOKUP(N1635,【参考】数式用!$AG$2:$AL$48,MATCH(P1635,【参考】数式用!$AI$4:$AL$4,0)+2,0), ""), "")</f>
        <v/>
      </c>
      <c r="V1635" s="42"/>
      <c r="W1635" s="862"/>
      <c r="X1635" s="863"/>
      <c r="Y1635" s="43"/>
      <c r="Z1635" s="48"/>
      <c r="AA1635" s="155"/>
      <c r="AB1635" s="49"/>
      <c r="AC1635" s="864" t="str">
        <f>IFERROR(IF(AG1635&lt;&gt;"",Z1635*VLOOKUP(N1635,【参考】数式用!$AG$2:$AL$48,MATCH(Y1635,【参考】数式用!$AI$4:$AL$4,0)+2,0), ""), "")</f>
        <v/>
      </c>
      <c r="AD1635" s="864"/>
      <c r="AE1635" s="409"/>
      <c r="AF1635" s="53"/>
      <c r="AG1635" s="421" t="str">
        <f>IFERROR(VLOOKUP(O1635, 【参考】数式用!$AY$5:$AY$13, 1, FALSE), "")</f>
        <v/>
      </c>
      <c r="AH1635" s="422" t="str">
        <f>IFERROR(VLOOKUP(N1635, 【参考】数式用!$BA$2:$BB$48, 2, FALSE), "")</f>
        <v/>
      </c>
      <c r="AI1635" s="423" t="str">
        <f t="shared" si="52"/>
        <v/>
      </c>
      <c r="AJ1635" s="424" t="str">
        <f t="shared" si="53"/>
        <v/>
      </c>
    </row>
    <row r="1636" spans="1:36" ht="30" customHeight="1">
      <c r="A1636" s="153">
        <v>1623</v>
      </c>
      <c r="B1636" s="857" t="str">
        <f>IF(基本情報入力シート!C1661="","",基本情報入力シート!C1661)</f>
        <v/>
      </c>
      <c r="C1636" s="858"/>
      <c r="D1636" s="858"/>
      <c r="E1636" s="858"/>
      <c r="F1636" s="858"/>
      <c r="G1636" s="858"/>
      <c r="H1636" s="858"/>
      <c r="I1636" s="859"/>
      <c r="J1636" s="405" t="str">
        <f>IF(基本情報入力シート!M1661="","",基本情報入力シート!M1661)</f>
        <v/>
      </c>
      <c r="K1636" s="406" t="str">
        <f>IF(基本情報入力シート!R1661="","",基本情報入力シート!R1661)</f>
        <v/>
      </c>
      <c r="L1636" s="406" t="str">
        <f>IF(基本情報入力シート!W1661="","",基本情報入力シート!W1661)</f>
        <v/>
      </c>
      <c r="M1636" s="405" t="str">
        <f>IF(基本情報入力シート!X1661="","",基本情報入力シート!X1661)</f>
        <v/>
      </c>
      <c r="N1636" s="157" t="str">
        <f>IF(基本情報入力シート!Y1661="","",基本情報入力シート!Y1661)</f>
        <v/>
      </c>
      <c r="O1636" s="164"/>
      <c r="P1636" s="43"/>
      <c r="Q1636" s="860"/>
      <c r="R1636" s="861"/>
      <c r="S1636" s="154" t="str">
        <f>IFERROR(ROUNDDOWN(Q1636*VLOOKUP(N1636,【参考】数式用!$AR$2:$AW$48,MATCH(P1636,【参考】数式用!$AT$4:$AW$4)+2,FALSE)*0.5, 0), "")</f>
        <v/>
      </c>
      <c r="T1636" s="47"/>
      <c r="U1636" s="156" t="str">
        <f>IFERROR(IF(AG1636&lt;&gt;"",Q1636*VLOOKUP(N1636,【参考】数式用!$AG$2:$AL$48,MATCH(P1636,【参考】数式用!$AI$4:$AL$4,0)+2,0), ""), "")</f>
        <v/>
      </c>
      <c r="V1636" s="42"/>
      <c r="W1636" s="862"/>
      <c r="X1636" s="863"/>
      <c r="Y1636" s="43"/>
      <c r="Z1636" s="48"/>
      <c r="AA1636" s="155"/>
      <c r="AB1636" s="49"/>
      <c r="AC1636" s="864" t="str">
        <f>IFERROR(IF(AG1636&lt;&gt;"",Z1636*VLOOKUP(N1636,【参考】数式用!$AG$2:$AL$48,MATCH(Y1636,【参考】数式用!$AI$4:$AL$4,0)+2,0), ""), "")</f>
        <v/>
      </c>
      <c r="AD1636" s="864"/>
      <c r="AE1636" s="409"/>
      <c r="AF1636" s="53"/>
      <c r="AG1636" s="421" t="str">
        <f>IFERROR(VLOOKUP(O1636, 【参考】数式用!$AY$5:$AY$13, 1, FALSE), "")</f>
        <v/>
      </c>
      <c r="AH1636" s="422" t="str">
        <f>IFERROR(VLOOKUP(N1636, 【参考】数式用!$BA$2:$BB$48, 2, FALSE), "")</f>
        <v/>
      </c>
      <c r="AI1636" s="423" t="str">
        <f t="shared" si="52"/>
        <v/>
      </c>
      <c r="AJ1636" s="424" t="str">
        <f t="shared" si="53"/>
        <v/>
      </c>
    </row>
    <row r="1637" spans="1:36" ht="30" customHeight="1">
      <c r="A1637" s="153">
        <v>1624</v>
      </c>
      <c r="B1637" s="857" t="str">
        <f>IF(基本情報入力シート!C1662="","",基本情報入力シート!C1662)</f>
        <v/>
      </c>
      <c r="C1637" s="858"/>
      <c r="D1637" s="858"/>
      <c r="E1637" s="858"/>
      <c r="F1637" s="858"/>
      <c r="G1637" s="858"/>
      <c r="H1637" s="858"/>
      <c r="I1637" s="859"/>
      <c r="J1637" s="405" t="str">
        <f>IF(基本情報入力シート!M1662="","",基本情報入力シート!M1662)</f>
        <v/>
      </c>
      <c r="K1637" s="406" t="str">
        <f>IF(基本情報入力シート!R1662="","",基本情報入力シート!R1662)</f>
        <v/>
      </c>
      <c r="L1637" s="406" t="str">
        <f>IF(基本情報入力シート!W1662="","",基本情報入力シート!W1662)</f>
        <v/>
      </c>
      <c r="M1637" s="405" t="str">
        <f>IF(基本情報入力シート!X1662="","",基本情報入力シート!X1662)</f>
        <v/>
      </c>
      <c r="N1637" s="157" t="str">
        <f>IF(基本情報入力シート!Y1662="","",基本情報入力シート!Y1662)</f>
        <v/>
      </c>
      <c r="O1637" s="164"/>
      <c r="P1637" s="43"/>
      <c r="Q1637" s="860"/>
      <c r="R1637" s="861"/>
      <c r="S1637" s="154" t="str">
        <f>IFERROR(ROUNDDOWN(Q1637*VLOOKUP(N1637,【参考】数式用!$AR$2:$AW$48,MATCH(P1637,【参考】数式用!$AT$4:$AW$4)+2,FALSE)*0.5, 0), "")</f>
        <v/>
      </c>
      <c r="T1637" s="47"/>
      <c r="U1637" s="156" t="str">
        <f>IFERROR(IF(AG1637&lt;&gt;"",Q1637*VLOOKUP(N1637,【参考】数式用!$AG$2:$AL$48,MATCH(P1637,【参考】数式用!$AI$4:$AL$4,0)+2,0), ""), "")</f>
        <v/>
      </c>
      <c r="V1637" s="42"/>
      <c r="W1637" s="862"/>
      <c r="X1637" s="863"/>
      <c r="Y1637" s="43"/>
      <c r="Z1637" s="48"/>
      <c r="AA1637" s="155"/>
      <c r="AB1637" s="49"/>
      <c r="AC1637" s="864" t="str">
        <f>IFERROR(IF(AG1637&lt;&gt;"",Z1637*VLOOKUP(N1637,【参考】数式用!$AG$2:$AL$48,MATCH(Y1637,【参考】数式用!$AI$4:$AL$4,0)+2,0), ""), "")</f>
        <v/>
      </c>
      <c r="AD1637" s="864"/>
      <c r="AE1637" s="409"/>
      <c r="AF1637" s="53"/>
      <c r="AG1637" s="421" t="str">
        <f>IFERROR(VLOOKUP(O1637, 【参考】数式用!$AY$5:$AY$13, 1, FALSE), "")</f>
        <v/>
      </c>
      <c r="AH1637" s="422" t="str">
        <f>IFERROR(VLOOKUP(N1637, 【参考】数式用!$BA$2:$BB$48, 2, FALSE), "")</f>
        <v/>
      </c>
      <c r="AI1637" s="423" t="str">
        <f t="shared" si="52"/>
        <v/>
      </c>
      <c r="AJ1637" s="424" t="str">
        <f t="shared" si="53"/>
        <v/>
      </c>
    </row>
    <row r="1638" spans="1:36" ht="30" customHeight="1">
      <c r="A1638" s="153">
        <v>1625</v>
      </c>
      <c r="B1638" s="857" t="str">
        <f>IF(基本情報入力シート!C1663="","",基本情報入力シート!C1663)</f>
        <v/>
      </c>
      <c r="C1638" s="858"/>
      <c r="D1638" s="858"/>
      <c r="E1638" s="858"/>
      <c r="F1638" s="858"/>
      <c r="G1638" s="858"/>
      <c r="H1638" s="858"/>
      <c r="I1638" s="859"/>
      <c r="J1638" s="405" t="str">
        <f>IF(基本情報入力シート!M1663="","",基本情報入力シート!M1663)</f>
        <v/>
      </c>
      <c r="K1638" s="406" t="str">
        <f>IF(基本情報入力シート!R1663="","",基本情報入力シート!R1663)</f>
        <v/>
      </c>
      <c r="L1638" s="406" t="str">
        <f>IF(基本情報入力シート!W1663="","",基本情報入力シート!W1663)</f>
        <v/>
      </c>
      <c r="M1638" s="405" t="str">
        <f>IF(基本情報入力シート!X1663="","",基本情報入力シート!X1663)</f>
        <v/>
      </c>
      <c r="N1638" s="157" t="str">
        <f>IF(基本情報入力シート!Y1663="","",基本情報入力シート!Y1663)</f>
        <v/>
      </c>
      <c r="O1638" s="164"/>
      <c r="P1638" s="43"/>
      <c r="Q1638" s="860"/>
      <c r="R1638" s="861"/>
      <c r="S1638" s="154" t="str">
        <f>IFERROR(ROUNDDOWN(Q1638*VLOOKUP(N1638,【参考】数式用!$AR$2:$AW$48,MATCH(P1638,【参考】数式用!$AT$4:$AW$4)+2,FALSE)*0.5, 0), "")</f>
        <v/>
      </c>
      <c r="T1638" s="47"/>
      <c r="U1638" s="156" t="str">
        <f>IFERROR(IF(AG1638&lt;&gt;"",Q1638*VLOOKUP(N1638,【参考】数式用!$AG$2:$AL$48,MATCH(P1638,【参考】数式用!$AI$4:$AL$4,0)+2,0), ""), "")</f>
        <v/>
      </c>
      <c r="V1638" s="42"/>
      <c r="W1638" s="862"/>
      <c r="X1638" s="863"/>
      <c r="Y1638" s="43"/>
      <c r="Z1638" s="48"/>
      <c r="AA1638" s="155"/>
      <c r="AB1638" s="49"/>
      <c r="AC1638" s="864" t="str">
        <f>IFERROR(IF(AG1638&lt;&gt;"",Z1638*VLOOKUP(N1638,【参考】数式用!$AG$2:$AL$48,MATCH(Y1638,【参考】数式用!$AI$4:$AL$4,0)+2,0), ""), "")</f>
        <v/>
      </c>
      <c r="AD1638" s="864"/>
      <c r="AE1638" s="409"/>
      <c r="AF1638" s="53"/>
      <c r="AG1638" s="421" t="str">
        <f>IFERROR(VLOOKUP(O1638, 【参考】数式用!$AY$5:$AY$13, 1, FALSE), "")</f>
        <v/>
      </c>
      <c r="AH1638" s="422" t="str">
        <f>IFERROR(VLOOKUP(N1638, 【参考】数式用!$BA$2:$BB$48, 2, FALSE), "")</f>
        <v/>
      </c>
      <c r="AI1638" s="423" t="str">
        <f t="shared" si="52"/>
        <v/>
      </c>
      <c r="AJ1638" s="424" t="str">
        <f t="shared" si="53"/>
        <v/>
      </c>
    </row>
    <row r="1639" spans="1:36" ht="30" customHeight="1">
      <c r="A1639" s="153">
        <v>1626</v>
      </c>
      <c r="B1639" s="857" t="str">
        <f>IF(基本情報入力シート!C1664="","",基本情報入力シート!C1664)</f>
        <v/>
      </c>
      <c r="C1639" s="858"/>
      <c r="D1639" s="858"/>
      <c r="E1639" s="858"/>
      <c r="F1639" s="858"/>
      <c r="G1639" s="858"/>
      <c r="H1639" s="858"/>
      <c r="I1639" s="859"/>
      <c r="J1639" s="405" t="str">
        <f>IF(基本情報入力シート!M1664="","",基本情報入力シート!M1664)</f>
        <v/>
      </c>
      <c r="K1639" s="406" t="str">
        <f>IF(基本情報入力シート!R1664="","",基本情報入力シート!R1664)</f>
        <v/>
      </c>
      <c r="L1639" s="406" t="str">
        <f>IF(基本情報入力シート!W1664="","",基本情報入力シート!W1664)</f>
        <v/>
      </c>
      <c r="M1639" s="405" t="str">
        <f>IF(基本情報入力シート!X1664="","",基本情報入力シート!X1664)</f>
        <v/>
      </c>
      <c r="N1639" s="157" t="str">
        <f>IF(基本情報入力シート!Y1664="","",基本情報入力シート!Y1664)</f>
        <v/>
      </c>
      <c r="O1639" s="164"/>
      <c r="P1639" s="43"/>
      <c r="Q1639" s="860"/>
      <c r="R1639" s="861"/>
      <c r="S1639" s="154" t="str">
        <f>IFERROR(ROUNDDOWN(Q1639*VLOOKUP(N1639,【参考】数式用!$AR$2:$AW$48,MATCH(P1639,【参考】数式用!$AT$4:$AW$4)+2,FALSE)*0.5, 0), "")</f>
        <v/>
      </c>
      <c r="T1639" s="47"/>
      <c r="U1639" s="156" t="str">
        <f>IFERROR(IF(AG1639&lt;&gt;"",Q1639*VLOOKUP(N1639,【参考】数式用!$AG$2:$AL$48,MATCH(P1639,【参考】数式用!$AI$4:$AL$4,0)+2,0), ""), "")</f>
        <v/>
      </c>
      <c r="V1639" s="42"/>
      <c r="W1639" s="862"/>
      <c r="X1639" s="863"/>
      <c r="Y1639" s="43"/>
      <c r="Z1639" s="48"/>
      <c r="AA1639" s="155"/>
      <c r="AB1639" s="49"/>
      <c r="AC1639" s="864" t="str">
        <f>IFERROR(IF(AG1639&lt;&gt;"",Z1639*VLOOKUP(N1639,【参考】数式用!$AG$2:$AL$48,MATCH(Y1639,【参考】数式用!$AI$4:$AL$4,0)+2,0), ""), "")</f>
        <v/>
      </c>
      <c r="AD1639" s="864"/>
      <c r="AE1639" s="409"/>
      <c r="AF1639" s="53"/>
      <c r="AG1639" s="421" t="str">
        <f>IFERROR(VLOOKUP(O1639, 【参考】数式用!$AY$5:$AY$13, 1, FALSE), "")</f>
        <v/>
      </c>
      <c r="AH1639" s="422" t="str">
        <f>IFERROR(VLOOKUP(N1639, 【参考】数式用!$BA$2:$BB$48, 2, FALSE), "")</f>
        <v/>
      </c>
      <c r="AI1639" s="423" t="str">
        <f t="shared" si="52"/>
        <v/>
      </c>
      <c r="AJ1639" s="424" t="str">
        <f t="shared" si="53"/>
        <v/>
      </c>
    </row>
    <row r="1640" spans="1:36" ht="30" customHeight="1">
      <c r="A1640" s="153">
        <v>1627</v>
      </c>
      <c r="B1640" s="857" t="str">
        <f>IF(基本情報入力シート!C1665="","",基本情報入力シート!C1665)</f>
        <v/>
      </c>
      <c r="C1640" s="858"/>
      <c r="D1640" s="858"/>
      <c r="E1640" s="858"/>
      <c r="F1640" s="858"/>
      <c r="G1640" s="858"/>
      <c r="H1640" s="858"/>
      <c r="I1640" s="859"/>
      <c r="J1640" s="405" t="str">
        <f>IF(基本情報入力シート!M1665="","",基本情報入力シート!M1665)</f>
        <v/>
      </c>
      <c r="K1640" s="406" t="str">
        <f>IF(基本情報入力シート!R1665="","",基本情報入力シート!R1665)</f>
        <v/>
      </c>
      <c r="L1640" s="406" t="str">
        <f>IF(基本情報入力シート!W1665="","",基本情報入力シート!W1665)</f>
        <v/>
      </c>
      <c r="M1640" s="405" t="str">
        <f>IF(基本情報入力シート!X1665="","",基本情報入力シート!X1665)</f>
        <v/>
      </c>
      <c r="N1640" s="157" t="str">
        <f>IF(基本情報入力シート!Y1665="","",基本情報入力シート!Y1665)</f>
        <v/>
      </c>
      <c r="O1640" s="164"/>
      <c r="P1640" s="43"/>
      <c r="Q1640" s="860"/>
      <c r="R1640" s="861"/>
      <c r="S1640" s="154" t="str">
        <f>IFERROR(ROUNDDOWN(Q1640*VLOOKUP(N1640,【参考】数式用!$AR$2:$AW$48,MATCH(P1640,【参考】数式用!$AT$4:$AW$4)+2,FALSE)*0.5, 0), "")</f>
        <v/>
      </c>
      <c r="T1640" s="47"/>
      <c r="U1640" s="156" t="str">
        <f>IFERROR(IF(AG1640&lt;&gt;"",Q1640*VLOOKUP(N1640,【参考】数式用!$AG$2:$AL$48,MATCH(P1640,【参考】数式用!$AI$4:$AL$4,0)+2,0), ""), "")</f>
        <v/>
      </c>
      <c r="V1640" s="42"/>
      <c r="W1640" s="862"/>
      <c r="X1640" s="863"/>
      <c r="Y1640" s="43"/>
      <c r="Z1640" s="48"/>
      <c r="AA1640" s="155"/>
      <c r="AB1640" s="49"/>
      <c r="AC1640" s="864" t="str">
        <f>IFERROR(IF(AG1640&lt;&gt;"",Z1640*VLOOKUP(N1640,【参考】数式用!$AG$2:$AL$48,MATCH(Y1640,【参考】数式用!$AI$4:$AL$4,0)+2,0), ""), "")</f>
        <v/>
      </c>
      <c r="AD1640" s="864"/>
      <c r="AE1640" s="409"/>
      <c r="AF1640" s="53"/>
      <c r="AG1640" s="421" t="str">
        <f>IFERROR(VLOOKUP(O1640, 【参考】数式用!$AY$5:$AY$13, 1, FALSE), "")</f>
        <v/>
      </c>
      <c r="AH1640" s="422" t="str">
        <f>IFERROR(VLOOKUP(N1640, 【参考】数式用!$BA$2:$BB$48, 2, FALSE), "")</f>
        <v/>
      </c>
      <c r="AI1640" s="423" t="str">
        <f t="shared" ref="AI1640:AI1703" si="54">IF(AND(OR(P1640="処遇改善加算Ⅰ",P1640="処遇改善加算Ⅱ"),AH1640="対象"), 1,"")</f>
        <v/>
      </c>
      <c r="AJ1640" s="424" t="str">
        <f t="shared" ref="AJ1640:AJ1703" si="55">IF(OR(Y1640="処遇改善加算Ⅰ",Y1640="処遇改善加算Ⅱ"),IF(AND(N1640&lt;&gt;"訪問型サービス（総合事業）",N1640&lt;&gt;"通所型サービス（総合事業）",N1640&lt;&gt;"（介護予防）短期入所生活介護",N1640&lt;&gt;"（介護予防）短期入所療養介護（老健）",N1640&lt;&gt;"（介護予防）短期入所療養介護 （病院等（老健以外）)",N1640&lt;&gt;"（介護予防）短期入所療養介護（医療院）"),1,""),"")</f>
        <v/>
      </c>
    </row>
    <row r="1641" spans="1:36" ht="30" customHeight="1">
      <c r="A1641" s="153">
        <v>1628</v>
      </c>
      <c r="B1641" s="857" t="str">
        <f>IF(基本情報入力シート!C1666="","",基本情報入力シート!C1666)</f>
        <v/>
      </c>
      <c r="C1641" s="858"/>
      <c r="D1641" s="858"/>
      <c r="E1641" s="858"/>
      <c r="F1641" s="858"/>
      <c r="G1641" s="858"/>
      <c r="H1641" s="858"/>
      <c r="I1641" s="859"/>
      <c r="J1641" s="405" t="str">
        <f>IF(基本情報入力シート!M1666="","",基本情報入力シート!M1666)</f>
        <v/>
      </c>
      <c r="K1641" s="406" t="str">
        <f>IF(基本情報入力シート!R1666="","",基本情報入力シート!R1666)</f>
        <v/>
      </c>
      <c r="L1641" s="406" t="str">
        <f>IF(基本情報入力シート!W1666="","",基本情報入力シート!W1666)</f>
        <v/>
      </c>
      <c r="M1641" s="405" t="str">
        <f>IF(基本情報入力シート!X1666="","",基本情報入力シート!X1666)</f>
        <v/>
      </c>
      <c r="N1641" s="157" t="str">
        <f>IF(基本情報入力シート!Y1666="","",基本情報入力シート!Y1666)</f>
        <v/>
      </c>
      <c r="O1641" s="164"/>
      <c r="P1641" s="43"/>
      <c r="Q1641" s="860"/>
      <c r="R1641" s="861"/>
      <c r="S1641" s="154" t="str">
        <f>IFERROR(ROUNDDOWN(Q1641*VLOOKUP(N1641,【参考】数式用!$AR$2:$AW$48,MATCH(P1641,【参考】数式用!$AT$4:$AW$4)+2,FALSE)*0.5, 0), "")</f>
        <v/>
      </c>
      <c r="T1641" s="47"/>
      <c r="U1641" s="156" t="str">
        <f>IFERROR(IF(AG1641&lt;&gt;"",Q1641*VLOOKUP(N1641,【参考】数式用!$AG$2:$AL$48,MATCH(P1641,【参考】数式用!$AI$4:$AL$4,0)+2,0), ""), "")</f>
        <v/>
      </c>
      <c r="V1641" s="42"/>
      <c r="W1641" s="862"/>
      <c r="X1641" s="863"/>
      <c r="Y1641" s="43"/>
      <c r="Z1641" s="48"/>
      <c r="AA1641" s="155"/>
      <c r="AB1641" s="49"/>
      <c r="AC1641" s="864" t="str">
        <f>IFERROR(IF(AG1641&lt;&gt;"",Z1641*VLOOKUP(N1641,【参考】数式用!$AG$2:$AL$48,MATCH(Y1641,【参考】数式用!$AI$4:$AL$4,0)+2,0), ""), "")</f>
        <v/>
      </c>
      <c r="AD1641" s="864"/>
      <c r="AE1641" s="409"/>
      <c r="AF1641" s="53"/>
      <c r="AG1641" s="421" t="str">
        <f>IFERROR(VLOOKUP(O1641, 【参考】数式用!$AY$5:$AY$13, 1, FALSE), "")</f>
        <v/>
      </c>
      <c r="AH1641" s="422" t="str">
        <f>IFERROR(VLOOKUP(N1641, 【参考】数式用!$BA$2:$BB$48, 2, FALSE), "")</f>
        <v/>
      </c>
      <c r="AI1641" s="423" t="str">
        <f t="shared" si="54"/>
        <v/>
      </c>
      <c r="AJ1641" s="424" t="str">
        <f t="shared" si="55"/>
        <v/>
      </c>
    </row>
    <row r="1642" spans="1:36" ht="30" customHeight="1">
      <c r="A1642" s="153">
        <v>1629</v>
      </c>
      <c r="B1642" s="857" t="str">
        <f>IF(基本情報入力シート!C1667="","",基本情報入力シート!C1667)</f>
        <v/>
      </c>
      <c r="C1642" s="858"/>
      <c r="D1642" s="858"/>
      <c r="E1642" s="858"/>
      <c r="F1642" s="858"/>
      <c r="G1642" s="858"/>
      <c r="H1642" s="858"/>
      <c r="I1642" s="859"/>
      <c r="J1642" s="405" t="str">
        <f>IF(基本情報入力シート!M1667="","",基本情報入力シート!M1667)</f>
        <v/>
      </c>
      <c r="K1642" s="406" t="str">
        <f>IF(基本情報入力シート!R1667="","",基本情報入力シート!R1667)</f>
        <v/>
      </c>
      <c r="L1642" s="406" t="str">
        <f>IF(基本情報入力シート!W1667="","",基本情報入力シート!W1667)</f>
        <v/>
      </c>
      <c r="M1642" s="405" t="str">
        <f>IF(基本情報入力シート!X1667="","",基本情報入力シート!X1667)</f>
        <v/>
      </c>
      <c r="N1642" s="157" t="str">
        <f>IF(基本情報入力シート!Y1667="","",基本情報入力シート!Y1667)</f>
        <v/>
      </c>
      <c r="O1642" s="164"/>
      <c r="P1642" s="43"/>
      <c r="Q1642" s="860"/>
      <c r="R1642" s="861"/>
      <c r="S1642" s="154" t="str">
        <f>IFERROR(ROUNDDOWN(Q1642*VLOOKUP(N1642,【参考】数式用!$AR$2:$AW$48,MATCH(P1642,【参考】数式用!$AT$4:$AW$4)+2,FALSE)*0.5, 0), "")</f>
        <v/>
      </c>
      <c r="T1642" s="47"/>
      <c r="U1642" s="156" t="str">
        <f>IFERROR(IF(AG1642&lt;&gt;"",Q1642*VLOOKUP(N1642,【参考】数式用!$AG$2:$AL$48,MATCH(P1642,【参考】数式用!$AI$4:$AL$4,0)+2,0), ""), "")</f>
        <v/>
      </c>
      <c r="V1642" s="42"/>
      <c r="W1642" s="862"/>
      <c r="X1642" s="863"/>
      <c r="Y1642" s="43"/>
      <c r="Z1642" s="48"/>
      <c r="AA1642" s="155"/>
      <c r="AB1642" s="49"/>
      <c r="AC1642" s="864" t="str">
        <f>IFERROR(IF(AG1642&lt;&gt;"",Z1642*VLOOKUP(N1642,【参考】数式用!$AG$2:$AL$48,MATCH(Y1642,【参考】数式用!$AI$4:$AL$4,0)+2,0), ""), "")</f>
        <v/>
      </c>
      <c r="AD1642" s="864"/>
      <c r="AE1642" s="409"/>
      <c r="AF1642" s="53"/>
      <c r="AG1642" s="421" t="str">
        <f>IFERROR(VLOOKUP(O1642, 【参考】数式用!$AY$5:$AY$13, 1, FALSE), "")</f>
        <v/>
      </c>
      <c r="AH1642" s="422" t="str">
        <f>IFERROR(VLOOKUP(N1642, 【参考】数式用!$BA$2:$BB$48, 2, FALSE), "")</f>
        <v/>
      </c>
      <c r="AI1642" s="423" t="str">
        <f t="shared" si="54"/>
        <v/>
      </c>
      <c r="AJ1642" s="424" t="str">
        <f t="shared" si="55"/>
        <v/>
      </c>
    </row>
    <row r="1643" spans="1:36" ht="30" customHeight="1">
      <c r="A1643" s="153">
        <v>1630</v>
      </c>
      <c r="B1643" s="857" t="str">
        <f>IF(基本情報入力シート!C1668="","",基本情報入力シート!C1668)</f>
        <v/>
      </c>
      <c r="C1643" s="858"/>
      <c r="D1643" s="858"/>
      <c r="E1643" s="858"/>
      <c r="F1643" s="858"/>
      <c r="G1643" s="858"/>
      <c r="H1643" s="858"/>
      <c r="I1643" s="859"/>
      <c r="J1643" s="405" t="str">
        <f>IF(基本情報入力シート!M1668="","",基本情報入力シート!M1668)</f>
        <v/>
      </c>
      <c r="K1643" s="406" t="str">
        <f>IF(基本情報入力シート!R1668="","",基本情報入力シート!R1668)</f>
        <v/>
      </c>
      <c r="L1643" s="406" t="str">
        <f>IF(基本情報入力シート!W1668="","",基本情報入力シート!W1668)</f>
        <v/>
      </c>
      <c r="M1643" s="405" t="str">
        <f>IF(基本情報入力シート!X1668="","",基本情報入力シート!X1668)</f>
        <v/>
      </c>
      <c r="N1643" s="157" t="str">
        <f>IF(基本情報入力シート!Y1668="","",基本情報入力シート!Y1668)</f>
        <v/>
      </c>
      <c r="O1643" s="164"/>
      <c r="P1643" s="43"/>
      <c r="Q1643" s="860"/>
      <c r="R1643" s="861"/>
      <c r="S1643" s="154" t="str">
        <f>IFERROR(ROUNDDOWN(Q1643*VLOOKUP(N1643,【参考】数式用!$AR$2:$AW$48,MATCH(P1643,【参考】数式用!$AT$4:$AW$4)+2,FALSE)*0.5, 0), "")</f>
        <v/>
      </c>
      <c r="T1643" s="47"/>
      <c r="U1643" s="156" t="str">
        <f>IFERROR(IF(AG1643&lt;&gt;"",Q1643*VLOOKUP(N1643,【参考】数式用!$AG$2:$AL$48,MATCH(P1643,【参考】数式用!$AI$4:$AL$4,0)+2,0), ""), "")</f>
        <v/>
      </c>
      <c r="V1643" s="42"/>
      <c r="W1643" s="862"/>
      <c r="X1643" s="863"/>
      <c r="Y1643" s="43"/>
      <c r="Z1643" s="48"/>
      <c r="AA1643" s="155"/>
      <c r="AB1643" s="49"/>
      <c r="AC1643" s="864" t="str">
        <f>IFERROR(IF(AG1643&lt;&gt;"",Z1643*VLOOKUP(N1643,【参考】数式用!$AG$2:$AL$48,MATCH(Y1643,【参考】数式用!$AI$4:$AL$4,0)+2,0), ""), "")</f>
        <v/>
      </c>
      <c r="AD1643" s="864"/>
      <c r="AE1643" s="409"/>
      <c r="AF1643" s="53"/>
      <c r="AG1643" s="421" t="str">
        <f>IFERROR(VLOOKUP(O1643, 【参考】数式用!$AY$5:$AY$13, 1, FALSE), "")</f>
        <v/>
      </c>
      <c r="AH1643" s="422" t="str">
        <f>IFERROR(VLOOKUP(N1643, 【参考】数式用!$BA$2:$BB$48, 2, FALSE), "")</f>
        <v/>
      </c>
      <c r="AI1643" s="423" t="str">
        <f t="shared" si="54"/>
        <v/>
      </c>
      <c r="AJ1643" s="424" t="str">
        <f t="shared" si="55"/>
        <v/>
      </c>
    </row>
    <row r="1644" spans="1:36" ht="30" customHeight="1">
      <c r="A1644" s="153">
        <v>1631</v>
      </c>
      <c r="B1644" s="857" t="str">
        <f>IF(基本情報入力シート!C1669="","",基本情報入力シート!C1669)</f>
        <v/>
      </c>
      <c r="C1644" s="858"/>
      <c r="D1644" s="858"/>
      <c r="E1644" s="858"/>
      <c r="F1644" s="858"/>
      <c r="G1644" s="858"/>
      <c r="H1644" s="858"/>
      <c r="I1644" s="859"/>
      <c r="J1644" s="405" t="str">
        <f>IF(基本情報入力シート!M1669="","",基本情報入力シート!M1669)</f>
        <v/>
      </c>
      <c r="K1644" s="406" t="str">
        <f>IF(基本情報入力シート!R1669="","",基本情報入力シート!R1669)</f>
        <v/>
      </c>
      <c r="L1644" s="406" t="str">
        <f>IF(基本情報入力シート!W1669="","",基本情報入力シート!W1669)</f>
        <v/>
      </c>
      <c r="M1644" s="405" t="str">
        <f>IF(基本情報入力シート!X1669="","",基本情報入力シート!X1669)</f>
        <v/>
      </c>
      <c r="N1644" s="157" t="str">
        <f>IF(基本情報入力シート!Y1669="","",基本情報入力シート!Y1669)</f>
        <v/>
      </c>
      <c r="O1644" s="164"/>
      <c r="P1644" s="43"/>
      <c r="Q1644" s="860"/>
      <c r="R1644" s="861"/>
      <c r="S1644" s="154" t="str">
        <f>IFERROR(ROUNDDOWN(Q1644*VLOOKUP(N1644,【参考】数式用!$AR$2:$AW$48,MATCH(P1644,【参考】数式用!$AT$4:$AW$4)+2,FALSE)*0.5, 0), "")</f>
        <v/>
      </c>
      <c r="T1644" s="47"/>
      <c r="U1644" s="156" t="str">
        <f>IFERROR(IF(AG1644&lt;&gt;"",Q1644*VLOOKUP(N1644,【参考】数式用!$AG$2:$AL$48,MATCH(P1644,【参考】数式用!$AI$4:$AL$4,0)+2,0), ""), "")</f>
        <v/>
      </c>
      <c r="V1644" s="42"/>
      <c r="W1644" s="862"/>
      <c r="X1644" s="863"/>
      <c r="Y1644" s="43"/>
      <c r="Z1644" s="48"/>
      <c r="AA1644" s="155"/>
      <c r="AB1644" s="49"/>
      <c r="AC1644" s="864" t="str">
        <f>IFERROR(IF(AG1644&lt;&gt;"",Z1644*VLOOKUP(N1644,【参考】数式用!$AG$2:$AL$48,MATCH(Y1644,【参考】数式用!$AI$4:$AL$4,0)+2,0), ""), "")</f>
        <v/>
      </c>
      <c r="AD1644" s="864"/>
      <c r="AE1644" s="409"/>
      <c r="AF1644" s="53"/>
      <c r="AG1644" s="421" t="str">
        <f>IFERROR(VLOOKUP(O1644, 【参考】数式用!$AY$5:$AY$13, 1, FALSE), "")</f>
        <v/>
      </c>
      <c r="AH1644" s="422" t="str">
        <f>IFERROR(VLOOKUP(N1644, 【参考】数式用!$BA$2:$BB$48, 2, FALSE), "")</f>
        <v/>
      </c>
      <c r="AI1644" s="423" t="str">
        <f t="shared" si="54"/>
        <v/>
      </c>
      <c r="AJ1644" s="424" t="str">
        <f t="shared" si="55"/>
        <v/>
      </c>
    </row>
    <row r="1645" spans="1:36" ht="30" customHeight="1">
      <c r="A1645" s="153">
        <v>1632</v>
      </c>
      <c r="B1645" s="857" t="str">
        <f>IF(基本情報入力シート!C1670="","",基本情報入力シート!C1670)</f>
        <v/>
      </c>
      <c r="C1645" s="858"/>
      <c r="D1645" s="858"/>
      <c r="E1645" s="858"/>
      <c r="F1645" s="858"/>
      <c r="G1645" s="858"/>
      <c r="H1645" s="858"/>
      <c r="I1645" s="859"/>
      <c r="J1645" s="405" t="str">
        <f>IF(基本情報入力シート!M1670="","",基本情報入力シート!M1670)</f>
        <v/>
      </c>
      <c r="K1645" s="406" t="str">
        <f>IF(基本情報入力シート!R1670="","",基本情報入力シート!R1670)</f>
        <v/>
      </c>
      <c r="L1645" s="406" t="str">
        <f>IF(基本情報入力シート!W1670="","",基本情報入力シート!W1670)</f>
        <v/>
      </c>
      <c r="M1645" s="405" t="str">
        <f>IF(基本情報入力シート!X1670="","",基本情報入力シート!X1670)</f>
        <v/>
      </c>
      <c r="N1645" s="157" t="str">
        <f>IF(基本情報入力シート!Y1670="","",基本情報入力シート!Y1670)</f>
        <v/>
      </c>
      <c r="O1645" s="164"/>
      <c r="P1645" s="43"/>
      <c r="Q1645" s="860"/>
      <c r="R1645" s="861"/>
      <c r="S1645" s="154" t="str">
        <f>IFERROR(ROUNDDOWN(Q1645*VLOOKUP(N1645,【参考】数式用!$AR$2:$AW$48,MATCH(P1645,【参考】数式用!$AT$4:$AW$4)+2,FALSE)*0.5, 0), "")</f>
        <v/>
      </c>
      <c r="T1645" s="47"/>
      <c r="U1645" s="156" t="str">
        <f>IFERROR(IF(AG1645&lt;&gt;"",Q1645*VLOOKUP(N1645,【参考】数式用!$AG$2:$AL$48,MATCH(P1645,【参考】数式用!$AI$4:$AL$4,0)+2,0), ""), "")</f>
        <v/>
      </c>
      <c r="V1645" s="42"/>
      <c r="W1645" s="862"/>
      <c r="X1645" s="863"/>
      <c r="Y1645" s="43"/>
      <c r="Z1645" s="48"/>
      <c r="AA1645" s="155"/>
      <c r="AB1645" s="49"/>
      <c r="AC1645" s="864" t="str">
        <f>IFERROR(IF(AG1645&lt;&gt;"",Z1645*VLOOKUP(N1645,【参考】数式用!$AG$2:$AL$48,MATCH(Y1645,【参考】数式用!$AI$4:$AL$4,0)+2,0), ""), "")</f>
        <v/>
      </c>
      <c r="AD1645" s="864"/>
      <c r="AE1645" s="409"/>
      <c r="AF1645" s="53"/>
      <c r="AG1645" s="421" t="str">
        <f>IFERROR(VLOOKUP(O1645, 【参考】数式用!$AY$5:$AY$13, 1, FALSE), "")</f>
        <v/>
      </c>
      <c r="AH1645" s="422" t="str">
        <f>IFERROR(VLOOKUP(N1645, 【参考】数式用!$BA$2:$BB$48, 2, FALSE), "")</f>
        <v/>
      </c>
      <c r="AI1645" s="423" t="str">
        <f t="shared" si="54"/>
        <v/>
      </c>
      <c r="AJ1645" s="424" t="str">
        <f t="shared" si="55"/>
        <v/>
      </c>
    </row>
    <row r="1646" spans="1:36" ht="30" customHeight="1">
      <c r="A1646" s="153">
        <v>1633</v>
      </c>
      <c r="B1646" s="857" t="str">
        <f>IF(基本情報入力シート!C1671="","",基本情報入力シート!C1671)</f>
        <v/>
      </c>
      <c r="C1646" s="858"/>
      <c r="D1646" s="858"/>
      <c r="E1646" s="858"/>
      <c r="F1646" s="858"/>
      <c r="G1646" s="858"/>
      <c r="H1646" s="858"/>
      <c r="I1646" s="859"/>
      <c r="J1646" s="405" t="str">
        <f>IF(基本情報入力シート!M1671="","",基本情報入力シート!M1671)</f>
        <v/>
      </c>
      <c r="K1646" s="406" t="str">
        <f>IF(基本情報入力シート!R1671="","",基本情報入力シート!R1671)</f>
        <v/>
      </c>
      <c r="L1646" s="406" t="str">
        <f>IF(基本情報入力シート!W1671="","",基本情報入力シート!W1671)</f>
        <v/>
      </c>
      <c r="M1646" s="405" t="str">
        <f>IF(基本情報入力シート!X1671="","",基本情報入力シート!X1671)</f>
        <v/>
      </c>
      <c r="N1646" s="157" t="str">
        <f>IF(基本情報入力シート!Y1671="","",基本情報入力シート!Y1671)</f>
        <v/>
      </c>
      <c r="O1646" s="164"/>
      <c r="P1646" s="43"/>
      <c r="Q1646" s="860"/>
      <c r="R1646" s="861"/>
      <c r="S1646" s="154" t="str">
        <f>IFERROR(ROUNDDOWN(Q1646*VLOOKUP(N1646,【参考】数式用!$AR$2:$AW$48,MATCH(P1646,【参考】数式用!$AT$4:$AW$4)+2,FALSE)*0.5, 0), "")</f>
        <v/>
      </c>
      <c r="T1646" s="47"/>
      <c r="U1646" s="156" t="str">
        <f>IFERROR(IF(AG1646&lt;&gt;"",Q1646*VLOOKUP(N1646,【参考】数式用!$AG$2:$AL$48,MATCH(P1646,【参考】数式用!$AI$4:$AL$4,0)+2,0), ""), "")</f>
        <v/>
      </c>
      <c r="V1646" s="42"/>
      <c r="W1646" s="862"/>
      <c r="X1646" s="863"/>
      <c r="Y1646" s="43"/>
      <c r="Z1646" s="48"/>
      <c r="AA1646" s="155"/>
      <c r="AB1646" s="49"/>
      <c r="AC1646" s="864" t="str">
        <f>IFERROR(IF(AG1646&lt;&gt;"",Z1646*VLOOKUP(N1646,【参考】数式用!$AG$2:$AL$48,MATCH(Y1646,【参考】数式用!$AI$4:$AL$4,0)+2,0), ""), "")</f>
        <v/>
      </c>
      <c r="AD1646" s="864"/>
      <c r="AE1646" s="409"/>
      <c r="AF1646" s="53"/>
      <c r="AG1646" s="421" t="str">
        <f>IFERROR(VLOOKUP(O1646, 【参考】数式用!$AY$5:$AY$13, 1, FALSE), "")</f>
        <v/>
      </c>
      <c r="AH1646" s="422" t="str">
        <f>IFERROR(VLOOKUP(N1646, 【参考】数式用!$BA$2:$BB$48, 2, FALSE), "")</f>
        <v/>
      </c>
      <c r="AI1646" s="423" t="str">
        <f t="shared" si="54"/>
        <v/>
      </c>
      <c r="AJ1646" s="424" t="str">
        <f t="shared" si="55"/>
        <v/>
      </c>
    </row>
    <row r="1647" spans="1:36" ht="30" customHeight="1">
      <c r="A1647" s="153">
        <v>1634</v>
      </c>
      <c r="B1647" s="857" t="str">
        <f>IF(基本情報入力シート!C1672="","",基本情報入力シート!C1672)</f>
        <v/>
      </c>
      <c r="C1647" s="858"/>
      <c r="D1647" s="858"/>
      <c r="E1647" s="858"/>
      <c r="F1647" s="858"/>
      <c r="G1647" s="858"/>
      <c r="H1647" s="858"/>
      <c r="I1647" s="859"/>
      <c r="J1647" s="405" t="str">
        <f>IF(基本情報入力シート!M1672="","",基本情報入力シート!M1672)</f>
        <v/>
      </c>
      <c r="K1647" s="406" t="str">
        <f>IF(基本情報入力シート!R1672="","",基本情報入力シート!R1672)</f>
        <v/>
      </c>
      <c r="L1647" s="406" t="str">
        <f>IF(基本情報入力シート!W1672="","",基本情報入力シート!W1672)</f>
        <v/>
      </c>
      <c r="M1647" s="405" t="str">
        <f>IF(基本情報入力シート!X1672="","",基本情報入力シート!X1672)</f>
        <v/>
      </c>
      <c r="N1647" s="157" t="str">
        <f>IF(基本情報入力シート!Y1672="","",基本情報入力シート!Y1672)</f>
        <v/>
      </c>
      <c r="O1647" s="164"/>
      <c r="P1647" s="43"/>
      <c r="Q1647" s="860"/>
      <c r="R1647" s="861"/>
      <c r="S1647" s="154" t="str">
        <f>IFERROR(ROUNDDOWN(Q1647*VLOOKUP(N1647,【参考】数式用!$AR$2:$AW$48,MATCH(P1647,【参考】数式用!$AT$4:$AW$4)+2,FALSE)*0.5, 0), "")</f>
        <v/>
      </c>
      <c r="T1647" s="47"/>
      <c r="U1647" s="156" t="str">
        <f>IFERROR(IF(AG1647&lt;&gt;"",Q1647*VLOOKUP(N1647,【参考】数式用!$AG$2:$AL$48,MATCH(P1647,【参考】数式用!$AI$4:$AL$4,0)+2,0), ""), "")</f>
        <v/>
      </c>
      <c r="V1647" s="42"/>
      <c r="W1647" s="862"/>
      <c r="X1647" s="863"/>
      <c r="Y1647" s="43"/>
      <c r="Z1647" s="48"/>
      <c r="AA1647" s="155"/>
      <c r="AB1647" s="49"/>
      <c r="AC1647" s="864" t="str">
        <f>IFERROR(IF(AG1647&lt;&gt;"",Z1647*VLOOKUP(N1647,【参考】数式用!$AG$2:$AL$48,MATCH(Y1647,【参考】数式用!$AI$4:$AL$4,0)+2,0), ""), "")</f>
        <v/>
      </c>
      <c r="AD1647" s="864"/>
      <c r="AE1647" s="409"/>
      <c r="AF1647" s="53"/>
      <c r="AG1647" s="421" t="str">
        <f>IFERROR(VLOOKUP(O1647, 【参考】数式用!$AY$5:$AY$13, 1, FALSE), "")</f>
        <v/>
      </c>
      <c r="AH1647" s="422" t="str">
        <f>IFERROR(VLOOKUP(N1647, 【参考】数式用!$BA$2:$BB$48, 2, FALSE), "")</f>
        <v/>
      </c>
      <c r="AI1647" s="423" t="str">
        <f t="shared" si="54"/>
        <v/>
      </c>
      <c r="AJ1647" s="424" t="str">
        <f t="shared" si="55"/>
        <v/>
      </c>
    </row>
    <row r="1648" spans="1:36" ht="30" customHeight="1">
      <c r="A1648" s="153">
        <v>1635</v>
      </c>
      <c r="B1648" s="857" t="str">
        <f>IF(基本情報入力シート!C1673="","",基本情報入力シート!C1673)</f>
        <v/>
      </c>
      <c r="C1648" s="858"/>
      <c r="D1648" s="858"/>
      <c r="E1648" s="858"/>
      <c r="F1648" s="858"/>
      <c r="G1648" s="858"/>
      <c r="H1648" s="858"/>
      <c r="I1648" s="859"/>
      <c r="J1648" s="405" t="str">
        <f>IF(基本情報入力シート!M1673="","",基本情報入力シート!M1673)</f>
        <v/>
      </c>
      <c r="K1648" s="406" t="str">
        <f>IF(基本情報入力シート!R1673="","",基本情報入力シート!R1673)</f>
        <v/>
      </c>
      <c r="L1648" s="406" t="str">
        <f>IF(基本情報入力シート!W1673="","",基本情報入力シート!W1673)</f>
        <v/>
      </c>
      <c r="M1648" s="405" t="str">
        <f>IF(基本情報入力シート!X1673="","",基本情報入力シート!X1673)</f>
        <v/>
      </c>
      <c r="N1648" s="157" t="str">
        <f>IF(基本情報入力シート!Y1673="","",基本情報入力シート!Y1673)</f>
        <v/>
      </c>
      <c r="O1648" s="164"/>
      <c r="P1648" s="43"/>
      <c r="Q1648" s="860"/>
      <c r="R1648" s="861"/>
      <c r="S1648" s="154" t="str">
        <f>IFERROR(ROUNDDOWN(Q1648*VLOOKUP(N1648,【参考】数式用!$AR$2:$AW$48,MATCH(P1648,【参考】数式用!$AT$4:$AW$4)+2,FALSE)*0.5, 0), "")</f>
        <v/>
      </c>
      <c r="T1648" s="47"/>
      <c r="U1648" s="156" t="str">
        <f>IFERROR(IF(AG1648&lt;&gt;"",Q1648*VLOOKUP(N1648,【参考】数式用!$AG$2:$AL$48,MATCH(P1648,【参考】数式用!$AI$4:$AL$4,0)+2,0), ""), "")</f>
        <v/>
      </c>
      <c r="V1648" s="42"/>
      <c r="W1648" s="862"/>
      <c r="X1648" s="863"/>
      <c r="Y1648" s="43"/>
      <c r="Z1648" s="48"/>
      <c r="AA1648" s="155"/>
      <c r="AB1648" s="49"/>
      <c r="AC1648" s="864" t="str">
        <f>IFERROR(IF(AG1648&lt;&gt;"",Z1648*VLOOKUP(N1648,【参考】数式用!$AG$2:$AL$48,MATCH(Y1648,【参考】数式用!$AI$4:$AL$4,0)+2,0), ""), "")</f>
        <v/>
      </c>
      <c r="AD1648" s="864"/>
      <c r="AE1648" s="409"/>
      <c r="AF1648" s="53"/>
      <c r="AG1648" s="421" t="str">
        <f>IFERROR(VLOOKUP(O1648, 【参考】数式用!$AY$5:$AY$13, 1, FALSE), "")</f>
        <v/>
      </c>
      <c r="AH1648" s="422" t="str">
        <f>IFERROR(VLOOKUP(N1648, 【参考】数式用!$BA$2:$BB$48, 2, FALSE), "")</f>
        <v/>
      </c>
      <c r="AI1648" s="423" t="str">
        <f t="shared" si="54"/>
        <v/>
      </c>
      <c r="AJ1648" s="424" t="str">
        <f t="shared" si="55"/>
        <v/>
      </c>
    </row>
    <row r="1649" spans="1:36" ht="30" customHeight="1">
      <c r="A1649" s="153">
        <v>1636</v>
      </c>
      <c r="B1649" s="857" t="str">
        <f>IF(基本情報入力シート!C1674="","",基本情報入力シート!C1674)</f>
        <v/>
      </c>
      <c r="C1649" s="858"/>
      <c r="D1649" s="858"/>
      <c r="E1649" s="858"/>
      <c r="F1649" s="858"/>
      <c r="G1649" s="858"/>
      <c r="H1649" s="858"/>
      <c r="I1649" s="859"/>
      <c r="J1649" s="405" t="str">
        <f>IF(基本情報入力シート!M1674="","",基本情報入力シート!M1674)</f>
        <v/>
      </c>
      <c r="K1649" s="406" t="str">
        <f>IF(基本情報入力シート!R1674="","",基本情報入力シート!R1674)</f>
        <v/>
      </c>
      <c r="L1649" s="406" t="str">
        <f>IF(基本情報入力シート!W1674="","",基本情報入力シート!W1674)</f>
        <v/>
      </c>
      <c r="M1649" s="405" t="str">
        <f>IF(基本情報入力シート!X1674="","",基本情報入力シート!X1674)</f>
        <v/>
      </c>
      <c r="N1649" s="157" t="str">
        <f>IF(基本情報入力シート!Y1674="","",基本情報入力シート!Y1674)</f>
        <v/>
      </c>
      <c r="O1649" s="164"/>
      <c r="P1649" s="43"/>
      <c r="Q1649" s="860"/>
      <c r="R1649" s="861"/>
      <c r="S1649" s="154" t="str">
        <f>IFERROR(ROUNDDOWN(Q1649*VLOOKUP(N1649,【参考】数式用!$AR$2:$AW$48,MATCH(P1649,【参考】数式用!$AT$4:$AW$4)+2,FALSE)*0.5, 0), "")</f>
        <v/>
      </c>
      <c r="T1649" s="47"/>
      <c r="U1649" s="156" t="str">
        <f>IFERROR(IF(AG1649&lt;&gt;"",Q1649*VLOOKUP(N1649,【参考】数式用!$AG$2:$AL$48,MATCH(P1649,【参考】数式用!$AI$4:$AL$4,0)+2,0), ""), "")</f>
        <v/>
      </c>
      <c r="V1649" s="42"/>
      <c r="W1649" s="862"/>
      <c r="X1649" s="863"/>
      <c r="Y1649" s="43"/>
      <c r="Z1649" s="48"/>
      <c r="AA1649" s="155"/>
      <c r="AB1649" s="49"/>
      <c r="AC1649" s="864" t="str">
        <f>IFERROR(IF(AG1649&lt;&gt;"",Z1649*VLOOKUP(N1649,【参考】数式用!$AG$2:$AL$48,MATCH(Y1649,【参考】数式用!$AI$4:$AL$4,0)+2,0), ""), "")</f>
        <v/>
      </c>
      <c r="AD1649" s="864"/>
      <c r="AE1649" s="409"/>
      <c r="AF1649" s="53"/>
      <c r="AG1649" s="421" t="str">
        <f>IFERROR(VLOOKUP(O1649, 【参考】数式用!$AY$5:$AY$13, 1, FALSE), "")</f>
        <v/>
      </c>
      <c r="AH1649" s="422" t="str">
        <f>IFERROR(VLOOKUP(N1649, 【参考】数式用!$BA$2:$BB$48, 2, FALSE), "")</f>
        <v/>
      </c>
      <c r="AI1649" s="423" t="str">
        <f t="shared" si="54"/>
        <v/>
      </c>
      <c r="AJ1649" s="424" t="str">
        <f t="shared" si="55"/>
        <v/>
      </c>
    </row>
    <row r="1650" spans="1:36" ht="30" customHeight="1">
      <c r="A1650" s="153">
        <v>1637</v>
      </c>
      <c r="B1650" s="857" t="str">
        <f>IF(基本情報入力シート!C1675="","",基本情報入力シート!C1675)</f>
        <v/>
      </c>
      <c r="C1650" s="858"/>
      <c r="D1650" s="858"/>
      <c r="E1650" s="858"/>
      <c r="F1650" s="858"/>
      <c r="G1650" s="858"/>
      <c r="H1650" s="858"/>
      <c r="I1650" s="859"/>
      <c r="J1650" s="405" t="str">
        <f>IF(基本情報入力シート!M1675="","",基本情報入力シート!M1675)</f>
        <v/>
      </c>
      <c r="K1650" s="406" t="str">
        <f>IF(基本情報入力シート!R1675="","",基本情報入力シート!R1675)</f>
        <v/>
      </c>
      <c r="L1650" s="406" t="str">
        <f>IF(基本情報入力シート!W1675="","",基本情報入力シート!W1675)</f>
        <v/>
      </c>
      <c r="M1650" s="405" t="str">
        <f>IF(基本情報入力シート!X1675="","",基本情報入力シート!X1675)</f>
        <v/>
      </c>
      <c r="N1650" s="157" t="str">
        <f>IF(基本情報入力シート!Y1675="","",基本情報入力シート!Y1675)</f>
        <v/>
      </c>
      <c r="O1650" s="164"/>
      <c r="P1650" s="43"/>
      <c r="Q1650" s="860"/>
      <c r="R1650" s="861"/>
      <c r="S1650" s="154" t="str">
        <f>IFERROR(ROUNDDOWN(Q1650*VLOOKUP(N1650,【参考】数式用!$AR$2:$AW$48,MATCH(P1650,【参考】数式用!$AT$4:$AW$4)+2,FALSE)*0.5, 0), "")</f>
        <v/>
      </c>
      <c r="T1650" s="47"/>
      <c r="U1650" s="156" t="str">
        <f>IFERROR(IF(AG1650&lt;&gt;"",Q1650*VLOOKUP(N1650,【参考】数式用!$AG$2:$AL$48,MATCH(P1650,【参考】数式用!$AI$4:$AL$4,0)+2,0), ""), "")</f>
        <v/>
      </c>
      <c r="V1650" s="42"/>
      <c r="W1650" s="862"/>
      <c r="X1650" s="863"/>
      <c r="Y1650" s="43"/>
      <c r="Z1650" s="48"/>
      <c r="AA1650" s="155"/>
      <c r="AB1650" s="49"/>
      <c r="AC1650" s="864" t="str">
        <f>IFERROR(IF(AG1650&lt;&gt;"",Z1650*VLOOKUP(N1650,【参考】数式用!$AG$2:$AL$48,MATCH(Y1650,【参考】数式用!$AI$4:$AL$4,0)+2,0), ""), "")</f>
        <v/>
      </c>
      <c r="AD1650" s="864"/>
      <c r="AE1650" s="409"/>
      <c r="AF1650" s="53"/>
      <c r="AG1650" s="421" t="str">
        <f>IFERROR(VLOOKUP(O1650, 【参考】数式用!$AY$5:$AY$13, 1, FALSE), "")</f>
        <v/>
      </c>
      <c r="AH1650" s="422" t="str">
        <f>IFERROR(VLOOKUP(N1650, 【参考】数式用!$BA$2:$BB$48, 2, FALSE), "")</f>
        <v/>
      </c>
      <c r="AI1650" s="423" t="str">
        <f t="shared" si="54"/>
        <v/>
      </c>
      <c r="AJ1650" s="424" t="str">
        <f t="shared" si="55"/>
        <v/>
      </c>
    </row>
    <row r="1651" spans="1:36" ht="30" customHeight="1">
      <c r="A1651" s="153">
        <v>1638</v>
      </c>
      <c r="B1651" s="857" t="str">
        <f>IF(基本情報入力シート!C1676="","",基本情報入力シート!C1676)</f>
        <v/>
      </c>
      <c r="C1651" s="858"/>
      <c r="D1651" s="858"/>
      <c r="E1651" s="858"/>
      <c r="F1651" s="858"/>
      <c r="G1651" s="858"/>
      <c r="H1651" s="858"/>
      <c r="I1651" s="859"/>
      <c r="J1651" s="405" t="str">
        <f>IF(基本情報入力シート!M1676="","",基本情報入力シート!M1676)</f>
        <v/>
      </c>
      <c r="K1651" s="406" t="str">
        <f>IF(基本情報入力シート!R1676="","",基本情報入力シート!R1676)</f>
        <v/>
      </c>
      <c r="L1651" s="406" t="str">
        <f>IF(基本情報入力シート!W1676="","",基本情報入力シート!W1676)</f>
        <v/>
      </c>
      <c r="M1651" s="405" t="str">
        <f>IF(基本情報入力シート!X1676="","",基本情報入力シート!X1676)</f>
        <v/>
      </c>
      <c r="N1651" s="157" t="str">
        <f>IF(基本情報入力シート!Y1676="","",基本情報入力シート!Y1676)</f>
        <v/>
      </c>
      <c r="O1651" s="164"/>
      <c r="P1651" s="43"/>
      <c r="Q1651" s="860"/>
      <c r="R1651" s="861"/>
      <c r="S1651" s="154" t="str">
        <f>IFERROR(ROUNDDOWN(Q1651*VLOOKUP(N1651,【参考】数式用!$AR$2:$AW$48,MATCH(P1651,【参考】数式用!$AT$4:$AW$4)+2,FALSE)*0.5, 0), "")</f>
        <v/>
      </c>
      <c r="T1651" s="47"/>
      <c r="U1651" s="156" t="str">
        <f>IFERROR(IF(AG1651&lt;&gt;"",Q1651*VLOOKUP(N1651,【参考】数式用!$AG$2:$AL$48,MATCH(P1651,【参考】数式用!$AI$4:$AL$4,0)+2,0), ""), "")</f>
        <v/>
      </c>
      <c r="V1651" s="42"/>
      <c r="W1651" s="862"/>
      <c r="X1651" s="863"/>
      <c r="Y1651" s="43"/>
      <c r="Z1651" s="48"/>
      <c r="AA1651" s="155"/>
      <c r="AB1651" s="49"/>
      <c r="AC1651" s="864" t="str">
        <f>IFERROR(IF(AG1651&lt;&gt;"",Z1651*VLOOKUP(N1651,【参考】数式用!$AG$2:$AL$48,MATCH(Y1651,【参考】数式用!$AI$4:$AL$4,0)+2,0), ""), "")</f>
        <v/>
      </c>
      <c r="AD1651" s="864"/>
      <c r="AE1651" s="409"/>
      <c r="AF1651" s="53"/>
      <c r="AG1651" s="421" t="str">
        <f>IFERROR(VLOOKUP(O1651, 【参考】数式用!$AY$5:$AY$13, 1, FALSE), "")</f>
        <v/>
      </c>
      <c r="AH1651" s="422" t="str">
        <f>IFERROR(VLOOKUP(N1651, 【参考】数式用!$BA$2:$BB$48, 2, FALSE), "")</f>
        <v/>
      </c>
      <c r="AI1651" s="423" t="str">
        <f t="shared" si="54"/>
        <v/>
      </c>
      <c r="AJ1651" s="424" t="str">
        <f t="shared" si="55"/>
        <v/>
      </c>
    </row>
    <row r="1652" spans="1:36" ht="30" customHeight="1">
      <c r="A1652" s="153">
        <v>1639</v>
      </c>
      <c r="B1652" s="857" t="str">
        <f>IF(基本情報入力シート!C1677="","",基本情報入力シート!C1677)</f>
        <v/>
      </c>
      <c r="C1652" s="858"/>
      <c r="D1652" s="858"/>
      <c r="E1652" s="858"/>
      <c r="F1652" s="858"/>
      <c r="G1652" s="858"/>
      <c r="H1652" s="858"/>
      <c r="I1652" s="859"/>
      <c r="J1652" s="405" t="str">
        <f>IF(基本情報入力シート!M1677="","",基本情報入力シート!M1677)</f>
        <v/>
      </c>
      <c r="K1652" s="406" t="str">
        <f>IF(基本情報入力シート!R1677="","",基本情報入力シート!R1677)</f>
        <v/>
      </c>
      <c r="L1652" s="406" t="str">
        <f>IF(基本情報入力シート!W1677="","",基本情報入力シート!W1677)</f>
        <v/>
      </c>
      <c r="M1652" s="405" t="str">
        <f>IF(基本情報入力シート!X1677="","",基本情報入力シート!X1677)</f>
        <v/>
      </c>
      <c r="N1652" s="157" t="str">
        <f>IF(基本情報入力シート!Y1677="","",基本情報入力シート!Y1677)</f>
        <v/>
      </c>
      <c r="O1652" s="164"/>
      <c r="P1652" s="43"/>
      <c r="Q1652" s="860"/>
      <c r="R1652" s="861"/>
      <c r="S1652" s="154" t="str">
        <f>IFERROR(ROUNDDOWN(Q1652*VLOOKUP(N1652,【参考】数式用!$AR$2:$AW$48,MATCH(P1652,【参考】数式用!$AT$4:$AW$4)+2,FALSE)*0.5, 0), "")</f>
        <v/>
      </c>
      <c r="T1652" s="47"/>
      <c r="U1652" s="156" t="str">
        <f>IFERROR(IF(AG1652&lt;&gt;"",Q1652*VLOOKUP(N1652,【参考】数式用!$AG$2:$AL$48,MATCH(P1652,【参考】数式用!$AI$4:$AL$4,0)+2,0), ""), "")</f>
        <v/>
      </c>
      <c r="V1652" s="42"/>
      <c r="W1652" s="862"/>
      <c r="X1652" s="863"/>
      <c r="Y1652" s="43"/>
      <c r="Z1652" s="48"/>
      <c r="AA1652" s="155"/>
      <c r="AB1652" s="49"/>
      <c r="AC1652" s="864" t="str">
        <f>IFERROR(IF(AG1652&lt;&gt;"",Z1652*VLOOKUP(N1652,【参考】数式用!$AG$2:$AL$48,MATCH(Y1652,【参考】数式用!$AI$4:$AL$4,0)+2,0), ""), "")</f>
        <v/>
      </c>
      <c r="AD1652" s="864"/>
      <c r="AE1652" s="409"/>
      <c r="AF1652" s="53"/>
      <c r="AG1652" s="421" t="str">
        <f>IFERROR(VLOOKUP(O1652, 【参考】数式用!$AY$5:$AY$13, 1, FALSE), "")</f>
        <v/>
      </c>
      <c r="AH1652" s="422" t="str">
        <f>IFERROR(VLOOKUP(N1652, 【参考】数式用!$BA$2:$BB$48, 2, FALSE), "")</f>
        <v/>
      </c>
      <c r="AI1652" s="423" t="str">
        <f t="shared" si="54"/>
        <v/>
      </c>
      <c r="AJ1652" s="424" t="str">
        <f t="shared" si="55"/>
        <v/>
      </c>
    </row>
    <row r="1653" spans="1:36" ht="30" customHeight="1">
      <c r="A1653" s="153">
        <v>1640</v>
      </c>
      <c r="B1653" s="857" t="str">
        <f>IF(基本情報入力シート!C1678="","",基本情報入力シート!C1678)</f>
        <v/>
      </c>
      <c r="C1653" s="858"/>
      <c r="D1653" s="858"/>
      <c r="E1653" s="858"/>
      <c r="F1653" s="858"/>
      <c r="G1653" s="858"/>
      <c r="H1653" s="858"/>
      <c r="I1653" s="859"/>
      <c r="J1653" s="405" t="str">
        <f>IF(基本情報入力シート!M1678="","",基本情報入力シート!M1678)</f>
        <v/>
      </c>
      <c r="K1653" s="406" t="str">
        <f>IF(基本情報入力シート!R1678="","",基本情報入力シート!R1678)</f>
        <v/>
      </c>
      <c r="L1653" s="406" t="str">
        <f>IF(基本情報入力シート!W1678="","",基本情報入力シート!W1678)</f>
        <v/>
      </c>
      <c r="M1653" s="405" t="str">
        <f>IF(基本情報入力シート!X1678="","",基本情報入力シート!X1678)</f>
        <v/>
      </c>
      <c r="N1653" s="157" t="str">
        <f>IF(基本情報入力シート!Y1678="","",基本情報入力シート!Y1678)</f>
        <v/>
      </c>
      <c r="O1653" s="164"/>
      <c r="P1653" s="43"/>
      <c r="Q1653" s="860"/>
      <c r="R1653" s="861"/>
      <c r="S1653" s="154" t="str">
        <f>IFERROR(ROUNDDOWN(Q1653*VLOOKUP(N1653,【参考】数式用!$AR$2:$AW$48,MATCH(P1653,【参考】数式用!$AT$4:$AW$4)+2,FALSE)*0.5, 0), "")</f>
        <v/>
      </c>
      <c r="T1653" s="47"/>
      <c r="U1653" s="156" t="str">
        <f>IFERROR(IF(AG1653&lt;&gt;"",Q1653*VLOOKUP(N1653,【参考】数式用!$AG$2:$AL$48,MATCH(P1653,【参考】数式用!$AI$4:$AL$4,0)+2,0), ""), "")</f>
        <v/>
      </c>
      <c r="V1653" s="42"/>
      <c r="W1653" s="862"/>
      <c r="X1653" s="863"/>
      <c r="Y1653" s="43"/>
      <c r="Z1653" s="48"/>
      <c r="AA1653" s="155"/>
      <c r="AB1653" s="49"/>
      <c r="AC1653" s="864" t="str">
        <f>IFERROR(IF(AG1653&lt;&gt;"",Z1653*VLOOKUP(N1653,【参考】数式用!$AG$2:$AL$48,MATCH(Y1653,【参考】数式用!$AI$4:$AL$4,0)+2,0), ""), "")</f>
        <v/>
      </c>
      <c r="AD1653" s="864"/>
      <c r="AE1653" s="409"/>
      <c r="AF1653" s="53"/>
      <c r="AG1653" s="421" t="str">
        <f>IFERROR(VLOOKUP(O1653, 【参考】数式用!$AY$5:$AY$13, 1, FALSE), "")</f>
        <v/>
      </c>
      <c r="AH1653" s="422" t="str">
        <f>IFERROR(VLOOKUP(N1653, 【参考】数式用!$BA$2:$BB$48, 2, FALSE), "")</f>
        <v/>
      </c>
      <c r="AI1653" s="423" t="str">
        <f t="shared" si="54"/>
        <v/>
      </c>
      <c r="AJ1653" s="424" t="str">
        <f t="shared" si="55"/>
        <v/>
      </c>
    </row>
    <row r="1654" spans="1:36" ht="30" customHeight="1">
      <c r="A1654" s="153">
        <v>1641</v>
      </c>
      <c r="B1654" s="857" t="str">
        <f>IF(基本情報入力シート!C1679="","",基本情報入力シート!C1679)</f>
        <v/>
      </c>
      <c r="C1654" s="858"/>
      <c r="D1654" s="858"/>
      <c r="E1654" s="858"/>
      <c r="F1654" s="858"/>
      <c r="G1654" s="858"/>
      <c r="H1654" s="858"/>
      <c r="I1654" s="859"/>
      <c r="J1654" s="405" t="str">
        <f>IF(基本情報入力シート!M1679="","",基本情報入力シート!M1679)</f>
        <v/>
      </c>
      <c r="K1654" s="406" t="str">
        <f>IF(基本情報入力シート!R1679="","",基本情報入力シート!R1679)</f>
        <v/>
      </c>
      <c r="L1654" s="406" t="str">
        <f>IF(基本情報入力シート!W1679="","",基本情報入力シート!W1679)</f>
        <v/>
      </c>
      <c r="M1654" s="405" t="str">
        <f>IF(基本情報入力シート!X1679="","",基本情報入力シート!X1679)</f>
        <v/>
      </c>
      <c r="N1654" s="157" t="str">
        <f>IF(基本情報入力シート!Y1679="","",基本情報入力シート!Y1679)</f>
        <v/>
      </c>
      <c r="O1654" s="164"/>
      <c r="P1654" s="43"/>
      <c r="Q1654" s="860"/>
      <c r="R1654" s="861"/>
      <c r="S1654" s="154" t="str">
        <f>IFERROR(ROUNDDOWN(Q1654*VLOOKUP(N1654,【参考】数式用!$AR$2:$AW$48,MATCH(P1654,【参考】数式用!$AT$4:$AW$4)+2,FALSE)*0.5, 0), "")</f>
        <v/>
      </c>
      <c r="T1654" s="47"/>
      <c r="U1654" s="156" t="str">
        <f>IFERROR(IF(AG1654&lt;&gt;"",Q1654*VLOOKUP(N1654,【参考】数式用!$AG$2:$AL$48,MATCH(P1654,【参考】数式用!$AI$4:$AL$4,0)+2,0), ""), "")</f>
        <v/>
      </c>
      <c r="V1654" s="42"/>
      <c r="W1654" s="862"/>
      <c r="X1654" s="863"/>
      <c r="Y1654" s="43"/>
      <c r="Z1654" s="48"/>
      <c r="AA1654" s="155"/>
      <c r="AB1654" s="49"/>
      <c r="AC1654" s="864" t="str">
        <f>IFERROR(IF(AG1654&lt;&gt;"",Z1654*VLOOKUP(N1654,【参考】数式用!$AG$2:$AL$48,MATCH(Y1654,【参考】数式用!$AI$4:$AL$4,0)+2,0), ""), "")</f>
        <v/>
      </c>
      <c r="AD1654" s="864"/>
      <c r="AE1654" s="409"/>
      <c r="AF1654" s="53"/>
      <c r="AG1654" s="421" t="str">
        <f>IFERROR(VLOOKUP(O1654, 【参考】数式用!$AY$5:$AY$13, 1, FALSE), "")</f>
        <v/>
      </c>
      <c r="AH1654" s="422" t="str">
        <f>IFERROR(VLOOKUP(N1654, 【参考】数式用!$BA$2:$BB$48, 2, FALSE), "")</f>
        <v/>
      </c>
      <c r="AI1654" s="423" t="str">
        <f t="shared" si="54"/>
        <v/>
      </c>
      <c r="AJ1654" s="424" t="str">
        <f t="shared" si="55"/>
        <v/>
      </c>
    </row>
    <row r="1655" spans="1:36" ht="30" customHeight="1">
      <c r="A1655" s="153">
        <v>1642</v>
      </c>
      <c r="B1655" s="857" t="str">
        <f>IF(基本情報入力シート!C1680="","",基本情報入力シート!C1680)</f>
        <v/>
      </c>
      <c r="C1655" s="858"/>
      <c r="D1655" s="858"/>
      <c r="E1655" s="858"/>
      <c r="F1655" s="858"/>
      <c r="G1655" s="858"/>
      <c r="H1655" s="858"/>
      <c r="I1655" s="859"/>
      <c r="J1655" s="405" t="str">
        <f>IF(基本情報入力シート!M1680="","",基本情報入力シート!M1680)</f>
        <v/>
      </c>
      <c r="K1655" s="406" t="str">
        <f>IF(基本情報入力シート!R1680="","",基本情報入力シート!R1680)</f>
        <v/>
      </c>
      <c r="L1655" s="406" t="str">
        <f>IF(基本情報入力シート!W1680="","",基本情報入力シート!W1680)</f>
        <v/>
      </c>
      <c r="M1655" s="405" t="str">
        <f>IF(基本情報入力シート!X1680="","",基本情報入力シート!X1680)</f>
        <v/>
      </c>
      <c r="N1655" s="157" t="str">
        <f>IF(基本情報入力シート!Y1680="","",基本情報入力シート!Y1680)</f>
        <v/>
      </c>
      <c r="O1655" s="164"/>
      <c r="P1655" s="43"/>
      <c r="Q1655" s="860"/>
      <c r="R1655" s="861"/>
      <c r="S1655" s="154" t="str">
        <f>IFERROR(ROUNDDOWN(Q1655*VLOOKUP(N1655,【参考】数式用!$AR$2:$AW$48,MATCH(P1655,【参考】数式用!$AT$4:$AW$4)+2,FALSE)*0.5, 0), "")</f>
        <v/>
      </c>
      <c r="T1655" s="47"/>
      <c r="U1655" s="156" t="str">
        <f>IFERROR(IF(AG1655&lt;&gt;"",Q1655*VLOOKUP(N1655,【参考】数式用!$AG$2:$AL$48,MATCH(P1655,【参考】数式用!$AI$4:$AL$4,0)+2,0), ""), "")</f>
        <v/>
      </c>
      <c r="V1655" s="42"/>
      <c r="W1655" s="862"/>
      <c r="X1655" s="863"/>
      <c r="Y1655" s="43"/>
      <c r="Z1655" s="48"/>
      <c r="AA1655" s="155"/>
      <c r="AB1655" s="49"/>
      <c r="AC1655" s="864" t="str">
        <f>IFERROR(IF(AG1655&lt;&gt;"",Z1655*VLOOKUP(N1655,【参考】数式用!$AG$2:$AL$48,MATCH(Y1655,【参考】数式用!$AI$4:$AL$4,0)+2,0), ""), "")</f>
        <v/>
      </c>
      <c r="AD1655" s="864"/>
      <c r="AE1655" s="409"/>
      <c r="AF1655" s="53"/>
      <c r="AG1655" s="421" t="str">
        <f>IFERROR(VLOOKUP(O1655, 【参考】数式用!$AY$5:$AY$13, 1, FALSE), "")</f>
        <v/>
      </c>
      <c r="AH1655" s="422" t="str">
        <f>IFERROR(VLOOKUP(N1655, 【参考】数式用!$BA$2:$BB$48, 2, FALSE), "")</f>
        <v/>
      </c>
      <c r="AI1655" s="423" t="str">
        <f t="shared" si="54"/>
        <v/>
      </c>
      <c r="AJ1655" s="424" t="str">
        <f t="shared" si="55"/>
        <v/>
      </c>
    </row>
    <row r="1656" spans="1:36" ht="30" customHeight="1">
      <c r="A1656" s="153">
        <v>1643</v>
      </c>
      <c r="B1656" s="857" t="str">
        <f>IF(基本情報入力シート!C1681="","",基本情報入力シート!C1681)</f>
        <v/>
      </c>
      <c r="C1656" s="858"/>
      <c r="D1656" s="858"/>
      <c r="E1656" s="858"/>
      <c r="F1656" s="858"/>
      <c r="G1656" s="858"/>
      <c r="H1656" s="858"/>
      <c r="I1656" s="859"/>
      <c r="J1656" s="405" t="str">
        <f>IF(基本情報入力シート!M1681="","",基本情報入力シート!M1681)</f>
        <v/>
      </c>
      <c r="K1656" s="406" t="str">
        <f>IF(基本情報入力シート!R1681="","",基本情報入力シート!R1681)</f>
        <v/>
      </c>
      <c r="L1656" s="406" t="str">
        <f>IF(基本情報入力シート!W1681="","",基本情報入力シート!W1681)</f>
        <v/>
      </c>
      <c r="M1656" s="405" t="str">
        <f>IF(基本情報入力シート!X1681="","",基本情報入力シート!X1681)</f>
        <v/>
      </c>
      <c r="N1656" s="157" t="str">
        <f>IF(基本情報入力シート!Y1681="","",基本情報入力シート!Y1681)</f>
        <v/>
      </c>
      <c r="O1656" s="164"/>
      <c r="P1656" s="43"/>
      <c r="Q1656" s="860"/>
      <c r="R1656" s="861"/>
      <c r="S1656" s="154" t="str">
        <f>IFERROR(ROUNDDOWN(Q1656*VLOOKUP(N1656,【参考】数式用!$AR$2:$AW$48,MATCH(P1656,【参考】数式用!$AT$4:$AW$4)+2,FALSE)*0.5, 0), "")</f>
        <v/>
      </c>
      <c r="T1656" s="47"/>
      <c r="U1656" s="156" t="str">
        <f>IFERROR(IF(AG1656&lt;&gt;"",Q1656*VLOOKUP(N1656,【参考】数式用!$AG$2:$AL$48,MATCH(P1656,【参考】数式用!$AI$4:$AL$4,0)+2,0), ""), "")</f>
        <v/>
      </c>
      <c r="V1656" s="42"/>
      <c r="W1656" s="862"/>
      <c r="X1656" s="863"/>
      <c r="Y1656" s="43"/>
      <c r="Z1656" s="48"/>
      <c r="AA1656" s="155"/>
      <c r="AB1656" s="49"/>
      <c r="AC1656" s="864" t="str">
        <f>IFERROR(IF(AG1656&lt;&gt;"",Z1656*VLOOKUP(N1656,【参考】数式用!$AG$2:$AL$48,MATCH(Y1656,【参考】数式用!$AI$4:$AL$4,0)+2,0), ""), "")</f>
        <v/>
      </c>
      <c r="AD1656" s="864"/>
      <c r="AE1656" s="409"/>
      <c r="AF1656" s="53"/>
      <c r="AG1656" s="421" t="str">
        <f>IFERROR(VLOOKUP(O1656, 【参考】数式用!$AY$5:$AY$13, 1, FALSE), "")</f>
        <v/>
      </c>
      <c r="AH1656" s="422" t="str">
        <f>IFERROR(VLOOKUP(N1656, 【参考】数式用!$BA$2:$BB$48, 2, FALSE), "")</f>
        <v/>
      </c>
      <c r="AI1656" s="423" t="str">
        <f t="shared" si="54"/>
        <v/>
      </c>
      <c r="AJ1656" s="424" t="str">
        <f t="shared" si="55"/>
        <v/>
      </c>
    </row>
    <row r="1657" spans="1:36" ht="30" customHeight="1">
      <c r="A1657" s="153">
        <v>1644</v>
      </c>
      <c r="B1657" s="857" t="str">
        <f>IF(基本情報入力シート!C1682="","",基本情報入力シート!C1682)</f>
        <v/>
      </c>
      <c r="C1657" s="858"/>
      <c r="D1657" s="858"/>
      <c r="E1657" s="858"/>
      <c r="F1657" s="858"/>
      <c r="G1657" s="858"/>
      <c r="H1657" s="858"/>
      <c r="I1657" s="859"/>
      <c r="J1657" s="405" t="str">
        <f>IF(基本情報入力シート!M1682="","",基本情報入力シート!M1682)</f>
        <v/>
      </c>
      <c r="K1657" s="406" t="str">
        <f>IF(基本情報入力シート!R1682="","",基本情報入力シート!R1682)</f>
        <v/>
      </c>
      <c r="L1657" s="406" t="str">
        <f>IF(基本情報入力シート!W1682="","",基本情報入力シート!W1682)</f>
        <v/>
      </c>
      <c r="M1657" s="405" t="str">
        <f>IF(基本情報入力シート!X1682="","",基本情報入力シート!X1682)</f>
        <v/>
      </c>
      <c r="N1657" s="157" t="str">
        <f>IF(基本情報入力シート!Y1682="","",基本情報入力シート!Y1682)</f>
        <v/>
      </c>
      <c r="O1657" s="164"/>
      <c r="P1657" s="43"/>
      <c r="Q1657" s="860"/>
      <c r="R1657" s="861"/>
      <c r="S1657" s="154" t="str">
        <f>IFERROR(ROUNDDOWN(Q1657*VLOOKUP(N1657,【参考】数式用!$AR$2:$AW$48,MATCH(P1657,【参考】数式用!$AT$4:$AW$4)+2,FALSE)*0.5, 0), "")</f>
        <v/>
      </c>
      <c r="T1657" s="47"/>
      <c r="U1657" s="156" t="str">
        <f>IFERROR(IF(AG1657&lt;&gt;"",Q1657*VLOOKUP(N1657,【参考】数式用!$AG$2:$AL$48,MATCH(P1657,【参考】数式用!$AI$4:$AL$4,0)+2,0), ""), "")</f>
        <v/>
      </c>
      <c r="V1657" s="42"/>
      <c r="W1657" s="862"/>
      <c r="X1657" s="863"/>
      <c r="Y1657" s="43"/>
      <c r="Z1657" s="48"/>
      <c r="AA1657" s="155"/>
      <c r="AB1657" s="49"/>
      <c r="AC1657" s="864" t="str">
        <f>IFERROR(IF(AG1657&lt;&gt;"",Z1657*VLOOKUP(N1657,【参考】数式用!$AG$2:$AL$48,MATCH(Y1657,【参考】数式用!$AI$4:$AL$4,0)+2,0), ""), "")</f>
        <v/>
      </c>
      <c r="AD1657" s="864"/>
      <c r="AE1657" s="409"/>
      <c r="AF1657" s="53"/>
      <c r="AG1657" s="421" t="str">
        <f>IFERROR(VLOOKUP(O1657, 【参考】数式用!$AY$5:$AY$13, 1, FALSE), "")</f>
        <v/>
      </c>
      <c r="AH1657" s="422" t="str">
        <f>IFERROR(VLOOKUP(N1657, 【参考】数式用!$BA$2:$BB$48, 2, FALSE), "")</f>
        <v/>
      </c>
      <c r="AI1657" s="423" t="str">
        <f t="shared" si="54"/>
        <v/>
      </c>
      <c r="AJ1657" s="424" t="str">
        <f t="shared" si="55"/>
        <v/>
      </c>
    </row>
    <row r="1658" spans="1:36" ht="30" customHeight="1">
      <c r="A1658" s="153">
        <v>1645</v>
      </c>
      <c r="B1658" s="857" t="str">
        <f>IF(基本情報入力シート!C1683="","",基本情報入力シート!C1683)</f>
        <v/>
      </c>
      <c r="C1658" s="858"/>
      <c r="D1658" s="858"/>
      <c r="E1658" s="858"/>
      <c r="F1658" s="858"/>
      <c r="G1658" s="858"/>
      <c r="H1658" s="858"/>
      <c r="I1658" s="859"/>
      <c r="J1658" s="405" t="str">
        <f>IF(基本情報入力シート!M1683="","",基本情報入力シート!M1683)</f>
        <v/>
      </c>
      <c r="K1658" s="406" t="str">
        <f>IF(基本情報入力シート!R1683="","",基本情報入力シート!R1683)</f>
        <v/>
      </c>
      <c r="L1658" s="406" t="str">
        <f>IF(基本情報入力シート!W1683="","",基本情報入力シート!W1683)</f>
        <v/>
      </c>
      <c r="M1658" s="405" t="str">
        <f>IF(基本情報入力シート!X1683="","",基本情報入力シート!X1683)</f>
        <v/>
      </c>
      <c r="N1658" s="157" t="str">
        <f>IF(基本情報入力シート!Y1683="","",基本情報入力シート!Y1683)</f>
        <v/>
      </c>
      <c r="O1658" s="164"/>
      <c r="P1658" s="43"/>
      <c r="Q1658" s="860"/>
      <c r="R1658" s="861"/>
      <c r="S1658" s="154" t="str">
        <f>IFERROR(ROUNDDOWN(Q1658*VLOOKUP(N1658,【参考】数式用!$AR$2:$AW$48,MATCH(P1658,【参考】数式用!$AT$4:$AW$4)+2,FALSE)*0.5, 0), "")</f>
        <v/>
      </c>
      <c r="T1658" s="47"/>
      <c r="U1658" s="156" t="str">
        <f>IFERROR(IF(AG1658&lt;&gt;"",Q1658*VLOOKUP(N1658,【参考】数式用!$AG$2:$AL$48,MATCH(P1658,【参考】数式用!$AI$4:$AL$4,0)+2,0), ""), "")</f>
        <v/>
      </c>
      <c r="V1658" s="42"/>
      <c r="W1658" s="862"/>
      <c r="X1658" s="863"/>
      <c r="Y1658" s="43"/>
      <c r="Z1658" s="48"/>
      <c r="AA1658" s="155"/>
      <c r="AB1658" s="49"/>
      <c r="AC1658" s="864" t="str">
        <f>IFERROR(IF(AG1658&lt;&gt;"",Z1658*VLOOKUP(N1658,【参考】数式用!$AG$2:$AL$48,MATCH(Y1658,【参考】数式用!$AI$4:$AL$4,0)+2,0), ""), "")</f>
        <v/>
      </c>
      <c r="AD1658" s="864"/>
      <c r="AE1658" s="409"/>
      <c r="AF1658" s="53"/>
      <c r="AG1658" s="421" t="str">
        <f>IFERROR(VLOOKUP(O1658, 【参考】数式用!$AY$5:$AY$13, 1, FALSE), "")</f>
        <v/>
      </c>
      <c r="AH1658" s="422" t="str">
        <f>IFERROR(VLOOKUP(N1658, 【参考】数式用!$BA$2:$BB$48, 2, FALSE), "")</f>
        <v/>
      </c>
      <c r="AI1658" s="423" t="str">
        <f t="shared" si="54"/>
        <v/>
      </c>
      <c r="AJ1658" s="424" t="str">
        <f t="shared" si="55"/>
        <v/>
      </c>
    </row>
    <row r="1659" spans="1:36" ht="30" customHeight="1">
      <c r="A1659" s="153">
        <v>1646</v>
      </c>
      <c r="B1659" s="857" t="str">
        <f>IF(基本情報入力シート!C1684="","",基本情報入力シート!C1684)</f>
        <v/>
      </c>
      <c r="C1659" s="858"/>
      <c r="D1659" s="858"/>
      <c r="E1659" s="858"/>
      <c r="F1659" s="858"/>
      <c r="G1659" s="858"/>
      <c r="H1659" s="858"/>
      <c r="I1659" s="859"/>
      <c r="J1659" s="405" t="str">
        <f>IF(基本情報入力シート!M1684="","",基本情報入力シート!M1684)</f>
        <v/>
      </c>
      <c r="K1659" s="406" t="str">
        <f>IF(基本情報入力シート!R1684="","",基本情報入力シート!R1684)</f>
        <v/>
      </c>
      <c r="L1659" s="406" t="str">
        <f>IF(基本情報入力シート!W1684="","",基本情報入力シート!W1684)</f>
        <v/>
      </c>
      <c r="M1659" s="405" t="str">
        <f>IF(基本情報入力シート!X1684="","",基本情報入力シート!X1684)</f>
        <v/>
      </c>
      <c r="N1659" s="157" t="str">
        <f>IF(基本情報入力シート!Y1684="","",基本情報入力シート!Y1684)</f>
        <v/>
      </c>
      <c r="O1659" s="164"/>
      <c r="P1659" s="43"/>
      <c r="Q1659" s="860"/>
      <c r="R1659" s="861"/>
      <c r="S1659" s="154" t="str">
        <f>IFERROR(ROUNDDOWN(Q1659*VLOOKUP(N1659,【参考】数式用!$AR$2:$AW$48,MATCH(P1659,【参考】数式用!$AT$4:$AW$4)+2,FALSE)*0.5, 0), "")</f>
        <v/>
      </c>
      <c r="T1659" s="47"/>
      <c r="U1659" s="156" t="str">
        <f>IFERROR(IF(AG1659&lt;&gt;"",Q1659*VLOOKUP(N1659,【参考】数式用!$AG$2:$AL$48,MATCH(P1659,【参考】数式用!$AI$4:$AL$4,0)+2,0), ""), "")</f>
        <v/>
      </c>
      <c r="V1659" s="42"/>
      <c r="W1659" s="862"/>
      <c r="X1659" s="863"/>
      <c r="Y1659" s="43"/>
      <c r="Z1659" s="48"/>
      <c r="AA1659" s="155"/>
      <c r="AB1659" s="49"/>
      <c r="AC1659" s="864" t="str">
        <f>IFERROR(IF(AG1659&lt;&gt;"",Z1659*VLOOKUP(N1659,【参考】数式用!$AG$2:$AL$48,MATCH(Y1659,【参考】数式用!$AI$4:$AL$4,0)+2,0), ""), "")</f>
        <v/>
      </c>
      <c r="AD1659" s="864"/>
      <c r="AE1659" s="409"/>
      <c r="AF1659" s="53"/>
      <c r="AG1659" s="421" t="str">
        <f>IFERROR(VLOOKUP(O1659, 【参考】数式用!$AY$5:$AY$13, 1, FALSE), "")</f>
        <v/>
      </c>
      <c r="AH1659" s="422" t="str">
        <f>IFERROR(VLOOKUP(N1659, 【参考】数式用!$BA$2:$BB$48, 2, FALSE), "")</f>
        <v/>
      </c>
      <c r="AI1659" s="423" t="str">
        <f t="shared" si="54"/>
        <v/>
      </c>
      <c r="AJ1659" s="424" t="str">
        <f t="shared" si="55"/>
        <v/>
      </c>
    </row>
    <row r="1660" spans="1:36" ht="30" customHeight="1">
      <c r="A1660" s="153">
        <v>1647</v>
      </c>
      <c r="B1660" s="857" t="str">
        <f>IF(基本情報入力シート!C1685="","",基本情報入力シート!C1685)</f>
        <v/>
      </c>
      <c r="C1660" s="858"/>
      <c r="D1660" s="858"/>
      <c r="E1660" s="858"/>
      <c r="F1660" s="858"/>
      <c r="G1660" s="858"/>
      <c r="H1660" s="858"/>
      <c r="I1660" s="859"/>
      <c r="J1660" s="405" t="str">
        <f>IF(基本情報入力シート!M1685="","",基本情報入力シート!M1685)</f>
        <v/>
      </c>
      <c r="K1660" s="406" t="str">
        <f>IF(基本情報入力シート!R1685="","",基本情報入力シート!R1685)</f>
        <v/>
      </c>
      <c r="L1660" s="406" t="str">
        <f>IF(基本情報入力シート!W1685="","",基本情報入力シート!W1685)</f>
        <v/>
      </c>
      <c r="M1660" s="405" t="str">
        <f>IF(基本情報入力シート!X1685="","",基本情報入力シート!X1685)</f>
        <v/>
      </c>
      <c r="N1660" s="157" t="str">
        <f>IF(基本情報入力シート!Y1685="","",基本情報入力シート!Y1685)</f>
        <v/>
      </c>
      <c r="O1660" s="164"/>
      <c r="P1660" s="43"/>
      <c r="Q1660" s="860"/>
      <c r="R1660" s="861"/>
      <c r="S1660" s="154" t="str">
        <f>IFERROR(ROUNDDOWN(Q1660*VLOOKUP(N1660,【参考】数式用!$AR$2:$AW$48,MATCH(P1660,【参考】数式用!$AT$4:$AW$4)+2,FALSE)*0.5, 0), "")</f>
        <v/>
      </c>
      <c r="T1660" s="47"/>
      <c r="U1660" s="156" t="str">
        <f>IFERROR(IF(AG1660&lt;&gt;"",Q1660*VLOOKUP(N1660,【参考】数式用!$AG$2:$AL$48,MATCH(P1660,【参考】数式用!$AI$4:$AL$4,0)+2,0), ""), "")</f>
        <v/>
      </c>
      <c r="V1660" s="42"/>
      <c r="W1660" s="862"/>
      <c r="X1660" s="863"/>
      <c r="Y1660" s="43"/>
      <c r="Z1660" s="48"/>
      <c r="AA1660" s="155"/>
      <c r="AB1660" s="49"/>
      <c r="AC1660" s="864" t="str">
        <f>IFERROR(IF(AG1660&lt;&gt;"",Z1660*VLOOKUP(N1660,【参考】数式用!$AG$2:$AL$48,MATCH(Y1660,【参考】数式用!$AI$4:$AL$4,0)+2,0), ""), "")</f>
        <v/>
      </c>
      <c r="AD1660" s="864"/>
      <c r="AE1660" s="409"/>
      <c r="AF1660" s="53"/>
      <c r="AG1660" s="421" t="str">
        <f>IFERROR(VLOOKUP(O1660, 【参考】数式用!$AY$5:$AY$13, 1, FALSE), "")</f>
        <v/>
      </c>
      <c r="AH1660" s="422" t="str">
        <f>IFERROR(VLOOKUP(N1660, 【参考】数式用!$BA$2:$BB$48, 2, FALSE), "")</f>
        <v/>
      </c>
      <c r="AI1660" s="423" t="str">
        <f t="shared" si="54"/>
        <v/>
      </c>
      <c r="AJ1660" s="424" t="str">
        <f t="shared" si="55"/>
        <v/>
      </c>
    </row>
    <row r="1661" spans="1:36" ht="30" customHeight="1">
      <c r="A1661" s="153">
        <v>1648</v>
      </c>
      <c r="B1661" s="857" t="str">
        <f>IF(基本情報入力シート!C1686="","",基本情報入力シート!C1686)</f>
        <v/>
      </c>
      <c r="C1661" s="858"/>
      <c r="D1661" s="858"/>
      <c r="E1661" s="858"/>
      <c r="F1661" s="858"/>
      <c r="G1661" s="858"/>
      <c r="H1661" s="858"/>
      <c r="I1661" s="859"/>
      <c r="J1661" s="405" t="str">
        <f>IF(基本情報入力シート!M1686="","",基本情報入力シート!M1686)</f>
        <v/>
      </c>
      <c r="K1661" s="406" t="str">
        <f>IF(基本情報入力シート!R1686="","",基本情報入力シート!R1686)</f>
        <v/>
      </c>
      <c r="L1661" s="406" t="str">
        <f>IF(基本情報入力シート!W1686="","",基本情報入力シート!W1686)</f>
        <v/>
      </c>
      <c r="M1661" s="405" t="str">
        <f>IF(基本情報入力シート!X1686="","",基本情報入力シート!X1686)</f>
        <v/>
      </c>
      <c r="N1661" s="157" t="str">
        <f>IF(基本情報入力シート!Y1686="","",基本情報入力シート!Y1686)</f>
        <v/>
      </c>
      <c r="O1661" s="164"/>
      <c r="P1661" s="43"/>
      <c r="Q1661" s="860"/>
      <c r="R1661" s="861"/>
      <c r="S1661" s="154" t="str">
        <f>IFERROR(ROUNDDOWN(Q1661*VLOOKUP(N1661,【参考】数式用!$AR$2:$AW$48,MATCH(P1661,【参考】数式用!$AT$4:$AW$4)+2,FALSE)*0.5, 0), "")</f>
        <v/>
      </c>
      <c r="T1661" s="47"/>
      <c r="U1661" s="156" t="str">
        <f>IFERROR(IF(AG1661&lt;&gt;"",Q1661*VLOOKUP(N1661,【参考】数式用!$AG$2:$AL$48,MATCH(P1661,【参考】数式用!$AI$4:$AL$4,0)+2,0), ""), "")</f>
        <v/>
      </c>
      <c r="V1661" s="42"/>
      <c r="W1661" s="862"/>
      <c r="X1661" s="863"/>
      <c r="Y1661" s="43"/>
      <c r="Z1661" s="48"/>
      <c r="AA1661" s="155"/>
      <c r="AB1661" s="49"/>
      <c r="AC1661" s="864" t="str">
        <f>IFERROR(IF(AG1661&lt;&gt;"",Z1661*VLOOKUP(N1661,【参考】数式用!$AG$2:$AL$48,MATCH(Y1661,【参考】数式用!$AI$4:$AL$4,0)+2,0), ""), "")</f>
        <v/>
      </c>
      <c r="AD1661" s="864"/>
      <c r="AE1661" s="409"/>
      <c r="AF1661" s="53"/>
      <c r="AG1661" s="421" t="str">
        <f>IFERROR(VLOOKUP(O1661, 【参考】数式用!$AY$5:$AY$13, 1, FALSE), "")</f>
        <v/>
      </c>
      <c r="AH1661" s="422" t="str">
        <f>IFERROR(VLOOKUP(N1661, 【参考】数式用!$BA$2:$BB$48, 2, FALSE), "")</f>
        <v/>
      </c>
      <c r="AI1661" s="423" t="str">
        <f t="shared" si="54"/>
        <v/>
      </c>
      <c r="AJ1661" s="424" t="str">
        <f t="shared" si="55"/>
        <v/>
      </c>
    </row>
    <row r="1662" spans="1:36" ht="30" customHeight="1">
      <c r="A1662" s="153">
        <v>1649</v>
      </c>
      <c r="B1662" s="857" t="str">
        <f>IF(基本情報入力シート!C1687="","",基本情報入力シート!C1687)</f>
        <v/>
      </c>
      <c r="C1662" s="858"/>
      <c r="D1662" s="858"/>
      <c r="E1662" s="858"/>
      <c r="F1662" s="858"/>
      <c r="G1662" s="858"/>
      <c r="H1662" s="858"/>
      <c r="I1662" s="859"/>
      <c r="J1662" s="405" t="str">
        <f>IF(基本情報入力シート!M1687="","",基本情報入力シート!M1687)</f>
        <v/>
      </c>
      <c r="K1662" s="406" t="str">
        <f>IF(基本情報入力シート!R1687="","",基本情報入力シート!R1687)</f>
        <v/>
      </c>
      <c r="L1662" s="406" t="str">
        <f>IF(基本情報入力シート!W1687="","",基本情報入力シート!W1687)</f>
        <v/>
      </c>
      <c r="M1662" s="405" t="str">
        <f>IF(基本情報入力シート!X1687="","",基本情報入力シート!X1687)</f>
        <v/>
      </c>
      <c r="N1662" s="157" t="str">
        <f>IF(基本情報入力シート!Y1687="","",基本情報入力シート!Y1687)</f>
        <v/>
      </c>
      <c r="O1662" s="164"/>
      <c r="P1662" s="43"/>
      <c r="Q1662" s="860"/>
      <c r="R1662" s="861"/>
      <c r="S1662" s="154" t="str">
        <f>IFERROR(ROUNDDOWN(Q1662*VLOOKUP(N1662,【参考】数式用!$AR$2:$AW$48,MATCH(P1662,【参考】数式用!$AT$4:$AW$4)+2,FALSE)*0.5, 0), "")</f>
        <v/>
      </c>
      <c r="T1662" s="47"/>
      <c r="U1662" s="156" t="str">
        <f>IFERROR(IF(AG1662&lt;&gt;"",Q1662*VLOOKUP(N1662,【参考】数式用!$AG$2:$AL$48,MATCH(P1662,【参考】数式用!$AI$4:$AL$4,0)+2,0), ""), "")</f>
        <v/>
      </c>
      <c r="V1662" s="42"/>
      <c r="W1662" s="862"/>
      <c r="X1662" s="863"/>
      <c r="Y1662" s="43"/>
      <c r="Z1662" s="48"/>
      <c r="AA1662" s="155"/>
      <c r="AB1662" s="49"/>
      <c r="AC1662" s="864" t="str">
        <f>IFERROR(IF(AG1662&lt;&gt;"",Z1662*VLOOKUP(N1662,【参考】数式用!$AG$2:$AL$48,MATCH(Y1662,【参考】数式用!$AI$4:$AL$4,0)+2,0), ""), "")</f>
        <v/>
      </c>
      <c r="AD1662" s="864"/>
      <c r="AE1662" s="409"/>
      <c r="AF1662" s="53"/>
      <c r="AG1662" s="421" t="str">
        <f>IFERROR(VLOOKUP(O1662, 【参考】数式用!$AY$5:$AY$13, 1, FALSE), "")</f>
        <v/>
      </c>
      <c r="AH1662" s="422" t="str">
        <f>IFERROR(VLOOKUP(N1662, 【参考】数式用!$BA$2:$BB$48, 2, FALSE), "")</f>
        <v/>
      </c>
      <c r="AI1662" s="423" t="str">
        <f t="shared" si="54"/>
        <v/>
      </c>
      <c r="AJ1662" s="424" t="str">
        <f t="shared" si="55"/>
        <v/>
      </c>
    </row>
    <row r="1663" spans="1:36" ht="30" customHeight="1">
      <c r="A1663" s="153">
        <v>1650</v>
      </c>
      <c r="B1663" s="857" t="str">
        <f>IF(基本情報入力シート!C1688="","",基本情報入力シート!C1688)</f>
        <v/>
      </c>
      <c r="C1663" s="858"/>
      <c r="D1663" s="858"/>
      <c r="E1663" s="858"/>
      <c r="F1663" s="858"/>
      <c r="G1663" s="858"/>
      <c r="H1663" s="858"/>
      <c r="I1663" s="859"/>
      <c r="J1663" s="405" t="str">
        <f>IF(基本情報入力シート!M1688="","",基本情報入力シート!M1688)</f>
        <v/>
      </c>
      <c r="K1663" s="406" t="str">
        <f>IF(基本情報入力シート!R1688="","",基本情報入力シート!R1688)</f>
        <v/>
      </c>
      <c r="L1663" s="406" t="str">
        <f>IF(基本情報入力シート!W1688="","",基本情報入力シート!W1688)</f>
        <v/>
      </c>
      <c r="M1663" s="405" t="str">
        <f>IF(基本情報入力シート!X1688="","",基本情報入力シート!X1688)</f>
        <v/>
      </c>
      <c r="N1663" s="157" t="str">
        <f>IF(基本情報入力シート!Y1688="","",基本情報入力シート!Y1688)</f>
        <v/>
      </c>
      <c r="O1663" s="164"/>
      <c r="P1663" s="43"/>
      <c r="Q1663" s="860"/>
      <c r="R1663" s="861"/>
      <c r="S1663" s="154" t="str">
        <f>IFERROR(ROUNDDOWN(Q1663*VLOOKUP(N1663,【参考】数式用!$AR$2:$AW$48,MATCH(P1663,【参考】数式用!$AT$4:$AW$4)+2,FALSE)*0.5, 0), "")</f>
        <v/>
      </c>
      <c r="T1663" s="47"/>
      <c r="U1663" s="156" t="str">
        <f>IFERROR(IF(AG1663&lt;&gt;"",Q1663*VLOOKUP(N1663,【参考】数式用!$AG$2:$AL$48,MATCH(P1663,【参考】数式用!$AI$4:$AL$4,0)+2,0), ""), "")</f>
        <v/>
      </c>
      <c r="V1663" s="42"/>
      <c r="W1663" s="862"/>
      <c r="X1663" s="863"/>
      <c r="Y1663" s="43"/>
      <c r="Z1663" s="48"/>
      <c r="AA1663" s="155"/>
      <c r="AB1663" s="49"/>
      <c r="AC1663" s="864" t="str">
        <f>IFERROR(IF(AG1663&lt;&gt;"",Z1663*VLOOKUP(N1663,【参考】数式用!$AG$2:$AL$48,MATCH(Y1663,【参考】数式用!$AI$4:$AL$4,0)+2,0), ""), "")</f>
        <v/>
      </c>
      <c r="AD1663" s="864"/>
      <c r="AE1663" s="409"/>
      <c r="AF1663" s="53"/>
      <c r="AG1663" s="421" t="str">
        <f>IFERROR(VLOOKUP(O1663, 【参考】数式用!$AY$5:$AY$13, 1, FALSE), "")</f>
        <v/>
      </c>
      <c r="AH1663" s="422" t="str">
        <f>IFERROR(VLOOKUP(N1663, 【参考】数式用!$BA$2:$BB$48, 2, FALSE), "")</f>
        <v/>
      </c>
      <c r="AI1663" s="423" t="str">
        <f t="shared" si="54"/>
        <v/>
      </c>
      <c r="AJ1663" s="424" t="str">
        <f t="shared" si="55"/>
        <v/>
      </c>
    </row>
    <row r="1664" spans="1:36" ht="30" customHeight="1">
      <c r="A1664" s="153">
        <v>1651</v>
      </c>
      <c r="B1664" s="857" t="str">
        <f>IF(基本情報入力シート!C1689="","",基本情報入力シート!C1689)</f>
        <v/>
      </c>
      <c r="C1664" s="858"/>
      <c r="D1664" s="858"/>
      <c r="E1664" s="858"/>
      <c r="F1664" s="858"/>
      <c r="G1664" s="858"/>
      <c r="H1664" s="858"/>
      <c r="I1664" s="859"/>
      <c r="J1664" s="405" t="str">
        <f>IF(基本情報入力シート!M1689="","",基本情報入力シート!M1689)</f>
        <v/>
      </c>
      <c r="K1664" s="406" t="str">
        <f>IF(基本情報入力シート!R1689="","",基本情報入力シート!R1689)</f>
        <v/>
      </c>
      <c r="L1664" s="406" t="str">
        <f>IF(基本情報入力シート!W1689="","",基本情報入力シート!W1689)</f>
        <v/>
      </c>
      <c r="M1664" s="405" t="str">
        <f>IF(基本情報入力シート!X1689="","",基本情報入力シート!X1689)</f>
        <v/>
      </c>
      <c r="N1664" s="157" t="str">
        <f>IF(基本情報入力シート!Y1689="","",基本情報入力シート!Y1689)</f>
        <v/>
      </c>
      <c r="O1664" s="164"/>
      <c r="P1664" s="43"/>
      <c r="Q1664" s="860"/>
      <c r="R1664" s="861"/>
      <c r="S1664" s="154" t="str">
        <f>IFERROR(ROUNDDOWN(Q1664*VLOOKUP(N1664,【参考】数式用!$AR$2:$AW$48,MATCH(P1664,【参考】数式用!$AT$4:$AW$4)+2,FALSE)*0.5, 0), "")</f>
        <v/>
      </c>
      <c r="T1664" s="47"/>
      <c r="U1664" s="156" t="str">
        <f>IFERROR(IF(AG1664&lt;&gt;"",Q1664*VLOOKUP(N1664,【参考】数式用!$AG$2:$AL$48,MATCH(P1664,【参考】数式用!$AI$4:$AL$4,0)+2,0), ""), "")</f>
        <v/>
      </c>
      <c r="V1664" s="42"/>
      <c r="W1664" s="862"/>
      <c r="X1664" s="863"/>
      <c r="Y1664" s="43"/>
      <c r="Z1664" s="48"/>
      <c r="AA1664" s="155"/>
      <c r="AB1664" s="49"/>
      <c r="AC1664" s="864" t="str">
        <f>IFERROR(IF(AG1664&lt;&gt;"",Z1664*VLOOKUP(N1664,【参考】数式用!$AG$2:$AL$48,MATCH(Y1664,【参考】数式用!$AI$4:$AL$4,0)+2,0), ""), "")</f>
        <v/>
      </c>
      <c r="AD1664" s="864"/>
      <c r="AE1664" s="409"/>
      <c r="AF1664" s="53"/>
      <c r="AG1664" s="421" t="str">
        <f>IFERROR(VLOOKUP(O1664, 【参考】数式用!$AY$5:$AY$13, 1, FALSE), "")</f>
        <v/>
      </c>
      <c r="AH1664" s="422" t="str">
        <f>IFERROR(VLOOKUP(N1664, 【参考】数式用!$BA$2:$BB$48, 2, FALSE), "")</f>
        <v/>
      </c>
      <c r="AI1664" s="423" t="str">
        <f t="shared" si="54"/>
        <v/>
      </c>
      <c r="AJ1664" s="424" t="str">
        <f t="shared" si="55"/>
        <v/>
      </c>
    </row>
    <row r="1665" spans="1:36" ht="30" customHeight="1">
      <c r="A1665" s="153">
        <v>1652</v>
      </c>
      <c r="B1665" s="857" t="str">
        <f>IF(基本情報入力シート!C1690="","",基本情報入力シート!C1690)</f>
        <v/>
      </c>
      <c r="C1665" s="858"/>
      <c r="D1665" s="858"/>
      <c r="E1665" s="858"/>
      <c r="F1665" s="858"/>
      <c r="G1665" s="858"/>
      <c r="H1665" s="858"/>
      <c r="I1665" s="859"/>
      <c r="J1665" s="405" t="str">
        <f>IF(基本情報入力シート!M1690="","",基本情報入力シート!M1690)</f>
        <v/>
      </c>
      <c r="K1665" s="406" t="str">
        <f>IF(基本情報入力シート!R1690="","",基本情報入力シート!R1690)</f>
        <v/>
      </c>
      <c r="L1665" s="406" t="str">
        <f>IF(基本情報入力シート!W1690="","",基本情報入力シート!W1690)</f>
        <v/>
      </c>
      <c r="M1665" s="405" t="str">
        <f>IF(基本情報入力シート!X1690="","",基本情報入力シート!X1690)</f>
        <v/>
      </c>
      <c r="N1665" s="157" t="str">
        <f>IF(基本情報入力シート!Y1690="","",基本情報入力シート!Y1690)</f>
        <v/>
      </c>
      <c r="O1665" s="164"/>
      <c r="P1665" s="43"/>
      <c r="Q1665" s="860"/>
      <c r="R1665" s="861"/>
      <c r="S1665" s="154" t="str">
        <f>IFERROR(ROUNDDOWN(Q1665*VLOOKUP(N1665,【参考】数式用!$AR$2:$AW$48,MATCH(P1665,【参考】数式用!$AT$4:$AW$4)+2,FALSE)*0.5, 0), "")</f>
        <v/>
      </c>
      <c r="T1665" s="47"/>
      <c r="U1665" s="156" t="str">
        <f>IFERROR(IF(AG1665&lt;&gt;"",Q1665*VLOOKUP(N1665,【参考】数式用!$AG$2:$AL$48,MATCH(P1665,【参考】数式用!$AI$4:$AL$4,0)+2,0), ""), "")</f>
        <v/>
      </c>
      <c r="V1665" s="42"/>
      <c r="W1665" s="862"/>
      <c r="X1665" s="863"/>
      <c r="Y1665" s="43"/>
      <c r="Z1665" s="48"/>
      <c r="AA1665" s="155"/>
      <c r="AB1665" s="49"/>
      <c r="AC1665" s="864" t="str">
        <f>IFERROR(IF(AG1665&lt;&gt;"",Z1665*VLOOKUP(N1665,【参考】数式用!$AG$2:$AL$48,MATCH(Y1665,【参考】数式用!$AI$4:$AL$4,0)+2,0), ""), "")</f>
        <v/>
      </c>
      <c r="AD1665" s="864"/>
      <c r="AE1665" s="409"/>
      <c r="AF1665" s="53"/>
      <c r="AG1665" s="421" t="str">
        <f>IFERROR(VLOOKUP(O1665, 【参考】数式用!$AY$5:$AY$13, 1, FALSE), "")</f>
        <v/>
      </c>
      <c r="AH1665" s="422" t="str">
        <f>IFERROR(VLOOKUP(N1665, 【参考】数式用!$BA$2:$BB$48, 2, FALSE), "")</f>
        <v/>
      </c>
      <c r="AI1665" s="423" t="str">
        <f t="shared" si="54"/>
        <v/>
      </c>
      <c r="AJ1665" s="424" t="str">
        <f t="shared" si="55"/>
        <v/>
      </c>
    </row>
    <row r="1666" spans="1:36" ht="30" customHeight="1">
      <c r="A1666" s="153">
        <v>1653</v>
      </c>
      <c r="B1666" s="857" t="str">
        <f>IF(基本情報入力シート!C1691="","",基本情報入力シート!C1691)</f>
        <v/>
      </c>
      <c r="C1666" s="858"/>
      <c r="D1666" s="858"/>
      <c r="E1666" s="858"/>
      <c r="F1666" s="858"/>
      <c r="G1666" s="858"/>
      <c r="H1666" s="858"/>
      <c r="I1666" s="859"/>
      <c r="J1666" s="405" t="str">
        <f>IF(基本情報入力シート!M1691="","",基本情報入力シート!M1691)</f>
        <v/>
      </c>
      <c r="K1666" s="406" t="str">
        <f>IF(基本情報入力シート!R1691="","",基本情報入力シート!R1691)</f>
        <v/>
      </c>
      <c r="L1666" s="406" t="str">
        <f>IF(基本情報入力シート!W1691="","",基本情報入力シート!W1691)</f>
        <v/>
      </c>
      <c r="M1666" s="405" t="str">
        <f>IF(基本情報入力シート!X1691="","",基本情報入力シート!X1691)</f>
        <v/>
      </c>
      <c r="N1666" s="157" t="str">
        <f>IF(基本情報入力シート!Y1691="","",基本情報入力シート!Y1691)</f>
        <v/>
      </c>
      <c r="O1666" s="164"/>
      <c r="P1666" s="43"/>
      <c r="Q1666" s="860"/>
      <c r="R1666" s="861"/>
      <c r="S1666" s="154" t="str">
        <f>IFERROR(ROUNDDOWN(Q1666*VLOOKUP(N1666,【参考】数式用!$AR$2:$AW$48,MATCH(P1666,【参考】数式用!$AT$4:$AW$4)+2,FALSE)*0.5, 0), "")</f>
        <v/>
      </c>
      <c r="T1666" s="47"/>
      <c r="U1666" s="156" t="str">
        <f>IFERROR(IF(AG1666&lt;&gt;"",Q1666*VLOOKUP(N1666,【参考】数式用!$AG$2:$AL$48,MATCH(P1666,【参考】数式用!$AI$4:$AL$4,0)+2,0), ""), "")</f>
        <v/>
      </c>
      <c r="V1666" s="42"/>
      <c r="W1666" s="862"/>
      <c r="X1666" s="863"/>
      <c r="Y1666" s="43"/>
      <c r="Z1666" s="48"/>
      <c r="AA1666" s="155"/>
      <c r="AB1666" s="49"/>
      <c r="AC1666" s="864" t="str">
        <f>IFERROR(IF(AG1666&lt;&gt;"",Z1666*VLOOKUP(N1666,【参考】数式用!$AG$2:$AL$48,MATCH(Y1666,【参考】数式用!$AI$4:$AL$4,0)+2,0), ""), "")</f>
        <v/>
      </c>
      <c r="AD1666" s="864"/>
      <c r="AE1666" s="409"/>
      <c r="AF1666" s="53"/>
      <c r="AG1666" s="421" t="str">
        <f>IFERROR(VLOOKUP(O1666, 【参考】数式用!$AY$5:$AY$13, 1, FALSE), "")</f>
        <v/>
      </c>
      <c r="AH1666" s="422" t="str">
        <f>IFERROR(VLOOKUP(N1666, 【参考】数式用!$BA$2:$BB$48, 2, FALSE), "")</f>
        <v/>
      </c>
      <c r="AI1666" s="423" t="str">
        <f t="shared" si="54"/>
        <v/>
      </c>
      <c r="AJ1666" s="424" t="str">
        <f t="shared" si="55"/>
        <v/>
      </c>
    </row>
    <row r="1667" spans="1:36" ht="30" customHeight="1">
      <c r="A1667" s="153">
        <v>1654</v>
      </c>
      <c r="B1667" s="857" t="str">
        <f>IF(基本情報入力シート!C1692="","",基本情報入力シート!C1692)</f>
        <v/>
      </c>
      <c r="C1667" s="858"/>
      <c r="D1667" s="858"/>
      <c r="E1667" s="858"/>
      <c r="F1667" s="858"/>
      <c r="G1667" s="858"/>
      <c r="H1667" s="858"/>
      <c r="I1667" s="859"/>
      <c r="J1667" s="405" t="str">
        <f>IF(基本情報入力シート!M1692="","",基本情報入力シート!M1692)</f>
        <v/>
      </c>
      <c r="K1667" s="406" t="str">
        <f>IF(基本情報入力シート!R1692="","",基本情報入力シート!R1692)</f>
        <v/>
      </c>
      <c r="L1667" s="406" t="str">
        <f>IF(基本情報入力シート!W1692="","",基本情報入力シート!W1692)</f>
        <v/>
      </c>
      <c r="M1667" s="405" t="str">
        <f>IF(基本情報入力シート!X1692="","",基本情報入力シート!X1692)</f>
        <v/>
      </c>
      <c r="N1667" s="157" t="str">
        <f>IF(基本情報入力シート!Y1692="","",基本情報入力シート!Y1692)</f>
        <v/>
      </c>
      <c r="O1667" s="164"/>
      <c r="P1667" s="43"/>
      <c r="Q1667" s="860"/>
      <c r="R1667" s="861"/>
      <c r="S1667" s="154" t="str">
        <f>IFERROR(ROUNDDOWN(Q1667*VLOOKUP(N1667,【参考】数式用!$AR$2:$AW$48,MATCH(P1667,【参考】数式用!$AT$4:$AW$4)+2,FALSE)*0.5, 0), "")</f>
        <v/>
      </c>
      <c r="T1667" s="47"/>
      <c r="U1667" s="156" t="str">
        <f>IFERROR(IF(AG1667&lt;&gt;"",Q1667*VLOOKUP(N1667,【参考】数式用!$AG$2:$AL$48,MATCH(P1667,【参考】数式用!$AI$4:$AL$4,0)+2,0), ""), "")</f>
        <v/>
      </c>
      <c r="V1667" s="42"/>
      <c r="W1667" s="862"/>
      <c r="X1667" s="863"/>
      <c r="Y1667" s="43"/>
      <c r="Z1667" s="48"/>
      <c r="AA1667" s="155"/>
      <c r="AB1667" s="49"/>
      <c r="AC1667" s="864" t="str">
        <f>IFERROR(IF(AG1667&lt;&gt;"",Z1667*VLOOKUP(N1667,【参考】数式用!$AG$2:$AL$48,MATCH(Y1667,【参考】数式用!$AI$4:$AL$4,0)+2,0), ""), "")</f>
        <v/>
      </c>
      <c r="AD1667" s="864"/>
      <c r="AE1667" s="409"/>
      <c r="AF1667" s="53"/>
      <c r="AG1667" s="421" t="str">
        <f>IFERROR(VLOOKUP(O1667, 【参考】数式用!$AY$5:$AY$13, 1, FALSE), "")</f>
        <v/>
      </c>
      <c r="AH1667" s="422" t="str">
        <f>IFERROR(VLOOKUP(N1667, 【参考】数式用!$BA$2:$BB$48, 2, FALSE), "")</f>
        <v/>
      </c>
      <c r="AI1667" s="423" t="str">
        <f t="shared" si="54"/>
        <v/>
      </c>
      <c r="AJ1667" s="424" t="str">
        <f t="shared" si="55"/>
        <v/>
      </c>
    </row>
    <row r="1668" spans="1:36" ht="30" customHeight="1">
      <c r="A1668" s="153">
        <v>1655</v>
      </c>
      <c r="B1668" s="857" t="str">
        <f>IF(基本情報入力シート!C1693="","",基本情報入力シート!C1693)</f>
        <v/>
      </c>
      <c r="C1668" s="858"/>
      <c r="D1668" s="858"/>
      <c r="E1668" s="858"/>
      <c r="F1668" s="858"/>
      <c r="G1668" s="858"/>
      <c r="H1668" s="858"/>
      <c r="I1668" s="859"/>
      <c r="J1668" s="405" t="str">
        <f>IF(基本情報入力シート!M1693="","",基本情報入力シート!M1693)</f>
        <v/>
      </c>
      <c r="K1668" s="406" t="str">
        <f>IF(基本情報入力シート!R1693="","",基本情報入力シート!R1693)</f>
        <v/>
      </c>
      <c r="L1668" s="406" t="str">
        <f>IF(基本情報入力シート!W1693="","",基本情報入力シート!W1693)</f>
        <v/>
      </c>
      <c r="M1668" s="405" t="str">
        <f>IF(基本情報入力シート!X1693="","",基本情報入力シート!X1693)</f>
        <v/>
      </c>
      <c r="N1668" s="157" t="str">
        <f>IF(基本情報入力シート!Y1693="","",基本情報入力シート!Y1693)</f>
        <v/>
      </c>
      <c r="O1668" s="164"/>
      <c r="P1668" s="43"/>
      <c r="Q1668" s="860"/>
      <c r="R1668" s="861"/>
      <c r="S1668" s="154" t="str">
        <f>IFERROR(ROUNDDOWN(Q1668*VLOOKUP(N1668,【参考】数式用!$AR$2:$AW$48,MATCH(P1668,【参考】数式用!$AT$4:$AW$4)+2,FALSE)*0.5, 0), "")</f>
        <v/>
      </c>
      <c r="T1668" s="47"/>
      <c r="U1668" s="156" t="str">
        <f>IFERROR(IF(AG1668&lt;&gt;"",Q1668*VLOOKUP(N1668,【参考】数式用!$AG$2:$AL$48,MATCH(P1668,【参考】数式用!$AI$4:$AL$4,0)+2,0), ""), "")</f>
        <v/>
      </c>
      <c r="V1668" s="42"/>
      <c r="W1668" s="862"/>
      <c r="X1668" s="863"/>
      <c r="Y1668" s="43"/>
      <c r="Z1668" s="48"/>
      <c r="AA1668" s="155"/>
      <c r="AB1668" s="49"/>
      <c r="AC1668" s="864" t="str">
        <f>IFERROR(IF(AG1668&lt;&gt;"",Z1668*VLOOKUP(N1668,【参考】数式用!$AG$2:$AL$48,MATCH(Y1668,【参考】数式用!$AI$4:$AL$4,0)+2,0), ""), "")</f>
        <v/>
      </c>
      <c r="AD1668" s="864"/>
      <c r="AE1668" s="409"/>
      <c r="AF1668" s="53"/>
      <c r="AG1668" s="421" t="str">
        <f>IFERROR(VLOOKUP(O1668, 【参考】数式用!$AY$5:$AY$13, 1, FALSE), "")</f>
        <v/>
      </c>
      <c r="AH1668" s="422" t="str">
        <f>IFERROR(VLOOKUP(N1668, 【参考】数式用!$BA$2:$BB$48, 2, FALSE), "")</f>
        <v/>
      </c>
      <c r="AI1668" s="423" t="str">
        <f t="shared" si="54"/>
        <v/>
      </c>
      <c r="AJ1668" s="424" t="str">
        <f t="shared" si="55"/>
        <v/>
      </c>
    </row>
    <row r="1669" spans="1:36" ht="30" customHeight="1">
      <c r="A1669" s="153">
        <v>1656</v>
      </c>
      <c r="B1669" s="857" t="str">
        <f>IF(基本情報入力シート!C1694="","",基本情報入力シート!C1694)</f>
        <v/>
      </c>
      <c r="C1669" s="858"/>
      <c r="D1669" s="858"/>
      <c r="E1669" s="858"/>
      <c r="F1669" s="858"/>
      <c r="G1669" s="858"/>
      <c r="H1669" s="858"/>
      <c r="I1669" s="859"/>
      <c r="J1669" s="405" t="str">
        <f>IF(基本情報入力シート!M1694="","",基本情報入力シート!M1694)</f>
        <v/>
      </c>
      <c r="K1669" s="406" t="str">
        <f>IF(基本情報入力シート!R1694="","",基本情報入力シート!R1694)</f>
        <v/>
      </c>
      <c r="L1669" s="406" t="str">
        <f>IF(基本情報入力シート!W1694="","",基本情報入力シート!W1694)</f>
        <v/>
      </c>
      <c r="M1669" s="405" t="str">
        <f>IF(基本情報入力シート!X1694="","",基本情報入力シート!X1694)</f>
        <v/>
      </c>
      <c r="N1669" s="157" t="str">
        <f>IF(基本情報入力シート!Y1694="","",基本情報入力シート!Y1694)</f>
        <v/>
      </c>
      <c r="O1669" s="164"/>
      <c r="P1669" s="43"/>
      <c r="Q1669" s="860"/>
      <c r="R1669" s="861"/>
      <c r="S1669" s="154" t="str">
        <f>IFERROR(ROUNDDOWN(Q1669*VLOOKUP(N1669,【参考】数式用!$AR$2:$AW$48,MATCH(P1669,【参考】数式用!$AT$4:$AW$4)+2,FALSE)*0.5, 0), "")</f>
        <v/>
      </c>
      <c r="T1669" s="47"/>
      <c r="U1669" s="156" t="str">
        <f>IFERROR(IF(AG1669&lt;&gt;"",Q1669*VLOOKUP(N1669,【参考】数式用!$AG$2:$AL$48,MATCH(P1669,【参考】数式用!$AI$4:$AL$4,0)+2,0), ""), "")</f>
        <v/>
      </c>
      <c r="V1669" s="42"/>
      <c r="W1669" s="862"/>
      <c r="X1669" s="863"/>
      <c r="Y1669" s="43"/>
      <c r="Z1669" s="48"/>
      <c r="AA1669" s="155"/>
      <c r="AB1669" s="49"/>
      <c r="AC1669" s="864" t="str">
        <f>IFERROR(IF(AG1669&lt;&gt;"",Z1669*VLOOKUP(N1669,【参考】数式用!$AG$2:$AL$48,MATCH(Y1669,【参考】数式用!$AI$4:$AL$4,0)+2,0), ""), "")</f>
        <v/>
      </c>
      <c r="AD1669" s="864"/>
      <c r="AE1669" s="409"/>
      <c r="AF1669" s="53"/>
      <c r="AG1669" s="421" t="str">
        <f>IFERROR(VLOOKUP(O1669, 【参考】数式用!$AY$5:$AY$13, 1, FALSE), "")</f>
        <v/>
      </c>
      <c r="AH1669" s="422" t="str">
        <f>IFERROR(VLOOKUP(N1669, 【参考】数式用!$BA$2:$BB$48, 2, FALSE), "")</f>
        <v/>
      </c>
      <c r="AI1669" s="423" t="str">
        <f t="shared" si="54"/>
        <v/>
      </c>
      <c r="AJ1669" s="424" t="str">
        <f t="shared" si="55"/>
        <v/>
      </c>
    </row>
    <row r="1670" spans="1:36" ht="30" customHeight="1">
      <c r="A1670" s="153">
        <v>1657</v>
      </c>
      <c r="B1670" s="857" t="str">
        <f>IF(基本情報入力シート!C1695="","",基本情報入力シート!C1695)</f>
        <v/>
      </c>
      <c r="C1670" s="858"/>
      <c r="D1670" s="858"/>
      <c r="E1670" s="858"/>
      <c r="F1670" s="858"/>
      <c r="G1670" s="858"/>
      <c r="H1670" s="858"/>
      <c r="I1670" s="859"/>
      <c r="J1670" s="405" t="str">
        <f>IF(基本情報入力シート!M1695="","",基本情報入力シート!M1695)</f>
        <v/>
      </c>
      <c r="K1670" s="406" t="str">
        <f>IF(基本情報入力シート!R1695="","",基本情報入力シート!R1695)</f>
        <v/>
      </c>
      <c r="L1670" s="406" t="str">
        <f>IF(基本情報入力シート!W1695="","",基本情報入力シート!W1695)</f>
        <v/>
      </c>
      <c r="M1670" s="405" t="str">
        <f>IF(基本情報入力シート!X1695="","",基本情報入力シート!X1695)</f>
        <v/>
      </c>
      <c r="N1670" s="157" t="str">
        <f>IF(基本情報入力シート!Y1695="","",基本情報入力シート!Y1695)</f>
        <v/>
      </c>
      <c r="O1670" s="164"/>
      <c r="P1670" s="43"/>
      <c r="Q1670" s="860"/>
      <c r="R1670" s="861"/>
      <c r="S1670" s="154" t="str">
        <f>IFERROR(ROUNDDOWN(Q1670*VLOOKUP(N1670,【参考】数式用!$AR$2:$AW$48,MATCH(P1670,【参考】数式用!$AT$4:$AW$4)+2,FALSE)*0.5, 0), "")</f>
        <v/>
      </c>
      <c r="T1670" s="47"/>
      <c r="U1670" s="156" t="str">
        <f>IFERROR(IF(AG1670&lt;&gt;"",Q1670*VLOOKUP(N1670,【参考】数式用!$AG$2:$AL$48,MATCH(P1670,【参考】数式用!$AI$4:$AL$4,0)+2,0), ""), "")</f>
        <v/>
      </c>
      <c r="V1670" s="42"/>
      <c r="W1670" s="862"/>
      <c r="X1670" s="863"/>
      <c r="Y1670" s="43"/>
      <c r="Z1670" s="48"/>
      <c r="AA1670" s="155"/>
      <c r="AB1670" s="49"/>
      <c r="AC1670" s="864" t="str">
        <f>IFERROR(IF(AG1670&lt;&gt;"",Z1670*VLOOKUP(N1670,【参考】数式用!$AG$2:$AL$48,MATCH(Y1670,【参考】数式用!$AI$4:$AL$4,0)+2,0), ""), "")</f>
        <v/>
      </c>
      <c r="AD1670" s="864"/>
      <c r="AE1670" s="409"/>
      <c r="AF1670" s="53"/>
      <c r="AG1670" s="421" t="str">
        <f>IFERROR(VLOOKUP(O1670, 【参考】数式用!$AY$5:$AY$13, 1, FALSE), "")</f>
        <v/>
      </c>
      <c r="AH1670" s="422" t="str">
        <f>IFERROR(VLOOKUP(N1670, 【参考】数式用!$BA$2:$BB$48, 2, FALSE), "")</f>
        <v/>
      </c>
      <c r="AI1670" s="423" t="str">
        <f t="shared" si="54"/>
        <v/>
      </c>
      <c r="AJ1670" s="424" t="str">
        <f t="shared" si="55"/>
        <v/>
      </c>
    </row>
    <row r="1671" spans="1:36" ht="30" customHeight="1">
      <c r="A1671" s="153">
        <v>1658</v>
      </c>
      <c r="B1671" s="857" t="str">
        <f>IF(基本情報入力シート!C1696="","",基本情報入力シート!C1696)</f>
        <v/>
      </c>
      <c r="C1671" s="858"/>
      <c r="D1671" s="858"/>
      <c r="E1671" s="858"/>
      <c r="F1671" s="858"/>
      <c r="G1671" s="858"/>
      <c r="H1671" s="858"/>
      <c r="I1671" s="859"/>
      <c r="J1671" s="405" t="str">
        <f>IF(基本情報入力シート!M1696="","",基本情報入力シート!M1696)</f>
        <v/>
      </c>
      <c r="K1671" s="406" t="str">
        <f>IF(基本情報入力シート!R1696="","",基本情報入力シート!R1696)</f>
        <v/>
      </c>
      <c r="L1671" s="406" t="str">
        <f>IF(基本情報入力シート!W1696="","",基本情報入力シート!W1696)</f>
        <v/>
      </c>
      <c r="M1671" s="405" t="str">
        <f>IF(基本情報入力シート!X1696="","",基本情報入力シート!X1696)</f>
        <v/>
      </c>
      <c r="N1671" s="157" t="str">
        <f>IF(基本情報入力シート!Y1696="","",基本情報入力シート!Y1696)</f>
        <v/>
      </c>
      <c r="O1671" s="164"/>
      <c r="P1671" s="43"/>
      <c r="Q1671" s="860"/>
      <c r="R1671" s="861"/>
      <c r="S1671" s="154" t="str">
        <f>IFERROR(ROUNDDOWN(Q1671*VLOOKUP(N1671,【参考】数式用!$AR$2:$AW$48,MATCH(P1671,【参考】数式用!$AT$4:$AW$4)+2,FALSE)*0.5, 0), "")</f>
        <v/>
      </c>
      <c r="T1671" s="47"/>
      <c r="U1671" s="156" t="str">
        <f>IFERROR(IF(AG1671&lt;&gt;"",Q1671*VLOOKUP(N1671,【参考】数式用!$AG$2:$AL$48,MATCH(P1671,【参考】数式用!$AI$4:$AL$4,0)+2,0), ""), "")</f>
        <v/>
      </c>
      <c r="V1671" s="42"/>
      <c r="W1671" s="862"/>
      <c r="X1671" s="863"/>
      <c r="Y1671" s="43"/>
      <c r="Z1671" s="48"/>
      <c r="AA1671" s="155"/>
      <c r="AB1671" s="49"/>
      <c r="AC1671" s="864" t="str">
        <f>IFERROR(IF(AG1671&lt;&gt;"",Z1671*VLOOKUP(N1671,【参考】数式用!$AG$2:$AL$48,MATCH(Y1671,【参考】数式用!$AI$4:$AL$4,0)+2,0), ""), "")</f>
        <v/>
      </c>
      <c r="AD1671" s="864"/>
      <c r="AE1671" s="409"/>
      <c r="AF1671" s="53"/>
      <c r="AG1671" s="421" t="str">
        <f>IFERROR(VLOOKUP(O1671, 【参考】数式用!$AY$5:$AY$13, 1, FALSE), "")</f>
        <v/>
      </c>
      <c r="AH1671" s="422" t="str">
        <f>IFERROR(VLOOKUP(N1671, 【参考】数式用!$BA$2:$BB$48, 2, FALSE), "")</f>
        <v/>
      </c>
      <c r="AI1671" s="423" t="str">
        <f t="shared" si="54"/>
        <v/>
      </c>
      <c r="AJ1671" s="424" t="str">
        <f t="shared" si="55"/>
        <v/>
      </c>
    </row>
    <row r="1672" spans="1:36" ht="30" customHeight="1">
      <c r="A1672" s="153">
        <v>1659</v>
      </c>
      <c r="B1672" s="857" t="str">
        <f>IF(基本情報入力シート!C1697="","",基本情報入力シート!C1697)</f>
        <v/>
      </c>
      <c r="C1672" s="858"/>
      <c r="D1672" s="858"/>
      <c r="E1672" s="858"/>
      <c r="F1672" s="858"/>
      <c r="G1672" s="858"/>
      <c r="H1672" s="858"/>
      <c r="I1672" s="859"/>
      <c r="J1672" s="405" t="str">
        <f>IF(基本情報入力シート!M1697="","",基本情報入力シート!M1697)</f>
        <v/>
      </c>
      <c r="K1672" s="406" t="str">
        <f>IF(基本情報入力シート!R1697="","",基本情報入力シート!R1697)</f>
        <v/>
      </c>
      <c r="L1672" s="406" t="str">
        <f>IF(基本情報入力シート!W1697="","",基本情報入力シート!W1697)</f>
        <v/>
      </c>
      <c r="M1672" s="405" t="str">
        <f>IF(基本情報入力シート!X1697="","",基本情報入力シート!X1697)</f>
        <v/>
      </c>
      <c r="N1672" s="157" t="str">
        <f>IF(基本情報入力シート!Y1697="","",基本情報入力シート!Y1697)</f>
        <v/>
      </c>
      <c r="O1672" s="164"/>
      <c r="P1672" s="43"/>
      <c r="Q1672" s="860"/>
      <c r="R1672" s="861"/>
      <c r="S1672" s="154" t="str">
        <f>IFERROR(ROUNDDOWN(Q1672*VLOOKUP(N1672,【参考】数式用!$AR$2:$AW$48,MATCH(P1672,【参考】数式用!$AT$4:$AW$4)+2,FALSE)*0.5, 0), "")</f>
        <v/>
      </c>
      <c r="T1672" s="47"/>
      <c r="U1672" s="156" t="str">
        <f>IFERROR(IF(AG1672&lt;&gt;"",Q1672*VLOOKUP(N1672,【参考】数式用!$AG$2:$AL$48,MATCH(P1672,【参考】数式用!$AI$4:$AL$4,0)+2,0), ""), "")</f>
        <v/>
      </c>
      <c r="V1672" s="42"/>
      <c r="W1672" s="862"/>
      <c r="X1672" s="863"/>
      <c r="Y1672" s="43"/>
      <c r="Z1672" s="48"/>
      <c r="AA1672" s="155"/>
      <c r="AB1672" s="49"/>
      <c r="AC1672" s="864" t="str">
        <f>IFERROR(IF(AG1672&lt;&gt;"",Z1672*VLOOKUP(N1672,【参考】数式用!$AG$2:$AL$48,MATCH(Y1672,【参考】数式用!$AI$4:$AL$4,0)+2,0), ""), "")</f>
        <v/>
      </c>
      <c r="AD1672" s="864"/>
      <c r="AE1672" s="409"/>
      <c r="AF1672" s="53"/>
      <c r="AG1672" s="421" t="str">
        <f>IFERROR(VLOOKUP(O1672, 【参考】数式用!$AY$5:$AY$13, 1, FALSE), "")</f>
        <v/>
      </c>
      <c r="AH1672" s="422" t="str">
        <f>IFERROR(VLOOKUP(N1672, 【参考】数式用!$BA$2:$BB$48, 2, FALSE), "")</f>
        <v/>
      </c>
      <c r="AI1672" s="423" t="str">
        <f t="shared" si="54"/>
        <v/>
      </c>
      <c r="AJ1672" s="424" t="str">
        <f t="shared" si="55"/>
        <v/>
      </c>
    </row>
    <row r="1673" spans="1:36" ht="30" customHeight="1">
      <c r="A1673" s="153">
        <v>1660</v>
      </c>
      <c r="B1673" s="857" t="str">
        <f>IF(基本情報入力シート!C1698="","",基本情報入力シート!C1698)</f>
        <v/>
      </c>
      <c r="C1673" s="858"/>
      <c r="D1673" s="858"/>
      <c r="E1673" s="858"/>
      <c r="F1673" s="858"/>
      <c r="G1673" s="858"/>
      <c r="H1673" s="858"/>
      <c r="I1673" s="859"/>
      <c r="J1673" s="405" t="str">
        <f>IF(基本情報入力シート!M1698="","",基本情報入力シート!M1698)</f>
        <v/>
      </c>
      <c r="K1673" s="406" t="str">
        <f>IF(基本情報入力シート!R1698="","",基本情報入力シート!R1698)</f>
        <v/>
      </c>
      <c r="L1673" s="406" t="str">
        <f>IF(基本情報入力シート!W1698="","",基本情報入力シート!W1698)</f>
        <v/>
      </c>
      <c r="M1673" s="405" t="str">
        <f>IF(基本情報入力シート!X1698="","",基本情報入力シート!X1698)</f>
        <v/>
      </c>
      <c r="N1673" s="157" t="str">
        <f>IF(基本情報入力シート!Y1698="","",基本情報入力シート!Y1698)</f>
        <v/>
      </c>
      <c r="O1673" s="164"/>
      <c r="P1673" s="43"/>
      <c r="Q1673" s="860"/>
      <c r="R1673" s="861"/>
      <c r="S1673" s="154" t="str">
        <f>IFERROR(ROUNDDOWN(Q1673*VLOOKUP(N1673,【参考】数式用!$AR$2:$AW$48,MATCH(P1673,【参考】数式用!$AT$4:$AW$4)+2,FALSE)*0.5, 0), "")</f>
        <v/>
      </c>
      <c r="T1673" s="47"/>
      <c r="U1673" s="156" t="str">
        <f>IFERROR(IF(AG1673&lt;&gt;"",Q1673*VLOOKUP(N1673,【参考】数式用!$AG$2:$AL$48,MATCH(P1673,【参考】数式用!$AI$4:$AL$4,0)+2,0), ""), "")</f>
        <v/>
      </c>
      <c r="V1673" s="42"/>
      <c r="W1673" s="862"/>
      <c r="X1673" s="863"/>
      <c r="Y1673" s="43"/>
      <c r="Z1673" s="48"/>
      <c r="AA1673" s="155"/>
      <c r="AB1673" s="49"/>
      <c r="AC1673" s="864" t="str">
        <f>IFERROR(IF(AG1673&lt;&gt;"",Z1673*VLOOKUP(N1673,【参考】数式用!$AG$2:$AL$48,MATCH(Y1673,【参考】数式用!$AI$4:$AL$4,0)+2,0), ""), "")</f>
        <v/>
      </c>
      <c r="AD1673" s="864"/>
      <c r="AE1673" s="409"/>
      <c r="AF1673" s="53"/>
      <c r="AG1673" s="421" t="str">
        <f>IFERROR(VLOOKUP(O1673, 【参考】数式用!$AY$5:$AY$13, 1, FALSE), "")</f>
        <v/>
      </c>
      <c r="AH1673" s="422" t="str">
        <f>IFERROR(VLOOKUP(N1673, 【参考】数式用!$BA$2:$BB$48, 2, FALSE), "")</f>
        <v/>
      </c>
      <c r="AI1673" s="423" t="str">
        <f t="shared" si="54"/>
        <v/>
      </c>
      <c r="AJ1673" s="424" t="str">
        <f t="shared" si="55"/>
        <v/>
      </c>
    </row>
    <row r="1674" spans="1:36" ht="30" customHeight="1">
      <c r="A1674" s="153">
        <v>1661</v>
      </c>
      <c r="B1674" s="857" t="str">
        <f>IF(基本情報入力シート!C1699="","",基本情報入力シート!C1699)</f>
        <v/>
      </c>
      <c r="C1674" s="858"/>
      <c r="D1674" s="858"/>
      <c r="E1674" s="858"/>
      <c r="F1674" s="858"/>
      <c r="G1674" s="858"/>
      <c r="H1674" s="858"/>
      <c r="I1674" s="859"/>
      <c r="J1674" s="405" t="str">
        <f>IF(基本情報入力シート!M1699="","",基本情報入力シート!M1699)</f>
        <v/>
      </c>
      <c r="K1674" s="406" t="str">
        <f>IF(基本情報入力シート!R1699="","",基本情報入力シート!R1699)</f>
        <v/>
      </c>
      <c r="L1674" s="406" t="str">
        <f>IF(基本情報入力シート!W1699="","",基本情報入力シート!W1699)</f>
        <v/>
      </c>
      <c r="M1674" s="405" t="str">
        <f>IF(基本情報入力シート!X1699="","",基本情報入力シート!X1699)</f>
        <v/>
      </c>
      <c r="N1674" s="157" t="str">
        <f>IF(基本情報入力シート!Y1699="","",基本情報入力シート!Y1699)</f>
        <v/>
      </c>
      <c r="O1674" s="164"/>
      <c r="P1674" s="43"/>
      <c r="Q1674" s="860"/>
      <c r="R1674" s="861"/>
      <c r="S1674" s="154" t="str">
        <f>IFERROR(ROUNDDOWN(Q1674*VLOOKUP(N1674,【参考】数式用!$AR$2:$AW$48,MATCH(P1674,【参考】数式用!$AT$4:$AW$4)+2,FALSE)*0.5, 0), "")</f>
        <v/>
      </c>
      <c r="T1674" s="47"/>
      <c r="U1674" s="156" t="str">
        <f>IFERROR(IF(AG1674&lt;&gt;"",Q1674*VLOOKUP(N1674,【参考】数式用!$AG$2:$AL$48,MATCH(P1674,【参考】数式用!$AI$4:$AL$4,0)+2,0), ""), "")</f>
        <v/>
      </c>
      <c r="V1674" s="42"/>
      <c r="W1674" s="862"/>
      <c r="X1674" s="863"/>
      <c r="Y1674" s="43"/>
      <c r="Z1674" s="48"/>
      <c r="AA1674" s="155"/>
      <c r="AB1674" s="49"/>
      <c r="AC1674" s="864" t="str">
        <f>IFERROR(IF(AG1674&lt;&gt;"",Z1674*VLOOKUP(N1674,【参考】数式用!$AG$2:$AL$48,MATCH(Y1674,【参考】数式用!$AI$4:$AL$4,0)+2,0), ""), "")</f>
        <v/>
      </c>
      <c r="AD1674" s="864"/>
      <c r="AE1674" s="409"/>
      <c r="AF1674" s="53"/>
      <c r="AG1674" s="421" t="str">
        <f>IFERROR(VLOOKUP(O1674, 【参考】数式用!$AY$5:$AY$13, 1, FALSE), "")</f>
        <v/>
      </c>
      <c r="AH1674" s="422" t="str">
        <f>IFERROR(VLOOKUP(N1674, 【参考】数式用!$BA$2:$BB$48, 2, FALSE), "")</f>
        <v/>
      </c>
      <c r="AI1674" s="423" t="str">
        <f t="shared" si="54"/>
        <v/>
      </c>
      <c r="AJ1674" s="424" t="str">
        <f t="shared" si="55"/>
        <v/>
      </c>
    </row>
    <row r="1675" spans="1:36" ht="30" customHeight="1">
      <c r="A1675" s="153">
        <v>1662</v>
      </c>
      <c r="B1675" s="857" t="str">
        <f>IF(基本情報入力シート!C1700="","",基本情報入力シート!C1700)</f>
        <v/>
      </c>
      <c r="C1675" s="858"/>
      <c r="D1675" s="858"/>
      <c r="E1675" s="858"/>
      <c r="F1675" s="858"/>
      <c r="G1675" s="858"/>
      <c r="H1675" s="858"/>
      <c r="I1675" s="859"/>
      <c r="J1675" s="405" t="str">
        <f>IF(基本情報入力シート!M1700="","",基本情報入力シート!M1700)</f>
        <v/>
      </c>
      <c r="K1675" s="406" t="str">
        <f>IF(基本情報入力シート!R1700="","",基本情報入力シート!R1700)</f>
        <v/>
      </c>
      <c r="L1675" s="406" t="str">
        <f>IF(基本情報入力シート!W1700="","",基本情報入力シート!W1700)</f>
        <v/>
      </c>
      <c r="M1675" s="405" t="str">
        <f>IF(基本情報入力シート!X1700="","",基本情報入力シート!X1700)</f>
        <v/>
      </c>
      <c r="N1675" s="157" t="str">
        <f>IF(基本情報入力シート!Y1700="","",基本情報入力シート!Y1700)</f>
        <v/>
      </c>
      <c r="O1675" s="164"/>
      <c r="P1675" s="43"/>
      <c r="Q1675" s="860"/>
      <c r="R1675" s="861"/>
      <c r="S1675" s="154" t="str">
        <f>IFERROR(ROUNDDOWN(Q1675*VLOOKUP(N1675,【参考】数式用!$AR$2:$AW$48,MATCH(P1675,【参考】数式用!$AT$4:$AW$4)+2,FALSE)*0.5, 0), "")</f>
        <v/>
      </c>
      <c r="T1675" s="47"/>
      <c r="U1675" s="156" t="str">
        <f>IFERROR(IF(AG1675&lt;&gt;"",Q1675*VLOOKUP(N1675,【参考】数式用!$AG$2:$AL$48,MATCH(P1675,【参考】数式用!$AI$4:$AL$4,0)+2,0), ""), "")</f>
        <v/>
      </c>
      <c r="V1675" s="42"/>
      <c r="W1675" s="862"/>
      <c r="X1675" s="863"/>
      <c r="Y1675" s="43"/>
      <c r="Z1675" s="48"/>
      <c r="AA1675" s="155"/>
      <c r="AB1675" s="49"/>
      <c r="AC1675" s="864" t="str">
        <f>IFERROR(IF(AG1675&lt;&gt;"",Z1675*VLOOKUP(N1675,【参考】数式用!$AG$2:$AL$48,MATCH(Y1675,【参考】数式用!$AI$4:$AL$4,0)+2,0), ""), "")</f>
        <v/>
      </c>
      <c r="AD1675" s="864"/>
      <c r="AE1675" s="409"/>
      <c r="AF1675" s="53"/>
      <c r="AG1675" s="421" t="str">
        <f>IFERROR(VLOOKUP(O1675, 【参考】数式用!$AY$5:$AY$13, 1, FALSE), "")</f>
        <v/>
      </c>
      <c r="AH1675" s="422" t="str">
        <f>IFERROR(VLOOKUP(N1675, 【参考】数式用!$BA$2:$BB$48, 2, FALSE), "")</f>
        <v/>
      </c>
      <c r="AI1675" s="423" t="str">
        <f t="shared" si="54"/>
        <v/>
      </c>
      <c r="AJ1675" s="424" t="str">
        <f t="shared" si="55"/>
        <v/>
      </c>
    </row>
    <row r="1676" spans="1:36" ht="30" customHeight="1">
      <c r="A1676" s="153">
        <v>1663</v>
      </c>
      <c r="B1676" s="857" t="str">
        <f>IF(基本情報入力シート!C1701="","",基本情報入力シート!C1701)</f>
        <v/>
      </c>
      <c r="C1676" s="858"/>
      <c r="D1676" s="858"/>
      <c r="E1676" s="858"/>
      <c r="F1676" s="858"/>
      <c r="G1676" s="858"/>
      <c r="H1676" s="858"/>
      <c r="I1676" s="859"/>
      <c r="J1676" s="405" t="str">
        <f>IF(基本情報入力シート!M1701="","",基本情報入力シート!M1701)</f>
        <v/>
      </c>
      <c r="K1676" s="406" t="str">
        <f>IF(基本情報入力シート!R1701="","",基本情報入力シート!R1701)</f>
        <v/>
      </c>
      <c r="L1676" s="406" t="str">
        <f>IF(基本情報入力シート!W1701="","",基本情報入力シート!W1701)</f>
        <v/>
      </c>
      <c r="M1676" s="405" t="str">
        <f>IF(基本情報入力シート!X1701="","",基本情報入力シート!X1701)</f>
        <v/>
      </c>
      <c r="N1676" s="157" t="str">
        <f>IF(基本情報入力シート!Y1701="","",基本情報入力シート!Y1701)</f>
        <v/>
      </c>
      <c r="O1676" s="164"/>
      <c r="P1676" s="43"/>
      <c r="Q1676" s="860"/>
      <c r="R1676" s="861"/>
      <c r="S1676" s="154" t="str">
        <f>IFERROR(ROUNDDOWN(Q1676*VLOOKUP(N1676,【参考】数式用!$AR$2:$AW$48,MATCH(P1676,【参考】数式用!$AT$4:$AW$4)+2,FALSE)*0.5, 0), "")</f>
        <v/>
      </c>
      <c r="T1676" s="47"/>
      <c r="U1676" s="156" t="str">
        <f>IFERROR(IF(AG1676&lt;&gt;"",Q1676*VLOOKUP(N1676,【参考】数式用!$AG$2:$AL$48,MATCH(P1676,【参考】数式用!$AI$4:$AL$4,0)+2,0), ""), "")</f>
        <v/>
      </c>
      <c r="V1676" s="42"/>
      <c r="W1676" s="862"/>
      <c r="X1676" s="863"/>
      <c r="Y1676" s="43"/>
      <c r="Z1676" s="48"/>
      <c r="AA1676" s="155"/>
      <c r="AB1676" s="49"/>
      <c r="AC1676" s="864" t="str">
        <f>IFERROR(IF(AG1676&lt;&gt;"",Z1676*VLOOKUP(N1676,【参考】数式用!$AG$2:$AL$48,MATCH(Y1676,【参考】数式用!$AI$4:$AL$4,0)+2,0), ""), "")</f>
        <v/>
      </c>
      <c r="AD1676" s="864"/>
      <c r="AE1676" s="409"/>
      <c r="AF1676" s="53"/>
      <c r="AG1676" s="421" t="str">
        <f>IFERROR(VLOOKUP(O1676, 【参考】数式用!$AY$5:$AY$13, 1, FALSE), "")</f>
        <v/>
      </c>
      <c r="AH1676" s="422" t="str">
        <f>IFERROR(VLOOKUP(N1676, 【参考】数式用!$BA$2:$BB$48, 2, FALSE), "")</f>
        <v/>
      </c>
      <c r="AI1676" s="423" t="str">
        <f t="shared" si="54"/>
        <v/>
      </c>
      <c r="AJ1676" s="424" t="str">
        <f t="shared" si="55"/>
        <v/>
      </c>
    </row>
    <row r="1677" spans="1:36" ht="30" customHeight="1">
      <c r="A1677" s="153">
        <v>1664</v>
      </c>
      <c r="B1677" s="857" t="str">
        <f>IF(基本情報入力シート!C1702="","",基本情報入力シート!C1702)</f>
        <v/>
      </c>
      <c r="C1677" s="858"/>
      <c r="D1677" s="858"/>
      <c r="E1677" s="858"/>
      <c r="F1677" s="858"/>
      <c r="G1677" s="858"/>
      <c r="H1677" s="858"/>
      <c r="I1677" s="859"/>
      <c r="J1677" s="405" t="str">
        <f>IF(基本情報入力シート!M1702="","",基本情報入力シート!M1702)</f>
        <v/>
      </c>
      <c r="K1677" s="406" t="str">
        <f>IF(基本情報入力シート!R1702="","",基本情報入力シート!R1702)</f>
        <v/>
      </c>
      <c r="L1677" s="406" t="str">
        <f>IF(基本情報入力シート!W1702="","",基本情報入力シート!W1702)</f>
        <v/>
      </c>
      <c r="M1677" s="405" t="str">
        <f>IF(基本情報入力シート!X1702="","",基本情報入力シート!X1702)</f>
        <v/>
      </c>
      <c r="N1677" s="157" t="str">
        <f>IF(基本情報入力シート!Y1702="","",基本情報入力シート!Y1702)</f>
        <v/>
      </c>
      <c r="O1677" s="164"/>
      <c r="P1677" s="43"/>
      <c r="Q1677" s="860"/>
      <c r="R1677" s="861"/>
      <c r="S1677" s="154" t="str">
        <f>IFERROR(ROUNDDOWN(Q1677*VLOOKUP(N1677,【参考】数式用!$AR$2:$AW$48,MATCH(P1677,【参考】数式用!$AT$4:$AW$4)+2,FALSE)*0.5, 0), "")</f>
        <v/>
      </c>
      <c r="T1677" s="47"/>
      <c r="U1677" s="156" t="str">
        <f>IFERROR(IF(AG1677&lt;&gt;"",Q1677*VLOOKUP(N1677,【参考】数式用!$AG$2:$AL$48,MATCH(P1677,【参考】数式用!$AI$4:$AL$4,0)+2,0), ""), "")</f>
        <v/>
      </c>
      <c r="V1677" s="42"/>
      <c r="W1677" s="862"/>
      <c r="X1677" s="863"/>
      <c r="Y1677" s="43"/>
      <c r="Z1677" s="48"/>
      <c r="AA1677" s="155"/>
      <c r="AB1677" s="49"/>
      <c r="AC1677" s="864" t="str">
        <f>IFERROR(IF(AG1677&lt;&gt;"",Z1677*VLOOKUP(N1677,【参考】数式用!$AG$2:$AL$48,MATCH(Y1677,【参考】数式用!$AI$4:$AL$4,0)+2,0), ""), "")</f>
        <v/>
      </c>
      <c r="AD1677" s="864"/>
      <c r="AE1677" s="409"/>
      <c r="AF1677" s="53"/>
      <c r="AG1677" s="421" t="str">
        <f>IFERROR(VLOOKUP(O1677, 【参考】数式用!$AY$5:$AY$13, 1, FALSE), "")</f>
        <v/>
      </c>
      <c r="AH1677" s="422" t="str">
        <f>IFERROR(VLOOKUP(N1677, 【参考】数式用!$BA$2:$BB$48, 2, FALSE), "")</f>
        <v/>
      </c>
      <c r="AI1677" s="423" t="str">
        <f t="shared" si="54"/>
        <v/>
      </c>
      <c r="AJ1677" s="424" t="str">
        <f t="shared" si="55"/>
        <v/>
      </c>
    </row>
    <row r="1678" spans="1:36" ht="30" customHeight="1">
      <c r="A1678" s="153">
        <v>1665</v>
      </c>
      <c r="B1678" s="857" t="str">
        <f>IF(基本情報入力シート!C1703="","",基本情報入力シート!C1703)</f>
        <v/>
      </c>
      <c r="C1678" s="858"/>
      <c r="D1678" s="858"/>
      <c r="E1678" s="858"/>
      <c r="F1678" s="858"/>
      <c r="G1678" s="858"/>
      <c r="H1678" s="858"/>
      <c r="I1678" s="859"/>
      <c r="J1678" s="405" t="str">
        <f>IF(基本情報入力シート!M1703="","",基本情報入力シート!M1703)</f>
        <v/>
      </c>
      <c r="K1678" s="406" t="str">
        <f>IF(基本情報入力シート!R1703="","",基本情報入力シート!R1703)</f>
        <v/>
      </c>
      <c r="L1678" s="406" t="str">
        <f>IF(基本情報入力シート!W1703="","",基本情報入力シート!W1703)</f>
        <v/>
      </c>
      <c r="M1678" s="405" t="str">
        <f>IF(基本情報入力シート!X1703="","",基本情報入力シート!X1703)</f>
        <v/>
      </c>
      <c r="N1678" s="157" t="str">
        <f>IF(基本情報入力シート!Y1703="","",基本情報入力シート!Y1703)</f>
        <v/>
      </c>
      <c r="O1678" s="164"/>
      <c r="P1678" s="43"/>
      <c r="Q1678" s="860"/>
      <c r="R1678" s="861"/>
      <c r="S1678" s="154" t="str">
        <f>IFERROR(ROUNDDOWN(Q1678*VLOOKUP(N1678,【参考】数式用!$AR$2:$AW$48,MATCH(P1678,【参考】数式用!$AT$4:$AW$4)+2,FALSE)*0.5, 0), "")</f>
        <v/>
      </c>
      <c r="T1678" s="47"/>
      <c r="U1678" s="156" t="str">
        <f>IFERROR(IF(AG1678&lt;&gt;"",Q1678*VLOOKUP(N1678,【参考】数式用!$AG$2:$AL$48,MATCH(P1678,【参考】数式用!$AI$4:$AL$4,0)+2,0), ""), "")</f>
        <v/>
      </c>
      <c r="V1678" s="42"/>
      <c r="W1678" s="862"/>
      <c r="X1678" s="863"/>
      <c r="Y1678" s="43"/>
      <c r="Z1678" s="48"/>
      <c r="AA1678" s="155"/>
      <c r="AB1678" s="49"/>
      <c r="AC1678" s="864" t="str">
        <f>IFERROR(IF(AG1678&lt;&gt;"",Z1678*VLOOKUP(N1678,【参考】数式用!$AG$2:$AL$48,MATCH(Y1678,【参考】数式用!$AI$4:$AL$4,0)+2,0), ""), "")</f>
        <v/>
      </c>
      <c r="AD1678" s="864"/>
      <c r="AE1678" s="409"/>
      <c r="AF1678" s="53"/>
      <c r="AG1678" s="421" t="str">
        <f>IFERROR(VLOOKUP(O1678, 【参考】数式用!$AY$5:$AY$13, 1, FALSE), "")</f>
        <v/>
      </c>
      <c r="AH1678" s="422" t="str">
        <f>IFERROR(VLOOKUP(N1678, 【参考】数式用!$BA$2:$BB$48, 2, FALSE), "")</f>
        <v/>
      </c>
      <c r="AI1678" s="423" t="str">
        <f t="shared" si="54"/>
        <v/>
      </c>
      <c r="AJ1678" s="424" t="str">
        <f t="shared" si="55"/>
        <v/>
      </c>
    </row>
    <row r="1679" spans="1:36" ht="30" customHeight="1">
      <c r="A1679" s="153">
        <v>1666</v>
      </c>
      <c r="B1679" s="857" t="str">
        <f>IF(基本情報入力シート!C1704="","",基本情報入力シート!C1704)</f>
        <v/>
      </c>
      <c r="C1679" s="858"/>
      <c r="D1679" s="858"/>
      <c r="E1679" s="858"/>
      <c r="F1679" s="858"/>
      <c r="G1679" s="858"/>
      <c r="H1679" s="858"/>
      <c r="I1679" s="859"/>
      <c r="J1679" s="405" t="str">
        <f>IF(基本情報入力シート!M1704="","",基本情報入力シート!M1704)</f>
        <v/>
      </c>
      <c r="K1679" s="406" t="str">
        <f>IF(基本情報入力シート!R1704="","",基本情報入力シート!R1704)</f>
        <v/>
      </c>
      <c r="L1679" s="406" t="str">
        <f>IF(基本情報入力シート!W1704="","",基本情報入力シート!W1704)</f>
        <v/>
      </c>
      <c r="M1679" s="405" t="str">
        <f>IF(基本情報入力シート!X1704="","",基本情報入力シート!X1704)</f>
        <v/>
      </c>
      <c r="N1679" s="157" t="str">
        <f>IF(基本情報入力シート!Y1704="","",基本情報入力シート!Y1704)</f>
        <v/>
      </c>
      <c r="O1679" s="164"/>
      <c r="P1679" s="43"/>
      <c r="Q1679" s="860"/>
      <c r="R1679" s="861"/>
      <c r="S1679" s="154" t="str">
        <f>IFERROR(ROUNDDOWN(Q1679*VLOOKUP(N1679,【参考】数式用!$AR$2:$AW$48,MATCH(P1679,【参考】数式用!$AT$4:$AW$4)+2,FALSE)*0.5, 0), "")</f>
        <v/>
      </c>
      <c r="T1679" s="47"/>
      <c r="U1679" s="156" t="str">
        <f>IFERROR(IF(AG1679&lt;&gt;"",Q1679*VLOOKUP(N1679,【参考】数式用!$AG$2:$AL$48,MATCH(P1679,【参考】数式用!$AI$4:$AL$4,0)+2,0), ""), "")</f>
        <v/>
      </c>
      <c r="V1679" s="42"/>
      <c r="W1679" s="862"/>
      <c r="X1679" s="863"/>
      <c r="Y1679" s="43"/>
      <c r="Z1679" s="48"/>
      <c r="AA1679" s="155"/>
      <c r="AB1679" s="49"/>
      <c r="AC1679" s="864" t="str">
        <f>IFERROR(IF(AG1679&lt;&gt;"",Z1679*VLOOKUP(N1679,【参考】数式用!$AG$2:$AL$48,MATCH(Y1679,【参考】数式用!$AI$4:$AL$4,0)+2,0), ""), "")</f>
        <v/>
      </c>
      <c r="AD1679" s="864"/>
      <c r="AE1679" s="409"/>
      <c r="AF1679" s="53"/>
      <c r="AG1679" s="421" t="str">
        <f>IFERROR(VLOOKUP(O1679, 【参考】数式用!$AY$5:$AY$13, 1, FALSE), "")</f>
        <v/>
      </c>
      <c r="AH1679" s="422" t="str">
        <f>IFERROR(VLOOKUP(N1679, 【参考】数式用!$BA$2:$BB$48, 2, FALSE), "")</f>
        <v/>
      </c>
      <c r="AI1679" s="423" t="str">
        <f t="shared" si="54"/>
        <v/>
      </c>
      <c r="AJ1679" s="424" t="str">
        <f t="shared" si="55"/>
        <v/>
      </c>
    </row>
    <row r="1680" spans="1:36" ht="30" customHeight="1">
      <c r="A1680" s="153">
        <v>1667</v>
      </c>
      <c r="B1680" s="857" t="str">
        <f>IF(基本情報入力シート!C1705="","",基本情報入力シート!C1705)</f>
        <v/>
      </c>
      <c r="C1680" s="858"/>
      <c r="D1680" s="858"/>
      <c r="E1680" s="858"/>
      <c r="F1680" s="858"/>
      <c r="G1680" s="858"/>
      <c r="H1680" s="858"/>
      <c r="I1680" s="859"/>
      <c r="J1680" s="405" t="str">
        <f>IF(基本情報入力シート!M1705="","",基本情報入力シート!M1705)</f>
        <v/>
      </c>
      <c r="K1680" s="406" t="str">
        <f>IF(基本情報入力シート!R1705="","",基本情報入力シート!R1705)</f>
        <v/>
      </c>
      <c r="L1680" s="406" t="str">
        <f>IF(基本情報入力シート!W1705="","",基本情報入力シート!W1705)</f>
        <v/>
      </c>
      <c r="M1680" s="405" t="str">
        <f>IF(基本情報入力シート!X1705="","",基本情報入力シート!X1705)</f>
        <v/>
      </c>
      <c r="N1680" s="157" t="str">
        <f>IF(基本情報入力シート!Y1705="","",基本情報入力シート!Y1705)</f>
        <v/>
      </c>
      <c r="O1680" s="164"/>
      <c r="P1680" s="43"/>
      <c r="Q1680" s="860"/>
      <c r="R1680" s="861"/>
      <c r="S1680" s="154" t="str">
        <f>IFERROR(ROUNDDOWN(Q1680*VLOOKUP(N1680,【参考】数式用!$AR$2:$AW$48,MATCH(P1680,【参考】数式用!$AT$4:$AW$4)+2,FALSE)*0.5, 0), "")</f>
        <v/>
      </c>
      <c r="T1680" s="47"/>
      <c r="U1680" s="156" t="str">
        <f>IFERROR(IF(AG1680&lt;&gt;"",Q1680*VLOOKUP(N1680,【参考】数式用!$AG$2:$AL$48,MATCH(P1680,【参考】数式用!$AI$4:$AL$4,0)+2,0), ""), "")</f>
        <v/>
      </c>
      <c r="V1680" s="42"/>
      <c r="W1680" s="862"/>
      <c r="X1680" s="863"/>
      <c r="Y1680" s="43"/>
      <c r="Z1680" s="48"/>
      <c r="AA1680" s="155"/>
      <c r="AB1680" s="49"/>
      <c r="AC1680" s="864" t="str">
        <f>IFERROR(IF(AG1680&lt;&gt;"",Z1680*VLOOKUP(N1680,【参考】数式用!$AG$2:$AL$48,MATCH(Y1680,【参考】数式用!$AI$4:$AL$4,0)+2,0), ""), "")</f>
        <v/>
      </c>
      <c r="AD1680" s="864"/>
      <c r="AE1680" s="409"/>
      <c r="AF1680" s="53"/>
      <c r="AG1680" s="421" t="str">
        <f>IFERROR(VLOOKUP(O1680, 【参考】数式用!$AY$5:$AY$13, 1, FALSE), "")</f>
        <v/>
      </c>
      <c r="AH1680" s="422" t="str">
        <f>IFERROR(VLOOKUP(N1680, 【参考】数式用!$BA$2:$BB$48, 2, FALSE), "")</f>
        <v/>
      </c>
      <c r="AI1680" s="423" t="str">
        <f t="shared" si="54"/>
        <v/>
      </c>
      <c r="AJ1680" s="424" t="str">
        <f t="shared" si="55"/>
        <v/>
      </c>
    </row>
    <row r="1681" spans="1:36" ht="30" customHeight="1">
      <c r="A1681" s="153">
        <v>1668</v>
      </c>
      <c r="B1681" s="857" t="str">
        <f>IF(基本情報入力シート!C1706="","",基本情報入力シート!C1706)</f>
        <v/>
      </c>
      <c r="C1681" s="858"/>
      <c r="D1681" s="858"/>
      <c r="E1681" s="858"/>
      <c r="F1681" s="858"/>
      <c r="G1681" s="858"/>
      <c r="H1681" s="858"/>
      <c r="I1681" s="859"/>
      <c r="J1681" s="405" t="str">
        <f>IF(基本情報入力シート!M1706="","",基本情報入力シート!M1706)</f>
        <v/>
      </c>
      <c r="K1681" s="406" t="str">
        <f>IF(基本情報入力シート!R1706="","",基本情報入力シート!R1706)</f>
        <v/>
      </c>
      <c r="L1681" s="406" t="str">
        <f>IF(基本情報入力シート!W1706="","",基本情報入力シート!W1706)</f>
        <v/>
      </c>
      <c r="M1681" s="405" t="str">
        <f>IF(基本情報入力シート!X1706="","",基本情報入力シート!X1706)</f>
        <v/>
      </c>
      <c r="N1681" s="157" t="str">
        <f>IF(基本情報入力シート!Y1706="","",基本情報入力シート!Y1706)</f>
        <v/>
      </c>
      <c r="O1681" s="164"/>
      <c r="P1681" s="43"/>
      <c r="Q1681" s="860"/>
      <c r="R1681" s="861"/>
      <c r="S1681" s="154" t="str">
        <f>IFERROR(ROUNDDOWN(Q1681*VLOOKUP(N1681,【参考】数式用!$AR$2:$AW$48,MATCH(P1681,【参考】数式用!$AT$4:$AW$4)+2,FALSE)*0.5, 0), "")</f>
        <v/>
      </c>
      <c r="T1681" s="47"/>
      <c r="U1681" s="156" t="str">
        <f>IFERROR(IF(AG1681&lt;&gt;"",Q1681*VLOOKUP(N1681,【参考】数式用!$AG$2:$AL$48,MATCH(P1681,【参考】数式用!$AI$4:$AL$4,0)+2,0), ""), "")</f>
        <v/>
      </c>
      <c r="V1681" s="42"/>
      <c r="W1681" s="862"/>
      <c r="X1681" s="863"/>
      <c r="Y1681" s="43"/>
      <c r="Z1681" s="48"/>
      <c r="AA1681" s="155"/>
      <c r="AB1681" s="49"/>
      <c r="AC1681" s="864" t="str">
        <f>IFERROR(IF(AG1681&lt;&gt;"",Z1681*VLOOKUP(N1681,【参考】数式用!$AG$2:$AL$48,MATCH(Y1681,【参考】数式用!$AI$4:$AL$4,0)+2,0), ""), "")</f>
        <v/>
      </c>
      <c r="AD1681" s="864"/>
      <c r="AE1681" s="409"/>
      <c r="AF1681" s="53"/>
      <c r="AG1681" s="421" t="str">
        <f>IFERROR(VLOOKUP(O1681, 【参考】数式用!$AY$5:$AY$13, 1, FALSE), "")</f>
        <v/>
      </c>
      <c r="AH1681" s="422" t="str">
        <f>IFERROR(VLOOKUP(N1681, 【参考】数式用!$BA$2:$BB$48, 2, FALSE), "")</f>
        <v/>
      </c>
      <c r="AI1681" s="423" t="str">
        <f t="shared" si="54"/>
        <v/>
      </c>
      <c r="AJ1681" s="424" t="str">
        <f t="shared" si="55"/>
        <v/>
      </c>
    </row>
    <row r="1682" spans="1:36" ht="30" customHeight="1">
      <c r="A1682" s="153">
        <v>1669</v>
      </c>
      <c r="B1682" s="857" t="str">
        <f>IF(基本情報入力シート!C1707="","",基本情報入力シート!C1707)</f>
        <v/>
      </c>
      <c r="C1682" s="858"/>
      <c r="D1682" s="858"/>
      <c r="E1682" s="858"/>
      <c r="F1682" s="858"/>
      <c r="G1682" s="858"/>
      <c r="H1682" s="858"/>
      <c r="I1682" s="859"/>
      <c r="J1682" s="405" t="str">
        <f>IF(基本情報入力シート!M1707="","",基本情報入力シート!M1707)</f>
        <v/>
      </c>
      <c r="K1682" s="406" t="str">
        <f>IF(基本情報入力シート!R1707="","",基本情報入力シート!R1707)</f>
        <v/>
      </c>
      <c r="L1682" s="406" t="str">
        <f>IF(基本情報入力シート!W1707="","",基本情報入力シート!W1707)</f>
        <v/>
      </c>
      <c r="M1682" s="405" t="str">
        <f>IF(基本情報入力シート!X1707="","",基本情報入力シート!X1707)</f>
        <v/>
      </c>
      <c r="N1682" s="157" t="str">
        <f>IF(基本情報入力シート!Y1707="","",基本情報入力シート!Y1707)</f>
        <v/>
      </c>
      <c r="O1682" s="164"/>
      <c r="P1682" s="43"/>
      <c r="Q1682" s="860"/>
      <c r="R1682" s="861"/>
      <c r="S1682" s="154" t="str">
        <f>IFERROR(ROUNDDOWN(Q1682*VLOOKUP(N1682,【参考】数式用!$AR$2:$AW$48,MATCH(P1682,【参考】数式用!$AT$4:$AW$4)+2,FALSE)*0.5, 0), "")</f>
        <v/>
      </c>
      <c r="T1682" s="47"/>
      <c r="U1682" s="156" t="str">
        <f>IFERROR(IF(AG1682&lt;&gt;"",Q1682*VLOOKUP(N1682,【参考】数式用!$AG$2:$AL$48,MATCH(P1682,【参考】数式用!$AI$4:$AL$4,0)+2,0), ""), "")</f>
        <v/>
      </c>
      <c r="V1682" s="42"/>
      <c r="W1682" s="862"/>
      <c r="X1682" s="863"/>
      <c r="Y1682" s="43"/>
      <c r="Z1682" s="48"/>
      <c r="AA1682" s="155"/>
      <c r="AB1682" s="49"/>
      <c r="AC1682" s="864" t="str">
        <f>IFERROR(IF(AG1682&lt;&gt;"",Z1682*VLOOKUP(N1682,【参考】数式用!$AG$2:$AL$48,MATCH(Y1682,【参考】数式用!$AI$4:$AL$4,0)+2,0), ""), "")</f>
        <v/>
      </c>
      <c r="AD1682" s="864"/>
      <c r="AE1682" s="409"/>
      <c r="AF1682" s="53"/>
      <c r="AG1682" s="421" t="str">
        <f>IFERROR(VLOOKUP(O1682, 【参考】数式用!$AY$5:$AY$13, 1, FALSE), "")</f>
        <v/>
      </c>
      <c r="AH1682" s="422" t="str">
        <f>IFERROR(VLOOKUP(N1682, 【参考】数式用!$BA$2:$BB$48, 2, FALSE), "")</f>
        <v/>
      </c>
      <c r="AI1682" s="423" t="str">
        <f t="shared" si="54"/>
        <v/>
      </c>
      <c r="AJ1682" s="424" t="str">
        <f t="shared" si="55"/>
        <v/>
      </c>
    </row>
    <row r="1683" spans="1:36" ht="30" customHeight="1">
      <c r="A1683" s="153">
        <v>1670</v>
      </c>
      <c r="B1683" s="857" t="str">
        <f>IF(基本情報入力シート!C1708="","",基本情報入力シート!C1708)</f>
        <v/>
      </c>
      <c r="C1683" s="858"/>
      <c r="D1683" s="858"/>
      <c r="E1683" s="858"/>
      <c r="F1683" s="858"/>
      <c r="G1683" s="858"/>
      <c r="H1683" s="858"/>
      <c r="I1683" s="859"/>
      <c r="J1683" s="405" t="str">
        <f>IF(基本情報入力シート!M1708="","",基本情報入力シート!M1708)</f>
        <v/>
      </c>
      <c r="K1683" s="406" t="str">
        <f>IF(基本情報入力シート!R1708="","",基本情報入力シート!R1708)</f>
        <v/>
      </c>
      <c r="L1683" s="406" t="str">
        <f>IF(基本情報入力シート!W1708="","",基本情報入力シート!W1708)</f>
        <v/>
      </c>
      <c r="M1683" s="405" t="str">
        <f>IF(基本情報入力シート!X1708="","",基本情報入力シート!X1708)</f>
        <v/>
      </c>
      <c r="N1683" s="157" t="str">
        <f>IF(基本情報入力シート!Y1708="","",基本情報入力シート!Y1708)</f>
        <v/>
      </c>
      <c r="O1683" s="164"/>
      <c r="P1683" s="43"/>
      <c r="Q1683" s="860"/>
      <c r="R1683" s="861"/>
      <c r="S1683" s="154" t="str">
        <f>IFERROR(ROUNDDOWN(Q1683*VLOOKUP(N1683,【参考】数式用!$AR$2:$AW$48,MATCH(P1683,【参考】数式用!$AT$4:$AW$4)+2,FALSE)*0.5, 0), "")</f>
        <v/>
      </c>
      <c r="T1683" s="47"/>
      <c r="U1683" s="156" t="str">
        <f>IFERROR(IF(AG1683&lt;&gt;"",Q1683*VLOOKUP(N1683,【参考】数式用!$AG$2:$AL$48,MATCH(P1683,【参考】数式用!$AI$4:$AL$4,0)+2,0), ""), "")</f>
        <v/>
      </c>
      <c r="V1683" s="42"/>
      <c r="W1683" s="862"/>
      <c r="X1683" s="863"/>
      <c r="Y1683" s="43"/>
      <c r="Z1683" s="48"/>
      <c r="AA1683" s="155"/>
      <c r="AB1683" s="49"/>
      <c r="AC1683" s="864" t="str">
        <f>IFERROR(IF(AG1683&lt;&gt;"",Z1683*VLOOKUP(N1683,【参考】数式用!$AG$2:$AL$48,MATCH(Y1683,【参考】数式用!$AI$4:$AL$4,0)+2,0), ""), "")</f>
        <v/>
      </c>
      <c r="AD1683" s="864"/>
      <c r="AE1683" s="409"/>
      <c r="AF1683" s="53"/>
      <c r="AG1683" s="421" t="str">
        <f>IFERROR(VLOOKUP(O1683, 【参考】数式用!$AY$5:$AY$13, 1, FALSE), "")</f>
        <v/>
      </c>
      <c r="AH1683" s="422" t="str">
        <f>IFERROR(VLOOKUP(N1683, 【参考】数式用!$BA$2:$BB$48, 2, FALSE), "")</f>
        <v/>
      </c>
      <c r="AI1683" s="423" t="str">
        <f t="shared" si="54"/>
        <v/>
      </c>
      <c r="AJ1683" s="424" t="str">
        <f t="shared" si="55"/>
        <v/>
      </c>
    </row>
    <row r="1684" spans="1:36" ht="30" customHeight="1">
      <c r="A1684" s="153">
        <v>1671</v>
      </c>
      <c r="B1684" s="857" t="str">
        <f>IF(基本情報入力シート!C1709="","",基本情報入力シート!C1709)</f>
        <v/>
      </c>
      <c r="C1684" s="858"/>
      <c r="D1684" s="858"/>
      <c r="E1684" s="858"/>
      <c r="F1684" s="858"/>
      <c r="G1684" s="858"/>
      <c r="H1684" s="858"/>
      <c r="I1684" s="859"/>
      <c r="J1684" s="405" t="str">
        <f>IF(基本情報入力シート!M1709="","",基本情報入力シート!M1709)</f>
        <v/>
      </c>
      <c r="K1684" s="406" t="str">
        <f>IF(基本情報入力シート!R1709="","",基本情報入力シート!R1709)</f>
        <v/>
      </c>
      <c r="L1684" s="406" t="str">
        <f>IF(基本情報入力シート!W1709="","",基本情報入力シート!W1709)</f>
        <v/>
      </c>
      <c r="M1684" s="405" t="str">
        <f>IF(基本情報入力シート!X1709="","",基本情報入力シート!X1709)</f>
        <v/>
      </c>
      <c r="N1684" s="157" t="str">
        <f>IF(基本情報入力シート!Y1709="","",基本情報入力シート!Y1709)</f>
        <v/>
      </c>
      <c r="O1684" s="164"/>
      <c r="P1684" s="43"/>
      <c r="Q1684" s="860"/>
      <c r="R1684" s="861"/>
      <c r="S1684" s="154" t="str">
        <f>IFERROR(ROUNDDOWN(Q1684*VLOOKUP(N1684,【参考】数式用!$AR$2:$AW$48,MATCH(P1684,【参考】数式用!$AT$4:$AW$4)+2,FALSE)*0.5, 0), "")</f>
        <v/>
      </c>
      <c r="T1684" s="47"/>
      <c r="U1684" s="156" t="str">
        <f>IFERROR(IF(AG1684&lt;&gt;"",Q1684*VLOOKUP(N1684,【参考】数式用!$AG$2:$AL$48,MATCH(P1684,【参考】数式用!$AI$4:$AL$4,0)+2,0), ""), "")</f>
        <v/>
      </c>
      <c r="V1684" s="42"/>
      <c r="W1684" s="862"/>
      <c r="X1684" s="863"/>
      <c r="Y1684" s="43"/>
      <c r="Z1684" s="48"/>
      <c r="AA1684" s="155"/>
      <c r="AB1684" s="49"/>
      <c r="AC1684" s="864" t="str">
        <f>IFERROR(IF(AG1684&lt;&gt;"",Z1684*VLOOKUP(N1684,【参考】数式用!$AG$2:$AL$48,MATCH(Y1684,【参考】数式用!$AI$4:$AL$4,0)+2,0), ""), "")</f>
        <v/>
      </c>
      <c r="AD1684" s="864"/>
      <c r="AE1684" s="409"/>
      <c r="AF1684" s="53"/>
      <c r="AG1684" s="421" t="str">
        <f>IFERROR(VLOOKUP(O1684, 【参考】数式用!$AY$5:$AY$13, 1, FALSE), "")</f>
        <v/>
      </c>
      <c r="AH1684" s="422" t="str">
        <f>IFERROR(VLOOKUP(N1684, 【参考】数式用!$BA$2:$BB$48, 2, FALSE), "")</f>
        <v/>
      </c>
      <c r="AI1684" s="423" t="str">
        <f t="shared" si="54"/>
        <v/>
      </c>
      <c r="AJ1684" s="424" t="str">
        <f t="shared" si="55"/>
        <v/>
      </c>
    </row>
    <row r="1685" spans="1:36" ht="30" customHeight="1">
      <c r="A1685" s="153">
        <v>1672</v>
      </c>
      <c r="B1685" s="857" t="str">
        <f>IF(基本情報入力シート!C1710="","",基本情報入力シート!C1710)</f>
        <v/>
      </c>
      <c r="C1685" s="858"/>
      <c r="D1685" s="858"/>
      <c r="E1685" s="858"/>
      <c r="F1685" s="858"/>
      <c r="G1685" s="858"/>
      <c r="H1685" s="858"/>
      <c r="I1685" s="859"/>
      <c r="J1685" s="405" t="str">
        <f>IF(基本情報入力シート!M1710="","",基本情報入力シート!M1710)</f>
        <v/>
      </c>
      <c r="K1685" s="406" t="str">
        <f>IF(基本情報入力シート!R1710="","",基本情報入力シート!R1710)</f>
        <v/>
      </c>
      <c r="L1685" s="406" t="str">
        <f>IF(基本情報入力シート!W1710="","",基本情報入力シート!W1710)</f>
        <v/>
      </c>
      <c r="M1685" s="405" t="str">
        <f>IF(基本情報入力シート!X1710="","",基本情報入力シート!X1710)</f>
        <v/>
      </c>
      <c r="N1685" s="157" t="str">
        <f>IF(基本情報入力シート!Y1710="","",基本情報入力シート!Y1710)</f>
        <v/>
      </c>
      <c r="O1685" s="164"/>
      <c r="P1685" s="43"/>
      <c r="Q1685" s="860"/>
      <c r="R1685" s="861"/>
      <c r="S1685" s="154" t="str">
        <f>IFERROR(ROUNDDOWN(Q1685*VLOOKUP(N1685,【参考】数式用!$AR$2:$AW$48,MATCH(P1685,【参考】数式用!$AT$4:$AW$4)+2,FALSE)*0.5, 0), "")</f>
        <v/>
      </c>
      <c r="T1685" s="47"/>
      <c r="U1685" s="156" t="str">
        <f>IFERROR(IF(AG1685&lt;&gt;"",Q1685*VLOOKUP(N1685,【参考】数式用!$AG$2:$AL$48,MATCH(P1685,【参考】数式用!$AI$4:$AL$4,0)+2,0), ""), "")</f>
        <v/>
      </c>
      <c r="V1685" s="42"/>
      <c r="W1685" s="862"/>
      <c r="X1685" s="863"/>
      <c r="Y1685" s="43"/>
      <c r="Z1685" s="48"/>
      <c r="AA1685" s="155"/>
      <c r="AB1685" s="49"/>
      <c r="AC1685" s="864" t="str">
        <f>IFERROR(IF(AG1685&lt;&gt;"",Z1685*VLOOKUP(N1685,【参考】数式用!$AG$2:$AL$48,MATCH(Y1685,【参考】数式用!$AI$4:$AL$4,0)+2,0), ""), "")</f>
        <v/>
      </c>
      <c r="AD1685" s="864"/>
      <c r="AE1685" s="409"/>
      <c r="AF1685" s="53"/>
      <c r="AG1685" s="421" t="str">
        <f>IFERROR(VLOOKUP(O1685, 【参考】数式用!$AY$5:$AY$13, 1, FALSE), "")</f>
        <v/>
      </c>
      <c r="AH1685" s="422" t="str">
        <f>IFERROR(VLOOKUP(N1685, 【参考】数式用!$BA$2:$BB$48, 2, FALSE), "")</f>
        <v/>
      </c>
      <c r="AI1685" s="423" t="str">
        <f t="shared" si="54"/>
        <v/>
      </c>
      <c r="AJ1685" s="424" t="str">
        <f t="shared" si="55"/>
        <v/>
      </c>
    </row>
    <row r="1686" spans="1:36" ht="30" customHeight="1">
      <c r="A1686" s="153">
        <v>1673</v>
      </c>
      <c r="B1686" s="857" t="str">
        <f>IF(基本情報入力シート!C1711="","",基本情報入力シート!C1711)</f>
        <v/>
      </c>
      <c r="C1686" s="858"/>
      <c r="D1686" s="858"/>
      <c r="E1686" s="858"/>
      <c r="F1686" s="858"/>
      <c r="G1686" s="858"/>
      <c r="H1686" s="858"/>
      <c r="I1686" s="859"/>
      <c r="J1686" s="405" t="str">
        <f>IF(基本情報入力シート!M1711="","",基本情報入力シート!M1711)</f>
        <v/>
      </c>
      <c r="K1686" s="406" t="str">
        <f>IF(基本情報入力シート!R1711="","",基本情報入力シート!R1711)</f>
        <v/>
      </c>
      <c r="L1686" s="406" t="str">
        <f>IF(基本情報入力シート!W1711="","",基本情報入力シート!W1711)</f>
        <v/>
      </c>
      <c r="M1686" s="405" t="str">
        <f>IF(基本情報入力シート!X1711="","",基本情報入力シート!X1711)</f>
        <v/>
      </c>
      <c r="N1686" s="157" t="str">
        <f>IF(基本情報入力シート!Y1711="","",基本情報入力シート!Y1711)</f>
        <v/>
      </c>
      <c r="O1686" s="164"/>
      <c r="P1686" s="43"/>
      <c r="Q1686" s="860"/>
      <c r="R1686" s="861"/>
      <c r="S1686" s="154" t="str">
        <f>IFERROR(ROUNDDOWN(Q1686*VLOOKUP(N1686,【参考】数式用!$AR$2:$AW$48,MATCH(P1686,【参考】数式用!$AT$4:$AW$4)+2,FALSE)*0.5, 0), "")</f>
        <v/>
      </c>
      <c r="T1686" s="47"/>
      <c r="U1686" s="156" t="str">
        <f>IFERROR(IF(AG1686&lt;&gt;"",Q1686*VLOOKUP(N1686,【参考】数式用!$AG$2:$AL$48,MATCH(P1686,【参考】数式用!$AI$4:$AL$4,0)+2,0), ""), "")</f>
        <v/>
      </c>
      <c r="V1686" s="42"/>
      <c r="W1686" s="862"/>
      <c r="X1686" s="863"/>
      <c r="Y1686" s="43"/>
      <c r="Z1686" s="48"/>
      <c r="AA1686" s="155"/>
      <c r="AB1686" s="49"/>
      <c r="AC1686" s="864" t="str">
        <f>IFERROR(IF(AG1686&lt;&gt;"",Z1686*VLOOKUP(N1686,【参考】数式用!$AG$2:$AL$48,MATCH(Y1686,【参考】数式用!$AI$4:$AL$4,0)+2,0), ""), "")</f>
        <v/>
      </c>
      <c r="AD1686" s="864"/>
      <c r="AE1686" s="409"/>
      <c r="AF1686" s="53"/>
      <c r="AG1686" s="421" t="str">
        <f>IFERROR(VLOOKUP(O1686, 【参考】数式用!$AY$5:$AY$13, 1, FALSE), "")</f>
        <v/>
      </c>
      <c r="AH1686" s="422" t="str">
        <f>IFERROR(VLOOKUP(N1686, 【参考】数式用!$BA$2:$BB$48, 2, FALSE), "")</f>
        <v/>
      </c>
      <c r="AI1686" s="423" t="str">
        <f t="shared" si="54"/>
        <v/>
      </c>
      <c r="AJ1686" s="424" t="str">
        <f t="shared" si="55"/>
        <v/>
      </c>
    </row>
    <row r="1687" spans="1:36" ht="30" customHeight="1">
      <c r="A1687" s="153">
        <v>1674</v>
      </c>
      <c r="B1687" s="857" t="str">
        <f>IF(基本情報入力シート!C1712="","",基本情報入力シート!C1712)</f>
        <v/>
      </c>
      <c r="C1687" s="858"/>
      <c r="D1687" s="858"/>
      <c r="E1687" s="858"/>
      <c r="F1687" s="858"/>
      <c r="G1687" s="858"/>
      <c r="H1687" s="858"/>
      <c r="I1687" s="859"/>
      <c r="J1687" s="405" t="str">
        <f>IF(基本情報入力シート!M1712="","",基本情報入力シート!M1712)</f>
        <v/>
      </c>
      <c r="K1687" s="406" t="str">
        <f>IF(基本情報入力シート!R1712="","",基本情報入力シート!R1712)</f>
        <v/>
      </c>
      <c r="L1687" s="406" t="str">
        <f>IF(基本情報入力シート!W1712="","",基本情報入力シート!W1712)</f>
        <v/>
      </c>
      <c r="M1687" s="405" t="str">
        <f>IF(基本情報入力シート!X1712="","",基本情報入力シート!X1712)</f>
        <v/>
      </c>
      <c r="N1687" s="157" t="str">
        <f>IF(基本情報入力シート!Y1712="","",基本情報入力シート!Y1712)</f>
        <v/>
      </c>
      <c r="O1687" s="164"/>
      <c r="P1687" s="43"/>
      <c r="Q1687" s="860"/>
      <c r="R1687" s="861"/>
      <c r="S1687" s="154" t="str">
        <f>IFERROR(ROUNDDOWN(Q1687*VLOOKUP(N1687,【参考】数式用!$AR$2:$AW$48,MATCH(P1687,【参考】数式用!$AT$4:$AW$4)+2,FALSE)*0.5, 0), "")</f>
        <v/>
      </c>
      <c r="T1687" s="47"/>
      <c r="U1687" s="156" t="str">
        <f>IFERROR(IF(AG1687&lt;&gt;"",Q1687*VLOOKUP(N1687,【参考】数式用!$AG$2:$AL$48,MATCH(P1687,【参考】数式用!$AI$4:$AL$4,0)+2,0), ""), "")</f>
        <v/>
      </c>
      <c r="V1687" s="42"/>
      <c r="W1687" s="862"/>
      <c r="X1687" s="863"/>
      <c r="Y1687" s="43"/>
      <c r="Z1687" s="48"/>
      <c r="AA1687" s="155"/>
      <c r="AB1687" s="49"/>
      <c r="AC1687" s="864" t="str">
        <f>IFERROR(IF(AG1687&lt;&gt;"",Z1687*VLOOKUP(N1687,【参考】数式用!$AG$2:$AL$48,MATCH(Y1687,【参考】数式用!$AI$4:$AL$4,0)+2,0), ""), "")</f>
        <v/>
      </c>
      <c r="AD1687" s="864"/>
      <c r="AE1687" s="409"/>
      <c r="AF1687" s="53"/>
      <c r="AG1687" s="421" t="str">
        <f>IFERROR(VLOOKUP(O1687, 【参考】数式用!$AY$5:$AY$13, 1, FALSE), "")</f>
        <v/>
      </c>
      <c r="AH1687" s="422" t="str">
        <f>IFERROR(VLOOKUP(N1687, 【参考】数式用!$BA$2:$BB$48, 2, FALSE), "")</f>
        <v/>
      </c>
      <c r="AI1687" s="423" t="str">
        <f t="shared" si="54"/>
        <v/>
      </c>
      <c r="AJ1687" s="424" t="str">
        <f t="shared" si="55"/>
        <v/>
      </c>
    </row>
    <row r="1688" spans="1:36" ht="30" customHeight="1">
      <c r="A1688" s="153">
        <v>1675</v>
      </c>
      <c r="B1688" s="857" t="str">
        <f>IF(基本情報入力シート!C1713="","",基本情報入力シート!C1713)</f>
        <v/>
      </c>
      <c r="C1688" s="858"/>
      <c r="D1688" s="858"/>
      <c r="E1688" s="858"/>
      <c r="F1688" s="858"/>
      <c r="G1688" s="858"/>
      <c r="H1688" s="858"/>
      <c r="I1688" s="859"/>
      <c r="J1688" s="405" t="str">
        <f>IF(基本情報入力シート!M1713="","",基本情報入力シート!M1713)</f>
        <v/>
      </c>
      <c r="K1688" s="406" t="str">
        <f>IF(基本情報入力シート!R1713="","",基本情報入力シート!R1713)</f>
        <v/>
      </c>
      <c r="L1688" s="406" t="str">
        <f>IF(基本情報入力シート!W1713="","",基本情報入力シート!W1713)</f>
        <v/>
      </c>
      <c r="M1688" s="405" t="str">
        <f>IF(基本情報入力シート!X1713="","",基本情報入力シート!X1713)</f>
        <v/>
      </c>
      <c r="N1688" s="157" t="str">
        <f>IF(基本情報入力シート!Y1713="","",基本情報入力シート!Y1713)</f>
        <v/>
      </c>
      <c r="O1688" s="164"/>
      <c r="P1688" s="43"/>
      <c r="Q1688" s="860"/>
      <c r="R1688" s="861"/>
      <c r="S1688" s="154" t="str">
        <f>IFERROR(ROUNDDOWN(Q1688*VLOOKUP(N1688,【参考】数式用!$AR$2:$AW$48,MATCH(P1688,【参考】数式用!$AT$4:$AW$4)+2,FALSE)*0.5, 0), "")</f>
        <v/>
      </c>
      <c r="T1688" s="47"/>
      <c r="U1688" s="156" t="str">
        <f>IFERROR(IF(AG1688&lt;&gt;"",Q1688*VLOOKUP(N1688,【参考】数式用!$AG$2:$AL$48,MATCH(P1688,【参考】数式用!$AI$4:$AL$4,0)+2,0), ""), "")</f>
        <v/>
      </c>
      <c r="V1688" s="42"/>
      <c r="W1688" s="862"/>
      <c r="X1688" s="863"/>
      <c r="Y1688" s="43"/>
      <c r="Z1688" s="48"/>
      <c r="AA1688" s="155"/>
      <c r="AB1688" s="49"/>
      <c r="AC1688" s="864" t="str">
        <f>IFERROR(IF(AG1688&lt;&gt;"",Z1688*VLOOKUP(N1688,【参考】数式用!$AG$2:$AL$48,MATCH(Y1688,【参考】数式用!$AI$4:$AL$4,0)+2,0), ""), "")</f>
        <v/>
      </c>
      <c r="AD1688" s="864"/>
      <c r="AE1688" s="409"/>
      <c r="AF1688" s="53"/>
      <c r="AG1688" s="421" t="str">
        <f>IFERROR(VLOOKUP(O1688, 【参考】数式用!$AY$5:$AY$13, 1, FALSE), "")</f>
        <v/>
      </c>
      <c r="AH1688" s="422" t="str">
        <f>IFERROR(VLOOKUP(N1688, 【参考】数式用!$BA$2:$BB$48, 2, FALSE), "")</f>
        <v/>
      </c>
      <c r="AI1688" s="423" t="str">
        <f t="shared" si="54"/>
        <v/>
      </c>
      <c r="AJ1688" s="424" t="str">
        <f t="shared" si="55"/>
        <v/>
      </c>
    </row>
    <row r="1689" spans="1:36" ht="30" customHeight="1">
      <c r="A1689" s="153">
        <v>1676</v>
      </c>
      <c r="B1689" s="857" t="str">
        <f>IF(基本情報入力シート!C1714="","",基本情報入力シート!C1714)</f>
        <v/>
      </c>
      <c r="C1689" s="858"/>
      <c r="D1689" s="858"/>
      <c r="E1689" s="858"/>
      <c r="F1689" s="858"/>
      <c r="G1689" s="858"/>
      <c r="H1689" s="858"/>
      <c r="I1689" s="859"/>
      <c r="J1689" s="405" t="str">
        <f>IF(基本情報入力シート!M1714="","",基本情報入力シート!M1714)</f>
        <v/>
      </c>
      <c r="K1689" s="406" t="str">
        <f>IF(基本情報入力シート!R1714="","",基本情報入力シート!R1714)</f>
        <v/>
      </c>
      <c r="L1689" s="406" t="str">
        <f>IF(基本情報入力シート!W1714="","",基本情報入力シート!W1714)</f>
        <v/>
      </c>
      <c r="M1689" s="405" t="str">
        <f>IF(基本情報入力シート!X1714="","",基本情報入力シート!X1714)</f>
        <v/>
      </c>
      <c r="N1689" s="157" t="str">
        <f>IF(基本情報入力シート!Y1714="","",基本情報入力シート!Y1714)</f>
        <v/>
      </c>
      <c r="O1689" s="164"/>
      <c r="P1689" s="43"/>
      <c r="Q1689" s="860"/>
      <c r="R1689" s="861"/>
      <c r="S1689" s="154" t="str">
        <f>IFERROR(ROUNDDOWN(Q1689*VLOOKUP(N1689,【参考】数式用!$AR$2:$AW$48,MATCH(P1689,【参考】数式用!$AT$4:$AW$4)+2,FALSE)*0.5, 0), "")</f>
        <v/>
      </c>
      <c r="T1689" s="47"/>
      <c r="U1689" s="156" t="str">
        <f>IFERROR(IF(AG1689&lt;&gt;"",Q1689*VLOOKUP(N1689,【参考】数式用!$AG$2:$AL$48,MATCH(P1689,【参考】数式用!$AI$4:$AL$4,0)+2,0), ""), "")</f>
        <v/>
      </c>
      <c r="V1689" s="42"/>
      <c r="W1689" s="862"/>
      <c r="X1689" s="863"/>
      <c r="Y1689" s="43"/>
      <c r="Z1689" s="48"/>
      <c r="AA1689" s="155"/>
      <c r="AB1689" s="49"/>
      <c r="AC1689" s="864" t="str">
        <f>IFERROR(IF(AG1689&lt;&gt;"",Z1689*VLOOKUP(N1689,【参考】数式用!$AG$2:$AL$48,MATCH(Y1689,【参考】数式用!$AI$4:$AL$4,0)+2,0), ""), "")</f>
        <v/>
      </c>
      <c r="AD1689" s="864"/>
      <c r="AE1689" s="409"/>
      <c r="AF1689" s="53"/>
      <c r="AG1689" s="421" t="str">
        <f>IFERROR(VLOOKUP(O1689, 【参考】数式用!$AY$5:$AY$13, 1, FALSE), "")</f>
        <v/>
      </c>
      <c r="AH1689" s="422" t="str">
        <f>IFERROR(VLOOKUP(N1689, 【参考】数式用!$BA$2:$BB$48, 2, FALSE), "")</f>
        <v/>
      </c>
      <c r="AI1689" s="423" t="str">
        <f t="shared" si="54"/>
        <v/>
      </c>
      <c r="AJ1689" s="424" t="str">
        <f t="shared" si="55"/>
        <v/>
      </c>
    </row>
    <row r="1690" spans="1:36" ht="30" customHeight="1">
      <c r="A1690" s="153">
        <v>1677</v>
      </c>
      <c r="B1690" s="857" t="str">
        <f>IF(基本情報入力シート!C1715="","",基本情報入力シート!C1715)</f>
        <v/>
      </c>
      <c r="C1690" s="858"/>
      <c r="D1690" s="858"/>
      <c r="E1690" s="858"/>
      <c r="F1690" s="858"/>
      <c r="G1690" s="858"/>
      <c r="H1690" s="858"/>
      <c r="I1690" s="859"/>
      <c r="J1690" s="405" t="str">
        <f>IF(基本情報入力シート!M1715="","",基本情報入力シート!M1715)</f>
        <v/>
      </c>
      <c r="K1690" s="406" t="str">
        <f>IF(基本情報入力シート!R1715="","",基本情報入力シート!R1715)</f>
        <v/>
      </c>
      <c r="L1690" s="406" t="str">
        <f>IF(基本情報入力シート!W1715="","",基本情報入力シート!W1715)</f>
        <v/>
      </c>
      <c r="M1690" s="405" t="str">
        <f>IF(基本情報入力シート!X1715="","",基本情報入力シート!X1715)</f>
        <v/>
      </c>
      <c r="N1690" s="157" t="str">
        <f>IF(基本情報入力シート!Y1715="","",基本情報入力シート!Y1715)</f>
        <v/>
      </c>
      <c r="O1690" s="164"/>
      <c r="P1690" s="43"/>
      <c r="Q1690" s="860"/>
      <c r="R1690" s="861"/>
      <c r="S1690" s="154" t="str">
        <f>IFERROR(ROUNDDOWN(Q1690*VLOOKUP(N1690,【参考】数式用!$AR$2:$AW$48,MATCH(P1690,【参考】数式用!$AT$4:$AW$4)+2,FALSE)*0.5, 0), "")</f>
        <v/>
      </c>
      <c r="T1690" s="47"/>
      <c r="U1690" s="156" t="str">
        <f>IFERROR(IF(AG1690&lt;&gt;"",Q1690*VLOOKUP(N1690,【参考】数式用!$AG$2:$AL$48,MATCH(P1690,【参考】数式用!$AI$4:$AL$4,0)+2,0), ""), "")</f>
        <v/>
      </c>
      <c r="V1690" s="42"/>
      <c r="W1690" s="862"/>
      <c r="X1690" s="863"/>
      <c r="Y1690" s="43"/>
      <c r="Z1690" s="48"/>
      <c r="AA1690" s="155"/>
      <c r="AB1690" s="49"/>
      <c r="AC1690" s="864" t="str">
        <f>IFERROR(IF(AG1690&lt;&gt;"",Z1690*VLOOKUP(N1690,【参考】数式用!$AG$2:$AL$48,MATCH(Y1690,【参考】数式用!$AI$4:$AL$4,0)+2,0), ""), "")</f>
        <v/>
      </c>
      <c r="AD1690" s="864"/>
      <c r="AE1690" s="409"/>
      <c r="AF1690" s="53"/>
      <c r="AG1690" s="421" t="str">
        <f>IFERROR(VLOOKUP(O1690, 【参考】数式用!$AY$5:$AY$13, 1, FALSE), "")</f>
        <v/>
      </c>
      <c r="AH1690" s="422" t="str">
        <f>IFERROR(VLOOKUP(N1690, 【参考】数式用!$BA$2:$BB$48, 2, FALSE), "")</f>
        <v/>
      </c>
      <c r="AI1690" s="423" t="str">
        <f t="shared" si="54"/>
        <v/>
      </c>
      <c r="AJ1690" s="424" t="str">
        <f t="shared" si="55"/>
        <v/>
      </c>
    </row>
    <row r="1691" spans="1:36" ht="30" customHeight="1">
      <c r="A1691" s="153">
        <v>1678</v>
      </c>
      <c r="B1691" s="857" t="str">
        <f>IF(基本情報入力シート!C1716="","",基本情報入力シート!C1716)</f>
        <v/>
      </c>
      <c r="C1691" s="858"/>
      <c r="D1691" s="858"/>
      <c r="E1691" s="858"/>
      <c r="F1691" s="858"/>
      <c r="G1691" s="858"/>
      <c r="H1691" s="858"/>
      <c r="I1691" s="859"/>
      <c r="J1691" s="405" t="str">
        <f>IF(基本情報入力シート!M1716="","",基本情報入力シート!M1716)</f>
        <v/>
      </c>
      <c r="K1691" s="406" t="str">
        <f>IF(基本情報入力シート!R1716="","",基本情報入力シート!R1716)</f>
        <v/>
      </c>
      <c r="L1691" s="406" t="str">
        <f>IF(基本情報入力シート!W1716="","",基本情報入力シート!W1716)</f>
        <v/>
      </c>
      <c r="M1691" s="405" t="str">
        <f>IF(基本情報入力シート!X1716="","",基本情報入力シート!X1716)</f>
        <v/>
      </c>
      <c r="N1691" s="157" t="str">
        <f>IF(基本情報入力シート!Y1716="","",基本情報入力シート!Y1716)</f>
        <v/>
      </c>
      <c r="O1691" s="164"/>
      <c r="P1691" s="43"/>
      <c r="Q1691" s="860"/>
      <c r="R1691" s="861"/>
      <c r="S1691" s="154" t="str">
        <f>IFERROR(ROUNDDOWN(Q1691*VLOOKUP(N1691,【参考】数式用!$AR$2:$AW$48,MATCH(P1691,【参考】数式用!$AT$4:$AW$4)+2,FALSE)*0.5, 0), "")</f>
        <v/>
      </c>
      <c r="T1691" s="47"/>
      <c r="U1691" s="156" t="str">
        <f>IFERROR(IF(AG1691&lt;&gt;"",Q1691*VLOOKUP(N1691,【参考】数式用!$AG$2:$AL$48,MATCH(P1691,【参考】数式用!$AI$4:$AL$4,0)+2,0), ""), "")</f>
        <v/>
      </c>
      <c r="V1691" s="42"/>
      <c r="W1691" s="862"/>
      <c r="X1691" s="863"/>
      <c r="Y1691" s="43"/>
      <c r="Z1691" s="48"/>
      <c r="AA1691" s="155"/>
      <c r="AB1691" s="49"/>
      <c r="AC1691" s="864" t="str">
        <f>IFERROR(IF(AG1691&lt;&gt;"",Z1691*VLOOKUP(N1691,【参考】数式用!$AG$2:$AL$48,MATCH(Y1691,【参考】数式用!$AI$4:$AL$4,0)+2,0), ""), "")</f>
        <v/>
      </c>
      <c r="AD1691" s="864"/>
      <c r="AE1691" s="409"/>
      <c r="AF1691" s="53"/>
      <c r="AG1691" s="421" t="str">
        <f>IFERROR(VLOOKUP(O1691, 【参考】数式用!$AY$5:$AY$13, 1, FALSE), "")</f>
        <v/>
      </c>
      <c r="AH1691" s="422" t="str">
        <f>IFERROR(VLOOKUP(N1691, 【参考】数式用!$BA$2:$BB$48, 2, FALSE), "")</f>
        <v/>
      </c>
      <c r="AI1691" s="423" t="str">
        <f t="shared" si="54"/>
        <v/>
      </c>
      <c r="AJ1691" s="424" t="str">
        <f t="shared" si="55"/>
        <v/>
      </c>
    </row>
    <row r="1692" spans="1:36" ht="30" customHeight="1">
      <c r="A1692" s="153">
        <v>1679</v>
      </c>
      <c r="B1692" s="857" t="str">
        <f>IF(基本情報入力シート!C1717="","",基本情報入力シート!C1717)</f>
        <v/>
      </c>
      <c r="C1692" s="858"/>
      <c r="D1692" s="858"/>
      <c r="E1692" s="858"/>
      <c r="F1692" s="858"/>
      <c r="G1692" s="858"/>
      <c r="H1692" s="858"/>
      <c r="I1692" s="859"/>
      <c r="J1692" s="405" t="str">
        <f>IF(基本情報入力シート!M1717="","",基本情報入力シート!M1717)</f>
        <v/>
      </c>
      <c r="K1692" s="406" t="str">
        <f>IF(基本情報入力シート!R1717="","",基本情報入力シート!R1717)</f>
        <v/>
      </c>
      <c r="L1692" s="406" t="str">
        <f>IF(基本情報入力シート!W1717="","",基本情報入力シート!W1717)</f>
        <v/>
      </c>
      <c r="M1692" s="405" t="str">
        <f>IF(基本情報入力シート!X1717="","",基本情報入力シート!X1717)</f>
        <v/>
      </c>
      <c r="N1692" s="157" t="str">
        <f>IF(基本情報入力シート!Y1717="","",基本情報入力シート!Y1717)</f>
        <v/>
      </c>
      <c r="O1692" s="164"/>
      <c r="P1692" s="43"/>
      <c r="Q1692" s="860"/>
      <c r="R1692" s="861"/>
      <c r="S1692" s="154" t="str">
        <f>IFERROR(ROUNDDOWN(Q1692*VLOOKUP(N1692,【参考】数式用!$AR$2:$AW$48,MATCH(P1692,【参考】数式用!$AT$4:$AW$4)+2,FALSE)*0.5, 0), "")</f>
        <v/>
      </c>
      <c r="T1692" s="47"/>
      <c r="U1692" s="156" t="str">
        <f>IFERROR(IF(AG1692&lt;&gt;"",Q1692*VLOOKUP(N1692,【参考】数式用!$AG$2:$AL$48,MATCH(P1692,【参考】数式用!$AI$4:$AL$4,0)+2,0), ""), "")</f>
        <v/>
      </c>
      <c r="V1692" s="42"/>
      <c r="W1692" s="862"/>
      <c r="X1692" s="863"/>
      <c r="Y1692" s="43"/>
      <c r="Z1692" s="48"/>
      <c r="AA1692" s="155"/>
      <c r="AB1692" s="49"/>
      <c r="AC1692" s="864" t="str">
        <f>IFERROR(IF(AG1692&lt;&gt;"",Z1692*VLOOKUP(N1692,【参考】数式用!$AG$2:$AL$48,MATCH(Y1692,【参考】数式用!$AI$4:$AL$4,0)+2,0), ""), "")</f>
        <v/>
      </c>
      <c r="AD1692" s="864"/>
      <c r="AE1692" s="409"/>
      <c r="AF1692" s="53"/>
      <c r="AG1692" s="421" t="str">
        <f>IFERROR(VLOOKUP(O1692, 【参考】数式用!$AY$5:$AY$13, 1, FALSE), "")</f>
        <v/>
      </c>
      <c r="AH1692" s="422" t="str">
        <f>IFERROR(VLOOKUP(N1692, 【参考】数式用!$BA$2:$BB$48, 2, FALSE), "")</f>
        <v/>
      </c>
      <c r="AI1692" s="423" t="str">
        <f t="shared" si="54"/>
        <v/>
      </c>
      <c r="AJ1692" s="424" t="str">
        <f t="shared" si="55"/>
        <v/>
      </c>
    </row>
    <row r="1693" spans="1:36" ht="30" customHeight="1">
      <c r="A1693" s="153">
        <v>1680</v>
      </c>
      <c r="B1693" s="857" t="str">
        <f>IF(基本情報入力シート!C1718="","",基本情報入力シート!C1718)</f>
        <v/>
      </c>
      <c r="C1693" s="858"/>
      <c r="D1693" s="858"/>
      <c r="E1693" s="858"/>
      <c r="F1693" s="858"/>
      <c r="G1693" s="858"/>
      <c r="H1693" s="858"/>
      <c r="I1693" s="859"/>
      <c r="J1693" s="405" t="str">
        <f>IF(基本情報入力シート!M1718="","",基本情報入力シート!M1718)</f>
        <v/>
      </c>
      <c r="K1693" s="406" t="str">
        <f>IF(基本情報入力シート!R1718="","",基本情報入力シート!R1718)</f>
        <v/>
      </c>
      <c r="L1693" s="406" t="str">
        <f>IF(基本情報入力シート!W1718="","",基本情報入力シート!W1718)</f>
        <v/>
      </c>
      <c r="M1693" s="405" t="str">
        <f>IF(基本情報入力シート!X1718="","",基本情報入力シート!X1718)</f>
        <v/>
      </c>
      <c r="N1693" s="157" t="str">
        <f>IF(基本情報入力シート!Y1718="","",基本情報入力シート!Y1718)</f>
        <v/>
      </c>
      <c r="O1693" s="164"/>
      <c r="P1693" s="43"/>
      <c r="Q1693" s="860"/>
      <c r="R1693" s="861"/>
      <c r="S1693" s="154" t="str">
        <f>IFERROR(ROUNDDOWN(Q1693*VLOOKUP(N1693,【参考】数式用!$AR$2:$AW$48,MATCH(P1693,【参考】数式用!$AT$4:$AW$4)+2,FALSE)*0.5, 0), "")</f>
        <v/>
      </c>
      <c r="T1693" s="47"/>
      <c r="U1693" s="156" t="str">
        <f>IFERROR(IF(AG1693&lt;&gt;"",Q1693*VLOOKUP(N1693,【参考】数式用!$AG$2:$AL$48,MATCH(P1693,【参考】数式用!$AI$4:$AL$4,0)+2,0), ""), "")</f>
        <v/>
      </c>
      <c r="V1693" s="42"/>
      <c r="W1693" s="862"/>
      <c r="X1693" s="863"/>
      <c r="Y1693" s="43"/>
      <c r="Z1693" s="48"/>
      <c r="AA1693" s="155"/>
      <c r="AB1693" s="49"/>
      <c r="AC1693" s="864" t="str">
        <f>IFERROR(IF(AG1693&lt;&gt;"",Z1693*VLOOKUP(N1693,【参考】数式用!$AG$2:$AL$48,MATCH(Y1693,【参考】数式用!$AI$4:$AL$4,0)+2,0), ""), "")</f>
        <v/>
      </c>
      <c r="AD1693" s="864"/>
      <c r="AE1693" s="409"/>
      <c r="AF1693" s="53"/>
      <c r="AG1693" s="421" t="str">
        <f>IFERROR(VLOOKUP(O1693, 【参考】数式用!$AY$5:$AY$13, 1, FALSE), "")</f>
        <v/>
      </c>
      <c r="AH1693" s="422" t="str">
        <f>IFERROR(VLOOKUP(N1693, 【参考】数式用!$BA$2:$BB$48, 2, FALSE), "")</f>
        <v/>
      </c>
      <c r="AI1693" s="423" t="str">
        <f t="shared" si="54"/>
        <v/>
      </c>
      <c r="AJ1693" s="424" t="str">
        <f t="shared" si="55"/>
        <v/>
      </c>
    </row>
    <row r="1694" spans="1:36" ht="30" customHeight="1">
      <c r="A1694" s="153">
        <v>1681</v>
      </c>
      <c r="B1694" s="857" t="str">
        <f>IF(基本情報入力シート!C1719="","",基本情報入力シート!C1719)</f>
        <v/>
      </c>
      <c r="C1694" s="858"/>
      <c r="D1694" s="858"/>
      <c r="E1694" s="858"/>
      <c r="F1694" s="858"/>
      <c r="G1694" s="858"/>
      <c r="H1694" s="858"/>
      <c r="I1694" s="859"/>
      <c r="J1694" s="405" t="str">
        <f>IF(基本情報入力シート!M1719="","",基本情報入力シート!M1719)</f>
        <v/>
      </c>
      <c r="K1694" s="406" t="str">
        <f>IF(基本情報入力シート!R1719="","",基本情報入力シート!R1719)</f>
        <v/>
      </c>
      <c r="L1694" s="406" t="str">
        <f>IF(基本情報入力シート!W1719="","",基本情報入力シート!W1719)</f>
        <v/>
      </c>
      <c r="M1694" s="405" t="str">
        <f>IF(基本情報入力シート!X1719="","",基本情報入力シート!X1719)</f>
        <v/>
      </c>
      <c r="N1694" s="157" t="str">
        <f>IF(基本情報入力シート!Y1719="","",基本情報入力シート!Y1719)</f>
        <v/>
      </c>
      <c r="O1694" s="164"/>
      <c r="P1694" s="43"/>
      <c r="Q1694" s="860"/>
      <c r="R1694" s="861"/>
      <c r="S1694" s="154" t="str">
        <f>IFERROR(ROUNDDOWN(Q1694*VLOOKUP(N1694,【参考】数式用!$AR$2:$AW$48,MATCH(P1694,【参考】数式用!$AT$4:$AW$4)+2,FALSE)*0.5, 0), "")</f>
        <v/>
      </c>
      <c r="T1694" s="47"/>
      <c r="U1694" s="156" t="str">
        <f>IFERROR(IF(AG1694&lt;&gt;"",Q1694*VLOOKUP(N1694,【参考】数式用!$AG$2:$AL$48,MATCH(P1694,【参考】数式用!$AI$4:$AL$4,0)+2,0), ""), "")</f>
        <v/>
      </c>
      <c r="V1694" s="42"/>
      <c r="W1694" s="862"/>
      <c r="X1694" s="863"/>
      <c r="Y1694" s="43"/>
      <c r="Z1694" s="48"/>
      <c r="AA1694" s="155"/>
      <c r="AB1694" s="49"/>
      <c r="AC1694" s="864" t="str">
        <f>IFERROR(IF(AG1694&lt;&gt;"",Z1694*VLOOKUP(N1694,【参考】数式用!$AG$2:$AL$48,MATCH(Y1694,【参考】数式用!$AI$4:$AL$4,0)+2,0), ""), "")</f>
        <v/>
      </c>
      <c r="AD1694" s="864"/>
      <c r="AE1694" s="409"/>
      <c r="AF1694" s="53"/>
      <c r="AG1694" s="421" t="str">
        <f>IFERROR(VLOOKUP(O1694, 【参考】数式用!$AY$5:$AY$13, 1, FALSE), "")</f>
        <v/>
      </c>
      <c r="AH1694" s="422" t="str">
        <f>IFERROR(VLOOKUP(N1694, 【参考】数式用!$BA$2:$BB$48, 2, FALSE), "")</f>
        <v/>
      </c>
      <c r="AI1694" s="423" t="str">
        <f t="shared" si="54"/>
        <v/>
      </c>
      <c r="AJ1694" s="424" t="str">
        <f t="shared" si="55"/>
        <v/>
      </c>
    </row>
    <row r="1695" spans="1:36" ht="30" customHeight="1">
      <c r="A1695" s="153">
        <v>1682</v>
      </c>
      <c r="B1695" s="857" t="str">
        <f>IF(基本情報入力シート!C1720="","",基本情報入力シート!C1720)</f>
        <v/>
      </c>
      <c r="C1695" s="858"/>
      <c r="D1695" s="858"/>
      <c r="E1695" s="858"/>
      <c r="F1695" s="858"/>
      <c r="G1695" s="858"/>
      <c r="H1695" s="858"/>
      <c r="I1695" s="859"/>
      <c r="J1695" s="405" t="str">
        <f>IF(基本情報入力シート!M1720="","",基本情報入力シート!M1720)</f>
        <v/>
      </c>
      <c r="K1695" s="406" t="str">
        <f>IF(基本情報入力シート!R1720="","",基本情報入力シート!R1720)</f>
        <v/>
      </c>
      <c r="L1695" s="406" t="str">
        <f>IF(基本情報入力シート!W1720="","",基本情報入力シート!W1720)</f>
        <v/>
      </c>
      <c r="M1695" s="405" t="str">
        <f>IF(基本情報入力シート!X1720="","",基本情報入力シート!X1720)</f>
        <v/>
      </c>
      <c r="N1695" s="157" t="str">
        <f>IF(基本情報入力シート!Y1720="","",基本情報入力シート!Y1720)</f>
        <v/>
      </c>
      <c r="O1695" s="164"/>
      <c r="P1695" s="43"/>
      <c r="Q1695" s="860"/>
      <c r="R1695" s="861"/>
      <c r="S1695" s="154" t="str">
        <f>IFERROR(ROUNDDOWN(Q1695*VLOOKUP(N1695,【参考】数式用!$AR$2:$AW$48,MATCH(P1695,【参考】数式用!$AT$4:$AW$4)+2,FALSE)*0.5, 0), "")</f>
        <v/>
      </c>
      <c r="T1695" s="47"/>
      <c r="U1695" s="156" t="str">
        <f>IFERROR(IF(AG1695&lt;&gt;"",Q1695*VLOOKUP(N1695,【参考】数式用!$AG$2:$AL$48,MATCH(P1695,【参考】数式用!$AI$4:$AL$4,0)+2,0), ""), "")</f>
        <v/>
      </c>
      <c r="V1695" s="42"/>
      <c r="W1695" s="862"/>
      <c r="X1695" s="863"/>
      <c r="Y1695" s="43"/>
      <c r="Z1695" s="48"/>
      <c r="AA1695" s="155"/>
      <c r="AB1695" s="49"/>
      <c r="AC1695" s="864" t="str">
        <f>IFERROR(IF(AG1695&lt;&gt;"",Z1695*VLOOKUP(N1695,【参考】数式用!$AG$2:$AL$48,MATCH(Y1695,【参考】数式用!$AI$4:$AL$4,0)+2,0), ""), "")</f>
        <v/>
      </c>
      <c r="AD1695" s="864"/>
      <c r="AE1695" s="409"/>
      <c r="AF1695" s="53"/>
      <c r="AG1695" s="421" t="str">
        <f>IFERROR(VLOOKUP(O1695, 【参考】数式用!$AY$5:$AY$13, 1, FALSE), "")</f>
        <v/>
      </c>
      <c r="AH1695" s="422" t="str">
        <f>IFERROR(VLOOKUP(N1695, 【参考】数式用!$BA$2:$BB$48, 2, FALSE), "")</f>
        <v/>
      </c>
      <c r="AI1695" s="423" t="str">
        <f t="shared" si="54"/>
        <v/>
      </c>
      <c r="AJ1695" s="424" t="str">
        <f t="shared" si="55"/>
        <v/>
      </c>
    </row>
    <row r="1696" spans="1:36" ht="30" customHeight="1">
      <c r="A1696" s="153">
        <v>1683</v>
      </c>
      <c r="B1696" s="857" t="str">
        <f>IF(基本情報入力シート!C1721="","",基本情報入力シート!C1721)</f>
        <v/>
      </c>
      <c r="C1696" s="858"/>
      <c r="D1696" s="858"/>
      <c r="E1696" s="858"/>
      <c r="F1696" s="858"/>
      <c r="G1696" s="858"/>
      <c r="H1696" s="858"/>
      <c r="I1696" s="859"/>
      <c r="J1696" s="405" t="str">
        <f>IF(基本情報入力シート!M1721="","",基本情報入力シート!M1721)</f>
        <v/>
      </c>
      <c r="K1696" s="406" t="str">
        <f>IF(基本情報入力シート!R1721="","",基本情報入力シート!R1721)</f>
        <v/>
      </c>
      <c r="L1696" s="406" t="str">
        <f>IF(基本情報入力シート!W1721="","",基本情報入力シート!W1721)</f>
        <v/>
      </c>
      <c r="M1696" s="405" t="str">
        <f>IF(基本情報入力シート!X1721="","",基本情報入力シート!X1721)</f>
        <v/>
      </c>
      <c r="N1696" s="157" t="str">
        <f>IF(基本情報入力シート!Y1721="","",基本情報入力シート!Y1721)</f>
        <v/>
      </c>
      <c r="O1696" s="164"/>
      <c r="P1696" s="43"/>
      <c r="Q1696" s="860"/>
      <c r="R1696" s="861"/>
      <c r="S1696" s="154" t="str">
        <f>IFERROR(ROUNDDOWN(Q1696*VLOOKUP(N1696,【参考】数式用!$AR$2:$AW$48,MATCH(P1696,【参考】数式用!$AT$4:$AW$4)+2,FALSE)*0.5, 0), "")</f>
        <v/>
      </c>
      <c r="T1696" s="47"/>
      <c r="U1696" s="156" t="str">
        <f>IFERROR(IF(AG1696&lt;&gt;"",Q1696*VLOOKUP(N1696,【参考】数式用!$AG$2:$AL$48,MATCH(P1696,【参考】数式用!$AI$4:$AL$4,0)+2,0), ""), "")</f>
        <v/>
      </c>
      <c r="V1696" s="42"/>
      <c r="W1696" s="862"/>
      <c r="X1696" s="863"/>
      <c r="Y1696" s="43"/>
      <c r="Z1696" s="48"/>
      <c r="AA1696" s="155"/>
      <c r="AB1696" s="49"/>
      <c r="AC1696" s="864" t="str">
        <f>IFERROR(IF(AG1696&lt;&gt;"",Z1696*VLOOKUP(N1696,【参考】数式用!$AG$2:$AL$48,MATCH(Y1696,【参考】数式用!$AI$4:$AL$4,0)+2,0), ""), "")</f>
        <v/>
      </c>
      <c r="AD1696" s="864"/>
      <c r="AE1696" s="409"/>
      <c r="AF1696" s="53"/>
      <c r="AG1696" s="421" t="str">
        <f>IFERROR(VLOOKUP(O1696, 【参考】数式用!$AY$5:$AY$13, 1, FALSE), "")</f>
        <v/>
      </c>
      <c r="AH1696" s="422" t="str">
        <f>IFERROR(VLOOKUP(N1696, 【参考】数式用!$BA$2:$BB$48, 2, FALSE), "")</f>
        <v/>
      </c>
      <c r="AI1696" s="423" t="str">
        <f t="shared" si="54"/>
        <v/>
      </c>
      <c r="AJ1696" s="424" t="str">
        <f t="shared" si="55"/>
        <v/>
      </c>
    </row>
    <row r="1697" spans="1:36" ht="30" customHeight="1">
      <c r="A1697" s="153">
        <v>1684</v>
      </c>
      <c r="B1697" s="857" t="str">
        <f>IF(基本情報入力シート!C1722="","",基本情報入力シート!C1722)</f>
        <v/>
      </c>
      <c r="C1697" s="858"/>
      <c r="D1697" s="858"/>
      <c r="E1697" s="858"/>
      <c r="F1697" s="858"/>
      <c r="G1697" s="858"/>
      <c r="H1697" s="858"/>
      <c r="I1697" s="859"/>
      <c r="J1697" s="405" t="str">
        <f>IF(基本情報入力シート!M1722="","",基本情報入力シート!M1722)</f>
        <v/>
      </c>
      <c r="K1697" s="406" t="str">
        <f>IF(基本情報入力シート!R1722="","",基本情報入力シート!R1722)</f>
        <v/>
      </c>
      <c r="L1697" s="406" t="str">
        <f>IF(基本情報入力シート!W1722="","",基本情報入力シート!W1722)</f>
        <v/>
      </c>
      <c r="M1697" s="405" t="str">
        <f>IF(基本情報入力シート!X1722="","",基本情報入力シート!X1722)</f>
        <v/>
      </c>
      <c r="N1697" s="157" t="str">
        <f>IF(基本情報入力シート!Y1722="","",基本情報入力シート!Y1722)</f>
        <v/>
      </c>
      <c r="O1697" s="164"/>
      <c r="P1697" s="43"/>
      <c r="Q1697" s="860"/>
      <c r="R1697" s="861"/>
      <c r="S1697" s="154" t="str">
        <f>IFERROR(ROUNDDOWN(Q1697*VLOOKUP(N1697,【参考】数式用!$AR$2:$AW$48,MATCH(P1697,【参考】数式用!$AT$4:$AW$4)+2,FALSE)*0.5, 0), "")</f>
        <v/>
      </c>
      <c r="T1697" s="47"/>
      <c r="U1697" s="156" t="str">
        <f>IFERROR(IF(AG1697&lt;&gt;"",Q1697*VLOOKUP(N1697,【参考】数式用!$AG$2:$AL$48,MATCH(P1697,【参考】数式用!$AI$4:$AL$4,0)+2,0), ""), "")</f>
        <v/>
      </c>
      <c r="V1697" s="42"/>
      <c r="W1697" s="862"/>
      <c r="X1697" s="863"/>
      <c r="Y1697" s="43"/>
      <c r="Z1697" s="48"/>
      <c r="AA1697" s="155"/>
      <c r="AB1697" s="49"/>
      <c r="AC1697" s="864" t="str">
        <f>IFERROR(IF(AG1697&lt;&gt;"",Z1697*VLOOKUP(N1697,【参考】数式用!$AG$2:$AL$48,MATCH(Y1697,【参考】数式用!$AI$4:$AL$4,0)+2,0), ""), "")</f>
        <v/>
      </c>
      <c r="AD1697" s="864"/>
      <c r="AE1697" s="409"/>
      <c r="AF1697" s="53"/>
      <c r="AG1697" s="421" t="str">
        <f>IFERROR(VLOOKUP(O1697, 【参考】数式用!$AY$5:$AY$13, 1, FALSE), "")</f>
        <v/>
      </c>
      <c r="AH1697" s="422" t="str">
        <f>IFERROR(VLOOKUP(N1697, 【参考】数式用!$BA$2:$BB$48, 2, FALSE), "")</f>
        <v/>
      </c>
      <c r="AI1697" s="423" t="str">
        <f t="shared" si="54"/>
        <v/>
      </c>
      <c r="AJ1697" s="424" t="str">
        <f t="shared" si="55"/>
        <v/>
      </c>
    </row>
    <row r="1698" spans="1:36" ht="30" customHeight="1">
      <c r="A1698" s="153">
        <v>1685</v>
      </c>
      <c r="B1698" s="857" t="str">
        <f>IF(基本情報入力シート!C1723="","",基本情報入力シート!C1723)</f>
        <v/>
      </c>
      <c r="C1698" s="858"/>
      <c r="D1698" s="858"/>
      <c r="E1698" s="858"/>
      <c r="F1698" s="858"/>
      <c r="G1698" s="858"/>
      <c r="H1698" s="858"/>
      <c r="I1698" s="859"/>
      <c r="J1698" s="405" t="str">
        <f>IF(基本情報入力シート!M1723="","",基本情報入力シート!M1723)</f>
        <v/>
      </c>
      <c r="K1698" s="406" t="str">
        <f>IF(基本情報入力シート!R1723="","",基本情報入力シート!R1723)</f>
        <v/>
      </c>
      <c r="L1698" s="406" t="str">
        <f>IF(基本情報入力シート!W1723="","",基本情報入力シート!W1723)</f>
        <v/>
      </c>
      <c r="M1698" s="405" t="str">
        <f>IF(基本情報入力シート!X1723="","",基本情報入力シート!X1723)</f>
        <v/>
      </c>
      <c r="N1698" s="157" t="str">
        <f>IF(基本情報入力シート!Y1723="","",基本情報入力シート!Y1723)</f>
        <v/>
      </c>
      <c r="O1698" s="164"/>
      <c r="P1698" s="43"/>
      <c r="Q1698" s="860"/>
      <c r="R1698" s="861"/>
      <c r="S1698" s="154" t="str">
        <f>IFERROR(ROUNDDOWN(Q1698*VLOOKUP(N1698,【参考】数式用!$AR$2:$AW$48,MATCH(P1698,【参考】数式用!$AT$4:$AW$4)+2,FALSE)*0.5, 0), "")</f>
        <v/>
      </c>
      <c r="T1698" s="47"/>
      <c r="U1698" s="156" t="str">
        <f>IFERROR(IF(AG1698&lt;&gt;"",Q1698*VLOOKUP(N1698,【参考】数式用!$AG$2:$AL$48,MATCH(P1698,【参考】数式用!$AI$4:$AL$4,0)+2,0), ""), "")</f>
        <v/>
      </c>
      <c r="V1698" s="42"/>
      <c r="W1698" s="862"/>
      <c r="X1698" s="863"/>
      <c r="Y1698" s="43"/>
      <c r="Z1698" s="48"/>
      <c r="AA1698" s="155"/>
      <c r="AB1698" s="49"/>
      <c r="AC1698" s="864" t="str">
        <f>IFERROR(IF(AG1698&lt;&gt;"",Z1698*VLOOKUP(N1698,【参考】数式用!$AG$2:$AL$48,MATCH(Y1698,【参考】数式用!$AI$4:$AL$4,0)+2,0), ""), "")</f>
        <v/>
      </c>
      <c r="AD1698" s="864"/>
      <c r="AE1698" s="409"/>
      <c r="AF1698" s="53"/>
      <c r="AG1698" s="421" t="str">
        <f>IFERROR(VLOOKUP(O1698, 【参考】数式用!$AY$5:$AY$13, 1, FALSE), "")</f>
        <v/>
      </c>
      <c r="AH1698" s="422" t="str">
        <f>IFERROR(VLOOKUP(N1698, 【参考】数式用!$BA$2:$BB$48, 2, FALSE), "")</f>
        <v/>
      </c>
      <c r="AI1698" s="423" t="str">
        <f t="shared" si="54"/>
        <v/>
      </c>
      <c r="AJ1698" s="424" t="str">
        <f t="shared" si="55"/>
        <v/>
      </c>
    </row>
    <row r="1699" spans="1:36" ht="30" customHeight="1">
      <c r="A1699" s="153">
        <v>1686</v>
      </c>
      <c r="B1699" s="857" t="str">
        <f>IF(基本情報入力シート!C1724="","",基本情報入力シート!C1724)</f>
        <v/>
      </c>
      <c r="C1699" s="858"/>
      <c r="D1699" s="858"/>
      <c r="E1699" s="858"/>
      <c r="F1699" s="858"/>
      <c r="G1699" s="858"/>
      <c r="H1699" s="858"/>
      <c r="I1699" s="859"/>
      <c r="J1699" s="405" t="str">
        <f>IF(基本情報入力シート!M1724="","",基本情報入力シート!M1724)</f>
        <v/>
      </c>
      <c r="K1699" s="406" t="str">
        <f>IF(基本情報入力シート!R1724="","",基本情報入力シート!R1724)</f>
        <v/>
      </c>
      <c r="L1699" s="406" t="str">
        <f>IF(基本情報入力シート!W1724="","",基本情報入力シート!W1724)</f>
        <v/>
      </c>
      <c r="M1699" s="405" t="str">
        <f>IF(基本情報入力シート!X1724="","",基本情報入力シート!X1724)</f>
        <v/>
      </c>
      <c r="N1699" s="157" t="str">
        <f>IF(基本情報入力シート!Y1724="","",基本情報入力シート!Y1724)</f>
        <v/>
      </c>
      <c r="O1699" s="164"/>
      <c r="P1699" s="43"/>
      <c r="Q1699" s="860"/>
      <c r="R1699" s="861"/>
      <c r="S1699" s="154" t="str">
        <f>IFERROR(ROUNDDOWN(Q1699*VLOOKUP(N1699,【参考】数式用!$AR$2:$AW$48,MATCH(P1699,【参考】数式用!$AT$4:$AW$4)+2,FALSE)*0.5, 0), "")</f>
        <v/>
      </c>
      <c r="T1699" s="47"/>
      <c r="U1699" s="156" t="str">
        <f>IFERROR(IF(AG1699&lt;&gt;"",Q1699*VLOOKUP(N1699,【参考】数式用!$AG$2:$AL$48,MATCH(P1699,【参考】数式用!$AI$4:$AL$4,0)+2,0), ""), "")</f>
        <v/>
      </c>
      <c r="V1699" s="42"/>
      <c r="W1699" s="862"/>
      <c r="X1699" s="863"/>
      <c r="Y1699" s="43"/>
      <c r="Z1699" s="48"/>
      <c r="AA1699" s="155"/>
      <c r="AB1699" s="49"/>
      <c r="AC1699" s="864" t="str">
        <f>IFERROR(IF(AG1699&lt;&gt;"",Z1699*VLOOKUP(N1699,【参考】数式用!$AG$2:$AL$48,MATCH(Y1699,【参考】数式用!$AI$4:$AL$4,0)+2,0), ""), "")</f>
        <v/>
      </c>
      <c r="AD1699" s="864"/>
      <c r="AE1699" s="409"/>
      <c r="AF1699" s="53"/>
      <c r="AG1699" s="421" t="str">
        <f>IFERROR(VLOOKUP(O1699, 【参考】数式用!$AY$5:$AY$13, 1, FALSE), "")</f>
        <v/>
      </c>
      <c r="AH1699" s="422" t="str">
        <f>IFERROR(VLOOKUP(N1699, 【参考】数式用!$BA$2:$BB$48, 2, FALSE), "")</f>
        <v/>
      </c>
      <c r="AI1699" s="423" t="str">
        <f t="shared" si="54"/>
        <v/>
      </c>
      <c r="AJ1699" s="424" t="str">
        <f t="shared" si="55"/>
        <v/>
      </c>
    </row>
    <row r="1700" spans="1:36" ht="30" customHeight="1">
      <c r="A1700" s="153">
        <v>1687</v>
      </c>
      <c r="B1700" s="857" t="str">
        <f>IF(基本情報入力シート!C1725="","",基本情報入力シート!C1725)</f>
        <v/>
      </c>
      <c r="C1700" s="858"/>
      <c r="D1700" s="858"/>
      <c r="E1700" s="858"/>
      <c r="F1700" s="858"/>
      <c r="G1700" s="858"/>
      <c r="H1700" s="858"/>
      <c r="I1700" s="859"/>
      <c r="J1700" s="405" t="str">
        <f>IF(基本情報入力シート!M1725="","",基本情報入力シート!M1725)</f>
        <v/>
      </c>
      <c r="K1700" s="406" t="str">
        <f>IF(基本情報入力シート!R1725="","",基本情報入力シート!R1725)</f>
        <v/>
      </c>
      <c r="L1700" s="406" t="str">
        <f>IF(基本情報入力シート!W1725="","",基本情報入力シート!W1725)</f>
        <v/>
      </c>
      <c r="M1700" s="405" t="str">
        <f>IF(基本情報入力シート!X1725="","",基本情報入力シート!X1725)</f>
        <v/>
      </c>
      <c r="N1700" s="157" t="str">
        <f>IF(基本情報入力シート!Y1725="","",基本情報入力シート!Y1725)</f>
        <v/>
      </c>
      <c r="O1700" s="164"/>
      <c r="P1700" s="43"/>
      <c r="Q1700" s="860"/>
      <c r="R1700" s="861"/>
      <c r="S1700" s="154" t="str">
        <f>IFERROR(ROUNDDOWN(Q1700*VLOOKUP(N1700,【参考】数式用!$AR$2:$AW$48,MATCH(P1700,【参考】数式用!$AT$4:$AW$4)+2,FALSE)*0.5, 0), "")</f>
        <v/>
      </c>
      <c r="T1700" s="47"/>
      <c r="U1700" s="156" t="str">
        <f>IFERROR(IF(AG1700&lt;&gt;"",Q1700*VLOOKUP(N1700,【参考】数式用!$AG$2:$AL$48,MATCH(P1700,【参考】数式用!$AI$4:$AL$4,0)+2,0), ""), "")</f>
        <v/>
      </c>
      <c r="V1700" s="42"/>
      <c r="W1700" s="862"/>
      <c r="X1700" s="863"/>
      <c r="Y1700" s="43"/>
      <c r="Z1700" s="48"/>
      <c r="AA1700" s="155"/>
      <c r="AB1700" s="49"/>
      <c r="AC1700" s="864" t="str">
        <f>IFERROR(IF(AG1700&lt;&gt;"",Z1700*VLOOKUP(N1700,【参考】数式用!$AG$2:$AL$48,MATCH(Y1700,【参考】数式用!$AI$4:$AL$4,0)+2,0), ""), "")</f>
        <v/>
      </c>
      <c r="AD1700" s="864"/>
      <c r="AE1700" s="409"/>
      <c r="AF1700" s="53"/>
      <c r="AG1700" s="421" t="str">
        <f>IFERROR(VLOOKUP(O1700, 【参考】数式用!$AY$5:$AY$13, 1, FALSE), "")</f>
        <v/>
      </c>
      <c r="AH1700" s="422" t="str">
        <f>IFERROR(VLOOKUP(N1700, 【参考】数式用!$BA$2:$BB$48, 2, FALSE), "")</f>
        <v/>
      </c>
      <c r="AI1700" s="423" t="str">
        <f t="shared" si="54"/>
        <v/>
      </c>
      <c r="AJ1700" s="424" t="str">
        <f t="shared" si="55"/>
        <v/>
      </c>
    </row>
    <row r="1701" spans="1:36" ht="30" customHeight="1">
      <c r="A1701" s="153">
        <v>1688</v>
      </c>
      <c r="B1701" s="857" t="str">
        <f>IF(基本情報入力シート!C1726="","",基本情報入力シート!C1726)</f>
        <v/>
      </c>
      <c r="C1701" s="858"/>
      <c r="D1701" s="858"/>
      <c r="E1701" s="858"/>
      <c r="F1701" s="858"/>
      <c r="G1701" s="858"/>
      <c r="H1701" s="858"/>
      <c r="I1701" s="859"/>
      <c r="J1701" s="405" t="str">
        <f>IF(基本情報入力シート!M1726="","",基本情報入力シート!M1726)</f>
        <v/>
      </c>
      <c r="K1701" s="406" t="str">
        <f>IF(基本情報入力シート!R1726="","",基本情報入力シート!R1726)</f>
        <v/>
      </c>
      <c r="L1701" s="406" t="str">
        <f>IF(基本情報入力シート!W1726="","",基本情報入力シート!W1726)</f>
        <v/>
      </c>
      <c r="M1701" s="405" t="str">
        <f>IF(基本情報入力シート!X1726="","",基本情報入力シート!X1726)</f>
        <v/>
      </c>
      <c r="N1701" s="157" t="str">
        <f>IF(基本情報入力シート!Y1726="","",基本情報入力シート!Y1726)</f>
        <v/>
      </c>
      <c r="O1701" s="164"/>
      <c r="P1701" s="43"/>
      <c r="Q1701" s="860"/>
      <c r="R1701" s="861"/>
      <c r="S1701" s="154" t="str">
        <f>IFERROR(ROUNDDOWN(Q1701*VLOOKUP(N1701,【参考】数式用!$AR$2:$AW$48,MATCH(P1701,【参考】数式用!$AT$4:$AW$4)+2,FALSE)*0.5, 0), "")</f>
        <v/>
      </c>
      <c r="T1701" s="47"/>
      <c r="U1701" s="156" t="str">
        <f>IFERROR(IF(AG1701&lt;&gt;"",Q1701*VLOOKUP(N1701,【参考】数式用!$AG$2:$AL$48,MATCH(P1701,【参考】数式用!$AI$4:$AL$4,0)+2,0), ""), "")</f>
        <v/>
      </c>
      <c r="V1701" s="42"/>
      <c r="W1701" s="862"/>
      <c r="X1701" s="863"/>
      <c r="Y1701" s="43"/>
      <c r="Z1701" s="48"/>
      <c r="AA1701" s="155"/>
      <c r="AB1701" s="49"/>
      <c r="AC1701" s="864" t="str">
        <f>IFERROR(IF(AG1701&lt;&gt;"",Z1701*VLOOKUP(N1701,【参考】数式用!$AG$2:$AL$48,MATCH(Y1701,【参考】数式用!$AI$4:$AL$4,0)+2,0), ""), "")</f>
        <v/>
      </c>
      <c r="AD1701" s="864"/>
      <c r="AE1701" s="409"/>
      <c r="AF1701" s="53"/>
      <c r="AG1701" s="421" t="str">
        <f>IFERROR(VLOOKUP(O1701, 【参考】数式用!$AY$5:$AY$13, 1, FALSE), "")</f>
        <v/>
      </c>
      <c r="AH1701" s="422" t="str">
        <f>IFERROR(VLOOKUP(N1701, 【参考】数式用!$BA$2:$BB$48, 2, FALSE), "")</f>
        <v/>
      </c>
      <c r="AI1701" s="423" t="str">
        <f t="shared" si="54"/>
        <v/>
      </c>
      <c r="AJ1701" s="424" t="str">
        <f t="shared" si="55"/>
        <v/>
      </c>
    </row>
    <row r="1702" spans="1:36" ht="30" customHeight="1">
      <c r="A1702" s="153">
        <v>1689</v>
      </c>
      <c r="B1702" s="857" t="str">
        <f>IF(基本情報入力シート!C1727="","",基本情報入力シート!C1727)</f>
        <v/>
      </c>
      <c r="C1702" s="858"/>
      <c r="D1702" s="858"/>
      <c r="E1702" s="858"/>
      <c r="F1702" s="858"/>
      <c r="G1702" s="858"/>
      <c r="H1702" s="858"/>
      <c r="I1702" s="859"/>
      <c r="J1702" s="405" t="str">
        <f>IF(基本情報入力シート!M1727="","",基本情報入力シート!M1727)</f>
        <v/>
      </c>
      <c r="K1702" s="406" t="str">
        <f>IF(基本情報入力シート!R1727="","",基本情報入力シート!R1727)</f>
        <v/>
      </c>
      <c r="L1702" s="406" t="str">
        <f>IF(基本情報入力シート!W1727="","",基本情報入力シート!W1727)</f>
        <v/>
      </c>
      <c r="M1702" s="405" t="str">
        <f>IF(基本情報入力シート!X1727="","",基本情報入力シート!X1727)</f>
        <v/>
      </c>
      <c r="N1702" s="157" t="str">
        <f>IF(基本情報入力シート!Y1727="","",基本情報入力シート!Y1727)</f>
        <v/>
      </c>
      <c r="O1702" s="164"/>
      <c r="P1702" s="43"/>
      <c r="Q1702" s="860"/>
      <c r="R1702" s="861"/>
      <c r="S1702" s="154" t="str">
        <f>IFERROR(ROUNDDOWN(Q1702*VLOOKUP(N1702,【参考】数式用!$AR$2:$AW$48,MATCH(P1702,【参考】数式用!$AT$4:$AW$4)+2,FALSE)*0.5, 0), "")</f>
        <v/>
      </c>
      <c r="T1702" s="47"/>
      <c r="U1702" s="156" t="str">
        <f>IFERROR(IF(AG1702&lt;&gt;"",Q1702*VLOOKUP(N1702,【参考】数式用!$AG$2:$AL$48,MATCH(P1702,【参考】数式用!$AI$4:$AL$4,0)+2,0), ""), "")</f>
        <v/>
      </c>
      <c r="V1702" s="42"/>
      <c r="W1702" s="862"/>
      <c r="X1702" s="863"/>
      <c r="Y1702" s="43"/>
      <c r="Z1702" s="48"/>
      <c r="AA1702" s="155"/>
      <c r="AB1702" s="49"/>
      <c r="AC1702" s="864" t="str">
        <f>IFERROR(IF(AG1702&lt;&gt;"",Z1702*VLOOKUP(N1702,【参考】数式用!$AG$2:$AL$48,MATCH(Y1702,【参考】数式用!$AI$4:$AL$4,0)+2,0), ""), "")</f>
        <v/>
      </c>
      <c r="AD1702" s="864"/>
      <c r="AE1702" s="409"/>
      <c r="AF1702" s="53"/>
      <c r="AG1702" s="421" t="str">
        <f>IFERROR(VLOOKUP(O1702, 【参考】数式用!$AY$5:$AY$13, 1, FALSE), "")</f>
        <v/>
      </c>
      <c r="AH1702" s="422" t="str">
        <f>IFERROR(VLOOKUP(N1702, 【参考】数式用!$BA$2:$BB$48, 2, FALSE), "")</f>
        <v/>
      </c>
      <c r="AI1702" s="423" t="str">
        <f t="shared" si="54"/>
        <v/>
      </c>
      <c r="AJ1702" s="424" t="str">
        <f t="shared" si="55"/>
        <v/>
      </c>
    </row>
    <row r="1703" spans="1:36" ht="30" customHeight="1">
      <c r="A1703" s="153">
        <v>1690</v>
      </c>
      <c r="B1703" s="857" t="str">
        <f>IF(基本情報入力シート!C1728="","",基本情報入力シート!C1728)</f>
        <v/>
      </c>
      <c r="C1703" s="858"/>
      <c r="D1703" s="858"/>
      <c r="E1703" s="858"/>
      <c r="F1703" s="858"/>
      <c r="G1703" s="858"/>
      <c r="H1703" s="858"/>
      <c r="I1703" s="859"/>
      <c r="J1703" s="405" t="str">
        <f>IF(基本情報入力シート!M1728="","",基本情報入力シート!M1728)</f>
        <v/>
      </c>
      <c r="K1703" s="406" t="str">
        <f>IF(基本情報入力シート!R1728="","",基本情報入力シート!R1728)</f>
        <v/>
      </c>
      <c r="L1703" s="406" t="str">
        <f>IF(基本情報入力シート!W1728="","",基本情報入力シート!W1728)</f>
        <v/>
      </c>
      <c r="M1703" s="405" t="str">
        <f>IF(基本情報入力シート!X1728="","",基本情報入力シート!X1728)</f>
        <v/>
      </c>
      <c r="N1703" s="157" t="str">
        <f>IF(基本情報入力シート!Y1728="","",基本情報入力シート!Y1728)</f>
        <v/>
      </c>
      <c r="O1703" s="164"/>
      <c r="P1703" s="43"/>
      <c r="Q1703" s="860"/>
      <c r="R1703" s="861"/>
      <c r="S1703" s="154" t="str">
        <f>IFERROR(ROUNDDOWN(Q1703*VLOOKUP(N1703,【参考】数式用!$AR$2:$AW$48,MATCH(P1703,【参考】数式用!$AT$4:$AW$4)+2,FALSE)*0.5, 0), "")</f>
        <v/>
      </c>
      <c r="T1703" s="47"/>
      <c r="U1703" s="156" t="str">
        <f>IFERROR(IF(AG1703&lt;&gt;"",Q1703*VLOOKUP(N1703,【参考】数式用!$AG$2:$AL$48,MATCH(P1703,【参考】数式用!$AI$4:$AL$4,0)+2,0), ""), "")</f>
        <v/>
      </c>
      <c r="V1703" s="42"/>
      <c r="W1703" s="862"/>
      <c r="X1703" s="863"/>
      <c r="Y1703" s="43"/>
      <c r="Z1703" s="48"/>
      <c r="AA1703" s="155"/>
      <c r="AB1703" s="49"/>
      <c r="AC1703" s="864" t="str">
        <f>IFERROR(IF(AG1703&lt;&gt;"",Z1703*VLOOKUP(N1703,【参考】数式用!$AG$2:$AL$48,MATCH(Y1703,【参考】数式用!$AI$4:$AL$4,0)+2,0), ""), "")</f>
        <v/>
      </c>
      <c r="AD1703" s="864"/>
      <c r="AE1703" s="409"/>
      <c r="AF1703" s="53"/>
      <c r="AG1703" s="421" t="str">
        <f>IFERROR(VLOOKUP(O1703, 【参考】数式用!$AY$5:$AY$13, 1, FALSE), "")</f>
        <v/>
      </c>
      <c r="AH1703" s="422" t="str">
        <f>IFERROR(VLOOKUP(N1703, 【参考】数式用!$BA$2:$BB$48, 2, FALSE), "")</f>
        <v/>
      </c>
      <c r="AI1703" s="423" t="str">
        <f t="shared" si="54"/>
        <v/>
      </c>
      <c r="AJ1703" s="424" t="str">
        <f t="shared" si="55"/>
        <v/>
      </c>
    </row>
    <row r="1704" spans="1:36" ht="30" customHeight="1">
      <c r="A1704" s="153">
        <v>1691</v>
      </c>
      <c r="B1704" s="857" t="str">
        <f>IF(基本情報入力シート!C1729="","",基本情報入力シート!C1729)</f>
        <v/>
      </c>
      <c r="C1704" s="858"/>
      <c r="D1704" s="858"/>
      <c r="E1704" s="858"/>
      <c r="F1704" s="858"/>
      <c r="G1704" s="858"/>
      <c r="H1704" s="858"/>
      <c r="I1704" s="859"/>
      <c r="J1704" s="405" t="str">
        <f>IF(基本情報入力シート!M1729="","",基本情報入力シート!M1729)</f>
        <v/>
      </c>
      <c r="K1704" s="406" t="str">
        <f>IF(基本情報入力シート!R1729="","",基本情報入力シート!R1729)</f>
        <v/>
      </c>
      <c r="L1704" s="406" t="str">
        <f>IF(基本情報入力シート!W1729="","",基本情報入力シート!W1729)</f>
        <v/>
      </c>
      <c r="M1704" s="405" t="str">
        <f>IF(基本情報入力シート!X1729="","",基本情報入力シート!X1729)</f>
        <v/>
      </c>
      <c r="N1704" s="157" t="str">
        <f>IF(基本情報入力シート!Y1729="","",基本情報入力シート!Y1729)</f>
        <v/>
      </c>
      <c r="O1704" s="164"/>
      <c r="P1704" s="43"/>
      <c r="Q1704" s="860"/>
      <c r="R1704" s="861"/>
      <c r="S1704" s="154" t="str">
        <f>IFERROR(ROUNDDOWN(Q1704*VLOOKUP(N1704,【参考】数式用!$AR$2:$AW$48,MATCH(P1704,【参考】数式用!$AT$4:$AW$4)+2,FALSE)*0.5, 0), "")</f>
        <v/>
      </c>
      <c r="T1704" s="47"/>
      <c r="U1704" s="156" t="str">
        <f>IFERROR(IF(AG1704&lt;&gt;"",Q1704*VLOOKUP(N1704,【参考】数式用!$AG$2:$AL$48,MATCH(P1704,【参考】数式用!$AI$4:$AL$4,0)+2,0), ""), "")</f>
        <v/>
      </c>
      <c r="V1704" s="42"/>
      <c r="W1704" s="862"/>
      <c r="X1704" s="863"/>
      <c r="Y1704" s="43"/>
      <c r="Z1704" s="48"/>
      <c r="AA1704" s="155"/>
      <c r="AB1704" s="49"/>
      <c r="AC1704" s="864" t="str">
        <f>IFERROR(IF(AG1704&lt;&gt;"",Z1704*VLOOKUP(N1704,【参考】数式用!$AG$2:$AL$48,MATCH(Y1704,【参考】数式用!$AI$4:$AL$4,0)+2,0), ""), "")</f>
        <v/>
      </c>
      <c r="AD1704" s="864"/>
      <c r="AE1704" s="409"/>
      <c r="AF1704" s="53"/>
      <c r="AG1704" s="421" t="str">
        <f>IFERROR(VLOOKUP(O1704, 【参考】数式用!$AY$5:$AY$13, 1, FALSE), "")</f>
        <v/>
      </c>
      <c r="AH1704" s="422" t="str">
        <f>IFERROR(VLOOKUP(N1704, 【参考】数式用!$BA$2:$BB$48, 2, FALSE), "")</f>
        <v/>
      </c>
      <c r="AI1704" s="423" t="str">
        <f t="shared" ref="AI1704:AI1767" si="56">IF(AND(OR(P1704="処遇改善加算Ⅰ",P1704="処遇改善加算Ⅱ"),AH1704="対象"), 1,"")</f>
        <v/>
      </c>
      <c r="AJ1704" s="424" t="str">
        <f t="shared" ref="AJ1704:AJ1767" si="57">IF(OR(Y1704="処遇改善加算Ⅰ",Y1704="処遇改善加算Ⅱ"),IF(AND(N1704&lt;&gt;"訪問型サービス（総合事業）",N1704&lt;&gt;"通所型サービス（総合事業）",N1704&lt;&gt;"（介護予防）短期入所生活介護",N1704&lt;&gt;"（介護予防）短期入所療養介護（老健）",N1704&lt;&gt;"（介護予防）短期入所療養介護 （病院等（老健以外）)",N1704&lt;&gt;"（介護予防）短期入所療養介護（医療院）"),1,""),"")</f>
        <v/>
      </c>
    </row>
    <row r="1705" spans="1:36" ht="30" customHeight="1">
      <c r="A1705" s="153">
        <v>1692</v>
      </c>
      <c r="B1705" s="857" t="str">
        <f>IF(基本情報入力シート!C1730="","",基本情報入力シート!C1730)</f>
        <v/>
      </c>
      <c r="C1705" s="858"/>
      <c r="D1705" s="858"/>
      <c r="E1705" s="858"/>
      <c r="F1705" s="858"/>
      <c r="G1705" s="858"/>
      <c r="H1705" s="858"/>
      <c r="I1705" s="859"/>
      <c r="J1705" s="405" t="str">
        <f>IF(基本情報入力シート!M1730="","",基本情報入力シート!M1730)</f>
        <v/>
      </c>
      <c r="K1705" s="406" t="str">
        <f>IF(基本情報入力シート!R1730="","",基本情報入力シート!R1730)</f>
        <v/>
      </c>
      <c r="L1705" s="406" t="str">
        <f>IF(基本情報入力シート!W1730="","",基本情報入力シート!W1730)</f>
        <v/>
      </c>
      <c r="M1705" s="405" t="str">
        <f>IF(基本情報入力シート!X1730="","",基本情報入力シート!X1730)</f>
        <v/>
      </c>
      <c r="N1705" s="157" t="str">
        <f>IF(基本情報入力シート!Y1730="","",基本情報入力シート!Y1730)</f>
        <v/>
      </c>
      <c r="O1705" s="164"/>
      <c r="P1705" s="43"/>
      <c r="Q1705" s="860"/>
      <c r="R1705" s="861"/>
      <c r="S1705" s="154" t="str">
        <f>IFERROR(ROUNDDOWN(Q1705*VLOOKUP(N1705,【参考】数式用!$AR$2:$AW$48,MATCH(P1705,【参考】数式用!$AT$4:$AW$4)+2,FALSE)*0.5, 0), "")</f>
        <v/>
      </c>
      <c r="T1705" s="47"/>
      <c r="U1705" s="156" t="str">
        <f>IFERROR(IF(AG1705&lt;&gt;"",Q1705*VLOOKUP(N1705,【参考】数式用!$AG$2:$AL$48,MATCH(P1705,【参考】数式用!$AI$4:$AL$4,0)+2,0), ""), "")</f>
        <v/>
      </c>
      <c r="V1705" s="42"/>
      <c r="W1705" s="862"/>
      <c r="X1705" s="863"/>
      <c r="Y1705" s="43"/>
      <c r="Z1705" s="48"/>
      <c r="AA1705" s="155"/>
      <c r="AB1705" s="49"/>
      <c r="AC1705" s="864" t="str">
        <f>IFERROR(IF(AG1705&lt;&gt;"",Z1705*VLOOKUP(N1705,【参考】数式用!$AG$2:$AL$48,MATCH(Y1705,【参考】数式用!$AI$4:$AL$4,0)+2,0), ""), "")</f>
        <v/>
      </c>
      <c r="AD1705" s="864"/>
      <c r="AE1705" s="409"/>
      <c r="AF1705" s="53"/>
      <c r="AG1705" s="421" t="str">
        <f>IFERROR(VLOOKUP(O1705, 【参考】数式用!$AY$5:$AY$13, 1, FALSE), "")</f>
        <v/>
      </c>
      <c r="AH1705" s="422" t="str">
        <f>IFERROR(VLOOKUP(N1705, 【参考】数式用!$BA$2:$BB$48, 2, FALSE), "")</f>
        <v/>
      </c>
      <c r="AI1705" s="423" t="str">
        <f t="shared" si="56"/>
        <v/>
      </c>
      <c r="AJ1705" s="424" t="str">
        <f t="shared" si="57"/>
        <v/>
      </c>
    </row>
    <row r="1706" spans="1:36" ht="30" customHeight="1">
      <c r="A1706" s="153">
        <v>1693</v>
      </c>
      <c r="B1706" s="857" t="str">
        <f>IF(基本情報入力シート!C1731="","",基本情報入力シート!C1731)</f>
        <v/>
      </c>
      <c r="C1706" s="858"/>
      <c r="D1706" s="858"/>
      <c r="E1706" s="858"/>
      <c r="F1706" s="858"/>
      <c r="G1706" s="858"/>
      <c r="H1706" s="858"/>
      <c r="I1706" s="859"/>
      <c r="J1706" s="405" t="str">
        <f>IF(基本情報入力シート!M1731="","",基本情報入力シート!M1731)</f>
        <v/>
      </c>
      <c r="K1706" s="406" t="str">
        <f>IF(基本情報入力シート!R1731="","",基本情報入力シート!R1731)</f>
        <v/>
      </c>
      <c r="L1706" s="406" t="str">
        <f>IF(基本情報入力シート!W1731="","",基本情報入力シート!W1731)</f>
        <v/>
      </c>
      <c r="M1706" s="405" t="str">
        <f>IF(基本情報入力シート!X1731="","",基本情報入力シート!X1731)</f>
        <v/>
      </c>
      <c r="N1706" s="157" t="str">
        <f>IF(基本情報入力シート!Y1731="","",基本情報入力シート!Y1731)</f>
        <v/>
      </c>
      <c r="O1706" s="164"/>
      <c r="P1706" s="43"/>
      <c r="Q1706" s="860"/>
      <c r="R1706" s="861"/>
      <c r="S1706" s="154" t="str">
        <f>IFERROR(ROUNDDOWN(Q1706*VLOOKUP(N1706,【参考】数式用!$AR$2:$AW$48,MATCH(P1706,【参考】数式用!$AT$4:$AW$4)+2,FALSE)*0.5, 0), "")</f>
        <v/>
      </c>
      <c r="T1706" s="47"/>
      <c r="U1706" s="156" t="str">
        <f>IFERROR(IF(AG1706&lt;&gt;"",Q1706*VLOOKUP(N1706,【参考】数式用!$AG$2:$AL$48,MATCH(P1706,【参考】数式用!$AI$4:$AL$4,0)+2,0), ""), "")</f>
        <v/>
      </c>
      <c r="V1706" s="42"/>
      <c r="W1706" s="862"/>
      <c r="X1706" s="863"/>
      <c r="Y1706" s="43"/>
      <c r="Z1706" s="48"/>
      <c r="AA1706" s="155"/>
      <c r="AB1706" s="49"/>
      <c r="AC1706" s="864" t="str">
        <f>IFERROR(IF(AG1706&lt;&gt;"",Z1706*VLOOKUP(N1706,【参考】数式用!$AG$2:$AL$48,MATCH(Y1706,【参考】数式用!$AI$4:$AL$4,0)+2,0), ""), "")</f>
        <v/>
      </c>
      <c r="AD1706" s="864"/>
      <c r="AE1706" s="409"/>
      <c r="AF1706" s="53"/>
      <c r="AG1706" s="421" t="str">
        <f>IFERROR(VLOOKUP(O1706, 【参考】数式用!$AY$5:$AY$13, 1, FALSE), "")</f>
        <v/>
      </c>
      <c r="AH1706" s="422" t="str">
        <f>IFERROR(VLOOKUP(N1706, 【参考】数式用!$BA$2:$BB$48, 2, FALSE), "")</f>
        <v/>
      </c>
      <c r="AI1706" s="423" t="str">
        <f t="shared" si="56"/>
        <v/>
      </c>
      <c r="AJ1706" s="424" t="str">
        <f t="shared" si="57"/>
        <v/>
      </c>
    </row>
    <row r="1707" spans="1:36" ht="30" customHeight="1">
      <c r="A1707" s="153">
        <v>1694</v>
      </c>
      <c r="B1707" s="857" t="str">
        <f>IF(基本情報入力シート!C1732="","",基本情報入力シート!C1732)</f>
        <v/>
      </c>
      <c r="C1707" s="858"/>
      <c r="D1707" s="858"/>
      <c r="E1707" s="858"/>
      <c r="F1707" s="858"/>
      <c r="G1707" s="858"/>
      <c r="H1707" s="858"/>
      <c r="I1707" s="859"/>
      <c r="J1707" s="405" t="str">
        <f>IF(基本情報入力シート!M1732="","",基本情報入力シート!M1732)</f>
        <v/>
      </c>
      <c r="K1707" s="406" t="str">
        <f>IF(基本情報入力シート!R1732="","",基本情報入力シート!R1732)</f>
        <v/>
      </c>
      <c r="L1707" s="406" t="str">
        <f>IF(基本情報入力シート!W1732="","",基本情報入力シート!W1732)</f>
        <v/>
      </c>
      <c r="M1707" s="405" t="str">
        <f>IF(基本情報入力シート!X1732="","",基本情報入力シート!X1732)</f>
        <v/>
      </c>
      <c r="N1707" s="157" t="str">
        <f>IF(基本情報入力シート!Y1732="","",基本情報入力シート!Y1732)</f>
        <v/>
      </c>
      <c r="O1707" s="164"/>
      <c r="P1707" s="43"/>
      <c r="Q1707" s="860"/>
      <c r="R1707" s="861"/>
      <c r="S1707" s="154" t="str">
        <f>IFERROR(ROUNDDOWN(Q1707*VLOOKUP(N1707,【参考】数式用!$AR$2:$AW$48,MATCH(P1707,【参考】数式用!$AT$4:$AW$4)+2,FALSE)*0.5, 0), "")</f>
        <v/>
      </c>
      <c r="T1707" s="47"/>
      <c r="U1707" s="156" t="str">
        <f>IFERROR(IF(AG1707&lt;&gt;"",Q1707*VLOOKUP(N1707,【参考】数式用!$AG$2:$AL$48,MATCH(P1707,【参考】数式用!$AI$4:$AL$4,0)+2,0), ""), "")</f>
        <v/>
      </c>
      <c r="V1707" s="42"/>
      <c r="W1707" s="862"/>
      <c r="X1707" s="863"/>
      <c r="Y1707" s="43"/>
      <c r="Z1707" s="48"/>
      <c r="AA1707" s="155"/>
      <c r="AB1707" s="49"/>
      <c r="AC1707" s="864" t="str">
        <f>IFERROR(IF(AG1707&lt;&gt;"",Z1707*VLOOKUP(N1707,【参考】数式用!$AG$2:$AL$48,MATCH(Y1707,【参考】数式用!$AI$4:$AL$4,0)+2,0), ""), "")</f>
        <v/>
      </c>
      <c r="AD1707" s="864"/>
      <c r="AE1707" s="409"/>
      <c r="AF1707" s="53"/>
      <c r="AG1707" s="421" t="str">
        <f>IFERROR(VLOOKUP(O1707, 【参考】数式用!$AY$5:$AY$13, 1, FALSE), "")</f>
        <v/>
      </c>
      <c r="AH1707" s="422" t="str">
        <f>IFERROR(VLOOKUP(N1707, 【参考】数式用!$BA$2:$BB$48, 2, FALSE), "")</f>
        <v/>
      </c>
      <c r="AI1707" s="423" t="str">
        <f t="shared" si="56"/>
        <v/>
      </c>
      <c r="AJ1707" s="424" t="str">
        <f t="shared" si="57"/>
        <v/>
      </c>
    </row>
    <row r="1708" spans="1:36" ht="30" customHeight="1">
      <c r="A1708" s="153">
        <v>1695</v>
      </c>
      <c r="B1708" s="857" t="str">
        <f>IF(基本情報入力シート!C1733="","",基本情報入力シート!C1733)</f>
        <v/>
      </c>
      <c r="C1708" s="858"/>
      <c r="D1708" s="858"/>
      <c r="E1708" s="858"/>
      <c r="F1708" s="858"/>
      <c r="G1708" s="858"/>
      <c r="H1708" s="858"/>
      <c r="I1708" s="859"/>
      <c r="J1708" s="405" t="str">
        <f>IF(基本情報入力シート!M1733="","",基本情報入力シート!M1733)</f>
        <v/>
      </c>
      <c r="K1708" s="406" t="str">
        <f>IF(基本情報入力シート!R1733="","",基本情報入力シート!R1733)</f>
        <v/>
      </c>
      <c r="L1708" s="406" t="str">
        <f>IF(基本情報入力シート!W1733="","",基本情報入力シート!W1733)</f>
        <v/>
      </c>
      <c r="M1708" s="405" t="str">
        <f>IF(基本情報入力シート!X1733="","",基本情報入力シート!X1733)</f>
        <v/>
      </c>
      <c r="N1708" s="157" t="str">
        <f>IF(基本情報入力シート!Y1733="","",基本情報入力シート!Y1733)</f>
        <v/>
      </c>
      <c r="O1708" s="164"/>
      <c r="P1708" s="43"/>
      <c r="Q1708" s="860"/>
      <c r="R1708" s="861"/>
      <c r="S1708" s="154" t="str">
        <f>IFERROR(ROUNDDOWN(Q1708*VLOOKUP(N1708,【参考】数式用!$AR$2:$AW$48,MATCH(P1708,【参考】数式用!$AT$4:$AW$4)+2,FALSE)*0.5, 0), "")</f>
        <v/>
      </c>
      <c r="T1708" s="47"/>
      <c r="U1708" s="156" t="str">
        <f>IFERROR(IF(AG1708&lt;&gt;"",Q1708*VLOOKUP(N1708,【参考】数式用!$AG$2:$AL$48,MATCH(P1708,【参考】数式用!$AI$4:$AL$4,0)+2,0), ""), "")</f>
        <v/>
      </c>
      <c r="V1708" s="42"/>
      <c r="W1708" s="862"/>
      <c r="X1708" s="863"/>
      <c r="Y1708" s="43"/>
      <c r="Z1708" s="48"/>
      <c r="AA1708" s="155"/>
      <c r="AB1708" s="49"/>
      <c r="AC1708" s="864" t="str">
        <f>IFERROR(IF(AG1708&lt;&gt;"",Z1708*VLOOKUP(N1708,【参考】数式用!$AG$2:$AL$48,MATCH(Y1708,【参考】数式用!$AI$4:$AL$4,0)+2,0), ""), "")</f>
        <v/>
      </c>
      <c r="AD1708" s="864"/>
      <c r="AE1708" s="409"/>
      <c r="AF1708" s="53"/>
      <c r="AG1708" s="421" t="str">
        <f>IFERROR(VLOOKUP(O1708, 【参考】数式用!$AY$5:$AY$13, 1, FALSE), "")</f>
        <v/>
      </c>
      <c r="AH1708" s="422" t="str">
        <f>IFERROR(VLOOKUP(N1708, 【参考】数式用!$BA$2:$BB$48, 2, FALSE), "")</f>
        <v/>
      </c>
      <c r="AI1708" s="423" t="str">
        <f t="shared" si="56"/>
        <v/>
      </c>
      <c r="AJ1708" s="424" t="str">
        <f t="shared" si="57"/>
        <v/>
      </c>
    </row>
    <row r="1709" spans="1:36" ht="30" customHeight="1">
      <c r="A1709" s="153">
        <v>1696</v>
      </c>
      <c r="B1709" s="857" t="str">
        <f>IF(基本情報入力シート!C1734="","",基本情報入力シート!C1734)</f>
        <v/>
      </c>
      <c r="C1709" s="858"/>
      <c r="D1709" s="858"/>
      <c r="E1709" s="858"/>
      <c r="F1709" s="858"/>
      <c r="G1709" s="858"/>
      <c r="H1709" s="858"/>
      <c r="I1709" s="859"/>
      <c r="J1709" s="405" t="str">
        <f>IF(基本情報入力シート!M1734="","",基本情報入力シート!M1734)</f>
        <v/>
      </c>
      <c r="K1709" s="406" t="str">
        <f>IF(基本情報入力シート!R1734="","",基本情報入力シート!R1734)</f>
        <v/>
      </c>
      <c r="L1709" s="406" t="str">
        <f>IF(基本情報入力シート!W1734="","",基本情報入力シート!W1734)</f>
        <v/>
      </c>
      <c r="M1709" s="405" t="str">
        <f>IF(基本情報入力シート!X1734="","",基本情報入力シート!X1734)</f>
        <v/>
      </c>
      <c r="N1709" s="157" t="str">
        <f>IF(基本情報入力シート!Y1734="","",基本情報入力シート!Y1734)</f>
        <v/>
      </c>
      <c r="O1709" s="164"/>
      <c r="P1709" s="43"/>
      <c r="Q1709" s="860"/>
      <c r="R1709" s="861"/>
      <c r="S1709" s="154" t="str">
        <f>IFERROR(ROUNDDOWN(Q1709*VLOOKUP(N1709,【参考】数式用!$AR$2:$AW$48,MATCH(P1709,【参考】数式用!$AT$4:$AW$4)+2,FALSE)*0.5, 0), "")</f>
        <v/>
      </c>
      <c r="T1709" s="47"/>
      <c r="U1709" s="156" t="str">
        <f>IFERROR(IF(AG1709&lt;&gt;"",Q1709*VLOOKUP(N1709,【参考】数式用!$AG$2:$AL$48,MATCH(P1709,【参考】数式用!$AI$4:$AL$4,0)+2,0), ""), "")</f>
        <v/>
      </c>
      <c r="V1709" s="42"/>
      <c r="W1709" s="862"/>
      <c r="X1709" s="863"/>
      <c r="Y1709" s="43"/>
      <c r="Z1709" s="48"/>
      <c r="AA1709" s="155"/>
      <c r="AB1709" s="49"/>
      <c r="AC1709" s="864" t="str">
        <f>IFERROR(IF(AG1709&lt;&gt;"",Z1709*VLOOKUP(N1709,【参考】数式用!$AG$2:$AL$48,MATCH(Y1709,【参考】数式用!$AI$4:$AL$4,0)+2,0), ""), "")</f>
        <v/>
      </c>
      <c r="AD1709" s="864"/>
      <c r="AE1709" s="409"/>
      <c r="AF1709" s="53"/>
      <c r="AG1709" s="421" t="str">
        <f>IFERROR(VLOOKUP(O1709, 【参考】数式用!$AY$5:$AY$13, 1, FALSE), "")</f>
        <v/>
      </c>
      <c r="AH1709" s="422" t="str">
        <f>IFERROR(VLOOKUP(N1709, 【参考】数式用!$BA$2:$BB$48, 2, FALSE), "")</f>
        <v/>
      </c>
      <c r="AI1709" s="423" t="str">
        <f t="shared" si="56"/>
        <v/>
      </c>
      <c r="AJ1709" s="424" t="str">
        <f t="shared" si="57"/>
        <v/>
      </c>
    </row>
    <row r="1710" spans="1:36" ht="30" customHeight="1">
      <c r="A1710" s="153">
        <v>1697</v>
      </c>
      <c r="B1710" s="857" t="str">
        <f>IF(基本情報入力シート!C1735="","",基本情報入力シート!C1735)</f>
        <v/>
      </c>
      <c r="C1710" s="858"/>
      <c r="D1710" s="858"/>
      <c r="E1710" s="858"/>
      <c r="F1710" s="858"/>
      <c r="G1710" s="858"/>
      <c r="H1710" s="858"/>
      <c r="I1710" s="859"/>
      <c r="J1710" s="405" t="str">
        <f>IF(基本情報入力シート!M1735="","",基本情報入力シート!M1735)</f>
        <v/>
      </c>
      <c r="K1710" s="406" t="str">
        <f>IF(基本情報入力シート!R1735="","",基本情報入力シート!R1735)</f>
        <v/>
      </c>
      <c r="L1710" s="406" t="str">
        <f>IF(基本情報入力シート!W1735="","",基本情報入力シート!W1735)</f>
        <v/>
      </c>
      <c r="M1710" s="405" t="str">
        <f>IF(基本情報入力シート!X1735="","",基本情報入力シート!X1735)</f>
        <v/>
      </c>
      <c r="N1710" s="157" t="str">
        <f>IF(基本情報入力シート!Y1735="","",基本情報入力シート!Y1735)</f>
        <v/>
      </c>
      <c r="O1710" s="164"/>
      <c r="P1710" s="43"/>
      <c r="Q1710" s="860"/>
      <c r="R1710" s="861"/>
      <c r="S1710" s="154" t="str">
        <f>IFERROR(ROUNDDOWN(Q1710*VLOOKUP(N1710,【参考】数式用!$AR$2:$AW$48,MATCH(P1710,【参考】数式用!$AT$4:$AW$4)+2,FALSE)*0.5, 0), "")</f>
        <v/>
      </c>
      <c r="T1710" s="47"/>
      <c r="U1710" s="156" t="str">
        <f>IFERROR(IF(AG1710&lt;&gt;"",Q1710*VLOOKUP(N1710,【参考】数式用!$AG$2:$AL$48,MATCH(P1710,【参考】数式用!$AI$4:$AL$4,0)+2,0), ""), "")</f>
        <v/>
      </c>
      <c r="V1710" s="42"/>
      <c r="W1710" s="862"/>
      <c r="X1710" s="863"/>
      <c r="Y1710" s="43"/>
      <c r="Z1710" s="48"/>
      <c r="AA1710" s="155"/>
      <c r="AB1710" s="49"/>
      <c r="AC1710" s="864" t="str">
        <f>IFERROR(IF(AG1710&lt;&gt;"",Z1710*VLOOKUP(N1710,【参考】数式用!$AG$2:$AL$48,MATCH(Y1710,【参考】数式用!$AI$4:$AL$4,0)+2,0), ""), "")</f>
        <v/>
      </c>
      <c r="AD1710" s="864"/>
      <c r="AE1710" s="409"/>
      <c r="AF1710" s="53"/>
      <c r="AG1710" s="421" t="str">
        <f>IFERROR(VLOOKUP(O1710, 【参考】数式用!$AY$5:$AY$13, 1, FALSE), "")</f>
        <v/>
      </c>
      <c r="AH1710" s="422" t="str">
        <f>IFERROR(VLOOKUP(N1710, 【参考】数式用!$BA$2:$BB$48, 2, FALSE), "")</f>
        <v/>
      </c>
      <c r="AI1710" s="423" t="str">
        <f t="shared" si="56"/>
        <v/>
      </c>
      <c r="AJ1710" s="424" t="str">
        <f t="shared" si="57"/>
        <v/>
      </c>
    </row>
    <row r="1711" spans="1:36" ht="30" customHeight="1">
      <c r="A1711" s="153">
        <v>1698</v>
      </c>
      <c r="B1711" s="857" t="str">
        <f>IF(基本情報入力シート!C1736="","",基本情報入力シート!C1736)</f>
        <v/>
      </c>
      <c r="C1711" s="858"/>
      <c r="D1711" s="858"/>
      <c r="E1711" s="858"/>
      <c r="F1711" s="858"/>
      <c r="G1711" s="858"/>
      <c r="H1711" s="858"/>
      <c r="I1711" s="859"/>
      <c r="J1711" s="405" t="str">
        <f>IF(基本情報入力シート!M1736="","",基本情報入力シート!M1736)</f>
        <v/>
      </c>
      <c r="K1711" s="406" t="str">
        <f>IF(基本情報入力シート!R1736="","",基本情報入力シート!R1736)</f>
        <v/>
      </c>
      <c r="L1711" s="406" t="str">
        <f>IF(基本情報入力シート!W1736="","",基本情報入力シート!W1736)</f>
        <v/>
      </c>
      <c r="M1711" s="405" t="str">
        <f>IF(基本情報入力シート!X1736="","",基本情報入力シート!X1736)</f>
        <v/>
      </c>
      <c r="N1711" s="157" t="str">
        <f>IF(基本情報入力シート!Y1736="","",基本情報入力シート!Y1736)</f>
        <v/>
      </c>
      <c r="O1711" s="164"/>
      <c r="P1711" s="43"/>
      <c r="Q1711" s="860"/>
      <c r="R1711" s="861"/>
      <c r="S1711" s="154" t="str">
        <f>IFERROR(ROUNDDOWN(Q1711*VLOOKUP(N1711,【参考】数式用!$AR$2:$AW$48,MATCH(P1711,【参考】数式用!$AT$4:$AW$4)+2,FALSE)*0.5, 0), "")</f>
        <v/>
      </c>
      <c r="T1711" s="47"/>
      <c r="U1711" s="156" t="str">
        <f>IFERROR(IF(AG1711&lt;&gt;"",Q1711*VLOOKUP(N1711,【参考】数式用!$AG$2:$AL$48,MATCH(P1711,【参考】数式用!$AI$4:$AL$4,0)+2,0), ""), "")</f>
        <v/>
      </c>
      <c r="V1711" s="42"/>
      <c r="W1711" s="862"/>
      <c r="X1711" s="863"/>
      <c r="Y1711" s="43"/>
      <c r="Z1711" s="48"/>
      <c r="AA1711" s="155"/>
      <c r="AB1711" s="49"/>
      <c r="AC1711" s="864" t="str">
        <f>IFERROR(IF(AG1711&lt;&gt;"",Z1711*VLOOKUP(N1711,【参考】数式用!$AG$2:$AL$48,MATCH(Y1711,【参考】数式用!$AI$4:$AL$4,0)+2,0), ""), "")</f>
        <v/>
      </c>
      <c r="AD1711" s="864"/>
      <c r="AE1711" s="409"/>
      <c r="AF1711" s="53"/>
      <c r="AG1711" s="421" t="str">
        <f>IFERROR(VLOOKUP(O1711, 【参考】数式用!$AY$5:$AY$13, 1, FALSE), "")</f>
        <v/>
      </c>
      <c r="AH1711" s="422" t="str">
        <f>IFERROR(VLOOKUP(N1711, 【参考】数式用!$BA$2:$BB$48, 2, FALSE), "")</f>
        <v/>
      </c>
      <c r="AI1711" s="423" t="str">
        <f t="shared" si="56"/>
        <v/>
      </c>
      <c r="AJ1711" s="424" t="str">
        <f t="shared" si="57"/>
        <v/>
      </c>
    </row>
    <row r="1712" spans="1:36" ht="30" customHeight="1">
      <c r="A1712" s="153">
        <v>1699</v>
      </c>
      <c r="B1712" s="857" t="str">
        <f>IF(基本情報入力シート!C1737="","",基本情報入力シート!C1737)</f>
        <v/>
      </c>
      <c r="C1712" s="858"/>
      <c r="D1712" s="858"/>
      <c r="E1712" s="858"/>
      <c r="F1712" s="858"/>
      <c r="G1712" s="858"/>
      <c r="H1712" s="858"/>
      <c r="I1712" s="859"/>
      <c r="J1712" s="405" t="str">
        <f>IF(基本情報入力シート!M1737="","",基本情報入力シート!M1737)</f>
        <v/>
      </c>
      <c r="K1712" s="406" t="str">
        <f>IF(基本情報入力シート!R1737="","",基本情報入力シート!R1737)</f>
        <v/>
      </c>
      <c r="L1712" s="406" t="str">
        <f>IF(基本情報入力シート!W1737="","",基本情報入力シート!W1737)</f>
        <v/>
      </c>
      <c r="M1712" s="405" t="str">
        <f>IF(基本情報入力シート!X1737="","",基本情報入力シート!X1737)</f>
        <v/>
      </c>
      <c r="N1712" s="157" t="str">
        <f>IF(基本情報入力シート!Y1737="","",基本情報入力シート!Y1737)</f>
        <v/>
      </c>
      <c r="O1712" s="164"/>
      <c r="P1712" s="43"/>
      <c r="Q1712" s="860"/>
      <c r="R1712" s="861"/>
      <c r="S1712" s="154" t="str">
        <f>IFERROR(ROUNDDOWN(Q1712*VLOOKUP(N1712,【参考】数式用!$AR$2:$AW$48,MATCH(P1712,【参考】数式用!$AT$4:$AW$4)+2,FALSE)*0.5, 0), "")</f>
        <v/>
      </c>
      <c r="T1712" s="47"/>
      <c r="U1712" s="156" t="str">
        <f>IFERROR(IF(AG1712&lt;&gt;"",Q1712*VLOOKUP(N1712,【参考】数式用!$AG$2:$AL$48,MATCH(P1712,【参考】数式用!$AI$4:$AL$4,0)+2,0), ""), "")</f>
        <v/>
      </c>
      <c r="V1712" s="42"/>
      <c r="W1712" s="862"/>
      <c r="X1712" s="863"/>
      <c r="Y1712" s="43"/>
      <c r="Z1712" s="48"/>
      <c r="AA1712" s="155"/>
      <c r="AB1712" s="49"/>
      <c r="AC1712" s="864" t="str">
        <f>IFERROR(IF(AG1712&lt;&gt;"",Z1712*VLOOKUP(N1712,【参考】数式用!$AG$2:$AL$48,MATCH(Y1712,【参考】数式用!$AI$4:$AL$4,0)+2,0), ""), "")</f>
        <v/>
      </c>
      <c r="AD1712" s="864"/>
      <c r="AE1712" s="409"/>
      <c r="AF1712" s="53"/>
      <c r="AG1712" s="421" t="str">
        <f>IFERROR(VLOOKUP(O1712, 【参考】数式用!$AY$5:$AY$13, 1, FALSE), "")</f>
        <v/>
      </c>
      <c r="AH1712" s="422" t="str">
        <f>IFERROR(VLOOKUP(N1712, 【参考】数式用!$BA$2:$BB$48, 2, FALSE), "")</f>
        <v/>
      </c>
      <c r="AI1712" s="423" t="str">
        <f t="shared" si="56"/>
        <v/>
      </c>
      <c r="AJ1712" s="424" t="str">
        <f t="shared" si="57"/>
        <v/>
      </c>
    </row>
    <row r="1713" spans="1:36" ht="30" customHeight="1">
      <c r="A1713" s="153">
        <v>1700</v>
      </c>
      <c r="B1713" s="857" t="str">
        <f>IF(基本情報入力シート!C1738="","",基本情報入力シート!C1738)</f>
        <v/>
      </c>
      <c r="C1713" s="858"/>
      <c r="D1713" s="858"/>
      <c r="E1713" s="858"/>
      <c r="F1713" s="858"/>
      <c r="G1713" s="858"/>
      <c r="H1713" s="858"/>
      <c r="I1713" s="859"/>
      <c r="J1713" s="405" t="str">
        <f>IF(基本情報入力シート!M1738="","",基本情報入力シート!M1738)</f>
        <v/>
      </c>
      <c r="K1713" s="406" t="str">
        <f>IF(基本情報入力シート!R1738="","",基本情報入力シート!R1738)</f>
        <v/>
      </c>
      <c r="L1713" s="406" t="str">
        <f>IF(基本情報入力シート!W1738="","",基本情報入力シート!W1738)</f>
        <v/>
      </c>
      <c r="M1713" s="405" t="str">
        <f>IF(基本情報入力シート!X1738="","",基本情報入力シート!X1738)</f>
        <v/>
      </c>
      <c r="N1713" s="157" t="str">
        <f>IF(基本情報入力シート!Y1738="","",基本情報入力シート!Y1738)</f>
        <v/>
      </c>
      <c r="O1713" s="164"/>
      <c r="P1713" s="43"/>
      <c r="Q1713" s="860"/>
      <c r="R1713" s="861"/>
      <c r="S1713" s="154" t="str">
        <f>IFERROR(ROUNDDOWN(Q1713*VLOOKUP(N1713,【参考】数式用!$AR$2:$AW$48,MATCH(P1713,【参考】数式用!$AT$4:$AW$4)+2,FALSE)*0.5, 0), "")</f>
        <v/>
      </c>
      <c r="T1713" s="47"/>
      <c r="U1713" s="156" t="str">
        <f>IFERROR(IF(AG1713&lt;&gt;"",Q1713*VLOOKUP(N1713,【参考】数式用!$AG$2:$AL$48,MATCH(P1713,【参考】数式用!$AI$4:$AL$4,0)+2,0), ""), "")</f>
        <v/>
      </c>
      <c r="V1713" s="42"/>
      <c r="W1713" s="862"/>
      <c r="X1713" s="863"/>
      <c r="Y1713" s="43"/>
      <c r="Z1713" s="48"/>
      <c r="AA1713" s="155"/>
      <c r="AB1713" s="49"/>
      <c r="AC1713" s="864" t="str">
        <f>IFERROR(IF(AG1713&lt;&gt;"",Z1713*VLOOKUP(N1713,【参考】数式用!$AG$2:$AL$48,MATCH(Y1713,【参考】数式用!$AI$4:$AL$4,0)+2,0), ""), "")</f>
        <v/>
      </c>
      <c r="AD1713" s="864"/>
      <c r="AE1713" s="409"/>
      <c r="AF1713" s="53"/>
      <c r="AG1713" s="421" t="str">
        <f>IFERROR(VLOOKUP(O1713, 【参考】数式用!$AY$5:$AY$13, 1, FALSE), "")</f>
        <v/>
      </c>
      <c r="AH1713" s="422" t="str">
        <f>IFERROR(VLOOKUP(N1713, 【参考】数式用!$BA$2:$BB$48, 2, FALSE), "")</f>
        <v/>
      </c>
      <c r="AI1713" s="423" t="str">
        <f t="shared" si="56"/>
        <v/>
      </c>
      <c r="AJ1713" s="424" t="str">
        <f t="shared" si="57"/>
        <v/>
      </c>
    </row>
    <row r="1714" spans="1:36" ht="30" customHeight="1">
      <c r="A1714" s="153">
        <v>1701</v>
      </c>
      <c r="B1714" s="857" t="str">
        <f>IF(基本情報入力シート!C1739="","",基本情報入力シート!C1739)</f>
        <v/>
      </c>
      <c r="C1714" s="858"/>
      <c r="D1714" s="858"/>
      <c r="E1714" s="858"/>
      <c r="F1714" s="858"/>
      <c r="G1714" s="858"/>
      <c r="H1714" s="858"/>
      <c r="I1714" s="859"/>
      <c r="J1714" s="405" t="str">
        <f>IF(基本情報入力シート!M1739="","",基本情報入力シート!M1739)</f>
        <v/>
      </c>
      <c r="K1714" s="406" t="str">
        <f>IF(基本情報入力シート!R1739="","",基本情報入力シート!R1739)</f>
        <v/>
      </c>
      <c r="L1714" s="406" t="str">
        <f>IF(基本情報入力シート!W1739="","",基本情報入力シート!W1739)</f>
        <v/>
      </c>
      <c r="M1714" s="405" t="str">
        <f>IF(基本情報入力シート!X1739="","",基本情報入力シート!X1739)</f>
        <v/>
      </c>
      <c r="N1714" s="157" t="str">
        <f>IF(基本情報入力シート!Y1739="","",基本情報入力シート!Y1739)</f>
        <v/>
      </c>
      <c r="O1714" s="164"/>
      <c r="P1714" s="43"/>
      <c r="Q1714" s="860"/>
      <c r="R1714" s="861"/>
      <c r="S1714" s="154" t="str">
        <f>IFERROR(ROUNDDOWN(Q1714*VLOOKUP(N1714,【参考】数式用!$AR$2:$AW$48,MATCH(P1714,【参考】数式用!$AT$4:$AW$4)+2,FALSE)*0.5, 0), "")</f>
        <v/>
      </c>
      <c r="T1714" s="47"/>
      <c r="U1714" s="156" t="str">
        <f>IFERROR(IF(AG1714&lt;&gt;"",Q1714*VLOOKUP(N1714,【参考】数式用!$AG$2:$AL$48,MATCH(P1714,【参考】数式用!$AI$4:$AL$4,0)+2,0), ""), "")</f>
        <v/>
      </c>
      <c r="V1714" s="42"/>
      <c r="W1714" s="862"/>
      <c r="X1714" s="863"/>
      <c r="Y1714" s="43"/>
      <c r="Z1714" s="48"/>
      <c r="AA1714" s="155"/>
      <c r="AB1714" s="49"/>
      <c r="AC1714" s="864" t="str">
        <f>IFERROR(IF(AG1714&lt;&gt;"",Z1714*VLOOKUP(N1714,【参考】数式用!$AG$2:$AL$48,MATCH(Y1714,【参考】数式用!$AI$4:$AL$4,0)+2,0), ""), "")</f>
        <v/>
      </c>
      <c r="AD1714" s="864"/>
      <c r="AE1714" s="409"/>
      <c r="AF1714" s="53"/>
      <c r="AG1714" s="421" t="str">
        <f>IFERROR(VLOOKUP(O1714, 【参考】数式用!$AY$5:$AY$13, 1, FALSE), "")</f>
        <v/>
      </c>
      <c r="AH1714" s="422" t="str">
        <f>IFERROR(VLOOKUP(N1714, 【参考】数式用!$BA$2:$BB$48, 2, FALSE), "")</f>
        <v/>
      </c>
      <c r="AI1714" s="423" t="str">
        <f t="shared" si="56"/>
        <v/>
      </c>
      <c r="AJ1714" s="424" t="str">
        <f t="shared" si="57"/>
        <v/>
      </c>
    </row>
    <row r="1715" spans="1:36" ht="30" customHeight="1">
      <c r="A1715" s="153">
        <v>1702</v>
      </c>
      <c r="B1715" s="857" t="str">
        <f>IF(基本情報入力シート!C1740="","",基本情報入力シート!C1740)</f>
        <v/>
      </c>
      <c r="C1715" s="858"/>
      <c r="D1715" s="858"/>
      <c r="E1715" s="858"/>
      <c r="F1715" s="858"/>
      <c r="G1715" s="858"/>
      <c r="H1715" s="858"/>
      <c r="I1715" s="859"/>
      <c r="J1715" s="405" t="str">
        <f>IF(基本情報入力シート!M1740="","",基本情報入力シート!M1740)</f>
        <v/>
      </c>
      <c r="K1715" s="406" t="str">
        <f>IF(基本情報入力シート!R1740="","",基本情報入力シート!R1740)</f>
        <v/>
      </c>
      <c r="L1715" s="406" t="str">
        <f>IF(基本情報入力シート!W1740="","",基本情報入力シート!W1740)</f>
        <v/>
      </c>
      <c r="M1715" s="405" t="str">
        <f>IF(基本情報入力シート!X1740="","",基本情報入力シート!X1740)</f>
        <v/>
      </c>
      <c r="N1715" s="157" t="str">
        <f>IF(基本情報入力シート!Y1740="","",基本情報入力シート!Y1740)</f>
        <v/>
      </c>
      <c r="O1715" s="164"/>
      <c r="P1715" s="43"/>
      <c r="Q1715" s="860"/>
      <c r="R1715" s="861"/>
      <c r="S1715" s="154" t="str">
        <f>IFERROR(ROUNDDOWN(Q1715*VLOOKUP(N1715,【参考】数式用!$AR$2:$AW$48,MATCH(P1715,【参考】数式用!$AT$4:$AW$4)+2,FALSE)*0.5, 0), "")</f>
        <v/>
      </c>
      <c r="T1715" s="47"/>
      <c r="U1715" s="156" t="str">
        <f>IFERROR(IF(AG1715&lt;&gt;"",Q1715*VLOOKUP(N1715,【参考】数式用!$AG$2:$AL$48,MATCH(P1715,【参考】数式用!$AI$4:$AL$4,0)+2,0), ""), "")</f>
        <v/>
      </c>
      <c r="V1715" s="42"/>
      <c r="W1715" s="862"/>
      <c r="X1715" s="863"/>
      <c r="Y1715" s="43"/>
      <c r="Z1715" s="48"/>
      <c r="AA1715" s="155"/>
      <c r="AB1715" s="49"/>
      <c r="AC1715" s="864" t="str">
        <f>IFERROR(IF(AG1715&lt;&gt;"",Z1715*VLOOKUP(N1715,【参考】数式用!$AG$2:$AL$48,MATCH(Y1715,【参考】数式用!$AI$4:$AL$4,0)+2,0), ""), "")</f>
        <v/>
      </c>
      <c r="AD1715" s="864"/>
      <c r="AE1715" s="409"/>
      <c r="AF1715" s="53"/>
      <c r="AG1715" s="421" t="str">
        <f>IFERROR(VLOOKUP(O1715, 【参考】数式用!$AY$5:$AY$13, 1, FALSE), "")</f>
        <v/>
      </c>
      <c r="AH1715" s="422" t="str">
        <f>IFERROR(VLOOKUP(N1715, 【参考】数式用!$BA$2:$BB$48, 2, FALSE), "")</f>
        <v/>
      </c>
      <c r="AI1715" s="423" t="str">
        <f t="shared" si="56"/>
        <v/>
      </c>
      <c r="AJ1715" s="424" t="str">
        <f t="shared" si="57"/>
        <v/>
      </c>
    </row>
    <row r="1716" spans="1:36" ht="30" customHeight="1">
      <c r="A1716" s="153">
        <v>1703</v>
      </c>
      <c r="B1716" s="857" t="str">
        <f>IF(基本情報入力シート!C1741="","",基本情報入力シート!C1741)</f>
        <v/>
      </c>
      <c r="C1716" s="858"/>
      <c r="D1716" s="858"/>
      <c r="E1716" s="858"/>
      <c r="F1716" s="858"/>
      <c r="G1716" s="858"/>
      <c r="H1716" s="858"/>
      <c r="I1716" s="859"/>
      <c r="J1716" s="405" t="str">
        <f>IF(基本情報入力シート!M1741="","",基本情報入力シート!M1741)</f>
        <v/>
      </c>
      <c r="K1716" s="406" t="str">
        <f>IF(基本情報入力シート!R1741="","",基本情報入力シート!R1741)</f>
        <v/>
      </c>
      <c r="L1716" s="406" t="str">
        <f>IF(基本情報入力シート!W1741="","",基本情報入力シート!W1741)</f>
        <v/>
      </c>
      <c r="M1716" s="405" t="str">
        <f>IF(基本情報入力シート!X1741="","",基本情報入力シート!X1741)</f>
        <v/>
      </c>
      <c r="N1716" s="157" t="str">
        <f>IF(基本情報入力シート!Y1741="","",基本情報入力シート!Y1741)</f>
        <v/>
      </c>
      <c r="O1716" s="164"/>
      <c r="P1716" s="43"/>
      <c r="Q1716" s="860"/>
      <c r="R1716" s="861"/>
      <c r="S1716" s="154" t="str">
        <f>IFERROR(ROUNDDOWN(Q1716*VLOOKUP(N1716,【参考】数式用!$AR$2:$AW$48,MATCH(P1716,【参考】数式用!$AT$4:$AW$4)+2,FALSE)*0.5, 0), "")</f>
        <v/>
      </c>
      <c r="T1716" s="47"/>
      <c r="U1716" s="156" t="str">
        <f>IFERROR(IF(AG1716&lt;&gt;"",Q1716*VLOOKUP(N1716,【参考】数式用!$AG$2:$AL$48,MATCH(P1716,【参考】数式用!$AI$4:$AL$4,0)+2,0), ""), "")</f>
        <v/>
      </c>
      <c r="V1716" s="42"/>
      <c r="W1716" s="862"/>
      <c r="X1716" s="863"/>
      <c r="Y1716" s="43"/>
      <c r="Z1716" s="48"/>
      <c r="AA1716" s="155"/>
      <c r="AB1716" s="49"/>
      <c r="AC1716" s="864" t="str">
        <f>IFERROR(IF(AG1716&lt;&gt;"",Z1716*VLOOKUP(N1716,【参考】数式用!$AG$2:$AL$48,MATCH(Y1716,【参考】数式用!$AI$4:$AL$4,0)+2,0), ""), "")</f>
        <v/>
      </c>
      <c r="AD1716" s="864"/>
      <c r="AE1716" s="409"/>
      <c r="AF1716" s="53"/>
      <c r="AG1716" s="421" t="str">
        <f>IFERROR(VLOOKUP(O1716, 【参考】数式用!$AY$5:$AY$13, 1, FALSE), "")</f>
        <v/>
      </c>
      <c r="AH1716" s="422" t="str">
        <f>IFERROR(VLOOKUP(N1716, 【参考】数式用!$BA$2:$BB$48, 2, FALSE), "")</f>
        <v/>
      </c>
      <c r="AI1716" s="423" t="str">
        <f t="shared" si="56"/>
        <v/>
      </c>
      <c r="AJ1716" s="424" t="str">
        <f t="shared" si="57"/>
        <v/>
      </c>
    </row>
    <row r="1717" spans="1:36" ht="30" customHeight="1">
      <c r="A1717" s="153">
        <v>1704</v>
      </c>
      <c r="B1717" s="857" t="str">
        <f>IF(基本情報入力シート!C1742="","",基本情報入力シート!C1742)</f>
        <v/>
      </c>
      <c r="C1717" s="858"/>
      <c r="D1717" s="858"/>
      <c r="E1717" s="858"/>
      <c r="F1717" s="858"/>
      <c r="G1717" s="858"/>
      <c r="H1717" s="858"/>
      <c r="I1717" s="859"/>
      <c r="J1717" s="405" t="str">
        <f>IF(基本情報入力シート!M1742="","",基本情報入力シート!M1742)</f>
        <v/>
      </c>
      <c r="K1717" s="406" t="str">
        <f>IF(基本情報入力シート!R1742="","",基本情報入力シート!R1742)</f>
        <v/>
      </c>
      <c r="L1717" s="406" t="str">
        <f>IF(基本情報入力シート!W1742="","",基本情報入力シート!W1742)</f>
        <v/>
      </c>
      <c r="M1717" s="405" t="str">
        <f>IF(基本情報入力シート!X1742="","",基本情報入力シート!X1742)</f>
        <v/>
      </c>
      <c r="N1717" s="157" t="str">
        <f>IF(基本情報入力シート!Y1742="","",基本情報入力シート!Y1742)</f>
        <v/>
      </c>
      <c r="O1717" s="164"/>
      <c r="P1717" s="43"/>
      <c r="Q1717" s="860"/>
      <c r="R1717" s="861"/>
      <c r="S1717" s="154" t="str">
        <f>IFERROR(ROUNDDOWN(Q1717*VLOOKUP(N1717,【参考】数式用!$AR$2:$AW$48,MATCH(P1717,【参考】数式用!$AT$4:$AW$4)+2,FALSE)*0.5, 0), "")</f>
        <v/>
      </c>
      <c r="T1717" s="47"/>
      <c r="U1717" s="156" t="str">
        <f>IFERROR(IF(AG1717&lt;&gt;"",Q1717*VLOOKUP(N1717,【参考】数式用!$AG$2:$AL$48,MATCH(P1717,【参考】数式用!$AI$4:$AL$4,0)+2,0), ""), "")</f>
        <v/>
      </c>
      <c r="V1717" s="42"/>
      <c r="W1717" s="862"/>
      <c r="X1717" s="863"/>
      <c r="Y1717" s="43"/>
      <c r="Z1717" s="48"/>
      <c r="AA1717" s="155"/>
      <c r="AB1717" s="49"/>
      <c r="AC1717" s="864" t="str">
        <f>IFERROR(IF(AG1717&lt;&gt;"",Z1717*VLOOKUP(N1717,【参考】数式用!$AG$2:$AL$48,MATCH(Y1717,【参考】数式用!$AI$4:$AL$4,0)+2,0), ""), "")</f>
        <v/>
      </c>
      <c r="AD1717" s="864"/>
      <c r="AE1717" s="409"/>
      <c r="AF1717" s="53"/>
      <c r="AG1717" s="421" t="str">
        <f>IFERROR(VLOOKUP(O1717, 【参考】数式用!$AY$5:$AY$13, 1, FALSE), "")</f>
        <v/>
      </c>
      <c r="AH1717" s="422" t="str">
        <f>IFERROR(VLOOKUP(N1717, 【参考】数式用!$BA$2:$BB$48, 2, FALSE), "")</f>
        <v/>
      </c>
      <c r="AI1717" s="423" t="str">
        <f t="shared" si="56"/>
        <v/>
      </c>
      <c r="AJ1717" s="424" t="str">
        <f t="shared" si="57"/>
        <v/>
      </c>
    </row>
    <row r="1718" spans="1:36" ht="30" customHeight="1">
      <c r="A1718" s="153">
        <v>1705</v>
      </c>
      <c r="B1718" s="857" t="str">
        <f>IF(基本情報入力シート!C1743="","",基本情報入力シート!C1743)</f>
        <v/>
      </c>
      <c r="C1718" s="858"/>
      <c r="D1718" s="858"/>
      <c r="E1718" s="858"/>
      <c r="F1718" s="858"/>
      <c r="G1718" s="858"/>
      <c r="H1718" s="858"/>
      <c r="I1718" s="859"/>
      <c r="J1718" s="405" t="str">
        <f>IF(基本情報入力シート!M1743="","",基本情報入力シート!M1743)</f>
        <v/>
      </c>
      <c r="K1718" s="406" t="str">
        <f>IF(基本情報入力シート!R1743="","",基本情報入力シート!R1743)</f>
        <v/>
      </c>
      <c r="L1718" s="406" t="str">
        <f>IF(基本情報入力シート!W1743="","",基本情報入力シート!W1743)</f>
        <v/>
      </c>
      <c r="M1718" s="405" t="str">
        <f>IF(基本情報入力シート!X1743="","",基本情報入力シート!X1743)</f>
        <v/>
      </c>
      <c r="N1718" s="157" t="str">
        <f>IF(基本情報入力シート!Y1743="","",基本情報入力シート!Y1743)</f>
        <v/>
      </c>
      <c r="O1718" s="164"/>
      <c r="P1718" s="43"/>
      <c r="Q1718" s="860"/>
      <c r="R1718" s="861"/>
      <c r="S1718" s="154" t="str">
        <f>IFERROR(ROUNDDOWN(Q1718*VLOOKUP(N1718,【参考】数式用!$AR$2:$AW$48,MATCH(P1718,【参考】数式用!$AT$4:$AW$4)+2,FALSE)*0.5, 0), "")</f>
        <v/>
      </c>
      <c r="T1718" s="47"/>
      <c r="U1718" s="156" t="str">
        <f>IFERROR(IF(AG1718&lt;&gt;"",Q1718*VLOOKUP(N1718,【参考】数式用!$AG$2:$AL$48,MATCH(P1718,【参考】数式用!$AI$4:$AL$4,0)+2,0), ""), "")</f>
        <v/>
      </c>
      <c r="V1718" s="42"/>
      <c r="W1718" s="862"/>
      <c r="X1718" s="863"/>
      <c r="Y1718" s="43"/>
      <c r="Z1718" s="48"/>
      <c r="AA1718" s="155"/>
      <c r="AB1718" s="49"/>
      <c r="AC1718" s="864" t="str">
        <f>IFERROR(IF(AG1718&lt;&gt;"",Z1718*VLOOKUP(N1718,【参考】数式用!$AG$2:$AL$48,MATCH(Y1718,【参考】数式用!$AI$4:$AL$4,0)+2,0), ""), "")</f>
        <v/>
      </c>
      <c r="AD1718" s="864"/>
      <c r="AE1718" s="409"/>
      <c r="AF1718" s="53"/>
      <c r="AG1718" s="421" t="str">
        <f>IFERROR(VLOOKUP(O1718, 【参考】数式用!$AY$5:$AY$13, 1, FALSE), "")</f>
        <v/>
      </c>
      <c r="AH1718" s="422" t="str">
        <f>IFERROR(VLOOKUP(N1718, 【参考】数式用!$BA$2:$BB$48, 2, FALSE), "")</f>
        <v/>
      </c>
      <c r="AI1718" s="423" t="str">
        <f t="shared" si="56"/>
        <v/>
      </c>
      <c r="AJ1718" s="424" t="str">
        <f t="shared" si="57"/>
        <v/>
      </c>
    </row>
    <row r="1719" spans="1:36" ht="30" customHeight="1">
      <c r="A1719" s="153">
        <v>1706</v>
      </c>
      <c r="B1719" s="857" t="str">
        <f>IF(基本情報入力シート!C1744="","",基本情報入力シート!C1744)</f>
        <v/>
      </c>
      <c r="C1719" s="858"/>
      <c r="D1719" s="858"/>
      <c r="E1719" s="858"/>
      <c r="F1719" s="858"/>
      <c r="G1719" s="858"/>
      <c r="H1719" s="858"/>
      <c r="I1719" s="859"/>
      <c r="J1719" s="405" t="str">
        <f>IF(基本情報入力シート!M1744="","",基本情報入力シート!M1744)</f>
        <v/>
      </c>
      <c r="K1719" s="406" t="str">
        <f>IF(基本情報入力シート!R1744="","",基本情報入力シート!R1744)</f>
        <v/>
      </c>
      <c r="L1719" s="406" t="str">
        <f>IF(基本情報入力シート!W1744="","",基本情報入力シート!W1744)</f>
        <v/>
      </c>
      <c r="M1719" s="405" t="str">
        <f>IF(基本情報入力シート!X1744="","",基本情報入力シート!X1744)</f>
        <v/>
      </c>
      <c r="N1719" s="157" t="str">
        <f>IF(基本情報入力シート!Y1744="","",基本情報入力シート!Y1744)</f>
        <v/>
      </c>
      <c r="O1719" s="164"/>
      <c r="P1719" s="43"/>
      <c r="Q1719" s="860"/>
      <c r="R1719" s="861"/>
      <c r="S1719" s="154" t="str">
        <f>IFERROR(ROUNDDOWN(Q1719*VLOOKUP(N1719,【参考】数式用!$AR$2:$AW$48,MATCH(P1719,【参考】数式用!$AT$4:$AW$4)+2,FALSE)*0.5, 0), "")</f>
        <v/>
      </c>
      <c r="T1719" s="47"/>
      <c r="U1719" s="156" t="str">
        <f>IFERROR(IF(AG1719&lt;&gt;"",Q1719*VLOOKUP(N1719,【参考】数式用!$AG$2:$AL$48,MATCH(P1719,【参考】数式用!$AI$4:$AL$4,0)+2,0), ""), "")</f>
        <v/>
      </c>
      <c r="V1719" s="42"/>
      <c r="W1719" s="862"/>
      <c r="X1719" s="863"/>
      <c r="Y1719" s="43"/>
      <c r="Z1719" s="48"/>
      <c r="AA1719" s="155"/>
      <c r="AB1719" s="49"/>
      <c r="AC1719" s="864" t="str">
        <f>IFERROR(IF(AG1719&lt;&gt;"",Z1719*VLOOKUP(N1719,【参考】数式用!$AG$2:$AL$48,MATCH(Y1719,【参考】数式用!$AI$4:$AL$4,0)+2,0), ""), "")</f>
        <v/>
      </c>
      <c r="AD1719" s="864"/>
      <c r="AE1719" s="409"/>
      <c r="AF1719" s="53"/>
      <c r="AG1719" s="421" t="str">
        <f>IFERROR(VLOOKUP(O1719, 【参考】数式用!$AY$5:$AY$13, 1, FALSE), "")</f>
        <v/>
      </c>
      <c r="AH1719" s="422" t="str">
        <f>IFERROR(VLOOKUP(N1719, 【参考】数式用!$BA$2:$BB$48, 2, FALSE), "")</f>
        <v/>
      </c>
      <c r="AI1719" s="423" t="str">
        <f t="shared" si="56"/>
        <v/>
      </c>
      <c r="AJ1719" s="424" t="str">
        <f t="shared" si="57"/>
        <v/>
      </c>
    </row>
    <row r="1720" spans="1:36" ht="30" customHeight="1">
      <c r="A1720" s="153">
        <v>1707</v>
      </c>
      <c r="B1720" s="857" t="str">
        <f>IF(基本情報入力シート!C1745="","",基本情報入力シート!C1745)</f>
        <v/>
      </c>
      <c r="C1720" s="858"/>
      <c r="D1720" s="858"/>
      <c r="E1720" s="858"/>
      <c r="F1720" s="858"/>
      <c r="G1720" s="858"/>
      <c r="H1720" s="858"/>
      <c r="I1720" s="859"/>
      <c r="J1720" s="405" t="str">
        <f>IF(基本情報入力シート!M1745="","",基本情報入力シート!M1745)</f>
        <v/>
      </c>
      <c r="K1720" s="406" t="str">
        <f>IF(基本情報入力シート!R1745="","",基本情報入力シート!R1745)</f>
        <v/>
      </c>
      <c r="L1720" s="406" t="str">
        <f>IF(基本情報入力シート!W1745="","",基本情報入力シート!W1745)</f>
        <v/>
      </c>
      <c r="M1720" s="405" t="str">
        <f>IF(基本情報入力シート!X1745="","",基本情報入力シート!X1745)</f>
        <v/>
      </c>
      <c r="N1720" s="157" t="str">
        <f>IF(基本情報入力シート!Y1745="","",基本情報入力シート!Y1745)</f>
        <v/>
      </c>
      <c r="O1720" s="164"/>
      <c r="P1720" s="43"/>
      <c r="Q1720" s="860"/>
      <c r="R1720" s="861"/>
      <c r="S1720" s="154" t="str">
        <f>IFERROR(ROUNDDOWN(Q1720*VLOOKUP(N1720,【参考】数式用!$AR$2:$AW$48,MATCH(P1720,【参考】数式用!$AT$4:$AW$4)+2,FALSE)*0.5, 0), "")</f>
        <v/>
      </c>
      <c r="T1720" s="47"/>
      <c r="U1720" s="156" t="str">
        <f>IFERROR(IF(AG1720&lt;&gt;"",Q1720*VLOOKUP(N1720,【参考】数式用!$AG$2:$AL$48,MATCH(P1720,【参考】数式用!$AI$4:$AL$4,0)+2,0), ""), "")</f>
        <v/>
      </c>
      <c r="V1720" s="42"/>
      <c r="W1720" s="862"/>
      <c r="X1720" s="863"/>
      <c r="Y1720" s="43"/>
      <c r="Z1720" s="48"/>
      <c r="AA1720" s="155"/>
      <c r="AB1720" s="49"/>
      <c r="AC1720" s="864" t="str">
        <f>IFERROR(IF(AG1720&lt;&gt;"",Z1720*VLOOKUP(N1720,【参考】数式用!$AG$2:$AL$48,MATCH(Y1720,【参考】数式用!$AI$4:$AL$4,0)+2,0), ""), "")</f>
        <v/>
      </c>
      <c r="AD1720" s="864"/>
      <c r="AE1720" s="409"/>
      <c r="AF1720" s="53"/>
      <c r="AG1720" s="421" t="str">
        <f>IFERROR(VLOOKUP(O1720, 【参考】数式用!$AY$5:$AY$13, 1, FALSE), "")</f>
        <v/>
      </c>
      <c r="AH1720" s="422" t="str">
        <f>IFERROR(VLOOKUP(N1720, 【参考】数式用!$BA$2:$BB$48, 2, FALSE), "")</f>
        <v/>
      </c>
      <c r="AI1720" s="423" t="str">
        <f t="shared" si="56"/>
        <v/>
      </c>
      <c r="AJ1720" s="424" t="str">
        <f t="shared" si="57"/>
        <v/>
      </c>
    </row>
    <row r="1721" spans="1:36" ht="30" customHeight="1">
      <c r="A1721" s="153">
        <v>1708</v>
      </c>
      <c r="B1721" s="857" t="str">
        <f>IF(基本情報入力シート!C1746="","",基本情報入力シート!C1746)</f>
        <v/>
      </c>
      <c r="C1721" s="858"/>
      <c r="D1721" s="858"/>
      <c r="E1721" s="858"/>
      <c r="F1721" s="858"/>
      <c r="G1721" s="858"/>
      <c r="H1721" s="858"/>
      <c r="I1721" s="859"/>
      <c r="J1721" s="405" t="str">
        <f>IF(基本情報入力シート!M1746="","",基本情報入力シート!M1746)</f>
        <v/>
      </c>
      <c r="K1721" s="406" t="str">
        <f>IF(基本情報入力シート!R1746="","",基本情報入力シート!R1746)</f>
        <v/>
      </c>
      <c r="L1721" s="406" t="str">
        <f>IF(基本情報入力シート!W1746="","",基本情報入力シート!W1746)</f>
        <v/>
      </c>
      <c r="M1721" s="405" t="str">
        <f>IF(基本情報入力シート!X1746="","",基本情報入力シート!X1746)</f>
        <v/>
      </c>
      <c r="N1721" s="157" t="str">
        <f>IF(基本情報入力シート!Y1746="","",基本情報入力シート!Y1746)</f>
        <v/>
      </c>
      <c r="O1721" s="164"/>
      <c r="P1721" s="43"/>
      <c r="Q1721" s="860"/>
      <c r="R1721" s="861"/>
      <c r="S1721" s="154" t="str">
        <f>IFERROR(ROUNDDOWN(Q1721*VLOOKUP(N1721,【参考】数式用!$AR$2:$AW$48,MATCH(P1721,【参考】数式用!$AT$4:$AW$4)+2,FALSE)*0.5, 0), "")</f>
        <v/>
      </c>
      <c r="T1721" s="47"/>
      <c r="U1721" s="156" t="str">
        <f>IFERROR(IF(AG1721&lt;&gt;"",Q1721*VLOOKUP(N1721,【参考】数式用!$AG$2:$AL$48,MATCH(P1721,【参考】数式用!$AI$4:$AL$4,0)+2,0), ""), "")</f>
        <v/>
      </c>
      <c r="V1721" s="42"/>
      <c r="W1721" s="862"/>
      <c r="X1721" s="863"/>
      <c r="Y1721" s="43"/>
      <c r="Z1721" s="48"/>
      <c r="AA1721" s="155"/>
      <c r="AB1721" s="49"/>
      <c r="AC1721" s="864" t="str">
        <f>IFERROR(IF(AG1721&lt;&gt;"",Z1721*VLOOKUP(N1721,【参考】数式用!$AG$2:$AL$48,MATCH(Y1721,【参考】数式用!$AI$4:$AL$4,0)+2,0), ""), "")</f>
        <v/>
      </c>
      <c r="AD1721" s="864"/>
      <c r="AE1721" s="409"/>
      <c r="AF1721" s="53"/>
      <c r="AG1721" s="421" t="str">
        <f>IFERROR(VLOOKUP(O1721, 【参考】数式用!$AY$5:$AY$13, 1, FALSE), "")</f>
        <v/>
      </c>
      <c r="AH1721" s="422" t="str">
        <f>IFERROR(VLOOKUP(N1721, 【参考】数式用!$BA$2:$BB$48, 2, FALSE), "")</f>
        <v/>
      </c>
      <c r="AI1721" s="423" t="str">
        <f t="shared" si="56"/>
        <v/>
      </c>
      <c r="AJ1721" s="424" t="str">
        <f t="shared" si="57"/>
        <v/>
      </c>
    </row>
    <row r="1722" spans="1:36" ht="30" customHeight="1">
      <c r="A1722" s="153">
        <v>1709</v>
      </c>
      <c r="B1722" s="857" t="str">
        <f>IF(基本情報入力シート!C1747="","",基本情報入力シート!C1747)</f>
        <v/>
      </c>
      <c r="C1722" s="858"/>
      <c r="D1722" s="858"/>
      <c r="E1722" s="858"/>
      <c r="F1722" s="858"/>
      <c r="G1722" s="858"/>
      <c r="H1722" s="858"/>
      <c r="I1722" s="859"/>
      <c r="J1722" s="405" t="str">
        <f>IF(基本情報入力シート!M1747="","",基本情報入力シート!M1747)</f>
        <v/>
      </c>
      <c r="K1722" s="406" t="str">
        <f>IF(基本情報入力シート!R1747="","",基本情報入力シート!R1747)</f>
        <v/>
      </c>
      <c r="L1722" s="406" t="str">
        <f>IF(基本情報入力シート!W1747="","",基本情報入力シート!W1747)</f>
        <v/>
      </c>
      <c r="M1722" s="405" t="str">
        <f>IF(基本情報入力シート!X1747="","",基本情報入力シート!X1747)</f>
        <v/>
      </c>
      <c r="N1722" s="157" t="str">
        <f>IF(基本情報入力シート!Y1747="","",基本情報入力シート!Y1747)</f>
        <v/>
      </c>
      <c r="O1722" s="164"/>
      <c r="P1722" s="43"/>
      <c r="Q1722" s="860"/>
      <c r="R1722" s="861"/>
      <c r="S1722" s="154" t="str">
        <f>IFERROR(ROUNDDOWN(Q1722*VLOOKUP(N1722,【参考】数式用!$AR$2:$AW$48,MATCH(P1722,【参考】数式用!$AT$4:$AW$4)+2,FALSE)*0.5, 0), "")</f>
        <v/>
      </c>
      <c r="T1722" s="47"/>
      <c r="U1722" s="156" t="str">
        <f>IFERROR(IF(AG1722&lt;&gt;"",Q1722*VLOOKUP(N1722,【参考】数式用!$AG$2:$AL$48,MATCH(P1722,【参考】数式用!$AI$4:$AL$4,0)+2,0), ""), "")</f>
        <v/>
      </c>
      <c r="V1722" s="42"/>
      <c r="W1722" s="862"/>
      <c r="X1722" s="863"/>
      <c r="Y1722" s="43"/>
      <c r="Z1722" s="48"/>
      <c r="AA1722" s="155"/>
      <c r="AB1722" s="49"/>
      <c r="AC1722" s="864" t="str">
        <f>IFERROR(IF(AG1722&lt;&gt;"",Z1722*VLOOKUP(N1722,【参考】数式用!$AG$2:$AL$48,MATCH(Y1722,【参考】数式用!$AI$4:$AL$4,0)+2,0), ""), "")</f>
        <v/>
      </c>
      <c r="AD1722" s="864"/>
      <c r="AE1722" s="409"/>
      <c r="AF1722" s="53"/>
      <c r="AG1722" s="421" t="str">
        <f>IFERROR(VLOOKUP(O1722, 【参考】数式用!$AY$5:$AY$13, 1, FALSE), "")</f>
        <v/>
      </c>
      <c r="AH1722" s="422" t="str">
        <f>IFERROR(VLOOKUP(N1722, 【参考】数式用!$BA$2:$BB$48, 2, FALSE), "")</f>
        <v/>
      </c>
      <c r="AI1722" s="423" t="str">
        <f t="shared" si="56"/>
        <v/>
      </c>
      <c r="AJ1722" s="424" t="str">
        <f t="shared" si="57"/>
        <v/>
      </c>
    </row>
    <row r="1723" spans="1:36" ht="30" customHeight="1">
      <c r="A1723" s="153">
        <v>1710</v>
      </c>
      <c r="B1723" s="857" t="str">
        <f>IF(基本情報入力シート!C1748="","",基本情報入力シート!C1748)</f>
        <v/>
      </c>
      <c r="C1723" s="858"/>
      <c r="D1723" s="858"/>
      <c r="E1723" s="858"/>
      <c r="F1723" s="858"/>
      <c r="G1723" s="858"/>
      <c r="H1723" s="858"/>
      <c r="I1723" s="859"/>
      <c r="J1723" s="405" t="str">
        <f>IF(基本情報入力シート!M1748="","",基本情報入力シート!M1748)</f>
        <v/>
      </c>
      <c r="K1723" s="406" t="str">
        <f>IF(基本情報入力シート!R1748="","",基本情報入力シート!R1748)</f>
        <v/>
      </c>
      <c r="L1723" s="406" t="str">
        <f>IF(基本情報入力シート!W1748="","",基本情報入力シート!W1748)</f>
        <v/>
      </c>
      <c r="M1723" s="405" t="str">
        <f>IF(基本情報入力シート!X1748="","",基本情報入力シート!X1748)</f>
        <v/>
      </c>
      <c r="N1723" s="157" t="str">
        <f>IF(基本情報入力シート!Y1748="","",基本情報入力シート!Y1748)</f>
        <v/>
      </c>
      <c r="O1723" s="164"/>
      <c r="P1723" s="43"/>
      <c r="Q1723" s="860"/>
      <c r="R1723" s="861"/>
      <c r="S1723" s="154" t="str">
        <f>IFERROR(ROUNDDOWN(Q1723*VLOOKUP(N1723,【参考】数式用!$AR$2:$AW$48,MATCH(P1723,【参考】数式用!$AT$4:$AW$4)+2,FALSE)*0.5, 0), "")</f>
        <v/>
      </c>
      <c r="T1723" s="47"/>
      <c r="U1723" s="156" t="str">
        <f>IFERROR(IF(AG1723&lt;&gt;"",Q1723*VLOOKUP(N1723,【参考】数式用!$AG$2:$AL$48,MATCH(P1723,【参考】数式用!$AI$4:$AL$4,0)+2,0), ""), "")</f>
        <v/>
      </c>
      <c r="V1723" s="42"/>
      <c r="W1723" s="862"/>
      <c r="X1723" s="863"/>
      <c r="Y1723" s="43"/>
      <c r="Z1723" s="48"/>
      <c r="AA1723" s="155"/>
      <c r="AB1723" s="49"/>
      <c r="AC1723" s="864" t="str">
        <f>IFERROR(IF(AG1723&lt;&gt;"",Z1723*VLOOKUP(N1723,【参考】数式用!$AG$2:$AL$48,MATCH(Y1723,【参考】数式用!$AI$4:$AL$4,0)+2,0), ""), "")</f>
        <v/>
      </c>
      <c r="AD1723" s="864"/>
      <c r="AE1723" s="409"/>
      <c r="AF1723" s="53"/>
      <c r="AG1723" s="421" t="str">
        <f>IFERROR(VLOOKUP(O1723, 【参考】数式用!$AY$5:$AY$13, 1, FALSE), "")</f>
        <v/>
      </c>
      <c r="AH1723" s="422" t="str">
        <f>IFERROR(VLOOKUP(N1723, 【参考】数式用!$BA$2:$BB$48, 2, FALSE), "")</f>
        <v/>
      </c>
      <c r="AI1723" s="423" t="str">
        <f t="shared" si="56"/>
        <v/>
      </c>
      <c r="AJ1723" s="424" t="str">
        <f t="shared" si="57"/>
        <v/>
      </c>
    </row>
    <row r="1724" spans="1:36" ht="30" customHeight="1">
      <c r="A1724" s="153">
        <v>1711</v>
      </c>
      <c r="B1724" s="857" t="str">
        <f>IF(基本情報入力シート!C1749="","",基本情報入力シート!C1749)</f>
        <v/>
      </c>
      <c r="C1724" s="858"/>
      <c r="D1724" s="858"/>
      <c r="E1724" s="858"/>
      <c r="F1724" s="858"/>
      <c r="G1724" s="858"/>
      <c r="H1724" s="858"/>
      <c r="I1724" s="859"/>
      <c r="J1724" s="405" t="str">
        <f>IF(基本情報入力シート!M1749="","",基本情報入力シート!M1749)</f>
        <v/>
      </c>
      <c r="K1724" s="406" t="str">
        <f>IF(基本情報入力シート!R1749="","",基本情報入力シート!R1749)</f>
        <v/>
      </c>
      <c r="L1724" s="406" t="str">
        <f>IF(基本情報入力シート!W1749="","",基本情報入力シート!W1749)</f>
        <v/>
      </c>
      <c r="M1724" s="405" t="str">
        <f>IF(基本情報入力シート!X1749="","",基本情報入力シート!X1749)</f>
        <v/>
      </c>
      <c r="N1724" s="157" t="str">
        <f>IF(基本情報入力シート!Y1749="","",基本情報入力シート!Y1749)</f>
        <v/>
      </c>
      <c r="O1724" s="164"/>
      <c r="P1724" s="43"/>
      <c r="Q1724" s="860"/>
      <c r="R1724" s="861"/>
      <c r="S1724" s="154" t="str">
        <f>IFERROR(ROUNDDOWN(Q1724*VLOOKUP(N1724,【参考】数式用!$AR$2:$AW$48,MATCH(P1724,【参考】数式用!$AT$4:$AW$4)+2,FALSE)*0.5, 0), "")</f>
        <v/>
      </c>
      <c r="T1724" s="47"/>
      <c r="U1724" s="156" t="str">
        <f>IFERROR(IF(AG1724&lt;&gt;"",Q1724*VLOOKUP(N1724,【参考】数式用!$AG$2:$AL$48,MATCH(P1724,【参考】数式用!$AI$4:$AL$4,0)+2,0), ""), "")</f>
        <v/>
      </c>
      <c r="V1724" s="42"/>
      <c r="W1724" s="862"/>
      <c r="X1724" s="863"/>
      <c r="Y1724" s="43"/>
      <c r="Z1724" s="48"/>
      <c r="AA1724" s="155"/>
      <c r="AB1724" s="49"/>
      <c r="AC1724" s="864" t="str">
        <f>IFERROR(IF(AG1724&lt;&gt;"",Z1724*VLOOKUP(N1724,【参考】数式用!$AG$2:$AL$48,MATCH(Y1724,【参考】数式用!$AI$4:$AL$4,0)+2,0), ""), "")</f>
        <v/>
      </c>
      <c r="AD1724" s="864"/>
      <c r="AE1724" s="409"/>
      <c r="AF1724" s="53"/>
      <c r="AG1724" s="421" t="str">
        <f>IFERROR(VLOOKUP(O1724, 【参考】数式用!$AY$5:$AY$13, 1, FALSE), "")</f>
        <v/>
      </c>
      <c r="AH1724" s="422" t="str">
        <f>IFERROR(VLOOKUP(N1724, 【参考】数式用!$BA$2:$BB$48, 2, FALSE), "")</f>
        <v/>
      </c>
      <c r="AI1724" s="423" t="str">
        <f t="shared" si="56"/>
        <v/>
      </c>
      <c r="AJ1724" s="424" t="str">
        <f t="shared" si="57"/>
        <v/>
      </c>
    </row>
    <row r="1725" spans="1:36" ht="30" customHeight="1">
      <c r="A1725" s="153">
        <v>1712</v>
      </c>
      <c r="B1725" s="857" t="str">
        <f>IF(基本情報入力シート!C1750="","",基本情報入力シート!C1750)</f>
        <v/>
      </c>
      <c r="C1725" s="858"/>
      <c r="D1725" s="858"/>
      <c r="E1725" s="858"/>
      <c r="F1725" s="858"/>
      <c r="G1725" s="858"/>
      <c r="H1725" s="858"/>
      <c r="I1725" s="859"/>
      <c r="J1725" s="405" t="str">
        <f>IF(基本情報入力シート!M1750="","",基本情報入力シート!M1750)</f>
        <v/>
      </c>
      <c r="K1725" s="406" t="str">
        <f>IF(基本情報入力シート!R1750="","",基本情報入力シート!R1750)</f>
        <v/>
      </c>
      <c r="L1725" s="406" t="str">
        <f>IF(基本情報入力シート!W1750="","",基本情報入力シート!W1750)</f>
        <v/>
      </c>
      <c r="M1725" s="405" t="str">
        <f>IF(基本情報入力シート!X1750="","",基本情報入力シート!X1750)</f>
        <v/>
      </c>
      <c r="N1725" s="157" t="str">
        <f>IF(基本情報入力シート!Y1750="","",基本情報入力シート!Y1750)</f>
        <v/>
      </c>
      <c r="O1725" s="164"/>
      <c r="P1725" s="43"/>
      <c r="Q1725" s="860"/>
      <c r="R1725" s="861"/>
      <c r="S1725" s="154" t="str">
        <f>IFERROR(ROUNDDOWN(Q1725*VLOOKUP(N1725,【参考】数式用!$AR$2:$AW$48,MATCH(P1725,【参考】数式用!$AT$4:$AW$4)+2,FALSE)*0.5, 0), "")</f>
        <v/>
      </c>
      <c r="T1725" s="47"/>
      <c r="U1725" s="156" t="str">
        <f>IFERROR(IF(AG1725&lt;&gt;"",Q1725*VLOOKUP(N1725,【参考】数式用!$AG$2:$AL$48,MATCH(P1725,【参考】数式用!$AI$4:$AL$4,0)+2,0), ""), "")</f>
        <v/>
      </c>
      <c r="V1725" s="42"/>
      <c r="W1725" s="862"/>
      <c r="X1725" s="863"/>
      <c r="Y1725" s="43"/>
      <c r="Z1725" s="48"/>
      <c r="AA1725" s="155"/>
      <c r="AB1725" s="49"/>
      <c r="AC1725" s="864" t="str">
        <f>IFERROR(IF(AG1725&lt;&gt;"",Z1725*VLOOKUP(N1725,【参考】数式用!$AG$2:$AL$48,MATCH(Y1725,【参考】数式用!$AI$4:$AL$4,0)+2,0), ""), "")</f>
        <v/>
      </c>
      <c r="AD1725" s="864"/>
      <c r="AE1725" s="409"/>
      <c r="AF1725" s="53"/>
      <c r="AG1725" s="421" t="str">
        <f>IFERROR(VLOOKUP(O1725, 【参考】数式用!$AY$5:$AY$13, 1, FALSE), "")</f>
        <v/>
      </c>
      <c r="AH1725" s="422" t="str">
        <f>IFERROR(VLOOKUP(N1725, 【参考】数式用!$BA$2:$BB$48, 2, FALSE), "")</f>
        <v/>
      </c>
      <c r="AI1725" s="423" t="str">
        <f t="shared" si="56"/>
        <v/>
      </c>
      <c r="AJ1725" s="424" t="str">
        <f t="shared" si="57"/>
        <v/>
      </c>
    </row>
    <row r="1726" spans="1:36" ht="30" customHeight="1">
      <c r="A1726" s="153">
        <v>1713</v>
      </c>
      <c r="B1726" s="857" t="str">
        <f>IF(基本情報入力シート!C1751="","",基本情報入力シート!C1751)</f>
        <v/>
      </c>
      <c r="C1726" s="858"/>
      <c r="D1726" s="858"/>
      <c r="E1726" s="858"/>
      <c r="F1726" s="858"/>
      <c r="G1726" s="858"/>
      <c r="H1726" s="858"/>
      <c r="I1726" s="859"/>
      <c r="J1726" s="405" t="str">
        <f>IF(基本情報入力シート!M1751="","",基本情報入力シート!M1751)</f>
        <v/>
      </c>
      <c r="K1726" s="406" t="str">
        <f>IF(基本情報入力シート!R1751="","",基本情報入力シート!R1751)</f>
        <v/>
      </c>
      <c r="L1726" s="406" t="str">
        <f>IF(基本情報入力シート!W1751="","",基本情報入力シート!W1751)</f>
        <v/>
      </c>
      <c r="M1726" s="405" t="str">
        <f>IF(基本情報入力シート!X1751="","",基本情報入力シート!X1751)</f>
        <v/>
      </c>
      <c r="N1726" s="157" t="str">
        <f>IF(基本情報入力シート!Y1751="","",基本情報入力シート!Y1751)</f>
        <v/>
      </c>
      <c r="O1726" s="164"/>
      <c r="P1726" s="43"/>
      <c r="Q1726" s="860"/>
      <c r="R1726" s="861"/>
      <c r="S1726" s="154" t="str">
        <f>IFERROR(ROUNDDOWN(Q1726*VLOOKUP(N1726,【参考】数式用!$AR$2:$AW$48,MATCH(P1726,【参考】数式用!$AT$4:$AW$4)+2,FALSE)*0.5, 0), "")</f>
        <v/>
      </c>
      <c r="T1726" s="47"/>
      <c r="U1726" s="156" t="str">
        <f>IFERROR(IF(AG1726&lt;&gt;"",Q1726*VLOOKUP(N1726,【参考】数式用!$AG$2:$AL$48,MATCH(P1726,【参考】数式用!$AI$4:$AL$4,0)+2,0), ""), "")</f>
        <v/>
      </c>
      <c r="V1726" s="42"/>
      <c r="W1726" s="862"/>
      <c r="X1726" s="863"/>
      <c r="Y1726" s="43"/>
      <c r="Z1726" s="48"/>
      <c r="AA1726" s="155"/>
      <c r="AB1726" s="49"/>
      <c r="AC1726" s="864" t="str">
        <f>IFERROR(IF(AG1726&lt;&gt;"",Z1726*VLOOKUP(N1726,【参考】数式用!$AG$2:$AL$48,MATCH(Y1726,【参考】数式用!$AI$4:$AL$4,0)+2,0), ""), "")</f>
        <v/>
      </c>
      <c r="AD1726" s="864"/>
      <c r="AE1726" s="409"/>
      <c r="AF1726" s="53"/>
      <c r="AG1726" s="421" t="str">
        <f>IFERROR(VLOOKUP(O1726, 【参考】数式用!$AY$5:$AY$13, 1, FALSE), "")</f>
        <v/>
      </c>
      <c r="AH1726" s="422" t="str">
        <f>IFERROR(VLOOKUP(N1726, 【参考】数式用!$BA$2:$BB$48, 2, FALSE), "")</f>
        <v/>
      </c>
      <c r="AI1726" s="423" t="str">
        <f t="shared" si="56"/>
        <v/>
      </c>
      <c r="AJ1726" s="424" t="str">
        <f t="shared" si="57"/>
        <v/>
      </c>
    </row>
    <row r="1727" spans="1:36" ht="30" customHeight="1">
      <c r="A1727" s="153">
        <v>1714</v>
      </c>
      <c r="B1727" s="857" t="str">
        <f>IF(基本情報入力シート!C1752="","",基本情報入力シート!C1752)</f>
        <v/>
      </c>
      <c r="C1727" s="858"/>
      <c r="D1727" s="858"/>
      <c r="E1727" s="858"/>
      <c r="F1727" s="858"/>
      <c r="G1727" s="858"/>
      <c r="H1727" s="858"/>
      <c r="I1727" s="859"/>
      <c r="J1727" s="405" t="str">
        <f>IF(基本情報入力シート!M1752="","",基本情報入力シート!M1752)</f>
        <v/>
      </c>
      <c r="K1727" s="406" t="str">
        <f>IF(基本情報入力シート!R1752="","",基本情報入力シート!R1752)</f>
        <v/>
      </c>
      <c r="L1727" s="406" t="str">
        <f>IF(基本情報入力シート!W1752="","",基本情報入力シート!W1752)</f>
        <v/>
      </c>
      <c r="M1727" s="405" t="str">
        <f>IF(基本情報入力シート!X1752="","",基本情報入力シート!X1752)</f>
        <v/>
      </c>
      <c r="N1727" s="157" t="str">
        <f>IF(基本情報入力シート!Y1752="","",基本情報入力シート!Y1752)</f>
        <v/>
      </c>
      <c r="O1727" s="164"/>
      <c r="P1727" s="43"/>
      <c r="Q1727" s="860"/>
      <c r="R1727" s="861"/>
      <c r="S1727" s="154" t="str">
        <f>IFERROR(ROUNDDOWN(Q1727*VLOOKUP(N1727,【参考】数式用!$AR$2:$AW$48,MATCH(P1727,【参考】数式用!$AT$4:$AW$4)+2,FALSE)*0.5, 0), "")</f>
        <v/>
      </c>
      <c r="T1727" s="47"/>
      <c r="U1727" s="156" t="str">
        <f>IFERROR(IF(AG1727&lt;&gt;"",Q1727*VLOOKUP(N1727,【参考】数式用!$AG$2:$AL$48,MATCH(P1727,【参考】数式用!$AI$4:$AL$4,0)+2,0), ""), "")</f>
        <v/>
      </c>
      <c r="V1727" s="42"/>
      <c r="W1727" s="862"/>
      <c r="X1727" s="863"/>
      <c r="Y1727" s="43"/>
      <c r="Z1727" s="48"/>
      <c r="AA1727" s="155"/>
      <c r="AB1727" s="49"/>
      <c r="AC1727" s="864" t="str">
        <f>IFERROR(IF(AG1727&lt;&gt;"",Z1727*VLOOKUP(N1727,【参考】数式用!$AG$2:$AL$48,MATCH(Y1727,【参考】数式用!$AI$4:$AL$4,0)+2,0), ""), "")</f>
        <v/>
      </c>
      <c r="AD1727" s="864"/>
      <c r="AE1727" s="409"/>
      <c r="AF1727" s="53"/>
      <c r="AG1727" s="421" t="str">
        <f>IFERROR(VLOOKUP(O1727, 【参考】数式用!$AY$5:$AY$13, 1, FALSE), "")</f>
        <v/>
      </c>
      <c r="AH1727" s="422" t="str">
        <f>IFERROR(VLOOKUP(N1727, 【参考】数式用!$BA$2:$BB$48, 2, FALSE), "")</f>
        <v/>
      </c>
      <c r="AI1727" s="423" t="str">
        <f t="shared" si="56"/>
        <v/>
      </c>
      <c r="AJ1727" s="424" t="str">
        <f t="shared" si="57"/>
        <v/>
      </c>
    </row>
    <row r="1728" spans="1:36" ht="30" customHeight="1">
      <c r="A1728" s="153">
        <v>1715</v>
      </c>
      <c r="B1728" s="857" t="str">
        <f>IF(基本情報入力シート!C1753="","",基本情報入力シート!C1753)</f>
        <v/>
      </c>
      <c r="C1728" s="858"/>
      <c r="D1728" s="858"/>
      <c r="E1728" s="858"/>
      <c r="F1728" s="858"/>
      <c r="G1728" s="858"/>
      <c r="H1728" s="858"/>
      <c r="I1728" s="859"/>
      <c r="J1728" s="405" t="str">
        <f>IF(基本情報入力シート!M1753="","",基本情報入力シート!M1753)</f>
        <v/>
      </c>
      <c r="K1728" s="406" t="str">
        <f>IF(基本情報入力シート!R1753="","",基本情報入力シート!R1753)</f>
        <v/>
      </c>
      <c r="L1728" s="406" t="str">
        <f>IF(基本情報入力シート!W1753="","",基本情報入力シート!W1753)</f>
        <v/>
      </c>
      <c r="M1728" s="405" t="str">
        <f>IF(基本情報入力シート!X1753="","",基本情報入力シート!X1753)</f>
        <v/>
      </c>
      <c r="N1728" s="157" t="str">
        <f>IF(基本情報入力シート!Y1753="","",基本情報入力シート!Y1753)</f>
        <v/>
      </c>
      <c r="O1728" s="164"/>
      <c r="P1728" s="43"/>
      <c r="Q1728" s="860"/>
      <c r="R1728" s="861"/>
      <c r="S1728" s="154" t="str">
        <f>IFERROR(ROUNDDOWN(Q1728*VLOOKUP(N1728,【参考】数式用!$AR$2:$AW$48,MATCH(P1728,【参考】数式用!$AT$4:$AW$4)+2,FALSE)*0.5, 0), "")</f>
        <v/>
      </c>
      <c r="T1728" s="47"/>
      <c r="U1728" s="156" t="str">
        <f>IFERROR(IF(AG1728&lt;&gt;"",Q1728*VLOOKUP(N1728,【参考】数式用!$AG$2:$AL$48,MATCH(P1728,【参考】数式用!$AI$4:$AL$4,0)+2,0), ""), "")</f>
        <v/>
      </c>
      <c r="V1728" s="42"/>
      <c r="W1728" s="862"/>
      <c r="X1728" s="863"/>
      <c r="Y1728" s="43"/>
      <c r="Z1728" s="48"/>
      <c r="AA1728" s="155"/>
      <c r="AB1728" s="49"/>
      <c r="AC1728" s="864" t="str">
        <f>IFERROR(IF(AG1728&lt;&gt;"",Z1728*VLOOKUP(N1728,【参考】数式用!$AG$2:$AL$48,MATCH(Y1728,【参考】数式用!$AI$4:$AL$4,0)+2,0), ""), "")</f>
        <v/>
      </c>
      <c r="AD1728" s="864"/>
      <c r="AE1728" s="409"/>
      <c r="AF1728" s="53"/>
      <c r="AG1728" s="421" t="str">
        <f>IFERROR(VLOOKUP(O1728, 【参考】数式用!$AY$5:$AY$13, 1, FALSE), "")</f>
        <v/>
      </c>
      <c r="AH1728" s="422" t="str">
        <f>IFERROR(VLOOKUP(N1728, 【参考】数式用!$BA$2:$BB$48, 2, FALSE), "")</f>
        <v/>
      </c>
      <c r="AI1728" s="423" t="str">
        <f t="shared" si="56"/>
        <v/>
      </c>
      <c r="AJ1728" s="424" t="str">
        <f t="shared" si="57"/>
        <v/>
      </c>
    </row>
    <row r="1729" spans="1:36" ht="30" customHeight="1">
      <c r="A1729" s="153">
        <v>1716</v>
      </c>
      <c r="B1729" s="857" t="str">
        <f>IF(基本情報入力シート!C1754="","",基本情報入力シート!C1754)</f>
        <v/>
      </c>
      <c r="C1729" s="858"/>
      <c r="D1729" s="858"/>
      <c r="E1729" s="858"/>
      <c r="F1729" s="858"/>
      <c r="G1729" s="858"/>
      <c r="H1729" s="858"/>
      <c r="I1729" s="859"/>
      <c r="J1729" s="405" t="str">
        <f>IF(基本情報入力シート!M1754="","",基本情報入力シート!M1754)</f>
        <v/>
      </c>
      <c r="K1729" s="406" t="str">
        <f>IF(基本情報入力シート!R1754="","",基本情報入力シート!R1754)</f>
        <v/>
      </c>
      <c r="L1729" s="406" t="str">
        <f>IF(基本情報入力シート!W1754="","",基本情報入力シート!W1754)</f>
        <v/>
      </c>
      <c r="M1729" s="405" t="str">
        <f>IF(基本情報入力シート!X1754="","",基本情報入力シート!X1754)</f>
        <v/>
      </c>
      <c r="N1729" s="157" t="str">
        <f>IF(基本情報入力シート!Y1754="","",基本情報入力シート!Y1754)</f>
        <v/>
      </c>
      <c r="O1729" s="164"/>
      <c r="P1729" s="43"/>
      <c r="Q1729" s="860"/>
      <c r="R1729" s="861"/>
      <c r="S1729" s="154" t="str">
        <f>IFERROR(ROUNDDOWN(Q1729*VLOOKUP(N1729,【参考】数式用!$AR$2:$AW$48,MATCH(P1729,【参考】数式用!$AT$4:$AW$4)+2,FALSE)*0.5, 0), "")</f>
        <v/>
      </c>
      <c r="T1729" s="47"/>
      <c r="U1729" s="156" t="str">
        <f>IFERROR(IF(AG1729&lt;&gt;"",Q1729*VLOOKUP(N1729,【参考】数式用!$AG$2:$AL$48,MATCH(P1729,【参考】数式用!$AI$4:$AL$4,0)+2,0), ""), "")</f>
        <v/>
      </c>
      <c r="V1729" s="42"/>
      <c r="W1729" s="862"/>
      <c r="X1729" s="863"/>
      <c r="Y1729" s="43"/>
      <c r="Z1729" s="48"/>
      <c r="AA1729" s="155"/>
      <c r="AB1729" s="49"/>
      <c r="AC1729" s="864" t="str">
        <f>IFERROR(IF(AG1729&lt;&gt;"",Z1729*VLOOKUP(N1729,【参考】数式用!$AG$2:$AL$48,MATCH(Y1729,【参考】数式用!$AI$4:$AL$4,0)+2,0), ""), "")</f>
        <v/>
      </c>
      <c r="AD1729" s="864"/>
      <c r="AE1729" s="409"/>
      <c r="AF1729" s="53"/>
      <c r="AG1729" s="421" t="str">
        <f>IFERROR(VLOOKUP(O1729, 【参考】数式用!$AY$5:$AY$13, 1, FALSE), "")</f>
        <v/>
      </c>
      <c r="AH1729" s="422" t="str">
        <f>IFERROR(VLOOKUP(N1729, 【参考】数式用!$BA$2:$BB$48, 2, FALSE), "")</f>
        <v/>
      </c>
      <c r="AI1729" s="423" t="str">
        <f t="shared" si="56"/>
        <v/>
      </c>
      <c r="AJ1729" s="424" t="str">
        <f t="shared" si="57"/>
        <v/>
      </c>
    </row>
    <row r="1730" spans="1:36" ht="30" customHeight="1">
      <c r="A1730" s="153">
        <v>1717</v>
      </c>
      <c r="B1730" s="857" t="str">
        <f>IF(基本情報入力シート!C1755="","",基本情報入力シート!C1755)</f>
        <v/>
      </c>
      <c r="C1730" s="858"/>
      <c r="D1730" s="858"/>
      <c r="E1730" s="858"/>
      <c r="F1730" s="858"/>
      <c r="G1730" s="858"/>
      <c r="H1730" s="858"/>
      <c r="I1730" s="859"/>
      <c r="J1730" s="405" t="str">
        <f>IF(基本情報入力シート!M1755="","",基本情報入力シート!M1755)</f>
        <v/>
      </c>
      <c r="K1730" s="406" t="str">
        <f>IF(基本情報入力シート!R1755="","",基本情報入力シート!R1755)</f>
        <v/>
      </c>
      <c r="L1730" s="406" t="str">
        <f>IF(基本情報入力シート!W1755="","",基本情報入力シート!W1755)</f>
        <v/>
      </c>
      <c r="M1730" s="405" t="str">
        <f>IF(基本情報入力シート!X1755="","",基本情報入力シート!X1755)</f>
        <v/>
      </c>
      <c r="N1730" s="157" t="str">
        <f>IF(基本情報入力シート!Y1755="","",基本情報入力シート!Y1755)</f>
        <v/>
      </c>
      <c r="O1730" s="164"/>
      <c r="P1730" s="43"/>
      <c r="Q1730" s="860"/>
      <c r="R1730" s="861"/>
      <c r="S1730" s="154" t="str">
        <f>IFERROR(ROUNDDOWN(Q1730*VLOOKUP(N1730,【参考】数式用!$AR$2:$AW$48,MATCH(P1730,【参考】数式用!$AT$4:$AW$4)+2,FALSE)*0.5, 0), "")</f>
        <v/>
      </c>
      <c r="T1730" s="47"/>
      <c r="U1730" s="156" t="str">
        <f>IFERROR(IF(AG1730&lt;&gt;"",Q1730*VLOOKUP(N1730,【参考】数式用!$AG$2:$AL$48,MATCH(P1730,【参考】数式用!$AI$4:$AL$4,0)+2,0), ""), "")</f>
        <v/>
      </c>
      <c r="V1730" s="42"/>
      <c r="W1730" s="862"/>
      <c r="X1730" s="863"/>
      <c r="Y1730" s="43"/>
      <c r="Z1730" s="48"/>
      <c r="AA1730" s="155"/>
      <c r="AB1730" s="49"/>
      <c r="AC1730" s="864" t="str">
        <f>IFERROR(IF(AG1730&lt;&gt;"",Z1730*VLOOKUP(N1730,【参考】数式用!$AG$2:$AL$48,MATCH(Y1730,【参考】数式用!$AI$4:$AL$4,0)+2,0), ""), "")</f>
        <v/>
      </c>
      <c r="AD1730" s="864"/>
      <c r="AE1730" s="409"/>
      <c r="AF1730" s="53"/>
      <c r="AG1730" s="421" t="str">
        <f>IFERROR(VLOOKUP(O1730, 【参考】数式用!$AY$5:$AY$13, 1, FALSE), "")</f>
        <v/>
      </c>
      <c r="AH1730" s="422" t="str">
        <f>IFERROR(VLOOKUP(N1730, 【参考】数式用!$BA$2:$BB$48, 2, FALSE), "")</f>
        <v/>
      </c>
      <c r="AI1730" s="423" t="str">
        <f t="shared" si="56"/>
        <v/>
      </c>
      <c r="AJ1730" s="424" t="str">
        <f t="shared" si="57"/>
        <v/>
      </c>
    </row>
    <row r="1731" spans="1:36" ht="30" customHeight="1">
      <c r="A1731" s="153">
        <v>1718</v>
      </c>
      <c r="B1731" s="857" t="str">
        <f>IF(基本情報入力シート!C1756="","",基本情報入力シート!C1756)</f>
        <v/>
      </c>
      <c r="C1731" s="858"/>
      <c r="D1731" s="858"/>
      <c r="E1731" s="858"/>
      <c r="F1731" s="858"/>
      <c r="G1731" s="858"/>
      <c r="H1731" s="858"/>
      <c r="I1731" s="859"/>
      <c r="J1731" s="405" t="str">
        <f>IF(基本情報入力シート!M1756="","",基本情報入力シート!M1756)</f>
        <v/>
      </c>
      <c r="K1731" s="406" t="str">
        <f>IF(基本情報入力シート!R1756="","",基本情報入力シート!R1756)</f>
        <v/>
      </c>
      <c r="L1731" s="406" t="str">
        <f>IF(基本情報入力シート!W1756="","",基本情報入力シート!W1756)</f>
        <v/>
      </c>
      <c r="M1731" s="405" t="str">
        <f>IF(基本情報入力シート!X1756="","",基本情報入力シート!X1756)</f>
        <v/>
      </c>
      <c r="N1731" s="157" t="str">
        <f>IF(基本情報入力シート!Y1756="","",基本情報入力シート!Y1756)</f>
        <v/>
      </c>
      <c r="O1731" s="164"/>
      <c r="P1731" s="43"/>
      <c r="Q1731" s="860"/>
      <c r="R1731" s="861"/>
      <c r="S1731" s="154" t="str">
        <f>IFERROR(ROUNDDOWN(Q1731*VLOOKUP(N1731,【参考】数式用!$AR$2:$AW$48,MATCH(P1731,【参考】数式用!$AT$4:$AW$4)+2,FALSE)*0.5, 0), "")</f>
        <v/>
      </c>
      <c r="T1731" s="47"/>
      <c r="U1731" s="156" t="str">
        <f>IFERROR(IF(AG1731&lt;&gt;"",Q1731*VLOOKUP(N1731,【参考】数式用!$AG$2:$AL$48,MATCH(P1731,【参考】数式用!$AI$4:$AL$4,0)+2,0), ""), "")</f>
        <v/>
      </c>
      <c r="V1731" s="42"/>
      <c r="W1731" s="862"/>
      <c r="X1731" s="863"/>
      <c r="Y1731" s="43"/>
      <c r="Z1731" s="48"/>
      <c r="AA1731" s="155"/>
      <c r="AB1731" s="49"/>
      <c r="AC1731" s="864" t="str">
        <f>IFERROR(IF(AG1731&lt;&gt;"",Z1731*VLOOKUP(N1731,【参考】数式用!$AG$2:$AL$48,MATCH(Y1731,【参考】数式用!$AI$4:$AL$4,0)+2,0), ""), "")</f>
        <v/>
      </c>
      <c r="AD1731" s="864"/>
      <c r="AE1731" s="409"/>
      <c r="AF1731" s="53"/>
      <c r="AG1731" s="421" t="str">
        <f>IFERROR(VLOOKUP(O1731, 【参考】数式用!$AY$5:$AY$13, 1, FALSE), "")</f>
        <v/>
      </c>
      <c r="AH1731" s="422" t="str">
        <f>IFERROR(VLOOKUP(N1731, 【参考】数式用!$BA$2:$BB$48, 2, FALSE), "")</f>
        <v/>
      </c>
      <c r="AI1731" s="423" t="str">
        <f t="shared" si="56"/>
        <v/>
      </c>
      <c r="AJ1731" s="424" t="str">
        <f t="shared" si="57"/>
        <v/>
      </c>
    </row>
    <row r="1732" spans="1:36" ht="30" customHeight="1">
      <c r="A1732" s="153">
        <v>1719</v>
      </c>
      <c r="B1732" s="857" t="str">
        <f>IF(基本情報入力シート!C1757="","",基本情報入力シート!C1757)</f>
        <v/>
      </c>
      <c r="C1732" s="858"/>
      <c r="D1732" s="858"/>
      <c r="E1732" s="858"/>
      <c r="F1732" s="858"/>
      <c r="G1732" s="858"/>
      <c r="H1732" s="858"/>
      <c r="I1732" s="859"/>
      <c r="J1732" s="405" t="str">
        <f>IF(基本情報入力シート!M1757="","",基本情報入力シート!M1757)</f>
        <v/>
      </c>
      <c r="K1732" s="406" t="str">
        <f>IF(基本情報入力シート!R1757="","",基本情報入力シート!R1757)</f>
        <v/>
      </c>
      <c r="L1732" s="406" t="str">
        <f>IF(基本情報入力シート!W1757="","",基本情報入力シート!W1757)</f>
        <v/>
      </c>
      <c r="M1732" s="405" t="str">
        <f>IF(基本情報入力シート!X1757="","",基本情報入力シート!X1757)</f>
        <v/>
      </c>
      <c r="N1732" s="157" t="str">
        <f>IF(基本情報入力シート!Y1757="","",基本情報入力シート!Y1757)</f>
        <v/>
      </c>
      <c r="O1732" s="164"/>
      <c r="P1732" s="43"/>
      <c r="Q1732" s="860"/>
      <c r="R1732" s="861"/>
      <c r="S1732" s="154" t="str">
        <f>IFERROR(ROUNDDOWN(Q1732*VLOOKUP(N1732,【参考】数式用!$AR$2:$AW$48,MATCH(P1732,【参考】数式用!$AT$4:$AW$4)+2,FALSE)*0.5, 0), "")</f>
        <v/>
      </c>
      <c r="T1732" s="47"/>
      <c r="U1732" s="156" t="str">
        <f>IFERROR(IF(AG1732&lt;&gt;"",Q1732*VLOOKUP(N1732,【参考】数式用!$AG$2:$AL$48,MATCH(P1732,【参考】数式用!$AI$4:$AL$4,0)+2,0), ""), "")</f>
        <v/>
      </c>
      <c r="V1732" s="42"/>
      <c r="W1732" s="862"/>
      <c r="X1732" s="863"/>
      <c r="Y1732" s="43"/>
      <c r="Z1732" s="48"/>
      <c r="AA1732" s="155"/>
      <c r="AB1732" s="49"/>
      <c r="AC1732" s="864" t="str">
        <f>IFERROR(IF(AG1732&lt;&gt;"",Z1732*VLOOKUP(N1732,【参考】数式用!$AG$2:$AL$48,MATCH(Y1732,【参考】数式用!$AI$4:$AL$4,0)+2,0), ""), "")</f>
        <v/>
      </c>
      <c r="AD1732" s="864"/>
      <c r="AE1732" s="409"/>
      <c r="AF1732" s="53"/>
      <c r="AG1732" s="421" t="str">
        <f>IFERROR(VLOOKUP(O1732, 【参考】数式用!$AY$5:$AY$13, 1, FALSE), "")</f>
        <v/>
      </c>
      <c r="AH1732" s="422" t="str">
        <f>IFERROR(VLOOKUP(N1732, 【参考】数式用!$BA$2:$BB$48, 2, FALSE), "")</f>
        <v/>
      </c>
      <c r="AI1732" s="423" t="str">
        <f t="shared" si="56"/>
        <v/>
      </c>
      <c r="AJ1732" s="424" t="str">
        <f t="shared" si="57"/>
        <v/>
      </c>
    </row>
    <row r="1733" spans="1:36" ht="30" customHeight="1">
      <c r="A1733" s="153">
        <v>1720</v>
      </c>
      <c r="B1733" s="857" t="str">
        <f>IF(基本情報入力シート!C1758="","",基本情報入力シート!C1758)</f>
        <v/>
      </c>
      <c r="C1733" s="858"/>
      <c r="D1733" s="858"/>
      <c r="E1733" s="858"/>
      <c r="F1733" s="858"/>
      <c r="G1733" s="858"/>
      <c r="H1733" s="858"/>
      <c r="I1733" s="859"/>
      <c r="J1733" s="405" t="str">
        <f>IF(基本情報入力シート!M1758="","",基本情報入力シート!M1758)</f>
        <v/>
      </c>
      <c r="K1733" s="406" t="str">
        <f>IF(基本情報入力シート!R1758="","",基本情報入力シート!R1758)</f>
        <v/>
      </c>
      <c r="L1733" s="406" t="str">
        <f>IF(基本情報入力シート!W1758="","",基本情報入力シート!W1758)</f>
        <v/>
      </c>
      <c r="M1733" s="405" t="str">
        <f>IF(基本情報入力シート!X1758="","",基本情報入力シート!X1758)</f>
        <v/>
      </c>
      <c r="N1733" s="157" t="str">
        <f>IF(基本情報入力シート!Y1758="","",基本情報入力シート!Y1758)</f>
        <v/>
      </c>
      <c r="O1733" s="164"/>
      <c r="P1733" s="43"/>
      <c r="Q1733" s="860"/>
      <c r="R1733" s="861"/>
      <c r="S1733" s="154" t="str">
        <f>IFERROR(ROUNDDOWN(Q1733*VLOOKUP(N1733,【参考】数式用!$AR$2:$AW$48,MATCH(P1733,【参考】数式用!$AT$4:$AW$4)+2,FALSE)*0.5, 0), "")</f>
        <v/>
      </c>
      <c r="T1733" s="47"/>
      <c r="U1733" s="156" t="str">
        <f>IFERROR(IF(AG1733&lt;&gt;"",Q1733*VLOOKUP(N1733,【参考】数式用!$AG$2:$AL$48,MATCH(P1733,【参考】数式用!$AI$4:$AL$4,0)+2,0), ""), "")</f>
        <v/>
      </c>
      <c r="V1733" s="42"/>
      <c r="W1733" s="862"/>
      <c r="X1733" s="863"/>
      <c r="Y1733" s="43"/>
      <c r="Z1733" s="48"/>
      <c r="AA1733" s="155"/>
      <c r="AB1733" s="49"/>
      <c r="AC1733" s="864" t="str">
        <f>IFERROR(IF(AG1733&lt;&gt;"",Z1733*VLOOKUP(N1733,【参考】数式用!$AG$2:$AL$48,MATCH(Y1733,【参考】数式用!$AI$4:$AL$4,0)+2,0), ""), "")</f>
        <v/>
      </c>
      <c r="AD1733" s="864"/>
      <c r="AE1733" s="409"/>
      <c r="AF1733" s="53"/>
      <c r="AG1733" s="421" t="str">
        <f>IFERROR(VLOOKUP(O1733, 【参考】数式用!$AY$5:$AY$13, 1, FALSE), "")</f>
        <v/>
      </c>
      <c r="AH1733" s="422" t="str">
        <f>IFERROR(VLOOKUP(N1733, 【参考】数式用!$BA$2:$BB$48, 2, FALSE), "")</f>
        <v/>
      </c>
      <c r="AI1733" s="423" t="str">
        <f t="shared" si="56"/>
        <v/>
      </c>
      <c r="AJ1733" s="424" t="str">
        <f t="shared" si="57"/>
        <v/>
      </c>
    </row>
    <row r="1734" spans="1:36" ht="30" customHeight="1">
      <c r="A1734" s="153">
        <v>1721</v>
      </c>
      <c r="B1734" s="857" t="str">
        <f>IF(基本情報入力シート!C1759="","",基本情報入力シート!C1759)</f>
        <v/>
      </c>
      <c r="C1734" s="858"/>
      <c r="D1734" s="858"/>
      <c r="E1734" s="858"/>
      <c r="F1734" s="858"/>
      <c r="G1734" s="858"/>
      <c r="H1734" s="858"/>
      <c r="I1734" s="859"/>
      <c r="J1734" s="405" t="str">
        <f>IF(基本情報入力シート!M1759="","",基本情報入力シート!M1759)</f>
        <v/>
      </c>
      <c r="K1734" s="406" t="str">
        <f>IF(基本情報入力シート!R1759="","",基本情報入力シート!R1759)</f>
        <v/>
      </c>
      <c r="L1734" s="406" t="str">
        <f>IF(基本情報入力シート!W1759="","",基本情報入力シート!W1759)</f>
        <v/>
      </c>
      <c r="M1734" s="405" t="str">
        <f>IF(基本情報入力シート!X1759="","",基本情報入力シート!X1759)</f>
        <v/>
      </c>
      <c r="N1734" s="157" t="str">
        <f>IF(基本情報入力シート!Y1759="","",基本情報入力シート!Y1759)</f>
        <v/>
      </c>
      <c r="O1734" s="164"/>
      <c r="P1734" s="43"/>
      <c r="Q1734" s="860"/>
      <c r="R1734" s="861"/>
      <c r="S1734" s="154" t="str">
        <f>IFERROR(ROUNDDOWN(Q1734*VLOOKUP(N1734,【参考】数式用!$AR$2:$AW$48,MATCH(P1734,【参考】数式用!$AT$4:$AW$4)+2,FALSE)*0.5, 0), "")</f>
        <v/>
      </c>
      <c r="T1734" s="47"/>
      <c r="U1734" s="156" t="str">
        <f>IFERROR(IF(AG1734&lt;&gt;"",Q1734*VLOOKUP(N1734,【参考】数式用!$AG$2:$AL$48,MATCH(P1734,【参考】数式用!$AI$4:$AL$4,0)+2,0), ""), "")</f>
        <v/>
      </c>
      <c r="V1734" s="42"/>
      <c r="W1734" s="862"/>
      <c r="X1734" s="863"/>
      <c r="Y1734" s="43"/>
      <c r="Z1734" s="48"/>
      <c r="AA1734" s="155"/>
      <c r="AB1734" s="49"/>
      <c r="AC1734" s="864" t="str">
        <f>IFERROR(IF(AG1734&lt;&gt;"",Z1734*VLOOKUP(N1734,【参考】数式用!$AG$2:$AL$48,MATCH(Y1734,【参考】数式用!$AI$4:$AL$4,0)+2,0), ""), "")</f>
        <v/>
      </c>
      <c r="AD1734" s="864"/>
      <c r="AE1734" s="409"/>
      <c r="AF1734" s="53"/>
      <c r="AG1734" s="421" t="str">
        <f>IFERROR(VLOOKUP(O1734, 【参考】数式用!$AY$5:$AY$13, 1, FALSE), "")</f>
        <v/>
      </c>
      <c r="AH1734" s="422" t="str">
        <f>IFERROR(VLOOKUP(N1734, 【参考】数式用!$BA$2:$BB$48, 2, FALSE), "")</f>
        <v/>
      </c>
      <c r="AI1734" s="423" t="str">
        <f t="shared" si="56"/>
        <v/>
      </c>
      <c r="AJ1734" s="424" t="str">
        <f t="shared" si="57"/>
        <v/>
      </c>
    </row>
    <row r="1735" spans="1:36" ht="30" customHeight="1">
      <c r="A1735" s="153">
        <v>1722</v>
      </c>
      <c r="B1735" s="857" t="str">
        <f>IF(基本情報入力シート!C1760="","",基本情報入力シート!C1760)</f>
        <v/>
      </c>
      <c r="C1735" s="858"/>
      <c r="D1735" s="858"/>
      <c r="E1735" s="858"/>
      <c r="F1735" s="858"/>
      <c r="G1735" s="858"/>
      <c r="H1735" s="858"/>
      <c r="I1735" s="859"/>
      <c r="J1735" s="405" t="str">
        <f>IF(基本情報入力シート!M1760="","",基本情報入力シート!M1760)</f>
        <v/>
      </c>
      <c r="K1735" s="406" t="str">
        <f>IF(基本情報入力シート!R1760="","",基本情報入力シート!R1760)</f>
        <v/>
      </c>
      <c r="L1735" s="406" t="str">
        <f>IF(基本情報入力シート!W1760="","",基本情報入力シート!W1760)</f>
        <v/>
      </c>
      <c r="M1735" s="405" t="str">
        <f>IF(基本情報入力シート!X1760="","",基本情報入力シート!X1760)</f>
        <v/>
      </c>
      <c r="N1735" s="157" t="str">
        <f>IF(基本情報入力シート!Y1760="","",基本情報入力シート!Y1760)</f>
        <v/>
      </c>
      <c r="O1735" s="164"/>
      <c r="P1735" s="43"/>
      <c r="Q1735" s="860"/>
      <c r="R1735" s="861"/>
      <c r="S1735" s="154" t="str">
        <f>IFERROR(ROUNDDOWN(Q1735*VLOOKUP(N1735,【参考】数式用!$AR$2:$AW$48,MATCH(P1735,【参考】数式用!$AT$4:$AW$4)+2,FALSE)*0.5, 0), "")</f>
        <v/>
      </c>
      <c r="T1735" s="47"/>
      <c r="U1735" s="156" t="str">
        <f>IFERROR(IF(AG1735&lt;&gt;"",Q1735*VLOOKUP(N1735,【参考】数式用!$AG$2:$AL$48,MATCH(P1735,【参考】数式用!$AI$4:$AL$4,0)+2,0), ""), "")</f>
        <v/>
      </c>
      <c r="V1735" s="42"/>
      <c r="W1735" s="862"/>
      <c r="X1735" s="863"/>
      <c r="Y1735" s="43"/>
      <c r="Z1735" s="48"/>
      <c r="AA1735" s="155"/>
      <c r="AB1735" s="49"/>
      <c r="AC1735" s="864" t="str">
        <f>IFERROR(IF(AG1735&lt;&gt;"",Z1735*VLOOKUP(N1735,【参考】数式用!$AG$2:$AL$48,MATCH(Y1735,【参考】数式用!$AI$4:$AL$4,0)+2,0), ""), "")</f>
        <v/>
      </c>
      <c r="AD1735" s="864"/>
      <c r="AE1735" s="409"/>
      <c r="AF1735" s="53"/>
      <c r="AG1735" s="421" t="str">
        <f>IFERROR(VLOOKUP(O1735, 【参考】数式用!$AY$5:$AY$13, 1, FALSE), "")</f>
        <v/>
      </c>
      <c r="AH1735" s="422" t="str">
        <f>IFERROR(VLOOKUP(N1735, 【参考】数式用!$BA$2:$BB$48, 2, FALSE), "")</f>
        <v/>
      </c>
      <c r="AI1735" s="423" t="str">
        <f t="shared" si="56"/>
        <v/>
      </c>
      <c r="AJ1735" s="424" t="str">
        <f t="shared" si="57"/>
        <v/>
      </c>
    </row>
    <row r="1736" spans="1:36" ht="30" customHeight="1">
      <c r="A1736" s="153">
        <v>1723</v>
      </c>
      <c r="B1736" s="857" t="str">
        <f>IF(基本情報入力シート!C1761="","",基本情報入力シート!C1761)</f>
        <v/>
      </c>
      <c r="C1736" s="858"/>
      <c r="D1736" s="858"/>
      <c r="E1736" s="858"/>
      <c r="F1736" s="858"/>
      <c r="G1736" s="858"/>
      <c r="H1736" s="858"/>
      <c r="I1736" s="859"/>
      <c r="J1736" s="405" t="str">
        <f>IF(基本情報入力シート!M1761="","",基本情報入力シート!M1761)</f>
        <v/>
      </c>
      <c r="K1736" s="406" t="str">
        <f>IF(基本情報入力シート!R1761="","",基本情報入力シート!R1761)</f>
        <v/>
      </c>
      <c r="L1736" s="406" t="str">
        <f>IF(基本情報入力シート!W1761="","",基本情報入力シート!W1761)</f>
        <v/>
      </c>
      <c r="M1736" s="405" t="str">
        <f>IF(基本情報入力シート!X1761="","",基本情報入力シート!X1761)</f>
        <v/>
      </c>
      <c r="N1736" s="157" t="str">
        <f>IF(基本情報入力シート!Y1761="","",基本情報入力シート!Y1761)</f>
        <v/>
      </c>
      <c r="O1736" s="164"/>
      <c r="P1736" s="43"/>
      <c r="Q1736" s="860"/>
      <c r="R1736" s="861"/>
      <c r="S1736" s="154" t="str">
        <f>IFERROR(ROUNDDOWN(Q1736*VLOOKUP(N1736,【参考】数式用!$AR$2:$AW$48,MATCH(P1736,【参考】数式用!$AT$4:$AW$4)+2,FALSE)*0.5, 0), "")</f>
        <v/>
      </c>
      <c r="T1736" s="47"/>
      <c r="U1736" s="156" t="str">
        <f>IFERROR(IF(AG1736&lt;&gt;"",Q1736*VLOOKUP(N1736,【参考】数式用!$AG$2:$AL$48,MATCH(P1736,【参考】数式用!$AI$4:$AL$4,0)+2,0), ""), "")</f>
        <v/>
      </c>
      <c r="V1736" s="42"/>
      <c r="W1736" s="862"/>
      <c r="X1736" s="863"/>
      <c r="Y1736" s="43"/>
      <c r="Z1736" s="48"/>
      <c r="AA1736" s="155"/>
      <c r="AB1736" s="49"/>
      <c r="AC1736" s="864" t="str">
        <f>IFERROR(IF(AG1736&lt;&gt;"",Z1736*VLOOKUP(N1736,【参考】数式用!$AG$2:$AL$48,MATCH(Y1736,【参考】数式用!$AI$4:$AL$4,0)+2,0), ""), "")</f>
        <v/>
      </c>
      <c r="AD1736" s="864"/>
      <c r="AE1736" s="409"/>
      <c r="AF1736" s="53"/>
      <c r="AG1736" s="421" t="str">
        <f>IFERROR(VLOOKUP(O1736, 【参考】数式用!$AY$5:$AY$13, 1, FALSE), "")</f>
        <v/>
      </c>
      <c r="AH1736" s="422" t="str">
        <f>IFERROR(VLOOKUP(N1736, 【参考】数式用!$BA$2:$BB$48, 2, FALSE), "")</f>
        <v/>
      </c>
      <c r="AI1736" s="423" t="str">
        <f t="shared" si="56"/>
        <v/>
      </c>
      <c r="AJ1736" s="424" t="str">
        <f t="shared" si="57"/>
        <v/>
      </c>
    </row>
    <row r="1737" spans="1:36" ht="30" customHeight="1">
      <c r="A1737" s="153">
        <v>1724</v>
      </c>
      <c r="B1737" s="857" t="str">
        <f>IF(基本情報入力シート!C1762="","",基本情報入力シート!C1762)</f>
        <v/>
      </c>
      <c r="C1737" s="858"/>
      <c r="D1737" s="858"/>
      <c r="E1737" s="858"/>
      <c r="F1737" s="858"/>
      <c r="G1737" s="858"/>
      <c r="H1737" s="858"/>
      <c r="I1737" s="859"/>
      <c r="J1737" s="405" t="str">
        <f>IF(基本情報入力シート!M1762="","",基本情報入力シート!M1762)</f>
        <v/>
      </c>
      <c r="K1737" s="406" t="str">
        <f>IF(基本情報入力シート!R1762="","",基本情報入力シート!R1762)</f>
        <v/>
      </c>
      <c r="L1737" s="406" t="str">
        <f>IF(基本情報入力シート!W1762="","",基本情報入力シート!W1762)</f>
        <v/>
      </c>
      <c r="M1737" s="405" t="str">
        <f>IF(基本情報入力シート!X1762="","",基本情報入力シート!X1762)</f>
        <v/>
      </c>
      <c r="N1737" s="157" t="str">
        <f>IF(基本情報入力シート!Y1762="","",基本情報入力シート!Y1762)</f>
        <v/>
      </c>
      <c r="O1737" s="164"/>
      <c r="P1737" s="43"/>
      <c r="Q1737" s="860"/>
      <c r="R1737" s="861"/>
      <c r="S1737" s="154" t="str">
        <f>IFERROR(ROUNDDOWN(Q1737*VLOOKUP(N1737,【参考】数式用!$AR$2:$AW$48,MATCH(P1737,【参考】数式用!$AT$4:$AW$4)+2,FALSE)*0.5, 0), "")</f>
        <v/>
      </c>
      <c r="T1737" s="47"/>
      <c r="U1737" s="156" t="str">
        <f>IFERROR(IF(AG1737&lt;&gt;"",Q1737*VLOOKUP(N1737,【参考】数式用!$AG$2:$AL$48,MATCH(P1737,【参考】数式用!$AI$4:$AL$4,0)+2,0), ""), "")</f>
        <v/>
      </c>
      <c r="V1737" s="42"/>
      <c r="W1737" s="862"/>
      <c r="X1737" s="863"/>
      <c r="Y1737" s="43"/>
      <c r="Z1737" s="48"/>
      <c r="AA1737" s="155"/>
      <c r="AB1737" s="49"/>
      <c r="AC1737" s="864" t="str">
        <f>IFERROR(IF(AG1737&lt;&gt;"",Z1737*VLOOKUP(N1737,【参考】数式用!$AG$2:$AL$48,MATCH(Y1737,【参考】数式用!$AI$4:$AL$4,0)+2,0), ""), "")</f>
        <v/>
      </c>
      <c r="AD1737" s="864"/>
      <c r="AE1737" s="409"/>
      <c r="AF1737" s="53"/>
      <c r="AG1737" s="421" t="str">
        <f>IFERROR(VLOOKUP(O1737, 【参考】数式用!$AY$5:$AY$13, 1, FALSE), "")</f>
        <v/>
      </c>
      <c r="AH1737" s="422" t="str">
        <f>IFERROR(VLOOKUP(N1737, 【参考】数式用!$BA$2:$BB$48, 2, FALSE), "")</f>
        <v/>
      </c>
      <c r="AI1737" s="423" t="str">
        <f t="shared" si="56"/>
        <v/>
      </c>
      <c r="AJ1737" s="424" t="str">
        <f t="shared" si="57"/>
        <v/>
      </c>
    </row>
    <row r="1738" spans="1:36" ht="30" customHeight="1">
      <c r="A1738" s="153">
        <v>1725</v>
      </c>
      <c r="B1738" s="857" t="str">
        <f>IF(基本情報入力シート!C1763="","",基本情報入力シート!C1763)</f>
        <v/>
      </c>
      <c r="C1738" s="858"/>
      <c r="D1738" s="858"/>
      <c r="E1738" s="858"/>
      <c r="F1738" s="858"/>
      <c r="G1738" s="858"/>
      <c r="H1738" s="858"/>
      <c r="I1738" s="859"/>
      <c r="J1738" s="405" t="str">
        <f>IF(基本情報入力シート!M1763="","",基本情報入力シート!M1763)</f>
        <v/>
      </c>
      <c r="K1738" s="406" t="str">
        <f>IF(基本情報入力シート!R1763="","",基本情報入力シート!R1763)</f>
        <v/>
      </c>
      <c r="L1738" s="406" t="str">
        <f>IF(基本情報入力シート!W1763="","",基本情報入力シート!W1763)</f>
        <v/>
      </c>
      <c r="M1738" s="405" t="str">
        <f>IF(基本情報入力シート!X1763="","",基本情報入力シート!X1763)</f>
        <v/>
      </c>
      <c r="N1738" s="157" t="str">
        <f>IF(基本情報入力シート!Y1763="","",基本情報入力シート!Y1763)</f>
        <v/>
      </c>
      <c r="O1738" s="164"/>
      <c r="P1738" s="43"/>
      <c r="Q1738" s="860"/>
      <c r="R1738" s="861"/>
      <c r="S1738" s="154" t="str">
        <f>IFERROR(ROUNDDOWN(Q1738*VLOOKUP(N1738,【参考】数式用!$AR$2:$AW$48,MATCH(P1738,【参考】数式用!$AT$4:$AW$4)+2,FALSE)*0.5, 0), "")</f>
        <v/>
      </c>
      <c r="T1738" s="47"/>
      <c r="U1738" s="156" t="str">
        <f>IFERROR(IF(AG1738&lt;&gt;"",Q1738*VLOOKUP(N1738,【参考】数式用!$AG$2:$AL$48,MATCH(P1738,【参考】数式用!$AI$4:$AL$4,0)+2,0), ""), "")</f>
        <v/>
      </c>
      <c r="V1738" s="42"/>
      <c r="W1738" s="862"/>
      <c r="X1738" s="863"/>
      <c r="Y1738" s="43"/>
      <c r="Z1738" s="48"/>
      <c r="AA1738" s="155"/>
      <c r="AB1738" s="49"/>
      <c r="AC1738" s="864" t="str">
        <f>IFERROR(IF(AG1738&lt;&gt;"",Z1738*VLOOKUP(N1738,【参考】数式用!$AG$2:$AL$48,MATCH(Y1738,【参考】数式用!$AI$4:$AL$4,0)+2,0), ""), "")</f>
        <v/>
      </c>
      <c r="AD1738" s="864"/>
      <c r="AE1738" s="409"/>
      <c r="AF1738" s="53"/>
      <c r="AG1738" s="421" t="str">
        <f>IFERROR(VLOOKUP(O1738, 【参考】数式用!$AY$5:$AY$13, 1, FALSE), "")</f>
        <v/>
      </c>
      <c r="AH1738" s="422" t="str">
        <f>IFERROR(VLOOKUP(N1738, 【参考】数式用!$BA$2:$BB$48, 2, FALSE), "")</f>
        <v/>
      </c>
      <c r="AI1738" s="423" t="str">
        <f t="shared" si="56"/>
        <v/>
      </c>
      <c r="AJ1738" s="424" t="str">
        <f t="shared" si="57"/>
        <v/>
      </c>
    </row>
    <row r="1739" spans="1:36" ht="30" customHeight="1">
      <c r="A1739" s="153">
        <v>1726</v>
      </c>
      <c r="B1739" s="857" t="str">
        <f>IF(基本情報入力シート!C1764="","",基本情報入力シート!C1764)</f>
        <v/>
      </c>
      <c r="C1739" s="858"/>
      <c r="D1739" s="858"/>
      <c r="E1739" s="858"/>
      <c r="F1739" s="858"/>
      <c r="G1739" s="858"/>
      <c r="H1739" s="858"/>
      <c r="I1739" s="859"/>
      <c r="J1739" s="405" t="str">
        <f>IF(基本情報入力シート!M1764="","",基本情報入力シート!M1764)</f>
        <v/>
      </c>
      <c r="K1739" s="406" t="str">
        <f>IF(基本情報入力シート!R1764="","",基本情報入力シート!R1764)</f>
        <v/>
      </c>
      <c r="L1739" s="406" t="str">
        <f>IF(基本情報入力シート!W1764="","",基本情報入力シート!W1764)</f>
        <v/>
      </c>
      <c r="M1739" s="405" t="str">
        <f>IF(基本情報入力シート!X1764="","",基本情報入力シート!X1764)</f>
        <v/>
      </c>
      <c r="N1739" s="157" t="str">
        <f>IF(基本情報入力シート!Y1764="","",基本情報入力シート!Y1764)</f>
        <v/>
      </c>
      <c r="O1739" s="164"/>
      <c r="P1739" s="43"/>
      <c r="Q1739" s="860"/>
      <c r="R1739" s="861"/>
      <c r="S1739" s="154" t="str">
        <f>IFERROR(ROUNDDOWN(Q1739*VLOOKUP(N1739,【参考】数式用!$AR$2:$AW$48,MATCH(P1739,【参考】数式用!$AT$4:$AW$4)+2,FALSE)*0.5, 0), "")</f>
        <v/>
      </c>
      <c r="T1739" s="47"/>
      <c r="U1739" s="156" t="str">
        <f>IFERROR(IF(AG1739&lt;&gt;"",Q1739*VLOOKUP(N1739,【参考】数式用!$AG$2:$AL$48,MATCH(P1739,【参考】数式用!$AI$4:$AL$4,0)+2,0), ""), "")</f>
        <v/>
      </c>
      <c r="V1739" s="42"/>
      <c r="W1739" s="862"/>
      <c r="X1739" s="863"/>
      <c r="Y1739" s="43"/>
      <c r="Z1739" s="48"/>
      <c r="AA1739" s="155"/>
      <c r="AB1739" s="49"/>
      <c r="AC1739" s="864" t="str">
        <f>IFERROR(IF(AG1739&lt;&gt;"",Z1739*VLOOKUP(N1739,【参考】数式用!$AG$2:$AL$48,MATCH(Y1739,【参考】数式用!$AI$4:$AL$4,0)+2,0), ""), "")</f>
        <v/>
      </c>
      <c r="AD1739" s="864"/>
      <c r="AE1739" s="409"/>
      <c r="AF1739" s="53"/>
      <c r="AG1739" s="421" t="str">
        <f>IFERROR(VLOOKUP(O1739, 【参考】数式用!$AY$5:$AY$13, 1, FALSE), "")</f>
        <v/>
      </c>
      <c r="AH1739" s="422" t="str">
        <f>IFERROR(VLOOKUP(N1739, 【参考】数式用!$BA$2:$BB$48, 2, FALSE), "")</f>
        <v/>
      </c>
      <c r="AI1739" s="423" t="str">
        <f t="shared" si="56"/>
        <v/>
      </c>
      <c r="AJ1739" s="424" t="str">
        <f t="shared" si="57"/>
        <v/>
      </c>
    </row>
    <row r="1740" spans="1:36" ht="30" customHeight="1">
      <c r="A1740" s="153">
        <v>1727</v>
      </c>
      <c r="B1740" s="857" t="str">
        <f>IF(基本情報入力シート!C1765="","",基本情報入力シート!C1765)</f>
        <v/>
      </c>
      <c r="C1740" s="858"/>
      <c r="D1740" s="858"/>
      <c r="E1740" s="858"/>
      <c r="F1740" s="858"/>
      <c r="G1740" s="858"/>
      <c r="H1740" s="858"/>
      <c r="I1740" s="859"/>
      <c r="J1740" s="405" t="str">
        <f>IF(基本情報入力シート!M1765="","",基本情報入力シート!M1765)</f>
        <v/>
      </c>
      <c r="K1740" s="406" t="str">
        <f>IF(基本情報入力シート!R1765="","",基本情報入力シート!R1765)</f>
        <v/>
      </c>
      <c r="L1740" s="406" t="str">
        <f>IF(基本情報入力シート!W1765="","",基本情報入力シート!W1765)</f>
        <v/>
      </c>
      <c r="M1740" s="405" t="str">
        <f>IF(基本情報入力シート!X1765="","",基本情報入力シート!X1765)</f>
        <v/>
      </c>
      <c r="N1740" s="157" t="str">
        <f>IF(基本情報入力シート!Y1765="","",基本情報入力シート!Y1765)</f>
        <v/>
      </c>
      <c r="O1740" s="164"/>
      <c r="P1740" s="43"/>
      <c r="Q1740" s="860"/>
      <c r="R1740" s="861"/>
      <c r="S1740" s="154" t="str">
        <f>IFERROR(ROUNDDOWN(Q1740*VLOOKUP(N1740,【参考】数式用!$AR$2:$AW$48,MATCH(P1740,【参考】数式用!$AT$4:$AW$4)+2,FALSE)*0.5, 0), "")</f>
        <v/>
      </c>
      <c r="T1740" s="47"/>
      <c r="U1740" s="156" t="str">
        <f>IFERROR(IF(AG1740&lt;&gt;"",Q1740*VLOOKUP(N1740,【参考】数式用!$AG$2:$AL$48,MATCH(P1740,【参考】数式用!$AI$4:$AL$4,0)+2,0), ""), "")</f>
        <v/>
      </c>
      <c r="V1740" s="42"/>
      <c r="W1740" s="862"/>
      <c r="X1740" s="863"/>
      <c r="Y1740" s="43"/>
      <c r="Z1740" s="48"/>
      <c r="AA1740" s="155"/>
      <c r="AB1740" s="49"/>
      <c r="AC1740" s="864" t="str">
        <f>IFERROR(IF(AG1740&lt;&gt;"",Z1740*VLOOKUP(N1740,【参考】数式用!$AG$2:$AL$48,MATCH(Y1740,【参考】数式用!$AI$4:$AL$4,0)+2,0), ""), "")</f>
        <v/>
      </c>
      <c r="AD1740" s="864"/>
      <c r="AE1740" s="409"/>
      <c r="AF1740" s="53"/>
      <c r="AG1740" s="421" t="str">
        <f>IFERROR(VLOOKUP(O1740, 【参考】数式用!$AY$5:$AY$13, 1, FALSE), "")</f>
        <v/>
      </c>
      <c r="AH1740" s="422" t="str">
        <f>IFERROR(VLOOKUP(N1740, 【参考】数式用!$BA$2:$BB$48, 2, FALSE), "")</f>
        <v/>
      </c>
      <c r="AI1740" s="423" t="str">
        <f t="shared" si="56"/>
        <v/>
      </c>
      <c r="AJ1740" s="424" t="str">
        <f t="shared" si="57"/>
        <v/>
      </c>
    </row>
    <row r="1741" spans="1:36" ht="30" customHeight="1">
      <c r="A1741" s="153">
        <v>1728</v>
      </c>
      <c r="B1741" s="857" t="str">
        <f>IF(基本情報入力シート!C1766="","",基本情報入力シート!C1766)</f>
        <v/>
      </c>
      <c r="C1741" s="858"/>
      <c r="D1741" s="858"/>
      <c r="E1741" s="858"/>
      <c r="F1741" s="858"/>
      <c r="G1741" s="858"/>
      <c r="H1741" s="858"/>
      <c r="I1741" s="859"/>
      <c r="J1741" s="405" t="str">
        <f>IF(基本情報入力シート!M1766="","",基本情報入力シート!M1766)</f>
        <v/>
      </c>
      <c r="K1741" s="406" t="str">
        <f>IF(基本情報入力シート!R1766="","",基本情報入力シート!R1766)</f>
        <v/>
      </c>
      <c r="L1741" s="406" t="str">
        <f>IF(基本情報入力シート!W1766="","",基本情報入力シート!W1766)</f>
        <v/>
      </c>
      <c r="M1741" s="405" t="str">
        <f>IF(基本情報入力シート!X1766="","",基本情報入力シート!X1766)</f>
        <v/>
      </c>
      <c r="N1741" s="157" t="str">
        <f>IF(基本情報入力シート!Y1766="","",基本情報入力シート!Y1766)</f>
        <v/>
      </c>
      <c r="O1741" s="164"/>
      <c r="P1741" s="43"/>
      <c r="Q1741" s="860"/>
      <c r="R1741" s="861"/>
      <c r="S1741" s="154" t="str">
        <f>IFERROR(ROUNDDOWN(Q1741*VLOOKUP(N1741,【参考】数式用!$AR$2:$AW$48,MATCH(P1741,【参考】数式用!$AT$4:$AW$4)+2,FALSE)*0.5, 0), "")</f>
        <v/>
      </c>
      <c r="T1741" s="47"/>
      <c r="U1741" s="156" t="str">
        <f>IFERROR(IF(AG1741&lt;&gt;"",Q1741*VLOOKUP(N1741,【参考】数式用!$AG$2:$AL$48,MATCH(P1741,【参考】数式用!$AI$4:$AL$4,0)+2,0), ""), "")</f>
        <v/>
      </c>
      <c r="V1741" s="42"/>
      <c r="W1741" s="862"/>
      <c r="X1741" s="863"/>
      <c r="Y1741" s="43"/>
      <c r="Z1741" s="48"/>
      <c r="AA1741" s="155"/>
      <c r="AB1741" s="49"/>
      <c r="AC1741" s="864" t="str">
        <f>IFERROR(IF(AG1741&lt;&gt;"",Z1741*VLOOKUP(N1741,【参考】数式用!$AG$2:$AL$48,MATCH(Y1741,【参考】数式用!$AI$4:$AL$4,0)+2,0), ""), "")</f>
        <v/>
      </c>
      <c r="AD1741" s="864"/>
      <c r="AE1741" s="409"/>
      <c r="AF1741" s="53"/>
      <c r="AG1741" s="421" t="str">
        <f>IFERROR(VLOOKUP(O1741, 【参考】数式用!$AY$5:$AY$13, 1, FALSE), "")</f>
        <v/>
      </c>
      <c r="AH1741" s="422" t="str">
        <f>IFERROR(VLOOKUP(N1741, 【参考】数式用!$BA$2:$BB$48, 2, FALSE), "")</f>
        <v/>
      </c>
      <c r="AI1741" s="423" t="str">
        <f t="shared" si="56"/>
        <v/>
      </c>
      <c r="AJ1741" s="424" t="str">
        <f t="shared" si="57"/>
        <v/>
      </c>
    </row>
    <row r="1742" spans="1:36" ht="30" customHeight="1">
      <c r="A1742" s="153">
        <v>1729</v>
      </c>
      <c r="B1742" s="857" t="str">
        <f>IF(基本情報入力シート!C1767="","",基本情報入力シート!C1767)</f>
        <v/>
      </c>
      <c r="C1742" s="858"/>
      <c r="D1742" s="858"/>
      <c r="E1742" s="858"/>
      <c r="F1742" s="858"/>
      <c r="G1742" s="858"/>
      <c r="H1742" s="858"/>
      <c r="I1742" s="859"/>
      <c r="J1742" s="405" t="str">
        <f>IF(基本情報入力シート!M1767="","",基本情報入力シート!M1767)</f>
        <v/>
      </c>
      <c r="K1742" s="406" t="str">
        <f>IF(基本情報入力シート!R1767="","",基本情報入力シート!R1767)</f>
        <v/>
      </c>
      <c r="L1742" s="406" t="str">
        <f>IF(基本情報入力シート!W1767="","",基本情報入力シート!W1767)</f>
        <v/>
      </c>
      <c r="M1742" s="405" t="str">
        <f>IF(基本情報入力シート!X1767="","",基本情報入力シート!X1767)</f>
        <v/>
      </c>
      <c r="N1742" s="157" t="str">
        <f>IF(基本情報入力シート!Y1767="","",基本情報入力シート!Y1767)</f>
        <v/>
      </c>
      <c r="O1742" s="164"/>
      <c r="P1742" s="43"/>
      <c r="Q1742" s="860"/>
      <c r="R1742" s="861"/>
      <c r="S1742" s="154" t="str">
        <f>IFERROR(ROUNDDOWN(Q1742*VLOOKUP(N1742,【参考】数式用!$AR$2:$AW$48,MATCH(P1742,【参考】数式用!$AT$4:$AW$4)+2,FALSE)*0.5, 0), "")</f>
        <v/>
      </c>
      <c r="T1742" s="47"/>
      <c r="U1742" s="156" t="str">
        <f>IFERROR(IF(AG1742&lt;&gt;"",Q1742*VLOOKUP(N1742,【参考】数式用!$AG$2:$AL$48,MATCH(P1742,【参考】数式用!$AI$4:$AL$4,0)+2,0), ""), "")</f>
        <v/>
      </c>
      <c r="V1742" s="42"/>
      <c r="W1742" s="862"/>
      <c r="X1742" s="863"/>
      <c r="Y1742" s="43"/>
      <c r="Z1742" s="48"/>
      <c r="AA1742" s="155"/>
      <c r="AB1742" s="49"/>
      <c r="AC1742" s="864" t="str">
        <f>IFERROR(IF(AG1742&lt;&gt;"",Z1742*VLOOKUP(N1742,【参考】数式用!$AG$2:$AL$48,MATCH(Y1742,【参考】数式用!$AI$4:$AL$4,0)+2,0), ""), "")</f>
        <v/>
      </c>
      <c r="AD1742" s="864"/>
      <c r="AE1742" s="409"/>
      <c r="AF1742" s="53"/>
      <c r="AG1742" s="421" t="str">
        <f>IFERROR(VLOOKUP(O1742, 【参考】数式用!$AY$5:$AY$13, 1, FALSE), "")</f>
        <v/>
      </c>
      <c r="AH1742" s="422" t="str">
        <f>IFERROR(VLOOKUP(N1742, 【参考】数式用!$BA$2:$BB$48, 2, FALSE), "")</f>
        <v/>
      </c>
      <c r="AI1742" s="423" t="str">
        <f t="shared" si="56"/>
        <v/>
      </c>
      <c r="AJ1742" s="424" t="str">
        <f t="shared" si="57"/>
        <v/>
      </c>
    </row>
    <row r="1743" spans="1:36" ht="30" customHeight="1">
      <c r="A1743" s="153">
        <v>1730</v>
      </c>
      <c r="B1743" s="857" t="str">
        <f>IF(基本情報入力シート!C1768="","",基本情報入力シート!C1768)</f>
        <v/>
      </c>
      <c r="C1743" s="858"/>
      <c r="D1743" s="858"/>
      <c r="E1743" s="858"/>
      <c r="F1743" s="858"/>
      <c r="G1743" s="858"/>
      <c r="H1743" s="858"/>
      <c r="I1743" s="859"/>
      <c r="J1743" s="405" t="str">
        <f>IF(基本情報入力シート!M1768="","",基本情報入力シート!M1768)</f>
        <v/>
      </c>
      <c r="K1743" s="406" t="str">
        <f>IF(基本情報入力シート!R1768="","",基本情報入力シート!R1768)</f>
        <v/>
      </c>
      <c r="L1743" s="406" t="str">
        <f>IF(基本情報入力シート!W1768="","",基本情報入力シート!W1768)</f>
        <v/>
      </c>
      <c r="M1743" s="405" t="str">
        <f>IF(基本情報入力シート!X1768="","",基本情報入力シート!X1768)</f>
        <v/>
      </c>
      <c r="N1743" s="157" t="str">
        <f>IF(基本情報入力シート!Y1768="","",基本情報入力シート!Y1768)</f>
        <v/>
      </c>
      <c r="O1743" s="164"/>
      <c r="P1743" s="43"/>
      <c r="Q1743" s="860"/>
      <c r="R1743" s="861"/>
      <c r="S1743" s="154" t="str">
        <f>IFERROR(ROUNDDOWN(Q1743*VLOOKUP(N1743,【参考】数式用!$AR$2:$AW$48,MATCH(P1743,【参考】数式用!$AT$4:$AW$4)+2,FALSE)*0.5, 0), "")</f>
        <v/>
      </c>
      <c r="T1743" s="47"/>
      <c r="U1743" s="156" t="str">
        <f>IFERROR(IF(AG1743&lt;&gt;"",Q1743*VLOOKUP(N1743,【参考】数式用!$AG$2:$AL$48,MATCH(P1743,【参考】数式用!$AI$4:$AL$4,0)+2,0), ""), "")</f>
        <v/>
      </c>
      <c r="V1743" s="42"/>
      <c r="W1743" s="862"/>
      <c r="X1743" s="863"/>
      <c r="Y1743" s="43"/>
      <c r="Z1743" s="48"/>
      <c r="AA1743" s="155"/>
      <c r="AB1743" s="49"/>
      <c r="AC1743" s="864" t="str">
        <f>IFERROR(IF(AG1743&lt;&gt;"",Z1743*VLOOKUP(N1743,【参考】数式用!$AG$2:$AL$48,MATCH(Y1743,【参考】数式用!$AI$4:$AL$4,0)+2,0), ""), "")</f>
        <v/>
      </c>
      <c r="AD1743" s="864"/>
      <c r="AE1743" s="409"/>
      <c r="AF1743" s="53"/>
      <c r="AG1743" s="421" t="str">
        <f>IFERROR(VLOOKUP(O1743, 【参考】数式用!$AY$5:$AY$13, 1, FALSE), "")</f>
        <v/>
      </c>
      <c r="AH1743" s="422" t="str">
        <f>IFERROR(VLOOKUP(N1743, 【参考】数式用!$BA$2:$BB$48, 2, FALSE), "")</f>
        <v/>
      </c>
      <c r="AI1743" s="423" t="str">
        <f t="shared" si="56"/>
        <v/>
      </c>
      <c r="AJ1743" s="424" t="str">
        <f t="shared" si="57"/>
        <v/>
      </c>
    </row>
    <row r="1744" spans="1:36" ht="30" customHeight="1">
      <c r="A1744" s="153">
        <v>1731</v>
      </c>
      <c r="B1744" s="857" t="str">
        <f>IF(基本情報入力シート!C1769="","",基本情報入力シート!C1769)</f>
        <v/>
      </c>
      <c r="C1744" s="858"/>
      <c r="D1744" s="858"/>
      <c r="E1744" s="858"/>
      <c r="F1744" s="858"/>
      <c r="G1744" s="858"/>
      <c r="H1744" s="858"/>
      <c r="I1744" s="859"/>
      <c r="J1744" s="405" t="str">
        <f>IF(基本情報入力シート!M1769="","",基本情報入力シート!M1769)</f>
        <v/>
      </c>
      <c r="K1744" s="406" t="str">
        <f>IF(基本情報入力シート!R1769="","",基本情報入力シート!R1769)</f>
        <v/>
      </c>
      <c r="L1744" s="406" t="str">
        <f>IF(基本情報入力シート!W1769="","",基本情報入力シート!W1769)</f>
        <v/>
      </c>
      <c r="M1744" s="405" t="str">
        <f>IF(基本情報入力シート!X1769="","",基本情報入力シート!X1769)</f>
        <v/>
      </c>
      <c r="N1744" s="157" t="str">
        <f>IF(基本情報入力シート!Y1769="","",基本情報入力シート!Y1769)</f>
        <v/>
      </c>
      <c r="O1744" s="164"/>
      <c r="P1744" s="43"/>
      <c r="Q1744" s="860"/>
      <c r="R1744" s="861"/>
      <c r="S1744" s="154" t="str">
        <f>IFERROR(ROUNDDOWN(Q1744*VLOOKUP(N1744,【参考】数式用!$AR$2:$AW$48,MATCH(P1744,【参考】数式用!$AT$4:$AW$4)+2,FALSE)*0.5, 0), "")</f>
        <v/>
      </c>
      <c r="T1744" s="47"/>
      <c r="U1744" s="156" t="str">
        <f>IFERROR(IF(AG1744&lt;&gt;"",Q1744*VLOOKUP(N1744,【参考】数式用!$AG$2:$AL$48,MATCH(P1744,【参考】数式用!$AI$4:$AL$4,0)+2,0), ""), "")</f>
        <v/>
      </c>
      <c r="V1744" s="42"/>
      <c r="W1744" s="862"/>
      <c r="X1744" s="863"/>
      <c r="Y1744" s="43"/>
      <c r="Z1744" s="48"/>
      <c r="AA1744" s="155"/>
      <c r="AB1744" s="49"/>
      <c r="AC1744" s="864" t="str">
        <f>IFERROR(IF(AG1744&lt;&gt;"",Z1744*VLOOKUP(N1744,【参考】数式用!$AG$2:$AL$48,MATCH(Y1744,【参考】数式用!$AI$4:$AL$4,0)+2,0), ""), "")</f>
        <v/>
      </c>
      <c r="AD1744" s="864"/>
      <c r="AE1744" s="409"/>
      <c r="AF1744" s="53"/>
      <c r="AG1744" s="421" t="str">
        <f>IFERROR(VLOOKUP(O1744, 【参考】数式用!$AY$5:$AY$13, 1, FALSE), "")</f>
        <v/>
      </c>
      <c r="AH1744" s="422" t="str">
        <f>IFERROR(VLOOKUP(N1744, 【参考】数式用!$BA$2:$BB$48, 2, FALSE), "")</f>
        <v/>
      </c>
      <c r="AI1744" s="423" t="str">
        <f t="shared" si="56"/>
        <v/>
      </c>
      <c r="AJ1744" s="424" t="str">
        <f t="shared" si="57"/>
        <v/>
      </c>
    </row>
    <row r="1745" spans="1:36" ht="30" customHeight="1">
      <c r="A1745" s="153">
        <v>1732</v>
      </c>
      <c r="B1745" s="857" t="str">
        <f>IF(基本情報入力シート!C1770="","",基本情報入力シート!C1770)</f>
        <v/>
      </c>
      <c r="C1745" s="858"/>
      <c r="D1745" s="858"/>
      <c r="E1745" s="858"/>
      <c r="F1745" s="858"/>
      <c r="G1745" s="858"/>
      <c r="H1745" s="858"/>
      <c r="I1745" s="859"/>
      <c r="J1745" s="405" t="str">
        <f>IF(基本情報入力シート!M1770="","",基本情報入力シート!M1770)</f>
        <v/>
      </c>
      <c r="K1745" s="406" t="str">
        <f>IF(基本情報入力シート!R1770="","",基本情報入力シート!R1770)</f>
        <v/>
      </c>
      <c r="L1745" s="406" t="str">
        <f>IF(基本情報入力シート!W1770="","",基本情報入力シート!W1770)</f>
        <v/>
      </c>
      <c r="M1745" s="405" t="str">
        <f>IF(基本情報入力シート!X1770="","",基本情報入力シート!X1770)</f>
        <v/>
      </c>
      <c r="N1745" s="157" t="str">
        <f>IF(基本情報入力シート!Y1770="","",基本情報入力シート!Y1770)</f>
        <v/>
      </c>
      <c r="O1745" s="164"/>
      <c r="P1745" s="43"/>
      <c r="Q1745" s="860"/>
      <c r="R1745" s="861"/>
      <c r="S1745" s="154" t="str">
        <f>IFERROR(ROUNDDOWN(Q1745*VLOOKUP(N1745,【参考】数式用!$AR$2:$AW$48,MATCH(P1745,【参考】数式用!$AT$4:$AW$4)+2,FALSE)*0.5, 0), "")</f>
        <v/>
      </c>
      <c r="T1745" s="47"/>
      <c r="U1745" s="156" t="str">
        <f>IFERROR(IF(AG1745&lt;&gt;"",Q1745*VLOOKUP(N1745,【参考】数式用!$AG$2:$AL$48,MATCH(P1745,【参考】数式用!$AI$4:$AL$4,0)+2,0), ""), "")</f>
        <v/>
      </c>
      <c r="V1745" s="42"/>
      <c r="W1745" s="862"/>
      <c r="X1745" s="863"/>
      <c r="Y1745" s="43"/>
      <c r="Z1745" s="48"/>
      <c r="AA1745" s="155"/>
      <c r="AB1745" s="49"/>
      <c r="AC1745" s="864" t="str">
        <f>IFERROR(IF(AG1745&lt;&gt;"",Z1745*VLOOKUP(N1745,【参考】数式用!$AG$2:$AL$48,MATCH(Y1745,【参考】数式用!$AI$4:$AL$4,0)+2,0), ""), "")</f>
        <v/>
      </c>
      <c r="AD1745" s="864"/>
      <c r="AE1745" s="409"/>
      <c r="AF1745" s="53"/>
      <c r="AG1745" s="421" t="str">
        <f>IFERROR(VLOOKUP(O1745, 【参考】数式用!$AY$5:$AY$13, 1, FALSE), "")</f>
        <v/>
      </c>
      <c r="AH1745" s="422" t="str">
        <f>IFERROR(VLOOKUP(N1745, 【参考】数式用!$BA$2:$BB$48, 2, FALSE), "")</f>
        <v/>
      </c>
      <c r="AI1745" s="423" t="str">
        <f t="shared" si="56"/>
        <v/>
      </c>
      <c r="AJ1745" s="424" t="str">
        <f t="shared" si="57"/>
        <v/>
      </c>
    </row>
    <row r="1746" spans="1:36" ht="30" customHeight="1">
      <c r="A1746" s="153">
        <v>1733</v>
      </c>
      <c r="B1746" s="857" t="str">
        <f>IF(基本情報入力シート!C1771="","",基本情報入力シート!C1771)</f>
        <v/>
      </c>
      <c r="C1746" s="858"/>
      <c r="D1746" s="858"/>
      <c r="E1746" s="858"/>
      <c r="F1746" s="858"/>
      <c r="G1746" s="858"/>
      <c r="H1746" s="858"/>
      <c r="I1746" s="859"/>
      <c r="J1746" s="405" t="str">
        <f>IF(基本情報入力シート!M1771="","",基本情報入力シート!M1771)</f>
        <v/>
      </c>
      <c r="K1746" s="406" t="str">
        <f>IF(基本情報入力シート!R1771="","",基本情報入力シート!R1771)</f>
        <v/>
      </c>
      <c r="L1746" s="406" t="str">
        <f>IF(基本情報入力シート!W1771="","",基本情報入力シート!W1771)</f>
        <v/>
      </c>
      <c r="M1746" s="405" t="str">
        <f>IF(基本情報入力シート!X1771="","",基本情報入力シート!X1771)</f>
        <v/>
      </c>
      <c r="N1746" s="157" t="str">
        <f>IF(基本情報入力シート!Y1771="","",基本情報入力シート!Y1771)</f>
        <v/>
      </c>
      <c r="O1746" s="164"/>
      <c r="P1746" s="43"/>
      <c r="Q1746" s="860"/>
      <c r="R1746" s="861"/>
      <c r="S1746" s="154" t="str">
        <f>IFERROR(ROUNDDOWN(Q1746*VLOOKUP(N1746,【参考】数式用!$AR$2:$AW$48,MATCH(P1746,【参考】数式用!$AT$4:$AW$4)+2,FALSE)*0.5, 0), "")</f>
        <v/>
      </c>
      <c r="T1746" s="47"/>
      <c r="U1746" s="156" t="str">
        <f>IFERROR(IF(AG1746&lt;&gt;"",Q1746*VLOOKUP(N1746,【参考】数式用!$AG$2:$AL$48,MATCH(P1746,【参考】数式用!$AI$4:$AL$4,0)+2,0), ""), "")</f>
        <v/>
      </c>
      <c r="V1746" s="42"/>
      <c r="W1746" s="862"/>
      <c r="X1746" s="863"/>
      <c r="Y1746" s="43"/>
      <c r="Z1746" s="48"/>
      <c r="AA1746" s="155"/>
      <c r="AB1746" s="49"/>
      <c r="AC1746" s="864" t="str">
        <f>IFERROR(IF(AG1746&lt;&gt;"",Z1746*VLOOKUP(N1746,【参考】数式用!$AG$2:$AL$48,MATCH(Y1746,【参考】数式用!$AI$4:$AL$4,0)+2,0), ""), "")</f>
        <v/>
      </c>
      <c r="AD1746" s="864"/>
      <c r="AE1746" s="409"/>
      <c r="AF1746" s="53"/>
      <c r="AG1746" s="421" t="str">
        <f>IFERROR(VLOOKUP(O1746, 【参考】数式用!$AY$5:$AY$13, 1, FALSE), "")</f>
        <v/>
      </c>
      <c r="AH1746" s="422" t="str">
        <f>IFERROR(VLOOKUP(N1746, 【参考】数式用!$BA$2:$BB$48, 2, FALSE), "")</f>
        <v/>
      </c>
      <c r="AI1746" s="423" t="str">
        <f t="shared" si="56"/>
        <v/>
      </c>
      <c r="AJ1746" s="424" t="str">
        <f t="shared" si="57"/>
        <v/>
      </c>
    </row>
    <row r="1747" spans="1:36" ht="30" customHeight="1">
      <c r="A1747" s="153">
        <v>1734</v>
      </c>
      <c r="B1747" s="857" t="str">
        <f>IF(基本情報入力シート!C1772="","",基本情報入力シート!C1772)</f>
        <v/>
      </c>
      <c r="C1747" s="858"/>
      <c r="D1747" s="858"/>
      <c r="E1747" s="858"/>
      <c r="F1747" s="858"/>
      <c r="G1747" s="858"/>
      <c r="H1747" s="858"/>
      <c r="I1747" s="859"/>
      <c r="J1747" s="405" t="str">
        <f>IF(基本情報入力シート!M1772="","",基本情報入力シート!M1772)</f>
        <v/>
      </c>
      <c r="K1747" s="406" t="str">
        <f>IF(基本情報入力シート!R1772="","",基本情報入力シート!R1772)</f>
        <v/>
      </c>
      <c r="L1747" s="406" t="str">
        <f>IF(基本情報入力シート!W1772="","",基本情報入力シート!W1772)</f>
        <v/>
      </c>
      <c r="M1747" s="405" t="str">
        <f>IF(基本情報入力シート!X1772="","",基本情報入力シート!X1772)</f>
        <v/>
      </c>
      <c r="N1747" s="157" t="str">
        <f>IF(基本情報入力シート!Y1772="","",基本情報入力シート!Y1772)</f>
        <v/>
      </c>
      <c r="O1747" s="164"/>
      <c r="P1747" s="43"/>
      <c r="Q1747" s="860"/>
      <c r="R1747" s="861"/>
      <c r="S1747" s="154" t="str">
        <f>IFERROR(ROUNDDOWN(Q1747*VLOOKUP(N1747,【参考】数式用!$AR$2:$AW$48,MATCH(P1747,【参考】数式用!$AT$4:$AW$4)+2,FALSE)*0.5, 0), "")</f>
        <v/>
      </c>
      <c r="T1747" s="47"/>
      <c r="U1747" s="156" t="str">
        <f>IFERROR(IF(AG1747&lt;&gt;"",Q1747*VLOOKUP(N1747,【参考】数式用!$AG$2:$AL$48,MATCH(P1747,【参考】数式用!$AI$4:$AL$4,0)+2,0), ""), "")</f>
        <v/>
      </c>
      <c r="V1747" s="42"/>
      <c r="W1747" s="862"/>
      <c r="X1747" s="863"/>
      <c r="Y1747" s="43"/>
      <c r="Z1747" s="48"/>
      <c r="AA1747" s="155"/>
      <c r="AB1747" s="49"/>
      <c r="AC1747" s="864" t="str">
        <f>IFERROR(IF(AG1747&lt;&gt;"",Z1747*VLOOKUP(N1747,【参考】数式用!$AG$2:$AL$48,MATCH(Y1747,【参考】数式用!$AI$4:$AL$4,0)+2,0), ""), "")</f>
        <v/>
      </c>
      <c r="AD1747" s="864"/>
      <c r="AE1747" s="409"/>
      <c r="AF1747" s="53"/>
      <c r="AG1747" s="421" t="str">
        <f>IFERROR(VLOOKUP(O1747, 【参考】数式用!$AY$5:$AY$13, 1, FALSE), "")</f>
        <v/>
      </c>
      <c r="AH1747" s="422" t="str">
        <f>IFERROR(VLOOKUP(N1747, 【参考】数式用!$BA$2:$BB$48, 2, FALSE), "")</f>
        <v/>
      </c>
      <c r="AI1747" s="423" t="str">
        <f t="shared" si="56"/>
        <v/>
      </c>
      <c r="AJ1747" s="424" t="str">
        <f t="shared" si="57"/>
        <v/>
      </c>
    </row>
    <row r="1748" spans="1:36" ht="30" customHeight="1">
      <c r="A1748" s="153">
        <v>1735</v>
      </c>
      <c r="B1748" s="857" t="str">
        <f>IF(基本情報入力シート!C1773="","",基本情報入力シート!C1773)</f>
        <v/>
      </c>
      <c r="C1748" s="858"/>
      <c r="D1748" s="858"/>
      <c r="E1748" s="858"/>
      <c r="F1748" s="858"/>
      <c r="G1748" s="858"/>
      <c r="H1748" s="858"/>
      <c r="I1748" s="859"/>
      <c r="J1748" s="405" t="str">
        <f>IF(基本情報入力シート!M1773="","",基本情報入力シート!M1773)</f>
        <v/>
      </c>
      <c r="K1748" s="406" t="str">
        <f>IF(基本情報入力シート!R1773="","",基本情報入力シート!R1773)</f>
        <v/>
      </c>
      <c r="L1748" s="406" t="str">
        <f>IF(基本情報入力シート!W1773="","",基本情報入力シート!W1773)</f>
        <v/>
      </c>
      <c r="M1748" s="405" t="str">
        <f>IF(基本情報入力シート!X1773="","",基本情報入力シート!X1773)</f>
        <v/>
      </c>
      <c r="N1748" s="157" t="str">
        <f>IF(基本情報入力シート!Y1773="","",基本情報入力シート!Y1773)</f>
        <v/>
      </c>
      <c r="O1748" s="164"/>
      <c r="P1748" s="43"/>
      <c r="Q1748" s="860"/>
      <c r="R1748" s="861"/>
      <c r="S1748" s="154" t="str">
        <f>IFERROR(ROUNDDOWN(Q1748*VLOOKUP(N1748,【参考】数式用!$AR$2:$AW$48,MATCH(P1748,【参考】数式用!$AT$4:$AW$4)+2,FALSE)*0.5, 0), "")</f>
        <v/>
      </c>
      <c r="T1748" s="47"/>
      <c r="U1748" s="156" t="str">
        <f>IFERROR(IF(AG1748&lt;&gt;"",Q1748*VLOOKUP(N1748,【参考】数式用!$AG$2:$AL$48,MATCH(P1748,【参考】数式用!$AI$4:$AL$4,0)+2,0), ""), "")</f>
        <v/>
      </c>
      <c r="V1748" s="42"/>
      <c r="W1748" s="862"/>
      <c r="X1748" s="863"/>
      <c r="Y1748" s="43"/>
      <c r="Z1748" s="48"/>
      <c r="AA1748" s="155"/>
      <c r="AB1748" s="49"/>
      <c r="AC1748" s="864" t="str">
        <f>IFERROR(IF(AG1748&lt;&gt;"",Z1748*VLOOKUP(N1748,【参考】数式用!$AG$2:$AL$48,MATCH(Y1748,【参考】数式用!$AI$4:$AL$4,0)+2,0), ""), "")</f>
        <v/>
      </c>
      <c r="AD1748" s="864"/>
      <c r="AE1748" s="409"/>
      <c r="AF1748" s="53"/>
      <c r="AG1748" s="421" t="str">
        <f>IFERROR(VLOOKUP(O1748, 【参考】数式用!$AY$5:$AY$13, 1, FALSE), "")</f>
        <v/>
      </c>
      <c r="AH1748" s="422" t="str">
        <f>IFERROR(VLOOKUP(N1748, 【参考】数式用!$BA$2:$BB$48, 2, FALSE), "")</f>
        <v/>
      </c>
      <c r="AI1748" s="423" t="str">
        <f t="shared" si="56"/>
        <v/>
      </c>
      <c r="AJ1748" s="424" t="str">
        <f t="shared" si="57"/>
        <v/>
      </c>
    </row>
    <row r="1749" spans="1:36" ht="30" customHeight="1">
      <c r="A1749" s="153">
        <v>1736</v>
      </c>
      <c r="B1749" s="857" t="str">
        <f>IF(基本情報入力シート!C1774="","",基本情報入力シート!C1774)</f>
        <v/>
      </c>
      <c r="C1749" s="858"/>
      <c r="D1749" s="858"/>
      <c r="E1749" s="858"/>
      <c r="F1749" s="858"/>
      <c r="G1749" s="858"/>
      <c r="H1749" s="858"/>
      <c r="I1749" s="859"/>
      <c r="J1749" s="405" t="str">
        <f>IF(基本情報入力シート!M1774="","",基本情報入力シート!M1774)</f>
        <v/>
      </c>
      <c r="K1749" s="406" t="str">
        <f>IF(基本情報入力シート!R1774="","",基本情報入力シート!R1774)</f>
        <v/>
      </c>
      <c r="L1749" s="406" t="str">
        <f>IF(基本情報入力シート!W1774="","",基本情報入力シート!W1774)</f>
        <v/>
      </c>
      <c r="M1749" s="405" t="str">
        <f>IF(基本情報入力シート!X1774="","",基本情報入力シート!X1774)</f>
        <v/>
      </c>
      <c r="N1749" s="157" t="str">
        <f>IF(基本情報入力シート!Y1774="","",基本情報入力シート!Y1774)</f>
        <v/>
      </c>
      <c r="O1749" s="164"/>
      <c r="P1749" s="43"/>
      <c r="Q1749" s="860"/>
      <c r="R1749" s="861"/>
      <c r="S1749" s="154" t="str">
        <f>IFERROR(ROUNDDOWN(Q1749*VLOOKUP(N1749,【参考】数式用!$AR$2:$AW$48,MATCH(P1749,【参考】数式用!$AT$4:$AW$4)+2,FALSE)*0.5, 0), "")</f>
        <v/>
      </c>
      <c r="T1749" s="47"/>
      <c r="U1749" s="156" t="str">
        <f>IFERROR(IF(AG1749&lt;&gt;"",Q1749*VLOOKUP(N1749,【参考】数式用!$AG$2:$AL$48,MATCH(P1749,【参考】数式用!$AI$4:$AL$4,0)+2,0), ""), "")</f>
        <v/>
      </c>
      <c r="V1749" s="42"/>
      <c r="W1749" s="862"/>
      <c r="X1749" s="863"/>
      <c r="Y1749" s="43"/>
      <c r="Z1749" s="48"/>
      <c r="AA1749" s="155"/>
      <c r="AB1749" s="49"/>
      <c r="AC1749" s="864" t="str">
        <f>IFERROR(IF(AG1749&lt;&gt;"",Z1749*VLOOKUP(N1749,【参考】数式用!$AG$2:$AL$48,MATCH(Y1749,【参考】数式用!$AI$4:$AL$4,0)+2,0), ""), "")</f>
        <v/>
      </c>
      <c r="AD1749" s="864"/>
      <c r="AE1749" s="409"/>
      <c r="AF1749" s="53"/>
      <c r="AG1749" s="421" t="str">
        <f>IFERROR(VLOOKUP(O1749, 【参考】数式用!$AY$5:$AY$13, 1, FALSE), "")</f>
        <v/>
      </c>
      <c r="AH1749" s="422" t="str">
        <f>IFERROR(VLOOKUP(N1749, 【参考】数式用!$BA$2:$BB$48, 2, FALSE), "")</f>
        <v/>
      </c>
      <c r="AI1749" s="423" t="str">
        <f t="shared" si="56"/>
        <v/>
      </c>
      <c r="AJ1749" s="424" t="str">
        <f t="shared" si="57"/>
        <v/>
      </c>
    </row>
    <row r="1750" spans="1:36" ht="30" customHeight="1">
      <c r="A1750" s="153">
        <v>1737</v>
      </c>
      <c r="B1750" s="857" t="str">
        <f>IF(基本情報入力シート!C1775="","",基本情報入力シート!C1775)</f>
        <v/>
      </c>
      <c r="C1750" s="858"/>
      <c r="D1750" s="858"/>
      <c r="E1750" s="858"/>
      <c r="F1750" s="858"/>
      <c r="G1750" s="858"/>
      <c r="H1750" s="858"/>
      <c r="I1750" s="859"/>
      <c r="J1750" s="405" t="str">
        <f>IF(基本情報入力シート!M1775="","",基本情報入力シート!M1775)</f>
        <v/>
      </c>
      <c r="K1750" s="406" t="str">
        <f>IF(基本情報入力シート!R1775="","",基本情報入力シート!R1775)</f>
        <v/>
      </c>
      <c r="L1750" s="406" t="str">
        <f>IF(基本情報入力シート!W1775="","",基本情報入力シート!W1775)</f>
        <v/>
      </c>
      <c r="M1750" s="405" t="str">
        <f>IF(基本情報入力シート!X1775="","",基本情報入力シート!X1775)</f>
        <v/>
      </c>
      <c r="N1750" s="157" t="str">
        <f>IF(基本情報入力シート!Y1775="","",基本情報入力シート!Y1775)</f>
        <v/>
      </c>
      <c r="O1750" s="164"/>
      <c r="P1750" s="43"/>
      <c r="Q1750" s="860"/>
      <c r="R1750" s="861"/>
      <c r="S1750" s="154" t="str">
        <f>IFERROR(ROUNDDOWN(Q1750*VLOOKUP(N1750,【参考】数式用!$AR$2:$AW$48,MATCH(P1750,【参考】数式用!$AT$4:$AW$4)+2,FALSE)*0.5, 0), "")</f>
        <v/>
      </c>
      <c r="T1750" s="47"/>
      <c r="U1750" s="156" t="str">
        <f>IFERROR(IF(AG1750&lt;&gt;"",Q1750*VLOOKUP(N1750,【参考】数式用!$AG$2:$AL$48,MATCH(P1750,【参考】数式用!$AI$4:$AL$4,0)+2,0), ""), "")</f>
        <v/>
      </c>
      <c r="V1750" s="42"/>
      <c r="W1750" s="862"/>
      <c r="X1750" s="863"/>
      <c r="Y1750" s="43"/>
      <c r="Z1750" s="48"/>
      <c r="AA1750" s="155"/>
      <c r="AB1750" s="49"/>
      <c r="AC1750" s="864" t="str">
        <f>IFERROR(IF(AG1750&lt;&gt;"",Z1750*VLOOKUP(N1750,【参考】数式用!$AG$2:$AL$48,MATCH(Y1750,【参考】数式用!$AI$4:$AL$4,0)+2,0), ""), "")</f>
        <v/>
      </c>
      <c r="AD1750" s="864"/>
      <c r="AE1750" s="409"/>
      <c r="AF1750" s="53"/>
      <c r="AG1750" s="421" t="str">
        <f>IFERROR(VLOOKUP(O1750, 【参考】数式用!$AY$5:$AY$13, 1, FALSE), "")</f>
        <v/>
      </c>
      <c r="AH1750" s="422" t="str">
        <f>IFERROR(VLOOKUP(N1750, 【参考】数式用!$BA$2:$BB$48, 2, FALSE), "")</f>
        <v/>
      </c>
      <c r="AI1750" s="423" t="str">
        <f t="shared" si="56"/>
        <v/>
      </c>
      <c r="AJ1750" s="424" t="str">
        <f t="shared" si="57"/>
        <v/>
      </c>
    </row>
    <row r="1751" spans="1:36" ht="30" customHeight="1">
      <c r="A1751" s="153">
        <v>1738</v>
      </c>
      <c r="B1751" s="857" t="str">
        <f>IF(基本情報入力シート!C1776="","",基本情報入力シート!C1776)</f>
        <v/>
      </c>
      <c r="C1751" s="858"/>
      <c r="D1751" s="858"/>
      <c r="E1751" s="858"/>
      <c r="F1751" s="858"/>
      <c r="G1751" s="858"/>
      <c r="H1751" s="858"/>
      <c r="I1751" s="859"/>
      <c r="J1751" s="405" t="str">
        <f>IF(基本情報入力シート!M1776="","",基本情報入力シート!M1776)</f>
        <v/>
      </c>
      <c r="K1751" s="406" t="str">
        <f>IF(基本情報入力シート!R1776="","",基本情報入力シート!R1776)</f>
        <v/>
      </c>
      <c r="L1751" s="406" t="str">
        <f>IF(基本情報入力シート!W1776="","",基本情報入力シート!W1776)</f>
        <v/>
      </c>
      <c r="M1751" s="405" t="str">
        <f>IF(基本情報入力シート!X1776="","",基本情報入力シート!X1776)</f>
        <v/>
      </c>
      <c r="N1751" s="157" t="str">
        <f>IF(基本情報入力シート!Y1776="","",基本情報入力シート!Y1776)</f>
        <v/>
      </c>
      <c r="O1751" s="164"/>
      <c r="P1751" s="43"/>
      <c r="Q1751" s="860"/>
      <c r="R1751" s="861"/>
      <c r="S1751" s="154" t="str">
        <f>IFERROR(ROUNDDOWN(Q1751*VLOOKUP(N1751,【参考】数式用!$AR$2:$AW$48,MATCH(P1751,【参考】数式用!$AT$4:$AW$4)+2,FALSE)*0.5, 0), "")</f>
        <v/>
      </c>
      <c r="T1751" s="47"/>
      <c r="U1751" s="156" t="str">
        <f>IFERROR(IF(AG1751&lt;&gt;"",Q1751*VLOOKUP(N1751,【参考】数式用!$AG$2:$AL$48,MATCH(P1751,【参考】数式用!$AI$4:$AL$4,0)+2,0), ""), "")</f>
        <v/>
      </c>
      <c r="V1751" s="42"/>
      <c r="W1751" s="862"/>
      <c r="X1751" s="863"/>
      <c r="Y1751" s="43"/>
      <c r="Z1751" s="48"/>
      <c r="AA1751" s="155"/>
      <c r="AB1751" s="49"/>
      <c r="AC1751" s="864" t="str">
        <f>IFERROR(IF(AG1751&lt;&gt;"",Z1751*VLOOKUP(N1751,【参考】数式用!$AG$2:$AL$48,MATCH(Y1751,【参考】数式用!$AI$4:$AL$4,0)+2,0), ""), "")</f>
        <v/>
      </c>
      <c r="AD1751" s="864"/>
      <c r="AE1751" s="409"/>
      <c r="AF1751" s="53"/>
      <c r="AG1751" s="421" t="str">
        <f>IFERROR(VLOOKUP(O1751, 【参考】数式用!$AY$5:$AY$13, 1, FALSE), "")</f>
        <v/>
      </c>
      <c r="AH1751" s="422" t="str">
        <f>IFERROR(VLOOKUP(N1751, 【参考】数式用!$BA$2:$BB$48, 2, FALSE), "")</f>
        <v/>
      </c>
      <c r="AI1751" s="423" t="str">
        <f t="shared" si="56"/>
        <v/>
      </c>
      <c r="AJ1751" s="424" t="str">
        <f t="shared" si="57"/>
        <v/>
      </c>
    </row>
    <row r="1752" spans="1:36" ht="30" customHeight="1">
      <c r="A1752" s="153">
        <v>1739</v>
      </c>
      <c r="B1752" s="857" t="str">
        <f>IF(基本情報入力シート!C1777="","",基本情報入力シート!C1777)</f>
        <v/>
      </c>
      <c r="C1752" s="858"/>
      <c r="D1752" s="858"/>
      <c r="E1752" s="858"/>
      <c r="F1752" s="858"/>
      <c r="G1752" s="858"/>
      <c r="H1752" s="858"/>
      <c r="I1752" s="859"/>
      <c r="J1752" s="405" t="str">
        <f>IF(基本情報入力シート!M1777="","",基本情報入力シート!M1777)</f>
        <v/>
      </c>
      <c r="K1752" s="406" t="str">
        <f>IF(基本情報入力シート!R1777="","",基本情報入力シート!R1777)</f>
        <v/>
      </c>
      <c r="L1752" s="406" t="str">
        <f>IF(基本情報入力シート!W1777="","",基本情報入力シート!W1777)</f>
        <v/>
      </c>
      <c r="M1752" s="405" t="str">
        <f>IF(基本情報入力シート!X1777="","",基本情報入力シート!X1777)</f>
        <v/>
      </c>
      <c r="N1752" s="157" t="str">
        <f>IF(基本情報入力シート!Y1777="","",基本情報入力シート!Y1777)</f>
        <v/>
      </c>
      <c r="O1752" s="164"/>
      <c r="P1752" s="43"/>
      <c r="Q1752" s="860"/>
      <c r="R1752" s="861"/>
      <c r="S1752" s="154" t="str">
        <f>IFERROR(ROUNDDOWN(Q1752*VLOOKUP(N1752,【参考】数式用!$AR$2:$AW$48,MATCH(P1752,【参考】数式用!$AT$4:$AW$4)+2,FALSE)*0.5, 0), "")</f>
        <v/>
      </c>
      <c r="T1752" s="47"/>
      <c r="U1752" s="156" t="str">
        <f>IFERROR(IF(AG1752&lt;&gt;"",Q1752*VLOOKUP(N1752,【参考】数式用!$AG$2:$AL$48,MATCH(P1752,【参考】数式用!$AI$4:$AL$4,0)+2,0), ""), "")</f>
        <v/>
      </c>
      <c r="V1752" s="42"/>
      <c r="W1752" s="862"/>
      <c r="X1752" s="863"/>
      <c r="Y1752" s="43"/>
      <c r="Z1752" s="48"/>
      <c r="AA1752" s="155"/>
      <c r="AB1752" s="49"/>
      <c r="AC1752" s="864" t="str">
        <f>IFERROR(IF(AG1752&lt;&gt;"",Z1752*VLOOKUP(N1752,【参考】数式用!$AG$2:$AL$48,MATCH(Y1752,【参考】数式用!$AI$4:$AL$4,0)+2,0), ""), "")</f>
        <v/>
      </c>
      <c r="AD1752" s="864"/>
      <c r="AE1752" s="409"/>
      <c r="AF1752" s="53"/>
      <c r="AG1752" s="421" t="str">
        <f>IFERROR(VLOOKUP(O1752, 【参考】数式用!$AY$5:$AY$13, 1, FALSE), "")</f>
        <v/>
      </c>
      <c r="AH1752" s="422" t="str">
        <f>IFERROR(VLOOKUP(N1752, 【参考】数式用!$BA$2:$BB$48, 2, FALSE), "")</f>
        <v/>
      </c>
      <c r="AI1752" s="423" t="str">
        <f t="shared" si="56"/>
        <v/>
      </c>
      <c r="AJ1752" s="424" t="str">
        <f t="shared" si="57"/>
        <v/>
      </c>
    </row>
    <row r="1753" spans="1:36" ht="30" customHeight="1">
      <c r="A1753" s="153">
        <v>1740</v>
      </c>
      <c r="B1753" s="857" t="str">
        <f>IF(基本情報入力シート!C1778="","",基本情報入力シート!C1778)</f>
        <v/>
      </c>
      <c r="C1753" s="858"/>
      <c r="D1753" s="858"/>
      <c r="E1753" s="858"/>
      <c r="F1753" s="858"/>
      <c r="G1753" s="858"/>
      <c r="H1753" s="858"/>
      <c r="I1753" s="859"/>
      <c r="J1753" s="405" t="str">
        <f>IF(基本情報入力シート!M1778="","",基本情報入力シート!M1778)</f>
        <v/>
      </c>
      <c r="K1753" s="406" t="str">
        <f>IF(基本情報入力シート!R1778="","",基本情報入力シート!R1778)</f>
        <v/>
      </c>
      <c r="L1753" s="406" t="str">
        <f>IF(基本情報入力シート!W1778="","",基本情報入力シート!W1778)</f>
        <v/>
      </c>
      <c r="M1753" s="405" t="str">
        <f>IF(基本情報入力シート!X1778="","",基本情報入力シート!X1778)</f>
        <v/>
      </c>
      <c r="N1753" s="157" t="str">
        <f>IF(基本情報入力シート!Y1778="","",基本情報入力シート!Y1778)</f>
        <v/>
      </c>
      <c r="O1753" s="164"/>
      <c r="P1753" s="43"/>
      <c r="Q1753" s="860"/>
      <c r="R1753" s="861"/>
      <c r="S1753" s="154" t="str">
        <f>IFERROR(ROUNDDOWN(Q1753*VLOOKUP(N1753,【参考】数式用!$AR$2:$AW$48,MATCH(P1753,【参考】数式用!$AT$4:$AW$4)+2,FALSE)*0.5, 0), "")</f>
        <v/>
      </c>
      <c r="T1753" s="47"/>
      <c r="U1753" s="156" t="str">
        <f>IFERROR(IF(AG1753&lt;&gt;"",Q1753*VLOOKUP(N1753,【参考】数式用!$AG$2:$AL$48,MATCH(P1753,【参考】数式用!$AI$4:$AL$4,0)+2,0), ""), "")</f>
        <v/>
      </c>
      <c r="V1753" s="42"/>
      <c r="W1753" s="862"/>
      <c r="X1753" s="863"/>
      <c r="Y1753" s="43"/>
      <c r="Z1753" s="48"/>
      <c r="AA1753" s="155"/>
      <c r="AB1753" s="49"/>
      <c r="AC1753" s="864" t="str">
        <f>IFERROR(IF(AG1753&lt;&gt;"",Z1753*VLOOKUP(N1753,【参考】数式用!$AG$2:$AL$48,MATCH(Y1753,【参考】数式用!$AI$4:$AL$4,0)+2,0), ""), "")</f>
        <v/>
      </c>
      <c r="AD1753" s="864"/>
      <c r="AE1753" s="409"/>
      <c r="AF1753" s="53"/>
      <c r="AG1753" s="421" t="str">
        <f>IFERROR(VLOOKUP(O1753, 【参考】数式用!$AY$5:$AY$13, 1, FALSE), "")</f>
        <v/>
      </c>
      <c r="AH1753" s="422" t="str">
        <f>IFERROR(VLOOKUP(N1753, 【参考】数式用!$BA$2:$BB$48, 2, FALSE), "")</f>
        <v/>
      </c>
      <c r="AI1753" s="423" t="str">
        <f t="shared" si="56"/>
        <v/>
      </c>
      <c r="AJ1753" s="424" t="str">
        <f t="shared" si="57"/>
        <v/>
      </c>
    </row>
    <row r="1754" spans="1:36" ht="30" customHeight="1">
      <c r="A1754" s="153">
        <v>1741</v>
      </c>
      <c r="B1754" s="857" t="str">
        <f>IF(基本情報入力シート!C1779="","",基本情報入力シート!C1779)</f>
        <v/>
      </c>
      <c r="C1754" s="858"/>
      <c r="D1754" s="858"/>
      <c r="E1754" s="858"/>
      <c r="F1754" s="858"/>
      <c r="G1754" s="858"/>
      <c r="H1754" s="858"/>
      <c r="I1754" s="859"/>
      <c r="J1754" s="405" t="str">
        <f>IF(基本情報入力シート!M1779="","",基本情報入力シート!M1779)</f>
        <v/>
      </c>
      <c r="K1754" s="406" t="str">
        <f>IF(基本情報入力シート!R1779="","",基本情報入力シート!R1779)</f>
        <v/>
      </c>
      <c r="L1754" s="406" t="str">
        <f>IF(基本情報入力シート!W1779="","",基本情報入力シート!W1779)</f>
        <v/>
      </c>
      <c r="M1754" s="405" t="str">
        <f>IF(基本情報入力シート!X1779="","",基本情報入力シート!X1779)</f>
        <v/>
      </c>
      <c r="N1754" s="157" t="str">
        <f>IF(基本情報入力シート!Y1779="","",基本情報入力シート!Y1779)</f>
        <v/>
      </c>
      <c r="O1754" s="164"/>
      <c r="P1754" s="43"/>
      <c r="Q1754" s="860"/>
      <c r="R1754" s="861"/>
      <c r="S1754" s="154" t="str">
        <f>IFERROR(ROUNDDOWN(Q1754*VLOOKUP(N1754,【参考】数式用!$AR$2:$AW$48,MATCH(P1754,【参考】数式用!$AT$4:$AW$4)+2,FALSE)*0.5, 0), "")</f>
        <v/>
      </c>
      <c r="T1754" s="47"/>
      <c r="U1754" s="156" t="str">
        <f>IFERROR(IF(AG1754&lt;&gt;"",Q1754*VLOOKUP(N1754,【参考】数式用!$AG$2:$AL$48,MATCH(P1754,【参考】数式用!$AI$4:$AL$4,0)+2,0), ""), "")</f>
        <v/>
      </c>
      <c r="V1754" s="42"/>
      <c r="W1754" s="862"/>
      <c r="X1754" s="863"/>
      <c r="Y1754" s="43"/>
      <c r="Z1754" s="48"/>
      <c r="AA1754" s="155"/>
      <c r="AB1754" s="49"/>
      <c r="AC1754" s="864" t="str">
        <f>IFERROR(IF(AG1754&lt;&gt;"",Z1754*VLOOKUP(N1754,【参考】数式用!$AG$2:$AL$48,MATCH(Y1754,【参考】数式用!$AI$4:$AL$4,0)+2,0), ""), "")</f>
        <v/>
      </c>
      <c r="AD1754" s="864"/>
      <c r="AE1754" s="409"/>
      <c r="AF1754" s="53"/>
      <c r="AG1754" s="421" t="str">
        <f>IFERROR(VLOOKUP(O1754, 【参考】数式用!$AY$5:$AY$13, 1, FALSE), "")</f>
        <v/>
      </c>
      <c r="AH1754" s="422" t="str">
        <f>IFERROR(VLOOKUP(N1754, 【参考】数式用!$BA$2:$BB$48, 2, FALSE), "")</f>
        <v/>
      </c>
      <c r="AI1754" s="423" t="str">
        <f t="shared" si="56"/>
        <v/>
      </c>
      <c r="AJ1754" s="424" t="str">
        <f t="shared" si="57"/>
        <v/>
      </c>
    </row>
    <row r="1755" spans="1:36" ht="30" customHeight="1">
      <c r="A1755" s="153">
        <v>1742</v>
      </c>
      <c r="B1755" s="857" t="str">
        <f>IF(基本情報入力シート!C1780="","",基本情報入力シート!C1780)</f>
        <v/>
      </c>
      <c r="C1755" s="858"/>
      <c r="D1755" s="858"/>
      <c r="E1755" s="858"/>
      <c r="F1755" s="858"/>
      <c r="G1755" s="858"/>
      <c r="H1755" s="858"/>
      <c r="I1755" s="859"/>
      <c r="J1755" s="405" t="str">
        <f>IF(基本情報入力シート!M1780="","",基本情報入力シート!M1780)</f>
        <v/>
      </c>
      <c r="K1755" s="406" t="str">
        <f>IF(基本情報入力シート!R1780="","",基本情報入力シート!R1780)</f>
        <v/>
      </c>
      <c r="L1755" s="406" t="str">
        <f>IF(基本情報入力シート!W1780="","",基本情報入力シート!W1780)</f>
        <v/>
      </c>
      <c r="M1755" s="405" t="str">
        <f>IF(基本情報入力シート!X1780="","",基本情報入力シート!X1780)</f>
        <v/>
      </c>
      <c r="N1755" s="157" t="str">
        <f>IF(基本情報入力シート!Y1780="","",基本情報入力シート!Y1780)</f>
        <v/>
      </c>
      <c r="O1755" s="164"/>
      <c r="P1755" s="43"/>
      <c r="Q1755" s="860"/>
      <c r="R1755" s="861"/>
      <c r="S1755" s="154" t="str">
        <f>IFERROR(ROUNDDOWN(Q1755*VLOOKUP(N1755,【参考】数式用!$AR$2:$AW$48,MATCH(P1755,【参考】数式用!$AT$4:$AW$4)+2,FALSE)*0.5, 0), "")</f>
        <v/>
      </c>
      <c r="T1755" s="47"/>
      <c r="U1755" s="156" t="str">
        <f>IFERROR(IF(AG1755&lt;&gt;"",Q1755*VLOOKUP(N1755,【参考】数式用!$AG$2:$AL$48,MATCH(P1755,【参考】数式用!$AI$4:$AL$4,0)+2,0), ""), "")</f>
        <v/>
      </c>
      <c r="V1755" s="42"/>
      <c r="W1755" s="862"/>
      <c r="X1755" s="863"/>
      <c r="Y1755" s="43"/>
      <c r="Z1755" s="48"/>
      <c r="AA1755" s="155"/>
      <c r="AB1755" s="49"/>
      <c r="AC1755" s="864" t="str">
        <f>IFERROR(IF(AG1755&lt;&gt;"",Z1755*VLOOKUP(N1755,【参考】数式用!$AG$2:$AL$48,MATCH(Y1755,【参考】数式用!$AI$4:$AL$4,0)+2,0), ""), "")</f>
        <v/>
      </c>
      <c r="AD1755" s="864"/>
      <c r="AE1755" s="409"/>
      <c r="AF1755" s="53"/>
      <c r="AG1755" s="421" t="str">
        <f>IFERROR(VLOOKUP(O1755, 【参考】数式用!$AY$5:$AY$13, 1, FALSE), "")</f>
        <v/>
      </c>
      <c r="AH1755" s="422" t="str">
        <f>IFERROR(VLOOKUP(N1755, 【参考】数式用!$BA$2:$BB$48, 2, FALSE), "")</f>
        <v/>
      </c>
      <c r="AI1755" s="423" t="str">
        <f t="shared" si="56"/>
        <v/>
      </c>
      <c r="AJ1755" s="424" t="str">
        <f t="shared" si="57"/>
        <v/>
      </c>
    </row>
    <row r="1756" spans="1:36" ht="30" customHeight="1">
      <c r="A1756" s="153">
        <v>1743</v>
      </c>
      <c r="B1756" s="857" t="str">
        <f>IF(基本情報入力シート!C1781="","",基本情報入力シート!C1781)</f>
        <v/>
      </c>
      <c r="C1756" s="858"/>
      <c r="D1756" s="858"/>
      <c r="E1756" s="858"/>
      <c r="F1756" s="858"/>
      <c r="G1756" s="858"/>
      <c r="H1756" s="858"/>
      <c r="I1756" s="859"/>
      <c r="J1756" s="405" t="str">
        <f>IF(基本情報入力シート!M1781="","",基本情報入力シート!M1781)</f>
        <v/>
      </c>
      <c r="K1756" s="406" t="str">
        <f>IF(基本情報入力シート!R1781="","",基本情報入力シート!R1781)</f>
        <v/>
      </c>
      <c r="L1756" s="406" t="str">
        <f>IF(基本情報入力シート!W1781="","",基本情報入力シート!W1781)</f>
        <v/>
      </c>
      <c r="M1756" s="405" t="str">
        <f>IF(基本情報入力シート!X1781="","",基本情報入力シート!X1781)</f>
        <v/>
      </c>
      <c r="N1756" s="157" t="str">
        <f>IF(基本情報入力シート!Y1781="","",基本情報入力シート!Y1781)</f>
        <v/>
      </c>
      <c r="O1756" s="164"/>
      <c r="P1756" s="43"/>
      <c r="Q1756" s="860"/>
      <c r="R1756" s="861"/>
      <c r="S1756" s="154" t="str">
        <f>IFERROR(ROUNDDOWN(Q1756*VLOOKUP(N1756,【参考】数式用!$AR$2:$AW$48,MATCH(P1756,【参考】数式用!$AT$4:$AW$4)+2,FALSE)*0.5, 0), "")</f>
        <v/>
      </c>
      <c r="T1756" s="47"/>
      <c r="U1756" s="156" t="str">
        <f>IFERROR(IF(AG1756&lt;&gt;"",Q1756*VLOOKUP(N1756,【参考】数式用!$AG$2:$AL$48,MATCH(P1756,【参考】数式用!$AI$4:$AL$4,0)+2,0), ""), "")</f>
        <v/>
      </c>
      <c r="V1756" s="42"/>
      <c r="W1756" s="862"/>
      <c r="X1756" s="863"/>
      <c r="Y1756" s="43"/>
      <c r="Z1756" s="48"/>
      <c r="AA1756" s="155"/>
      <c r="AB1756" s="49"/>
      <c r="AC1756" s="864" t="str">
        <f>IFERROR(IF(AG1756&lt;&gt;"",Z1756*VLOOKUP(N1756,【参考】数式用!$AG$2:$AL$48,MATCH(Y1756,【参考】数式用!$AI$4:$AL$4,0)+2,0), ""), "")</f>
        <v/>
      </c>
      <c r="AD1756" s="864"/>
      <c r="AE1756" s="409"/>
      <c r="AF1756" s="53"/>
      <c r="AG1756" s="421" t="str">
        <f>IFERROR(VLOOKUP(O1756, 【参考】数式用!$AY$5:$AY$13, 1, FALSE), "")</f>
        <v/>
      </c>
      <c r="AH1756" s="422" t="str">
        <f>IFERROR(VLOOKUP(N1756, 【参考】数式用!$BA$2:$BB$48, 2, FALSE), "")</f>
        <v/>
      </c>
      <c r="AI1756" s="423" t="str">
        <f t="shared" si="56"/>
        <v/>
      </c>
      <c r="AJ1756" s="424" t="str">
        <f t="shared" si="57"/>
        <v/>
      </c>
    </row>
    <row r="1757" spans="1:36" ht="30" customHeight="1">
      <c r="A1757" s="153">
        <v>1744</v>
      </c>
      <c r="B1757" s="857" t="str">
        <f>IF(基本情報入力シート!C1782="","",基本情報入力シート!C1782)</f>
        <v/>
      </c>
      <c r="C1757" s="858"/>
      <c r="D1757" s="858"/>
      <c r="E1757" s="858"/>
      <c r="F1757" s="858"/>
      <c r="G1757" s="858"/>
      <c r="H1757" s="858"/>
      <c r="I1757" s="859"/>
      <c r="J1757" s="405" t="str">
        <f>IF(基本情報入力シート!M1782="","",基本情報入力シート!M1782)</f>
        <v/>
      </c>
      <c r="K1757" s="406" t="str">
        <f>IF(基本情報入力シート!R1782="","",基本情報入力シート!R1782)</f>
        <v/>
      </c>
      <c r="L1757" s="406" t="str">
        <f>IF(基本情報入力シート!W1782="","",基本情報入力シート!W1782)</f>
        <v/>
      </c>
      <c r="M1757" s="405" t="str">
        <f>IF(基本情報入力シート!X1782="","",基本情報入力シート!X1782)</f>
        <v/>
      </c>
      <c r="N1757" s="157" t="str">
        <f>IF(基本情報入力シート!Y1782="","",基本情報入力シート!Y1782)</f>
        <v/>
      </c>
      <c r="O1757" s="164"/>
      <c r="P1757" s="43"/>
      <c r="Q1757" s="860"/>
      <c r="R1757" s="861"/>
      <c r="S1757" s="154" t="str">
        <f>IFERROR(ROUNDDOWN(Q1757*VLOOKUP(N1757,【参考】数式用!$AR$2:$AW$48,MATCH(P1757,【参考】数式用!$AT$4:$AW$4)+2,FALSE)*0.5, 0), "")</f>
        <v/>
      </c>
      <c r="T1757" s="47"/>
      <c r="U1757" s="156" t="str">
        <f>IFERROR(IF(AG1757&lt;&gt;"",Q1757*VLOOKUP(N1757,【参考】数式用!$AG$2:$AL$48,MATCH(P1757,【参考】数式用!$AI$4:$AL$4,0)+2,0), ""), "")</f>
        <v/>
      </c>
      <c r="V1757" s="42"/>
      <c r="W1757" s="862"/>
      <c r="X1757" s="863"/>
      <c r="Y1757" s="43"/>
      <c r="Z1757" s="48"/>
      <c r="AA1757" s="155"/>
      <c r="AB1757" s="49"/>
      <c r="AC1757" s="864" t="str">
        <f>IFERROR(IF(AG1757&lt;&gt;"",Z1757*VLOOKUP(N1757,【参考】数式用!$AG$2:$AL$48,MATCH(Y1757,【参考】数式用!$AI$4:$AL$4,0)+2,0), ""), "")</f>
        <v/>
      </c>
      <c r="AD1757" s="864"/>
      <c r="AE1757" s="409"/>
      <c r="AF1757" s="53"/>
      <c r="AG1757" s="421" t="str">
        <f>IFERROR(VLOOKUP(O1757, 【参考】数式用!$AY$5:$AY$13, 1, FALSE), "")</f>
        <v/>
      </c>
      <c r="AH1757" s="422" t="str">
        <f>IFERROR(VLOOKUP(N1757, 【参考】数式用!$BA$2:$BB$48, 2, FALSE), "")</f>
        <v/>
      </c>
      <c r="AI1757" s="423" t="str">
        <f t="shared" si="56"/>
        <v/>
      </c>
      <c r="AJ1757" s="424" t="str">
        <f t="shared" si="57"/>
        <v/>
      </c>
    </row>
    <row r="1758" spans="1:36" ht="30" customHeight="1">
      <c r="A1758" s="153">
        <v>1745</v>
      </c>
      <c r="B1758" s="857" t="str">
        <f>IF(基本情報入力シート!C1783="","",基本情報入力シート!C1783)</f>
        <v/>
      </c>
      <c r="C1758" s="858"/>
      <c r="D1758" s="858"/>
      <c r="E1758" s="858"/>
      <c r="F1758" s="858"/>
      <c r="G1758" s="858"/>
      <c r="H1758" s="858"/>
      <c r="I1758" s="859"/>
      <c r="J1758" s="405" t="str">
        <f>IF(基本情報入力シート!M1783="","",基本情報入力シート!M1783)</f>
        <v/>
      </c>
      <c r="K1758" s="406" t="str">
        <f>IF(基本情報入力シート!R1783="","",基本情報入力シート!R1783)</f>
        <v/>
      </c>
      <c r="L1758" s="406" t="str">
        <f>IF(基本情報入力シート!W1783="","",基本情報入力シート!W1783)</f>
        <v/>
      </c>
      <c r="M1758" s="405" t="str">
        <f>IF(基本情報入力シート!X1783="","",基本情報入力シート!X1783)</f>
        <v/>
      </c>
      <c r="N1758" s="157" t="str">
        <f>IF(基本情報入力シート!Y1783="","",基本情報入力シート!Y1783)</f>
        <v/>
      </c>
      <c r="O1758" s="164"/>
      <c r="P1758" s="43"/>
      <c r="Q1758" s="860"/>
      <c r="R1758" s="861"/>
      <c r="S1758" s="154" t="str">
        <f>IFERROR(ROUNDDOWN(Q1758*VLOOKUP(N1758,【参考】数式用!$AR$2:$AW$48,MATCH(P1758,【参考】数式用!$AT$4:$AW$4)+2,FALSE)*0.5, 0), "")</f>
        <v/>
      </c>
      <c r="T1758" s="47"/>
      <c r="U1758" s="156" t="str">
        <f>IFERROR(IF(AG1758&lt;&gt;"",Q1758*VLOOKUP(N1758,【参考】数式用!$AG$2:$AL$48,MATCH(P1758,【参考】数式用!$AI$4:$AL$4,0)+2,0), ""), "")</f>
        <v/>
      </c>
      <c r="V1758" s="42"/>
      <c r="W1758" s="862"/>
      <c r="X1758" s="863"/>
      <c r="Y1758" s="43"/>
      <c r="Z1758" s="48"/>
      <c r="AA1758" s="155"/>
      <c r="AB1758" s="49"/>
      <c r="AC1758" s="864" t="str">
        <f>IFERROR(IF(AG1758&lt;&gt;"",Z1758*VLOOKUP(N1758,【参考】数式用!$AG$2:$AL$48,MATCH(Y1758,【参考】数式用!$AI$4:$AL$4,0)+2,0), ""), "")</f>
        <v/>
      </c>
      <c r="AD1758" s="864"/>
      <c r="AE1758" s="409"/>
      <c r="AF1758" s="53"/>
      <c r="AG1758" s="421" t="str">
        <f>IFERROR(VLOOKUP(O1758, 【参考】数式用!$AY$5:$AY$13, 1, FALSE), "")</f>
        <v/>
      </c>
      <c r="AH1758" s="422" t="str">
        <f>IFERROR(VLOOKUP(N1758, 【参考】数式用!$BA$2:$BB$48, 2, FALSE), "")</f>
        <v/>
      </c>
      <c r="AI1758" s="423" t="str">
        <f t="shared" si="56"/>
        <v/>
      </c>
      <c r="AJ1758" s="424" t="str">
        <f t="shared" si="57"/>
        <v/>
      </c>
    </row>
    <row r="1759" spans="1:36" ht="30" customHeight="1">
      <c r="A1759" s="153">
        <v>1746</v>
      </c>
      <c r="B1759" s="857" t="str">
        <f>IF(基本情報入力シート!C1784="","",基本情報入力シート!C1784)</f>
        <v/>
      </c>
      <c r="C1759" s="858"/>
      <c r="D1759" s="858"/>
      <c r="E1759" s="858"/>
      <c r="F1759" s="858"/>
      <c r="G1759" s="858"/>
      <c r="H1759" s="858"/>
      <c r="I1759" s="859"/>
      <c r="J1759" s="405" t="str">
        <f>IF(基本情報入力シート!M1784="","",基本情報入力シート!M1784)</f>
        <v/>
      </c>
      <c r="K1759" s="406" t="str">
        <f>IF(基本情報入力シート!R1784="","",基本情報入力シート!R1784)</f>
        <v/>
      </c>
      <c r="L1759" s="406" t="str">
        <f>IF(基本情報入力シート!W1784="","",基本情報入力シート!W1784)</f>
        <v/>
      </c>
      <c r="M1759" s="405" t="str">
        <f>IF(基本情報入力シート!X1784="","",基本情報入力シート!X1784)</f>
        <v/>
      </c>
      <c r="N1759" s="157" t="str">
        <f>IF(基本情報入力シート!Y1784="","",基本情報入力シート!Y1784)</f>
        <v/>
      </c>
      <c r="O1759" s="164"/>
      <c r="P1759" s="43"/>
      <c r="Q1759" s="860"/>
      <c r="R1759" s="861"/>
      <c r="S1759" s="154" t="str">
        <f>IFERROR(ROUNDDOWN(Q1759*VLOOKUP(N1759,【参考】数式用!$AR$2:$AW$48,MATCH(P1759,【参考】数式用!$AT$4:$AW$4)+2,FALSE)*0.5, 0), "")</f>
        <v/>
      </c>
      <c r="T1759" s="47"/>
      <c r="U1759" s="156" t="str">
        <f>IFERROR(IF(AG1759&lt;&gt;"",Q1759*VLOOKUP(N1759,【参考】数式用!$AG$2:$AL$48,MATCH(P1759,【参考】数式用!$AI$4:$AL$4,0)+2,0), ""), "")</f>
        <v/>
      </c>
      <c r="V1759" s="42"/>
      <c r="W1759" s="862"/>
      <c r="X1759" s="863"/>
      <c r="Y1759" s="43"/>
      <c r="Z1759" s="48"/>
      <c r="AA1759" s="155"/>
      <c r="AB1759" s="49"/>
      <c r="AC1759" s="864" t="str">
        <f>IFERROR(IF(AG1759&lt;&gt;"",Z1759*VLOOKUP(N1759,【参考】数式用!$AG$2:$AL$48,MATCH(Y1759,【参考】数式用!$AI$4:$AL$4,0)+2,0), ""), "")</f>
        <v/>
      </c>
      <c r="AD1759" s="864"/>
      <c r="AE1759" s="409"/>
      <c r="AF1759" s="53"/>
      <c r="AG1759" s="421" t="str">
        <f>IFERROR(VLOOKUP(O1759, 【参考】数式用!$AY$5:$AY$13, 1, FALSE), "")</f>
        <v/>
      </c>
      <c r="AH1759" s="422" t="str">
        <f>IFERROR(VLOOKUP(N1759, 【参考】数式用!$BA$2:$BB$48, 2, FALSE), "")</f>
        <v/>
      </c>
      <c r="AI1759" s="423" t="str">
        <f t="shared" si="56"/>
        <v/>
      </c>
      <c r="AJ1759" s="424" t="str">
        <f t="shared" si="57"/>
        <v/>
      </c>
    </row>
    <row r="1760" spans="1:36" ht="30" customHeight="1">
      <c r="A1760" s="153">
        <v>1747</v>
      </c>
      <c r="B1760" s="857" t="str">
        <f>IF(基本情報入力シート!C1785="","",基本情報入力シート!C1785)</f>
        <v/>
      </c>
      <c r="C1760" s="858"/>
      <c r="D1760" s="858"/>
      <c r="E1760" s="858"/>
      <c r="F1760" s="858"/>
      <c r="G1760" s="858"/>
      <c r="H1760" s="858"/>
      <c r="I1760" s="859"/>
      <c r="J1760" s="405" t="str">
        <f>IF(基本情報入力シート!M1785="","",基本情報入力シート!M1785)</f>
        <v/>
      </c>
      <c r="K1760" s="406" t="str">
        <f>IF(基本情報入力シート!R1785="","",基本情報入力シート!R1785)</f>
        <v/>
      </c>
      <c r="L1760" s="406" t="str">
        <f>IF(基本情報入力シート!W1785="","",基本情報入力シート!W1785)</f>
        <v/>
      </c>
      <c r="M1760" s="405" t="str">
        <f>IF(基本情報入力シート!X1785="","",基本情報入力シート!X1785)</f>
        <v/>
      </c>
      <c r="N1760" s="157" t="str">
        <f>IF(基本情報入力シート!Y1785="","",基本情報入力シート!Y1785)</f>
        <v/>
      </c>
      <c r="O1760" s="164"/>
      <c r="P1760" s="43"/>
      <c r="Q1760" s="860"/>
      <c r="R1760" s="861"/>
      <c r="S1760" s="154" t="str">
        <f>IFERROR(ROUNDDOWN(Q1760*VLOOKUP(N1760,【参考】数式用!$AR$2:$AW$48,MATCH(P1760,【参考】数式用!$AT$4:$AW$4)+2,FALSE)*0.5, 0), "")</f>
        <v/>
      </c>
      <c r="T1760" s="47"/>
      <c r="U1760" s="156" t="str">
        <f>IFERROR(IF(AG1760&lt;&gt;"",Q1760*VLOOKUP(N1760,【参考】数式用!$AG$2:$AL$48,MATCH(P1760,【参考】数式用!$AI$4:$AL$4,0)+2,0), ""), "")</f>
        <v/>
      </c>
      <c r="V1760" s="42"/>
      <c r="W1760" s="862"/>
      <c r="X1760" s="863"/>
      <c r="Y1760" s="43"/>
      <c r="Z1760" s="48"/>
      <c r="AA1760" s="155"/>
      <c r="AB1760" s="49"/>
      <c r="AC1760" s="864" t="str">
        <f>IFERROR(IF(AG1760&lt;&gt;"",Z1760*VLOOKUP(N1760,【参考】数式用!$AG$2:$AL$48,MATCH(Y1760,【参考】数式用!$AI$4:$AL$4,0)+2,0), ""), "")</f>
        <v/>
      </c>
      <c r="AD1760" s="864"/>
      <c r="AE1760" s="409"/>
      <c r="AF1760" s="53"/>
      <c r="AG1760" s="421" t="str">
        <f>IFERROR(VLOOKUP(O1760, 【参考】数式用!$AY$5:$AY$13, 1, FALSE), "")</f>
        <v/>
      </c>
      <c r="AH1760" s="422" t="str">
        <f>IFERROR(VLOOKUP(N1760, 【参考】数式用!$BA$2:$BB$48, 2, FALSE), "")</f>
        <v/>
      </c>
      <c r="AI1760" s="423" t="str">
        <f t="shared" si="56"/>
        <v/>
      </c>
      <c r="AJ1760" s="424" t="str">
        <f t="shared" si="57"/>
        <v/>
      </c>
    </row>
    <row r="1761" spans="1:36" ht="30" customHeight="1">
      <c r="A1761" s="153">
        <v>1748</v>
      </c>
      <c r="B1761" s="857" t="str">
        <f>IF(基本情報入力シート!C1786="","",基本情報入力シート!C1786)</f>
        <v/>
      </c>
      <c r="C1761" s="858"/>
      <c r="D1761" s="858"/>
      <c r="E1761" s="858"/>
      <c r="F1761" s="858"/>
      <c r="G1761" s="858"/>
      <c r="H1761" s="858"/>
      <c r="I1761" s="859"/>
      <c r="J1761" s="405" t="str">
        <f>IF(基本情報入力シート!M1786="","",基本情報入力シート!M1786)</f>
        <v/>
      </c>
      <c r="K1761" s="406" t="str">
        <f>IF(基本情報入力シート!R1786="","",基本情報入力シート!R1786)</f>
        <v/>
      </c>
      <c r="L1761" s="406" t="str">
        <f>IF(基本情報入力シート!W1786="","",基本情報入力シート!W1786)</f>
        <v/>
      </c>
      <c r="M1761" s="405" t="str">
        <f>IF(基本情報入力シート!X1786="","",基本情報入力シート!X1786)</f>
        <v/>
      </c>
      <c r="N1761" s="157" t="str">
        <f>IF(基本情報入力シート!Y1786="","",基本情報入力シート!Y1786)</f>
        <v/>
      </c>
      <c r="O1761" s="164"/>
      <c r="P1761" s="43"/>
      <c r="Q1761" s="860"/>
      <c r="R1761" s="861"/>
      <c r="S1761" s="154" t="str">
        <f>IFERROR(ROUNDDOWN(Q1761*VLOOKUP(N1761,【参考】数式用!$AR$2:$AW$48,MATCH(P1761,【参考】数式用!$AT$4:$AW$4)+2,FALSE)*0.5, 0), "")</f>
        <v/>
      </c>
      <c r="T1761" s="47"/>
      <c r="U1761" s="156" t="str">
        <f>IFERROR(IF(AG1761&lt;&gt;"",Q1761*VLOOKUP(N1761,【参考】数式用!$AG$2:$AL$48,MATCH(P1761,【参考】数式用!$AI$4:$AL$4,0)+2,0), ""), "")</f>
        <v/>
      </c>
      <c r="V1761" s="42"/>
      <c r="W1761" s="862"/>
      <c r="X1761" s="863"/>
      <c r="Y1761" s="43"/>
      <c r="Z1761" s="48"/>
      <c r="AA1761" s="155"/>
      <c r="AB1761" s="49"/>
      <c r="AC1761" s="864" t="str">
        <f>IFERROR(IF(AG1761&lt;&gt;"",Z1761*VLOOKUP(N1761,【参考】数式用!$AG$2:$AL$48,MATCH(Y1761,【参考】数式用!$AI$4:$AL$4,0)+2,0), ""), "")</f>
        <v/>
      </c>
      <c r="AD1761" s="864"/>
      <c r="AE1761" s="409"/>
      <c r="AF1761" s="53"/>
      <c r="AG1761" s="421" t="str">
        <f>IFERROR(VLOOKUP(O1761, 【参考】数式用!$AY$5:$AY$13, 1, FALSE), "")</f>
        <v/>
      </c>
      <c r="AH1761" s="422" t="str">
        <f>IFERROR(VLOOKUP(N1761, 【参考】数式用!$BA$2:$BB$48, 2, FALSE), "")</f>
        <v/>
      </c>
      <c r="AI1761" s="423" t="str">
        <f t="shared" si="56"/>
        <v/>
      </c>
      <c r="AJ1761" s="424" t="str">
        <f t="shared" si="57"/>
        <v/>
      </c>
    </row>
    <row r="1762" spans="1:36" ht="30" customHeight="1">
      <c r="A1762" s="153">
        <v>1749</v>
      </c>
      <c r="B1762" s="857" t="str">
        <f>IF(基本情報入力シート!C1787="","",基本情報入力シート!C1787)</f>
        <v/>
      </c>
      <c r="C1762" s="858"/>
      <c r="D1762" s="858"/>
      <c r="E1762" s="858"/>
      <c r="F1762" s="858"/>
      <c r="G1762" s="858"/>
      <c r="H1762" s="858"/>
      <c r="I1762" s="859"/>
      <c r="J1762" s="405" t="str">
        <f>IF(基本情報入力シート!M1787="","",基本情報入力シート!M1787)</f>
        <v/>
      </c>
      <c r="K1762" s="406" t="str">
        <f>IF(基本情報入力シート!R1787="","",基本情報入力シート!R1787)</f>
        <v/>
      </c>
      <c r="L1762" s="406" t="str">
        <f>IF(基本情報入力シート!W1787="","",基本情報入力シート!W1787)</f>
        <v/>
      </c>
      <c r="M1762" s="405" t="str">
        <f>IF(基本情報入力シート!X1787="","",基本情報入力シート!X1787)</f>
        <v/>
      </c>
      <c r="N1762" s="157" t="str">
        <f>IF(基本情報入力シート!Y1787="","",基本情報入力シート!Y1787)</f>
        <v/>
      </c>
      <c r="O1762" s="164"/>
      <c r="P1762" s="43"/>
      <c r="Q1762" s="860"/>
      <c r="R1762" s="861"/>
      <c r="S1762" s="154" t="str">
        <f>IFERROR(ROUNDDOWN(Q1762*VLOOKUP(N1762,【参考】数式用!$AR$2:$AW$48,MATCH(P1762,【参考】数式用!$AT$4:$AW$4)+2,FALSE)*0.5, 0), "")</f>
        <v/>
      </c>
      <c r="T1762" s="47"/>
      <c r="U1762" s="156" t="str">
        <f>IFERROR(IF(AG1762&lt;&gt;"",Q1762*VLOOKUP(N1762,【参考】数式用!$AG$2:$AL$48,MATCH(P1762,【参考】数式用!$AI$4:$AL$4,0)+2,0), ""), "")</f>
        <v/>
      </c>
      <c r="V1762" s="42"/>
      <c r="W1762" s="862"/>
      <c r="X1762" s="863"/>
      <c r="Y1762" s="43"/>
      <c r="Z1762" s="48"/>
      <c r="AA1762" s="155"/>
      <c r="AB1762" s="49"/>
      <c r="AC1762" s="864" t="str">
        <f>IFERROR(IF(AG1762&lt;&gt;"",Z1762*VLOOKUP(N1762,【参考】数式用!$AG$2:$AL$48,MATCH(Y1762,【参考】数式用!$AI$4:$AL$4,0)+2,0), ""), "")</f>
        <v/>
      </c>
      <c r="AD1762" s="864"/>
      <c r="AE1762" s="409"/>
      <c r="AF1762" s="53"/>
      <c r="AG1762" s="421" t="str">
        <f>IFERROR(VLOOKUP(O1762, 【参考】数式用!$AY$5:$AY$13, 1, FALSE), "")</f>
        <v/>
      </c>
      <c r="AH1762" s="422" t="str">
        <f>IFERROR(VLOOKUP(N1762, 【参考】数式用!$BA$2:$BB$48, 2, FALSE), "")</f>
        <v/>
      </c>
      <c r="AI1762" s="423" t="str">
        <f t="shared" si="56"/>
        <v/>
      </c>
      <c r="AJ1762" s="424" t="str">
        <f t="shared" si="57"/>
        <v/>
      </c>
    </row>
    <row r="1763" spans="1:36" ht="30" customHeight="1">
      <c r="A1763" s="153">
        <v>1750</v>
      </c>
      <c r="B1763" s="857" t="str">
        <f>IF(基本情報入力シート!C1788="","",基本情報入力シート!C1788)</f>
        <v/>
      </c>
      <c r="C1763" s="858"/>
      <c r="D1763" s="858"/>
      <c r="E1763" s="858"/>
      <c r="F1763" s="858"/>
      <c r="G1763" s="858"/>
      <c r="H1763" s="858"/>
      <c r="I1763" s="859"/>
      <c r="J1763" s="405" t="str">
        <f>IF(基本情報入力シート!M1788="","",基本情報入力シート!M1788)</f>
        <v/>
      </c>
      <c r="K1763" s="406" t="str">
        <f>IF(基本情報入力シート!R1788="","",基本情報入力シート!R1788)</f>
        <v/>
      </c>
      <c r="L1763" s="406" t="str">
        <f>IF(基本情報入力シート!W1788="","",基本情報入力シート!W1788)</f>
        <v/>
      </c>
      <c r="M1763" s="405" t="str">
        <f>IF(基本情報入力シート!X1788="","",基本情報入力シート!X1788)</f>
        <v/>
      </c>
      <c r="N1763" s="157" t="str">
        <f>IF(基本情報入力シート!Y1788="","",基本情報入力シート!Y1788)</f>
        <v/>
      </c>
      <c r="O1763" s="164"/>
      <c r="P1763" s="43"/>
      <c r="Q1763" s="860"/>
      <c r="R1763" s="861"/>
      <c r="S1763" s="154" t="str">
        <f>IFERROR(ROUNDDOWN(Q1763*VLOOKUP(N1763,【参考】数式用!$AR$2:$AW$48,MATCH(P1763,【参考】数式用!$AT$4:$AW$4)+2,FALSE)*0.5, 0), "")</f>
        <v/>
      </c>
      <c r="T1763" s="47"/>
      <c r="U1763" s="156" t="str">
        <f>IFERROR(IF(AG1763&lt;&gt;"",Q1763*VLOOKUP(N1763,【参考】数式用!$AG$2:$AL$48,MATCH(P1763,【参考】数式用!$AI$4:$AL$4,0)+2,0), ""), "")</f>
        <v/>
      </c>
      <c r="V1763" s="42"/>
      <c r="W1763" s="862"/>
      <c r="X1763" s="863"/>
      <c r="Y1763" s="43"/>
      <c r="Z1763" s="48"/>
      <c r="AA1763" s="155"/>
      <c r="AB1763" s="49"/>
      <c r="AC1763" s="864" t="str">
        <f>IFERROR(IF(AG1763&lt;&gt;"",Z1763*VLOOKUP(N1763,【参考】数式用!$AG$2:$AL$48,MATCH(Y1763,【参考】数式用!$AI$4:$AL$4,0)+2,0), ""), "")</f>
        <v/>
      </c>
      <c r="AD1763" s="864"/>
      <c r="AE1763" s="409"/>
      <c r="AF1763" s="53"/>
      <c r="AG1763" s="421" t="str">
        <f>IFERROR(VLOOKUP(O1763, 【参考】数式用!$AY$5:$AY$13, 1, FALSE), "")</f>
        <v/>
      </c>
      <c r="AH1763" s="422" t="str">
        <f>IFERROR(VLOOKUP(N1763, 【参考】数式用!$BA$2:$BB$48, 2, FALSE), "")</f>
        <v/>
      </c>
      <c r="AI1763" s="423" t="str">
        <f t="shared" si="56"/>
        <v/>
      </c>
      <c r="AJ1763" s="424" t="str">
        <f t="shared" si="57"/>
        <v/>
      </c>
    </row>
    <row r="1764" spans="1:36" ht="30" customHeight="1">
      <c r="A1764" s="153">
        <v>1751</v>
      </c>
      <c r="B1764" s="857" t="str">
        <f>IF(基本情報入力シート!C1789="","",基本情報入力シート!C1789)</f>
        <v/>
      </c>
      <c r="C1764" s="858"/>
      <c r="D1764" s="858"/>
      <c r="E1764" s="858"/>
      <c r="F1764" s="858"/>
      <c r="G1764" s="858"/>
      <c r="H1764" s="858"/>
      <c r="I1764" s="859"/>
      <c r="J1764" s="405" t="str">
        <f>IF(基本情報入力シート!M1789="","",基本情報入力シート!M1789)</f>
        <v/>
      </c>
      <c r="K1764" s="406" t="str">
        <f>IF(基本情報入力シート!R1789="","",基本情報入力シート!R1789)</f>
        <v/>
      </c>
      <c r="L1764" s="406" t="str">
        <f>IF(基本情報入力シート!W1789="","",基本情報入力シート!W1789)</f>
        <v/>
      </c>
      <c r="M1764" s="405" t="str">
        <f>IF(基本情報入力シート!X1789="","",基本情報入力シート!X1789)</f>
        <v/>
      </c>
      <c r="N1764" s="157" t="str">
        <f>IF(基本情報入力シート!Y1789="","",基本情報入力シート!Y1789)</f>
        <v/>
      </c>
      <c r="O1764" s="164"/>
      <c r="P1764" s="43"/>
      <c r="Q1764" s="860"/>
      <c r="R1764" s="861"/>
      <c r="S1764" s="154" t="str">
        <f>IFERROR(ROUNDDOWN(Q1764*VLOOKUP(N1764,【参考】数式用!$AR$2:$AW$48,MATCH(P1764,【参考】数式用!$AT$4:$AW$4)+2,FALSE)*0.5, 0), "")</f>
        <v/>
      </c>
      <c r="T1764" s="47"/>
      <c r="U1764" s="156" t="str">
        <f>IFERROR(IF(AG1764&lt;&gt;"",Q1764*VLOOKUP(N1764,【参考】数式用!$AG$2:$AL$48,MATCH(P1764,【参考】数式用!$AI$4:$AL$4,0)+2,0), ""), "")</f>
        <v/>
      </c>
      <c r="V1764" s="42"/>
      <c r="W1764" s="862"/>
      <c r="X1764" s="863"/>
      <c r="Y1764" s="43"/>
      <c r="Z1764" s="48"/>
      <c r="AA1764" s="155"/>
      <c r="AB1764" s="49"/>
      <c r="AC1764" s="864" t="str">
        <f>IFERROR(IF(AG1764&lt;&gt;"",Z1764*VLOOKUP(N1764,【参考】数式用!$AG$2:$AL$48,MATCH(Y1764,【参考】数式用!$AI$4:$AL$4,0)+2,0), ""), "")</f>
        <v/>
      </c>
      <c r="AD1764" s="864"/>
      <c r="AE1764" s="409"/>
      <c r="AF1764" s="53"/>
      <c r="AG1764" s="421" t="str">
        <f>IFERROR(VLOOKUP(O1764, 【参考】数式用!$AY$5:$AY$13, 1, FALSE), "")</f>
        <v/>
      </c>
      <c r="AH1764" s="422" t="str">
        <f>IFERROR(VLOOKUP(N1764, 【参考】数式用!$BA$2:$BB$48, 2, FALSE), "")</f>
        <v/>
      </c>
      <c r="AI1764" s="423" t="str">
        <f t="shared" si="56"/>
        <v/>
      </c>
      <c r="AJ1764" s="424" t="str">
        <f t="shared" si="57"/>
        <v/>
      </c>
    </row>
    <row r="1765" spans="1:36" ht="30" customHeight="1">
      <c r="A1765" s="153">
        <v>1752</v>
      </c>
      <c r="B1765" s="857" t="str">
        <f>IF(基本情報入力シート!C1790="","",基本情報入力シート!C1790)</f>
        <v/>
      </c>
      <c r="C1765" s="858"/>
      <c r="D1765" s="858"/>
      <c r="E1765" s="858"/>
      <c r="F1765" s="858"/>
      <c r="G1765" s="858"/>
      <c r="H1765" s="858"/>
      <c r="I1765" s="859"/>
      <c r="J1765" s="405" t="str">
        <f>IF(基本情報入力シート!M1790="","",基本情報入力シート!M1790)</f>
        <v/>
      </c>
      <c r="K1765" s="406" t="str">
        <f>IF(基本情報入力シート!R1790="","",基本情報入力シート!R1790)</f>
        <v/>
      </c>
      <c r="L1765" s="406" t="str">
        <f>IF(基本情報入力シート!W1790="","",基本情報入力シート!W1790)</f>
        <v/>
      </c>
      <c r="M1765" s="405" t="str">
        <f>IF(基本情報入力シート!X1790="","",基本情報入力シート!X1790)</f>
        <v/>
      </c>
      <c r="N1765" s="157" t="str">
        <f>IF(基本情報入力シート!Y1790="","",基本情報入力シート!Y1790)</f>
        <v/>
      </c>
      <c r="O1765" s="164"/>
      <c r="P1765" s="43"/>
      <c r="Q1765" s="860"/>
      <c r="R1765" s="861"/>
      <c r="S1765" s="154" t="str">
        <f>IFERROR(ROUNDDOWN(Q1765*VLOOKUP(N1765,【参考】数式用!$AR$2:$AW$48,MATCH(P1765,【参考】数式用!$AT$4:$AW$4)+2,FALSE)*0.5, 0), "")</f>
        <v/>
      </c>
      <c r="T1765" s="47"/>
      <c r="U1765" s="156" t="str">
        <f>IFERROR(IF(AG1765&lt;&gt;"",Q1765*VLOOKUP(N1765,【参考】数式用!$AG$2:$AL$48,MATCH(P1765,【参考】数式用!$AI$4:$AL$4,0)+2,0), ""), "")</f>
        <v/>
      </c>
      <c r="V1765" s="42"/>
      <c r="W1765" s="862"/>
      <c r="X1765" s="863"/>
      <c r="Y1765" s="43"/>
      <c r="Z1765" s="48"/>
      <c r="AA1765" s="155"/>
      <c r="AB1765" s="49"/>
      <c r="AC1765" s="864" t="str">
        <f>IFERROR(IF(AG1765&lt;&gt;"",Z1765*VLOOKUP(N1765,【参考】数式用!$AG$2:$AL$48,MATCH(Y1765,【参考】数式用!$AI$4:$AL$4,0)+2,0), ""), "")</f>
        <v/>
      </c>
      <c r="AD1765" s="864"/>
      <c r="AE1765" s="409"/>
      <c r="AF1765" s="53"/>
      <c r="AG1765" s="421" t="str">
        <f>IFERROR(VLOOKUP(O1765, 【参考】数式用!$AY$5:$AY$13, 1, FALSE), "")</f>
        <v/>
      </c>
      <c r="AH1765" s="422" t="str">
        <f>IFERROR(VLOOKUP(N1765, 【参考】数式用!$BA$2:$BB$48, 2, FALSE), "")</f>
        <v/>
      </c>
      <c r="AI1765" s="423" t="str">
        <f t="shared" si="56"/>
        <v/>
      </c>
      <c r="AJ1765" s="424" t="str">
        <f t="shared" si="57"/>
        <v/>
      </c>
    </row>
    <row r="1766" spans="1:36" ht="30" customHeight="1">
      <c r="A1766" s="153">
        <v>1753</v>
      </c>
      <c r="B1766" s="857" t="str">
        <f>IF(基本情報入力シート!C1791="","",基本情報入力シート!C1791)</f>
        <v/>
      </c>
      <c r="C1766" s="858"/>
      <c r="D1766" s="858"/>
      <c r="E1766" s="858"/>
      <c r="F1766" s="858"/>
      <c r="G1766" s="858"/>
      <c r="H1766" s="858"/>
      <c r="I1766" s="859"/>
      <c r="J1766" s="405" t="str">
        <f>IF(基本情報入力シート!M1791="","",基本情報入力シート!M1791)</f>
        <v/>
      </c>
      <c r="K1766" s="406" t="str">
        <f>IF(基本情報入力シート!R1791="","",基本情報入力シート!R1791)</f>
        <v/>
      </c>
      <c r="L1766" s="406" t="str">
        <f>IF(基本情報入力シート!W1791="","",基本情報入力シート!W1791)</f>
        <v/>
      </c>
      <c r="M1766" s="405" t="str">
        <f>IF(基本情報入力シート!X1791="","",基本情報入力シート!X1791)</f>
        <v/>
      </c>
      <c r="N1766" s="157" t="str">
        <f>IF(基本情報入力シート!Y1791="","",基本情報入力シート!Y1791)</f>
        <v/>
      </c>
      <c r="O1766" s="164"/>
      <c r="P1766" s="43"/>
      <c r="Q1766" s="860"/>
      <c r="R1766" s="861"/>
      <c r="S1766" s="154" t="str">
        <f>IFERROR(ROUNDDOWN(Q1766*VLOOKUP(N1766,【参考】数式用!$AR$2:$AW$48,MATCH(P1766,【参考】数式用!$AT$4:$AW$4)+2,FALSE)*0.5, 0), "")</f>
        <v/>
      </c>
      <c r="T1766" s="47"/>
      <c r="U1766" s="156" t="str">
        <f>IFERROR(IF(AG1766&lt;&gt;"",Q1766*VLOOKUP(N1766,【参考】数式用!$AG$2:$AL$48,MATCH(P1766,【参考】数式用!$AI$4:$AL$4,0)+2,0), ""), "")</f>
        <v/>
      </c>
      <c r="V1766" s="42"/>
      <c r="W1766" s="862"/>
      <c r="X1766" s="863"/>
      <c r="Y1766" s="43"/>
      <c r="Z1766" s="48"/>
      <c r="AA1766" s="155"/>
      <c r="AB1766" s="49"/>
      <c r="AC1766" s="864" t="str">
        <f>IFERROR(IF(AG1766&lt;&gt;"",Z1766*VLOOKUP(N1766,【参考】数式用!$AG$2:$AL$48,MATCH(Y1766,【参考】数式用!$AI$4:$AL$4,0)+2,0), ""), "")</f>
        <v/>
      </c>
      <c r="AD1766" s="864"/>
      <c r="AE1766" s="409"/>
      <c r="AF1766" s="53"/>
      <c r="AG1766" s="421" t="str">
        <f>IFERROR(VLOOKUP(O1766, 【参考】数式用!$AY$5:$AY$13, 1, FALSE), "")</f>
        <v/>
      </c>
      <c r="AH1766" s="422" t="str">
        <f>IFERROR(VLOOKUP(N1766, 【参考】数式用!$BA$2:$BB$48, 2, FALSE), "")</f>
        <v/>
      </c>
      <c r="AI1766" s="423" t="str">
        <f t="shared" si="56"/>
        <v/>
      </c>
      <c r="AJ1766" s="424" t="str">
        <f t="shared" si="57"/>
        <v/>
      </c>
    </row>
    <row r="1767" spans="1:36" ht="30" customHeight="1">
      <c r="A1767" s="153">
        <v>1754</v>
      </c>
      <c r="B1767" s="857" t="str">
        <f>IF(基本情報入力シート!C1792="","",基本情報入力シート!C1792)</f>
        <v/>
      </c>
      <c r="C1767" s="858"/>
      <c r="D1767" s="858"/>
      <c r="E1767" s="858"/>
      <c r="F1767" s="858"/>
      <c r="G1767" s="858"/>
      <c r="H1767" s="858"/>
      <c r="I1767" s="859"/>
      <c r="J1767" s="405" t="str">
        <f>IF(基本情報入力シート!M1792="","",基本情報入力シート!M1792)</f>
        <v/>
      </c>
      <c r="K1767" s="406" t="str">
        <f>IF(基本情報入力シート!R1792="","",基本情報入力シート!R1792)</f>
        <v/>
      </c>
      <c r="L1767" s="406" t="str">
        <f>IF(基本情報入力シート!W1792="","",基本情報入力シート!W1792)</f>
        <v/>
      </c>
      <c r="M1767" s="405" t="str">
        <f>IF(基本情報入力シート!X1792="","",基本情報入力シート!X1792)</f>
        <v/>
      </c>
      <c r="N1767" s="157" t="str">
        <f>IF(基本情報入力シート!Y1792="","",基本情報入力シート!Y1792)</f>
        <v/>
      </c>
      <c r="O1767" s="164"/>
      <c r="P1767" s="43"/>
      <c r="Q1767" s="860"/>
      <c r="R1767" s="861"/>
      <c r="S1767" s="154" t="str">
        <f>IFERROR(ROUNDDOWN(Q1767*VLOOKUP(N1767,【参考】数式用!$AR$2:$AW$48,MATCH(P1767,【参考】数式用!$AT$4:$AW$4)+2,FALSE)*0.5, 0), "")</f>
        <v/>
      </c>
      <c r="T1767" s="47"/>
      <c r="U1767" s="156" t="str">
        <f>IFERROR(IF(AG1767&lt;&gt;"",Q1767*VLOOKUP(N1767,【参考】数式用!$AG$2:$AL$48,MATCH(P1767,【参考】数式用!$AI$4:$AL$4,0)+2,0), ""), "")</f>
        <v/>
      </c>
      <c r="V1767" s="42"/>
      <c r="W1767" s="862"/>
      <c r="X1767" s="863"/>
      <c r="Y1767" s="43"/>
      <c r="Z1767" s="48"/>
      <c r="AA1767" s="155"/>
      <c r="AB1767" s="49"/>
      <c r="AC1767" s="864" t="str">
        <f>IFERROR(IF(AG1767&lt;&gt;"",Z1767*VLOOKUP(N1767,【参考】数式用!$AG$2:$AL$48,MATCH(Y1767,【参考】数式用!$AI$4:$AL$4,0)+2,0), ""), "")</f>
        <v/>
      </c>
      <c r="AD1767" s="864"/>
      <c r="AE1767" s="409"/>
      <c r="AF1767" s="53"/>
      <c r="AG1767" s="421" t="str">
        <f>IFERROR(VLOOKUP(O1767, 【参考】数式用!$AY$5:$AY$13, 1, FALSE), "")</f>
        <v/>
      </c>
      <c r="AH1767" s="422" t="str">
        <f>IFERROR(VLOOKUP(N1767, 【参考】数式用!$BA$2:$BB$48, 2, FALSE), "")</f>
        <v/>
      </c>
      <c r="AI1767" s="423" t="str">
        <f t="shared" si="56"/>
        <v/>
      </c>
      <c r="AJ1767" s="424" t="str">
        <f t="shared" si="57"/>
        <v/>
      </c>
    </row>
    <row r="1768" spans="1:36" ht="30" customHeight="1">
      <c r="A1768" s="153">
        <v>1755</v>
      </c>
      <c r="B1768" s="857" t="str">
        <f>IF(基本情報入力シート!C1793="","",基本情報入力シート!C1793)</f>
        <v/>
      </c>
      <c r="C1768" s="858"/>
      <c r="D1768" s="858"/>
      <c r="E1768" s="858"/>
      <c r="F1768" s="858"/>
      <c r="G1768" s="858"/>
      <c r="H1768" s="858"/>
      <c r="I1768" s="859"/>
      <c r="J1768" s="405" t="str">
        <f>IF(基本情報入力シート!M1793="","",基本情報入力シート!M1793)</f>
        <v/>
      </c>
      <c r="K1768" s="406" t="str">
        <f>IF(基本情報入力シート!R1793="","",基本情報入力シート!R1793)</f>
        <v/>
      </c>
      <c r="L1768" s="406" t="str">
        <f>IF(基本情報入力シート!W1793="","",基本情報入力シート!W1793)</f>
        <v/>
      </c>
      <c r="M1768" s="405" t="str">
        <f>IF(基本情報入力シート!X1793="","",基本情報入力シート!X1793)</f>
        <v/>
      </c>
      <c r="N1768" s="157" t="str">
        <f>IF(基本情報入力シート!Y1793="","",基本情報入力シート!Y1793)</f>
        <v/>
      </c>
      <c r="O1768" s="164"/>
      <c r="P1768" s="43"/>
      <c r="Q1768" s="860"/>
      <c r="R1768" s="861"/>
      <c r="S1768" s="154" t="str">
        <f>IFERROR(ROUNDDOWN(Q1768*VLOOKUP(N1768,【参考】数式用!$AR$2:$AW$48,MATCH(P1768,【参考】数式用!$AT$4:$AW$4)+2,FALSE)*0.5, 0), "")</f>
        <v/>
      </c>
      <c r="T1768" s="47"/>
      <c r="U1768" s="156" t="str">
        <f>IFERROR(IF(AG1768&lt;&gt;"",Q1768*VLOOKUP(N1768,【参考】数式用!$AG$2:$AL$48,MATCH(P1768,【参考】数式用!$AI$4:$AL$4,0)+2,0), ""), "")</f>
        <v/>
      </c>
      <c r="V1768" s="42"/>
      <c r="W1768" s="862"/>
      <c r="X1768" s="863"/>
      <c r="Y1768" s="43"/>
      <c r="Z1768" s="48"/>
      <c r="AA1768" s="155"/>
      <c r="AB1768" s="49"/>
      <c r="AC1768" s="864" t="str">
        <f>IFERROR(IF(AG1768&lt;&gt;"",Z1768*VLOOKUP(N1768,【参考】数式用!$AG$2:$AL$48,MATCH(Y1768,【参考】数式用!$AI$4:$AL$4,0)+2,0), ""), "")</f>
        <v/>
      </c>
      <c r="AD1768" s="864"/>
      <c r="AE1768" s="409"/>
      <c r="AF1768" s="53"/>
      <c r="AG1768" s="421" t="str">
        <f>IFERROR(VLOOKUP(O1768, 【参考】数式用!$AY$5:$AY$13, 1, FALSE), "")</f>
        <v/>
      </c>
      <c r="AH1768" s="422" t="str">
        <f>IFERROR(VLOOKUP(N1768, 【参考】数式用!$BA$2:$BB$48, 2, FALSE), "")</f>
        <v/>
      </c>
      <c r="AI1768" s="423" t="str">
        <f t="shared" ref="AI1768:AI1831" si="58">IF(AND(OR(P1768="処遇改善加算Ⅰ",P1768="処遇改善加算Ⅱ"),AH1768="対象"), 1,"")</f>
        <v/>
      </c>
      <c r="AJ1768" s="424" t="str">
        <f t="shared" ref="AJ1768:AJ1831" si="59">IF(OR(Y1768="処遇改善加算Ⅰ",Y1768="処遇改善加算Ⅱ"),IF(AND(N1768&lt;&gt;"訪問型サービス（総合事業）",N1768&lt;&gt;"通所型サービス（総合事業）",N1768&lt;&gt;"（介護予防）短期入所生活介護",N1768&lt;&gt;"（介護予防）短期入所療養介護（老健）",N1768&lt;&gt;"（介護予防）短期入所療養介護 （病院等（老健以外）)",N1768&lt;&gt;"（介護予防）短期入所療養介護（医療院）"),1,""),"")</f>
        <v/>
      </c>
    </row>
    <row r="1769" spans="1:36" ht="30" customHeight="1">
      <c r="A1769" s="153">
        <v>1756</v>
      </c>
      <c r="B1769" s="857" t="str">
        <f>IF(基本情報入力シート!C1794="","",基本情報入力シート!C1794)</f>
        <v/>
      </c>
      <c r="C1769" s="858"/>
      <c r="D1769" s="858"/>
      <c r="E1769" s="858"/>
      <c r="F1769" s="858"/>
      <c r="G1769" s="858"/>
      <c r="H1769" s="858"/>
      <c r="I1769" s="859"/>
      <c r="J1769" s="405" t="str">
        <f>IF(基本情報入力シート!M1794="","",基本情報入力シート!M1794)</f>
        <v/>
      </c>
      <c r="K1769" s="406" t="str">
        <f>IF(基本情報入力シート!R1794="","",基本情報入力シート!R1794)</f>
        <v/>
      </c>
      <c r="L1769" s="406" t="str">
        <f>IF(基本情報入力シート!W1794="","",基本情報入力シート!W1794)</f>
        <v/>
      </c>
      <c r="M1769" s="405" t="str">
        <f>IF(基本情報入力シート!X1794="","",基本情報入力シート!X1794)</f>
        <v/>
      </c>
      <c r="N1769" s="157" t="str">
        <f>IF(基本情報入力シート!Y1794="","",基本情報入力シート!Y1794)</f>
        <v/>
      </c>
      <c r="O1769" s="164"/>
      <c r="P1769" s="43"/>
      <c r="Q1769" s="860"/>
      <c r="R1769" s="861"/>
      <c r="S1769" s="154" t="str">
        <f>IFERROR(ROUNDDOWN(Q1769*VLOOKUP(N1769,【参考】数式用!$AR$2:$AW$48,MATCH(P1769,【参考】数式用!$AT$4:$AW$4)+2,FALSE)*0.5, 0), "")</f>
        <v/>
      </c>
      <c r="T1769" s="47"/>
      <c r="U1769" s="156" t="str">
        <f>IFERROR(IF(AG1769&lt;&gt;"",Q1769*VLOOKUP(N1769,【参考】数式用!$AG$2:$AL$48,MATCH(P1769,【参考】数式用!$AI$4:$AL$4,0)+2,0), ""), "")</f>
        <v/>
      </c>
      <c r="V1769" s="42"/>
      <c r="W1769" s="862"/>
      <c r="X1769" s="863"/>
      <c r="Y1769" s="43"/>
      <c r="Z1769" s="48"/>
      <c r="AA1769" s="155"/>
      <c r="AB1769" s="49"/>
      <c r="AC1769" s="864" t="str">
        <f>IFERROR(IF(AG1769&lt;&gt;"",Z1769*VLOOKUP(N1769,【参考】数式用!$AG$2:$AL$48,MATCH(Y1769,【参考】数式用!$AI$4:$AL$4,0)+2,0), ""), "")</f>
        <v/>
      </c>
      <c r="AD1769" s="864"/>
      <c r="AE1769" s="409"/>
      <c r="AF1769" s="53"/>
      <c r="AG1769" s="421" t="str">
        <f>IFERROR(VLOOKUP(O1769, 【参考】数式用!$AY$5:$AY$13, 1, FALSE), "")</f>
        <v/>
      </c>
      <c r="AH1769" s="422" t="str">
        <f>IFERROR(VLOOKUP(N1769, 【参考】数式用!$BA$2:$BB$48, 2, FALSE), "")</f>
        <v/>
      </c>
      <c r="AI1769" s="423" t="str">
        <f t="shared" si="58"/>
        <v/>
      </c>
      <c r="AJ1769" s="424" t="str">
        <f t="shared" si="59"/>
        <v/>
      </c>
    </row>
    <row r="1770" spans="1:36" ht="30" customHeight="1">
      <c r="A1770" s="153">
        <v>1757</v>
      </c>
      <c r="B1770" s="857" t="str">
        <f>IF(基本情報入力シート!C1795="","",基本情報入力シート!C1795)</f>
        <v/>
      </c>
      <c r="C1770" s="858"/>
      <c r="D1770" s="858"/>
      <c r="E1770" s="858"/>
      <c r="F1770" s="858"/>
      <c r="G1770" s="858"/>
      <c r="H1770" s="858"/>
      <c r="I1770" s="859"/>
      <c r="J1770" s="405" t="str">
        <f>IF(基本情報入力シート!M1795="","",基本情報入力シート!M1795)</f>
        <v/>
      </c>
      <c r="K1770" s="406" t="str">
        <f>IF(基本情報入力シート!R1795="","",基本情報入力シート!R1795)</f>
        <v/>
      </c>
      <c r="L1770" s="406" t="str">
        <f>IF(基本情報入力シート!W1795="","",基本情報入力シート!W1795)</f>
        <v/>
      </c>
      <c r="M1770" s="405" t="str">
        <f>IF(基本情報入力シート!X1795="","",基本情報入力シート!X1795)</f>
        <v/>
      </c>
      <c r="N1770" s="157" t="str">
        <f>IF(基本情報入力シート!Y1795="","",基本情報入力シート!Y1795)</f>
        <v/>
      </c>
      <c r="O1770" s="164"/>
      <c r="P1770" s="43"/>
      <c r="Q1770" s="860"/>
      <c r="R1770" s="861"/>
      <c r="S1770" s="154" t="str">
        <f>IFERROR(ROUNDDOWN(Q1770*VLOOKUP(N1770,【参考】数式用!$AR$2:$AW$48,MATCH(P1770,【参考】数式用!$AT$4:$AW$4)+2,FALSE)*0.5, 0), "")</f>
        <v/>
      </c>
      <c r="T1770" s="47"/>
      <c r="U1770" s="156" t="str">
        <f>IFERROR(IF(AG1770&lt;&gt;"",Q1770*VLOOKUP(N1770,【参考】数式用!$AG$2:$AL$48,MATCH(P1770,【参考】数式用!$AI$4:$AL$4,0)+2,0), ""), "")</f>
        <v/>
      </c>
      <c r="V1770" s="42"/>
      <c r="W1770" s="862"/>
      <c r="X1770" s="863"/>
      <c r="Y1770" s="43"/>
      <c r="Z1770" s="48"/>
      <c r="AA1770" s="155"/>
      <c r="AB1770" s="49"/>
      <c r="AC1770" s="864" t="str">
        <f>IFERROR(IF(AG1770&lt;&gt;"",Z1770*VLOOKUP(N1770,【参考】数式用!$AG$2:$AL$48,MATCH(Y1770,【参考】数式用!$AI$4:$AL$4,0)+2,0), ""), "")</f>
        <v/>
      </c>
      <c r="AD1770" s="864"/>
      <c r="AE1770" s="409"/>
      <c r="AF1770" s="53"/>
      <c r="AG1770" s="421" t="str">
        <f>IFERROR(VLOOKUP(O1770, 【参考】数式用!$AY$5:$AY$13, 1, FALSE), "")</f>
        <v/>
      </c>
      <c r="AH1770" s="422" t="str">
        <f>IFERROR(VLOOKUP(N1770, 【参考】数式用!$BA$2:$BB$48, 2, FALSE), "")</f>
        <v/>
      </c>
      <c r="AI1770" s="423" t="str">
        <f t="shared" si="58"/>
        <v/>
      </c>
      <c r="AJ1770" s="424" t="str">
        <f t="shared" si="59"/>
        <v/>
      </c>
    </row>
    <row r="1771" spans="1:36" ht="30" customHeight="1">
      <c r="A1771" s="153">
        <v>1758</v>
      </c>
      <c r="B1771" s="857" t="str">
        <f>IF(基本情報入力シート!C1796="","",基本情報入力シート!C1796)</f>
        <v/>
      </c>
      <c r="C1771" s="858"/>
      <c r="D1771" s="858"/>
      <c r="E1771" s="858"/>
      <c r="F1771" s="858"/>
      <c r="G1771" s="858"/>
      <c r="H1771" s="858"/>
      <c r="I1771" s="859"/>
      <c r="J1771" s="405" t="str">
        <f>IF(基本情報入力シート!M1796="","",基本情報入力シート!M1796)</f>
        <v/>
      </c>
      <c r="K1771" s="406" t="str">
        <f>IF(基本情報入力シート!R1796="","",基本情報入力シート!R1796)</f>
        <v/>
      </c>
      <c r="L1771" s="406" t="str">
        <f>IF(基本情報入力シート!W1796="","",基本情報入力シート!W1796)</f>
        <v/>
      </c>
      <c r="M1771" s="405" t="str">
        <f>IF(基本情報入力シート!X1796="","",基本情報入力シート!X1796)</f>
        <v/>
      </c>
      <c r="N1771" s="157" t="str">
        <f>IF(基本情報入力シート!Y1796="","",基本情報入力シート!Y1796)</f>
        <v/>
      </c>
      <c r="O1771" s="164"/>
      <c r="P1771" s="43"/>
      <c r="Q1771" s="860"/>
      <c r="R1771" s="861"/>
      <c r="S1771" s="154" t="str">
        <f>IFERROR(ROUNDDOWN(Q1771*VLOOKUP(N1771,【参考】数式用!$AR$2:$AW$48,MATCH(P1771,【参考】数式用!$AT$4:$AW$4)+2,FALSE)*0.5, 0), "")</f>
        <v/>
      </c>
      <c r="T1771" s="47"/>
      <c r="U1771" s="156" t="str">
        <f>IFERROR(IF(AG1771&lt;&gt;"",Q1771*VLOOKUP(N1771,【参考】数式用!$AG$2:$AL$48,MATCH(P1771,【参考】数式用!$AI$4:$AL$4,0)+2,0), ""), "")</f>
        <v/>
      </c>
      <c r="V1771" s="42"/>
      <c r="W1771" s="862"/>
      <c r="X1771" s="863"/>
      <c r="Y1771" s="43"/>
      <c r="Z1771" s="48"/>
      <c r="AA1771" s="155"/>
      <c r="AB1771" s="49"/>
      <c r="AC1771" s="864" t="str">
        <f>IFERROR(IF(AG1771&lt;&gt;"",Z1771*VLOOKUP(N1771,【参考】数式用!$AG$2:$AL$48,MATCH(Y1771,【参考】数式用!$AI$4:$AL$4,0)+2,0), ""), "")</f>
        <v/>
      </c>
      <c r="AD1771" s="864"/>
      <c r="AE1771" s="409"/>
      <c r="AF1771" s="53"/>
      <c r="AG1771" s="421" t="str">
        <f>IFERROR(VLOOKUP(O1771, 【参考】数式用!$AY$5:$AY$13, 1, FALSE), "")</f>
        <v/>
      </c>
      <c r="AH1771" s="422" t="str">
        <f>IFERROR(VLOOKUP(N1771, 【参考】数式用!$BA$2:$BB$48, 2, FALSE), "")</f>
        <v/>
      </c>
      <c r="AI1771" s="423" t="str">
        <f t="shared" si="58"/>
        <v/>
      </c>
      <c r="AJ1771" s="424" t="str">
        <f t="shared" si="59"/>
        <v/>
      </c>
    </row>
    <row r="1772" spans="1:36" ht="30" customHeight="1">
      <c r="A1772" s="153">
        <v>1759</v>
      </c>
      <c r="B1772" s="857" t="str">
        <f>IF(基本情報入力シート!C1797="","",基本情報入力シート!C1797)</f>
        <v/>
      </c>
      <c r="C1772" s="858"/>
      <c r="D1772" s="858"/>
      <c r="E1772" s="858"/>
      <c r="F1772" s="858"/>
      <c r="G1772" s="858"/>
      <c r="H1772" s="858"/>
      <c r="I1772" s="859"/>
      <c r="J1772" s="405" t="str">
        <f>IF(基本情報入力シート!M1797="","",基本情報入力シート!M1797)</f>
        <v/>
      </c>
      <c r="K1772" s="406" t="str">
        <f>IF(基本情報入力シート!R1797="","",基本情報入力シート!R1797)</f>
        <v/>
      </c>
      <c r="L1772" s="406" t="str">
        <f>IF(基本情報入力シート!W1797="","",基本情報入力シート!W1797)</f>
        <v/>
      </c>
      <c r="M1772" s="405" t="str">
        <f>IF(基本情報入力シート!X1797="","",基本情報入力シート!X1797)</f>
        <v/>
      </c>
      <c r="N1772" s="157" t="str">
        <f>IF(基本情報入力シート!Y1797="","",基本情報入力シート!Y1797)</f>
        <v/>
      </c>
      <c r="O1772" s="164"/>
      <c r="P1772" s="43"/>
      <c r="Q1772" s="860"/>
      <c r="R1772" s="861"/>
      <c r="S1772" s="154" t="str">
        <f>IFERROR(ROUNDDOWN(Q1772*VLOOKUP(N1772,【参考】数式用!$AR$2:$AW$48,MATCH(P1772,【参考】数式用!$AT$4:$AW$4)+2,FALSE)*0.5, 0), "")</f>
        <v/>
      </c>
      <c r="T1772" s="47"/>
      <c r="U1772" s="156" t="str">
        <f>IFERROR(IF(AG1772&lt;&gt;"",Q1772*VLOOKUP(N1772,【参考】数式用!$AG$2:$AL$48,MATCH(P1772,【参考】数式用!$AI$4:$AL$4,0)+2,0), ""), "")</f>
        <v/>
      </c>
      <c r="V1772" s="42"/>
      <c r="W1772" s="862"/>
      <c r="X1772" s="863"/>
      <c r="Y1772" s="43"/>
      <c r="Z1772" s="48"/>
      <c r="AA1772" s="155"/>
      <c r="AB1772" s="49"/>
      <c r="AC1772" s="864" t="str">
        <f>IFERROR(IF(AG1772&lt;&gt;"",Z1772*VLOOKUP(N1772,【参考】数式用!$AG$2:$AL$48,MATCH(Y1772,【参考】数式用!$AI$4:$AL$4,0)+2,0), ""), "")</f>
        <v/>
      </c>
      <c r="AD1772" s="864"/>
      <c r="AE1772" s="409"/>
      <c r="AF1772" s="53"/>
      <c r="AG1772" s="421" t="str">
        <f>IFERROR(VLOOKUP(O1772, 【参考】数式用!$AY$5:$AY$13, 1, FALSE), "")</f>
        <v/>
      </c>
      <c r="AH1772" s="422" t="str">
        <f>IFERROR(VLOOKUP(N1772, 【参考】数式用!$BA$2:$BB$48, 2, FALSE), "")</f>
        <v/>
      </c>
      <c r="AI1772" s="423" t="str">
        <f t="shared" si="58"/>
        <v/>
      </c>
      <c r="AJ1772" s="424" t="str">
        <f t="shared" si="59"/>
        <v/>
      </c>
    </row>
    <row r="1773" spans="1:36" ht="30" customHeight="1">
      <c r="A1773" s="153">
        <v>1760</v>
      </c>
      <c r="B1773" s="857" t="str">
        <f>IF(基本情報入力シート!C1798="","",基本情報入力シート!C1798)</f>
        <v/>
      </c>
      <c r="C1773" s="858"/>
      <c r="D1773" s="858"/>
      <c r="E1773" s="858"/>
      <c r="F1773" s="858"/>
      <c r="G1773" s="858"/>
      <c r="H1773" s="858"/>
      <c r="I1773" s="859"/>
      <c r="J1773" s="405" t="str">
        <f>IF(基本情報入力シート!M1798="","",基本情報入力シート!M1798)</f>
        <v/>
      </c>
      <c r="K1773" s="406" t="str">
        <f>IF(基本情報入力シート!R1798="","",基本情報入力シート!R1798)</f>
        <v/>
      </c>
      <c r="L1773" s="406" t="str">
        <f>IF(基本情報入力シート!W1798="","",基本情報入力シート!W1798)</f>
        <v/>
      </c>
      <c r="M1773" s="405" t="str">
        <f>IF(基本情報入力シート!X1798="","",基本情報入力シート!X1798)</f>
        <v/>
      </c>
      <c r="N1773" s="157" t="str">
        <f>IF(基本情報入力シート!Y1798="","",基本情報入力シート!Y1798)</f>
        <v/>
      </c>
      <c r="O1773" s="164"/>
      <c r="P1773" s="43"/>
      <c r="Q1773" s="860"/>
      <c r="R1773" s="861"/>
      <c r="S1773" s="154" t="str">
        <f>IFERROR(ROUNDDOWN(Q1773*VLOOKUP(N1773,【参考】数式用!$AR$2:$AW$48,MATCH(P1773,【参考】数式用!$AT$4:$AW$4)+2,FALSE)*0.5, 0), "")</f>
        <v/>
      </c>
      <c r="T1773" s="47"/>
      <c r="U1773" s="156" t="str">
        <f>IFERROR(IF(AG1773&lt;&gt;"",Q1773*VLOOKUP(N1773,【参考】数式用!$AG$2:$AL$48,MATCH(P1773,【参考】数式用!$AI$4:$AL$4,0)+2,0), ""), "")</f>
        <v/>
      </c>
      <c r="V1773" s="42"/>
      <c r="W1773" s="862"/>
      <c r="X1773" s="863"/>
      <c r="Y1773" s="43"/>
      <c r="Z1773" s="48"/>
      <c r="AA1773" s="155"/>
      <c r="AB1773" s="49"/>
      <c r="AC1773" s="864" t="str">
        <f>IFERROR(IF(AG1773&lt;&gt;"",Z1773*VLOOKUP(N1773,【参考】数式用!$AG$2:$AL$48,MATCH(Y1773,【参考】数式用!$AI$4:$AL$4,0)+2,0), ""), "")</f>
        <v/>
      </c>
      <c r="AD1773" s="864"/>
      <c r="AE1773" s="409"/>
      <c r="AF1773" s="53"/>
      <c r="AG1773" s="421" t="str">
        <f>IFERROR(VLOOKUP(O1773, 【参考】数式用!$AY$5:$AY$13, 1, FALSE), "")</f>
        <v/>
      </c>
      <c r="AH1773" s="422" t="str">
        <f>IFERROR(VLOOKUP(N1773, 【参考】数式用!$BA$2:$BB$48, 2, FALSE), "")</f>
        <v/>
      </c>
      <c r="AI1773" s="423" t="str">
        <f t="shared" si="58"/>
        <v/>
      </c>
      <c r="AJ1773" s="424" t="str">
        <f t="shared" si="59"/>
        <v/>
      </c>
    </row>
    <row r="1774" spans="1:36" ht="30" customHeight="1">
      <c r="A1774" s="153">
        <v>1761</v>
      </c>
      <c r="B1774" s="857" t="str">
        <f>IF(基本情報入力シート!C1799="","",基本情報入力シート!C1799)</f>
        <v/>
      </c>
      <c r="C1774" s="858"/>
      <c r="D1774" s="858"/>
      <c r="E1774" s="858"/>
      <c r="F1774" s="858"/>
      <c r="G1774" s="858"/>
      <c r="H1774" s="858"/>
      <c r="I1774" s="859"/>
      <c r="J1774" s="405" t="str">
        <f>IF(基本情報入力シート!M1799="","",基本情報入力シート!M1799)</f>
        <v/>
      </c>
      <c r="K1774" s="406" t="str">
        <f>IF(基本情報入力シート!R1799="","",基本情報入力シート!R1799)</f>
        <v/>
      </c>
      <c r="L1774" s="406" t="str">
        <f>IF(基本情報入力シート!W1799="","",基本情報入力シート!W1799)</f>
        <v/>
      </c>
      <c r="M1774" s="405" t="str">
        <f>IF(基本情報入力シート!X1799="","",基本情報入力シート!X1799)</f>
        <v/>
      </c>
      <c r="N1774" s="157" t="str">
        <f>IF(基本情報入力シート!Y1799="","",基本情報入力シート!Y1799)</f>
        <v/>
      </c>
      <c r="O1774" s="164"/>
      <c r="P1774" s="43"/>
      <c r="Q1774" s="860"/>
      <c r="R1774" s="861"/>
      <c r="S1774" s="154" t="str">
        <f>IFERROR(ROUNDDOWN(Q1774*VLOOKUP(N1774,【参考】数式用!$AR$2:$AW$48,MATCH(P1774,【参考】数式用!$AT$4:$AW$4)+2,FALSE)*0.5, 0), "")</f>
        <v/>
      </c>
      <c r="T1774" s="47"/>
      <c r="U1774" s="156" t="str">
        <f>IFERROR(IF(AG1774&lt;&gt;"",Q1774*VLOOKUP(N1774,【参考】数式用!$AG$2:$AL$48,MATCH(P1774,【参考】数式用!$AI$4:$AL$4,0)+2,0), ""), "")</f>
        <v/>
      </c>
      <c r="V1774" s="42"/>
      <c r="W1774" s="862"/>
      <c r="X1774" s="863"/>
      <c r="Y1774" s="43"/>
      <c r="Z1774" s="48"/>
      <c r="AA1774" s="155"/>
      <c r="AB1774" s="49"/>
      <c r="AC1774" s="864" t="str">
        <f>IFERROR(IF(AG1774&lt;&gt;"",Z1774*VLOOKUP(N1774,【参考】数式用!$AG$2:$AL$48,MATCH(Y1774,【参考】数式用!$AI$4:$AL$4,0)+2,0), ""), "")</f>
        <v/>
      </c>
      <c r="AD1774" s="864"/>
      <c r="AE1774" s="409"/>
      <c r="AF1774" s="53"/>
      <c r="AG1774" s="421" t="str">
        <f>IFERROR(VLOOKUP(O1774, 【参考】数式用!$AY$5:$AY$13, 1, FALSE), "")</f>
        <v/>
      </c>
      <c r="AH1774" s="422" t="str">
        <f>IFERROR(VLOOKUP(N1774, 【参考】数式用!$BA$2:$BB$48, 2, FALSE), "")</f>
        <v/>
      </c>
      <c r="AI1774" s="423" t="str">
        <f t="shared" si="58"/>
        <v/>
      </c>
      <c r="AJ1774" s="424" t="str">
        <f t="shared" si="59"/>
        <v/>
      </c>
    </row>
    <row r="1775" spans="1:36" ht="30" customHeight="1">
      <c r="A1775" s="153">
        <v>1762</v>
      </c>
      <c r="B1775" s="857" t="str">
        <f>IF(基本情報入力シート!C1800="","",基本情報入力シート!C1800)</f>
        <v/>
      </c>
      <c r="C1775" s="858"/>
      <c r="D1775" s="858"/>
      <c r="E1775" s="858"/>
      <c r="F1775" s="858"/>
      <c r="G1775" s="858"/>
      <c r="H1775" s="858"/>
      <c r="I1775" s="859"/>
      <c r="J1775" s="405" t="str">
        <f>IF(基本情報入力シート!M1800="","",基本情報入力シート!M1800)</f>
        <v/>
      </c>
      <c r="K1775" s="406" t="str">
        <f>IF(基本情報入力シート!R1800="","",基本情報入力シート!R1800)</f>
        <v/>
      </c>
      <c r="L1775" s="406" t="str">
        <f>IF(基本情報入力シート!W1800="","",基本情報入力シート!W1800)</f>
        <v/>
      </c>
      <c r="M1775" s="405" t="str">
        <f>IF(基本情報入力シート!X1800="","",基本情報入力シート!X1800)</f>
        <v/>
      </c>
      <c r="N1775" s="157" t="str">
        <f>IF(基本情報入力シート!Y1800="","",基本情報入力シート!Y1800)</f>
        <v/>
      </c>
      <c r="O1775" s="164"/>
      <c r="P1775" s="43"/>
      <c r="Q1775" s="860"/>
      <c r="R1775" s="861"/>
      <c r="S1775" s="154" t="str">
        <f>IFERROR(ROUNDDOWN(Q1775*VLOOKUP(N1775,【参考】数式用!$AR$2:$AW$48,MATCH(P1775,【参考】数式用!$AT$4:$AW$4)+2,FALSE)*0.5, 0), "")</f>
        <v/>
      </c>
      <c r="T1775" s="47"/>
      <c r="U1775" s="156" t="str">
        <f>IFERROR(IF(AG1775&lt;&gt;"",Q1775*VLOOKUP(N1775,【参考】数式用!$AG$2:$AL$48,MATCH(P1775,【参考】数式用!$AI$4:$AL$4,0)+2,0), ""), "")</f>
        <v/>
      </c>
      <c r="V1775" s="42"/>
      <c r="W1775" s="862"/>
      <c r="X1775" s="863"/>
      <c r="Y1775" s="43"/>
      <c r="Z1775" s="48"/>
      <c r="AA1775" s="155"/>
      <c r="AB1775" s="49"/>
      <c r="AC1775" s="864" t="str">
        <f>IFERROR(IF(AG1775&lt;&gt;"",Z1775*VLOOKUP(N1775,【参考】数式用!$AG$2:$AL$48,MATCH(Y1775,【参考】数式用!$AI$4:$AL$4,0)+2,0), ""), "")</f>
        <v/>
      </c>
      <c r="AD1775" s="864"/>
      <c r="AE1775" s="409"/>
      <c r="AF1775" s="53"/>
      <c r="AG1775" s="421" t="str">
        <f>IFERROR(VLOOKUP(O1775, 【参考】数式用!$AY$5:$AY$13, 1, FALSE), "")</f>
        <v/>
      </c>
      <c r="AH1775" s="422" t="str">
        <f>IFERROR(VLOOKUP(N1775, 【参考】数式用!$BA$2:$BB$48, 2, FALSE), "")</f>
        <v/>
      </c>
      <c r="AI1775" s="423" t="str">
        <f t="shared" si="58"/>
        <v/>
      </c>
      <c r="AJ1775" s="424" t="str">
        <f t="shared" si="59"/>
        <v/>
      </c>
    </row>
    <row r="1776" spans="1:36" ht="30" customHeight="1">
      <c r="A1776" s="153">
        <v>1763</v>
      </c>
      <c r="B1776" s="857" t="str">
        <f>IF(基本情報入力シート!C1801="","",基本情報入力シート!C1801)</f>
        <v/>
      </c>
      <c r="C1776" s="858"/>
      <c r="D1776" s="858"/>
      <c r="E1776" s="858"/>
      <c r="F1776" s="858"/>
      <c r="G1776" s="858"/>
      <c r="H1776" s="858"/>
      <c r="I1776" s="859"/>
      <c r="J1776" s="405" t="str">
        <f>IF(基本情報入力シート!M1801="","",基本情報入力シート!M1801)</f>
        <v/>
      </c>
      <c r="K1776" s="406" t="str">
        <f>IF(基本情報入力シート!R1801="","",基本情報入力シート!R1801)</f>
        <v/>
      </c>
      <c r="L1776" s="406" t="str">
        <f>IF(基本情報入力シート!W1801="","",基本情報入力シート!W1801)</f>
        <v/>
      </c>
      <c r="M1776" s="405" t="str">
        <f>IF(基本情報入力シート!X1801="","",基本情報入力シート!X1801)</f>
        <v/>
      </c>
      <c r="N1776" s="157" t="str">
        <f>IF(基本情報入力シート!Y1801="","",基本情報入力シート!Y1801)</f>
        <v/>
      </c>
      <c r="O1776" s="164"/>
      <c r="P1776" s="43"/>
      <c r="Q1776" s="860"/>
      <c r="R1776" s="861"/>
      <c r="S1776" s="154" t="str">
        <f>IFERROR(ROUNDDOWN(Q1776*VLOOKUP(N1776,【参考】数式用!$AR$2:$AW$48,MATCH(P1776,【参考】数式用!$AT$4:$AW$4)+2,FALSE)*0.5, 0), "")</f>
        <v/>
      </c>
      <c r="T1776" s="47"/>
      <c r="U1776" s="156" t="str">
        <f>IFERROR(IF(AG1776&lt;&gt;"",Q1776*VLOOKUP(N1776,【参考】数式用!$AG$2:$AL$48,MATCH(P1776,【参考】数式用!$AI$4:$AL$4,0)+2,0), ""), "")</f>
        <v/>
      </c>
      <c r="V1776" s="42"/>
      <c r="W1776" s="862"/>
      <c r="X1776" s="863"/>
      <c r="Y1776" s="43"/>
      <c r="Z1776" s="48"/>
      <c r="AA1776" s="155"/>
      <c r="AB1776" s="49"/>
      <c r="AC1776" s="864" t="str">
        <f>IFERROR(IF(AG1776&lt;&gt;"",Z1776*VLOOKUP(N1776,【参考】数式用!$AG$2:$AL$48,MATCH(Y1776,【参考】数式用!$AI$4:$AL$4,0)+2,0), ""), "")</f>
        <v/>
      </c>
      <c r="AD1776" s="864"/>
      <c r="AE1776" s="409"/>
      <c r="AF1776" s="53"/>
      <c r="AG1776" s="421" t="str">
        <f>IFERROR(VLOOKUP(O1776, 【参考】数式用!$AY$5:$AY$13, 1, FALSE), "")</f>
        <v/>
      </c>
      <c r="AH1776" s="422" t="str">
        <f>IFERROR(VLOOKUP(N1776, 【参考】数式用!$BA$2:$BB$48, 2, FALSE), "")</f>
        <v/>
      </c>
      <c r="AI1776" s="423" t="str">
        <f t="shared" si="58"/>
        <v/>
      </c>
      <c r="AJ1776" s="424" t="str">
        <f t="shared" si="59"/>
        <v/>
      </c>
    </row>
    <row r="1777" spans="1:36" ht="30" customHeight="1">
      <c r="A1777" s="153">
        <v>1764</v>
      </c>
      <c r="B1777" s="857" t="str">
        <f>IF(基本情報入力シート!C1802="","",基本情報入力シート!C1802)</f>
        <v/>
      </c>
      <c r="C1777" s="858"/>
      <c r="D1777" s="858"/>
      <c r="E1777" s="858"/>
      <c r="F1777" s="858"/>
      <c r="G1777" s="858"/>
      <c r="H1777" s="858"/>
      <c r="I1777" s="859"/>
      <c r="J1777" s="405" t="str">
        <f>IF(基本情報入力シート!M1802="","",基本情報入力シート!M1802)</f>
        <v/>
      </c>
      <c r="K1777" s="406" t="str">
        <f>IF(基本情報入力シート!R1802="","",基本情報入力シート!R1802)</f>
        <v/>
      </c>
      <c r="L1777" s="406" t="str">
        <f>IF(基本情報入力シート!W1802="","",基本情報入力シート!W1802)</f>
        <v/>
      </c>
      <c r="M1777" s="405" t="str">
        <f>IF(基本情報入力シート!X1802="","",基本情報入力シート!X1802)</f>
        <v/>
      </c>
      <c r="N1777" s="157" t="str">
        <f>IF(基本情報入力シート!Y1802="","",基本情報入力シート!Y1802)</f>
        <v/>
      </c>
      <c r="O1777" s="164"/>
      <c r="P1777" s="43"/>
      <c r="Q1777" s="860"/>
      <c r="R1777" s="861"/>
      <c r="S1777" s="154" t="str">
        <f>IFERROR(ROUNDDOWN(Q1777*VLOOKUP(N1777,【参考】数式用!$AR$2:$AW$48,MATCH(P1777,【参考】数式用!$AT$4:$AW$4)+2,FALSE)*0.5, 0), "")</f>
        <v/>
      </c>
      <c r="T1777" s="47"/>
      <c r="U1777" s="156" t="str">
        <f>IFERROR(IF(AG1777&lt;&gt;"",Q1777*VLOOKUP(N1777,【参考】数式用!$AG$2:$AL$48,MATCH(P1777,【参考】数式用!$AI$4:$AL$4,0)+2,0), ""), "")</f>
        <v/>
      </c>
      <c r="V1777" s="42"/>
      <c r="W1777" s="862"/>
      <c r="X1777" s="863"/>
      <c r="Y1777" s="43"/>
      <c r="Z1777" s="48"/>
      <c r="AA1777" s="155"/>
      <c r="AB1777" s="49"/>
      <c r="AC1777" s="864" t="str">
        <f>IFERROR(IF(AG1777&lt;&gt;"",Z1777*VLOOKUP(N1777,【参考】数式用!$AG$2:$AL$48,MATCH(Y1777,【参考】数式用!$AI$4:$AL$4,0)+2,0), ""), "")</f>
        <v/>
      </c>
      <c r="AD1777" s="864"/>
      <c r="AE1777" s="409"/>
      <c r="AF1777" s="53"/>
      <c r="AG1777" s="421" t="str">
        <f>IFERROR(VLOOKUP(O1777, 【参考】数式用!$AY$5:$AY$13, 1, FALSE), "")</f>
        <v/>
      </c>
      <c r="AH1777" s="422" t="str">
        <f>IFERROR(VLOOKUP(N1777, 【参考】数式用!$BA$2:$BB$48, 2, FALSE), "")</f>
        <v/>
      </c>
      <c r="AI1777" s="423" t="str">
        <f t="shared" si="58"/>
        <v/>
      </c>
      <c r="AJ1777" s="424" t="str">
        <f t="shared" si="59"/>
        <v/>
      </c>
    </row>
    <row r="1778" spans="1:36" ht="30" customHeight="1">
      <c r="A1778" s="153">
        <v>1765</v>
      </c>
      <c r="B1778" s="857" t="str">
        <f>IF(基本情報入力シート!C1803="","",基本情報入力シート!C1803)</f>
        <v/>
      </c>
      <c r="C1778" s="858"/>
      <c r="D1778" s="858"/>
      <c r="E1778" s="858"/>
      <c r="F1778" s="858"/>
      <c r="G1778" s="858"/>
      <c r="H1778" s="858"/>
      <c r="I1778" s="859"/>
      <c r="J1778" s="405" t="str">
        <f>IF(基本情報入力シート!M1803="","",基本情報入力シート!M1803)</f>
        <v/>
      </c>
      <c r="K1778" s="406" t="str">
        <f>IF(基本情報入力シート!R1803="","",基本情報入力シート!R1803)</f>
        <v/>
      </c>
      <c r="L1778" s="406" t="str">
        <f>IF(基本情報入力シート!W1803="","",基本情報入力シート!W1803)</f>
        <v/>
      </c>
      <c r="M1778" s="405" t="str">
        <f>IF(基本情報入力シート!X1803="","",基本情報入力シート!X1803)</f>
        <v/>
      </c>
      <c r="N1778" s="157" t="str">
        <f>IF(基本情報入力シート!Y1803="","",基本情報入力シート!Y1803)</f>
        <v/>
      </c>
      <c r="O1778" s="164"/>
      <c r="P1778" s="43"/>
      <c r="Q1778" s="860"/>
      <c r="R1778" s="861"/>
      <c r="S1778" s="154" t="str">
        <f>IFERROR(ROUNDDOWN(Q1778*VLOOKUP(N1778,【参考】数式用!$AR$2:$AW$48,MATCH(P1778,【参考】数式用!$AT$4:$AW$4)+2,FALSE)*0.5, 0), "")</f>
        <v/>
      </c>
      <c r="T1778" s="47"/>
      <c r="U1778" s="156" t="str">
        <f>IFERROR(IF(AG1778&lt;&gt;"",Q1778*VLOOKUP(N1778,【参考】数式用!$AG$2:$AL$48,MATCH(P1778,【参考】数式用!$AI$4:$AL$4,0)+2,0), ""), "")</f>
        <v/>
      </c>
      <c r="V1778" s="42"/>
      <c r="W1778" s="862"/>
      <c r="X1778" s="863"/>
      <c r="Y1778" s="43"/>
      <c r="Z1778" s="48"/>
      <c r="AA1778" s="155"/>
      <c r="AB1778" s="49"/>
      <c r="AC1778" s="864" t="str">
        <f>IFERROR(IF(AG1778&lt;&gt;"",Z1778*VLOOKUP(N1778,【参考】数式用!$AG$2:$AL$48,MATCH(Y1778,【参考】数式用!$AI$4:$AL$4,0)+2,0), ""), "")</f>
        <v/>
      </c>
      <c r="AD1778" s="864"/>
      <c r="AE1778" s="409"/>
      <c r="AF1778" s="53"/>
      <c r="AG1778" s="421" t="str">
        <f>IFERROR(VLOOKUP(O1778, 【参考】数式用!$AY$5:$AY$13, 1, FALSE), "")</f>
        <v/>
      </c>
      <c r="AH1778" s="422" t="str">
        <f>IFERROR(VLOOKUP(N1778, 【参考】数式用!$BA$2:$BB$48, 2, FALSE), "")</f>
        <v/>
      </c>
      <c r="AI1778" s="423" t="str">
        <f t="shared" si="58"/>
        <v/>
      </c>
      <c r="AJ1778" s="424" t="str">
        <f t="shared" si="59"/>
        <v/>
      </c>
    </row>
    <row r="1779" spans="1:36" ht="30" customHeight="1">
      <c r="A1779" s="153">
        <v>1766</v>
      </c>
      <c r="B1779" s="857" t="str">
        <f>IF(基本情報入力シート!C1804="","",基本情報入力シート!C1804)</f>
        <v/>
      </c>
      <c r="C1779" s="858"/>
      <c r="D1779" s="858"/>
      <c r="E1779" s="858"/>
      <c r="F1779" s="858"/>
      <c r="G1779" s="858"/>
      <c r="H1779" s="858"/>
      <c r="I1779" s="859"/>
      <c r="J1779" s="405" t="str">
        <f>IF(基本情報入力シート!M1804="","",基本情報入力シート!M1804)</f>
        <v/>
      </c>
      <c r="K1779" s="406" t="str">
        <f>IF(基本情報入力シート!R1804="","",基本情報入力シート!R1804)</f>
        <v/>
      </c>
      <c r="L1779" s="406" t="str">
        <f>IF(基本情報入力シート!W1804="","",基本情報入力シート!W1804)</f>
        <v/>
      </c>
      <c r="M1779" s="405" t="str">
        <f>IF(基本情報入力シート!X1804="","",基本情報入力シート!X1804)</f>
        <v/>
      </c>
      <c r="N1779" s="157" t="str">
        <f>IF(基本情報入力シート!Y1804="","",基本情報入力シート!Y1804)</f>
        <v/>
      </c>
      <c r="O1779" s="164"/>
      <c r="P1779" s="43"/>
      <c r="Q1779" s="860"/>
      <c r="R1779" s="861"/>
      <c r="S1779" s="154" t="str">
        <f>IFERROR(ROUNDDOWN(Q1779*VLOOKUP(N1779,【参考】数式用!$AR$2:$AW$48,MATCH(P1779,【参考】数式用!$AT$4:$AW$4)+2,FALSE)*0.5, 0), "")</f>
        <v/>
      </c>
      <c r="T1779" s="47"/>
      <c r="U1779" s="156" t="str">
        <f>IFERROR(IF(AG1779&lt;&gt;"",Q1779*VLOOKUP(N1779,【参考】数式用!$AG$2:$AL$48,MATCH(P1779,【参考】数式用!$AI$4:$AL$4,0)+2,0), ""), "")</f>
        <v/>
      </c>
      <c r="V1779" s="42"/>
      <c r="W1779" s="862"/>
      <c r="X1779" s="863"/>
      <c r="Y1779" s="43"/>
      <c r="Z1779" s="48"/>
      <c r="AA1779" s="155"/>
      <c r="AB1779" s="49"/>
      <c r="AC1779" s="864" t="str">
        <f>IFERROR(IF(AG1779&lt;&gt;"",Z1779*VLOOKUP(N1779,【参考】数式用!$AG$2:$AL$48,MATCH(Y1779,【参考】数式用!$AI$4:$AL$4,0)+2,0), ""), "")</f>
        <v/>
      </c>
      <c r="AD1779" s="864"/>
      <c r="AE1779" s="409"/>
      <c r="AF1779" s="53"/>
      <c r="AG1779" s="421" t="str">
        <f>IFERROR(VLOOKUP(O1779, 【参考】数式用!$AY$5:$AY$13, 1, FALSE), "")</f>
        <v/>
      </c>
      <c r="AH1779" s="422" t="str">
        <f>IFERROR(VLOOKUP(N1779, 【参考】数式用!$BA$2:$BB$48, 2, FALSE), "")</f>
        <v/>
      </c>
      <c r="AI1779" s="423" t="str">
        <f t="shared" si="58"/>
        <v/>
      </c>
      <c r="AJ1779" s="424" t="str">
        <f t="shared" si="59"/>
        <v/>
      </c>
    </row>
    <row r="1780" spans="1:36" ht="30" customHeight="1">
      <c r="A1780" s="153">
        <v>1767</v>
      </c>
      <c r="B1780" s="857" t="str">
        <f>IF(基本情報入力シート!C1805="","",基本情報入力シート!C1805)</f>
        <v/>
      </c>
      <c r="C1780" s="858"/>
      <c r="D1780" s="858"/>
      <c r="E1780" s="858"/>
      <c r="F1780" s="858"/>
      <c r="G1780" s="858"/>
      <c r="H1780" s="858"/>
      <c r="I1780" s="859"/>
      <c r="J1780" s="405" t="str">
        <f>IF(基本情報入力シート!M1805="","",基本情報入力シート!M1805)</f>
        <v/>
      </c>
      <c r="K1780" s="406" t="str">
        <f>IF(基本情報入力シート!R1805="","",基本情報入力シート!R1805)</f>
        <v/>
      </c>
      <c r="L1780" s="406" t="str">
        <f>IF(基本情報入力シート!W1805="","",基本情報入力シート!W1805)</f>
        <v/>
      </c>
      <c r="M1780" s="405" t="str">
        <f>IF(基本情報入力シート!X1805="","",基本情報入力シート!X1805)</f>
        <v/>
      </c>
      <c r="N1780" s="157" t="str">
        <f>IF(基本情報入力シート!Y1805="","",基本情報入力シート!Y1805)</f>
        <v/>
      </c>
      <c r="O1780" s="164"/>
      <c r="P1780" s="43"/>
      <c r="Q1780" s="860"/>
      <c r="R1780" s="861"/>
      <c r="S1780" s="154" t="str">
        <f>IFERROR(ROUNDDOWN(Q1780*VLOOKUP(N1780,【参考】数式用!$AR$2:$AW$48,MATCH(P1780,【参考】数式用!$AT$4:$AW$4)+2,FALSE)*0.5, 0), "")</f>
        <v/>
      </c>
      <c r="T1780" s="47"/>
      <c r="U1780" s="156" t="str">
        <f>IFERROR(IF(AG1780&lt;&gt;"",Q1780*VLOOKUP(N1780,【参考】数式用!$AG$2:$AL$48,MATCH(P1780,【参考】数式用!$AI$4:$AL$4,0)+2,0), ""), "")</f>
        <v/>
      </c>
      <c r="V1780" s="42"/>
      <c r="W1780" s="862"/>
      <c r="X1780" s="863"/>
      <c r="Y1780" s="43"/>
      <c r="Z1780" s="48"/>
      <c r="AA1780" s="155"/>
      <c r="AB1780" s="49"/>
      <c r="AC1780" s="864" t="str">
        <f>IFERROR(IF(AG1780&lt;&gt;"",Z1780*VLOOKUP(N1780,【参考】数式用!$AG$2:$AL$48,MATCH(Y1780,【参考】数式用!$AI$4:$AL$4,0)+2,0), ""), "")</f>
        <v/>
      </c>
      <c r="AD1780" s="864"/>
      <c r="AE1780" s="409"/>
      <c r="AF1780" s="53"/>
      <c r="AG1780" s="421" t="str">
        <f>IFERROR(VLOOKUP(O1780, 【参考】数式用!$AY$5:$AY$13, 1, FALSE), "")</f>
        <v/>
      </c>
      <c r="AH1780" s="422" t="str">
        <f>IFERROR(VLOOKUP(N1780, 【参考】数式用!$BA$2:$BB$48, 2, FALSE), "")</f>
        <v/>
      </c>
      <c r="AI1780" s="423" t="str">
        <f t="shared" si="58"/>
        <v/>
      </c>
      <c r="AJ1780" s="424" t="str">
        <f t="shared" si="59"/>
        <v/>
      </c>
    </row>
    <row r="1781" spans="1:36" ht="30" customHeight="1">
      <c r="A1781" s="153">
        <v>1768</v>
      </c>
      <c r="B1781" s="857" t="str">
        <f>IF(基本情報入力シート!C1806="","",基本情報入力シート!C1806)</f>
        <v/>
      </c>
      <c r="C1781" s="858"/>
      <c r="D1781" s="858"/>
      <c r="E1781" s="858"/>
      <c r="F1781" s="858"/>
      <c r="G1781" s="858"/>
      <c r="H1781" s="858"/>
      <c r="I1781" s="859"/>
      <c r="J1781" s="405" t="str">
        <f>IF(基本情報入力シート!M1806="","",基本情報入力シート!M1806)</f>
        <v/>
      </c>
      <c r="K1781" s="406" t="str">
        <f>IF(基本情報入力シート!R1806="","",基本情報入力シート!R1806)</f>
        <v/>
      </c>
      <c r="L1781" s="406" t="str">
        <f>IF(基本情報入力シート!W1806="","",基本情報入力シート!W1806)</f>
        <v/>
      </c>
      <c r="M1781" s="405" t="str">
        <f>IF(基本情報入力シート!X1806="","",基本情報入力シート!X1806)</f>
        <v/>
      </c>
      <c r="N1781" s="157" t="str">
        <f>IF(基本情報入力シート!Y1806="","",基本情報入力シート!Y1806)</f>
        <v/>
      </c>
      <c r="O1781" s="164"/>
      <c r="P1781" s="43"/>
      <c r="Q1781" s="860"/>
      <c r="R1781" s="861"/>
      <c r="S1781" s="154" t="str">
        <f>IFERROR(ROUNDDOWN(Q1781*VLOOKUP(N1781,【参考】数式用!$AR$2:$AW$48,MATCH(P1781,【参考】数式用!$AT$4:$AW$4)+2,FALSE)*0.5, 0), "")</f>
        <v/>
      </c>
      <c r="T1781" s="47"/>
      <c r="U1781" s="156" t="str">
        <f>IFERROR(IF(AG1781&lt;&gt;"",Q1781*VLOOKUP(N1781,【参考】数式用!$AG$2:$AL$48,MATCH(P1781,【参考】数式用!$AI$4:$AL$4,0)+2,0), ""), "")</f>
        <v/>
      </c>
      <c r="V1781" s="42"/>
      <c r="W1781" s="862"/>
      <c r="X1781" s="863"/>
      <c r="Y1781" s="43"/>
      <c r="Z1781" s="48"/>
      <c r="AA1781" s="155"/>
      <c r="AB1781" s="49"/>
      <c r="AC1781" s="864" t="str">
        <f>IFERROR(IF(AG1781&lt;&gt;"",Z1781*VLOOKUP(N1781,【参考】数式用!$AG$2:$AL$48,MATCH(Y1781,【参考】数式用!$AI$4:$AL$4,0)+2,0), ""), "")</f>
        <v/>
      </c>
      <c r="AD1781" s="864"/>
      <c r="AE1781" s="409"/>
      <c r="AF1781" s="53"/>
      <c r="AG1781" s="421" t="str">
        <f>IFERROR(VLOOKUP(O1781, 【参考】数式用!$AY$5:$AY$13, 1, FALSE), "")</f>
        <v/>
      </c>
      <c r="AH1781" s="422" t="str">
        <f>IFERROR(VLOOKUP(N1781, 【参考】数式用!$BA$2:$BB$48, 2, FALSE), "")</f>
        <v/>
      </c>
      <c r="AI1781" s="423" t="str">
        <f t="shared" si="58"/>
        <v/>
      </c>
      <c r="AJ1781" s="424" t="str">
        <f t="shared" si="59"/>
        <v/>
      </c>
    </row>
    <row r="1782" spans="1:36" ht="30" customHeight="1">
      <c r="A1782" s="153">
        <v>1769</v>
      </c>
      <c r="B1782" s="857" t="str">
        <f>IF(基本情報入力シート!C1807="","",基本情報入力シート!C1807)</f>
        <v/>
      </c>
      <c r="C1782" s="858"/>
      <c r="D1782" s="858"/>
      <c r="E1782" s="858"/>
      <c r="F1782" s="858"/>
      <c r="G1782" s="858"/>
      <c r="H1782" s="858"/>
      <c r="I1782" s="859"/>
      <c r="J1782" s="405" t="str">
        <f>IF(基本情報入力シート!M1807="","",基本情報入力シート!M1807)</f>
        <v/>
      </c>
      <c r="K1782" s="406" t="str">
        <f>IF(基本情報入力シート!R1807="","",基本情報入力シート!R1807)</f>
        <v/>
      </c>
      <c r="L1782" s="406" t="str">
        <f>IF(基本情報入力シート!W1807="","",基本情報入力シート!W1807)</f>
        <v/>
      </c>
      <c r="M1782" s="405" t="str">
        <f>IF(基本情報入力シート!X1807="","",基本情報入力シート!X1807)</f>
        <v/>
      </c>
      <c r="N1782" s="157" t="str">
        <f>IF(基本情報入力シート!Y1807="","",基本情報入力シート!Y1807)</f>
        <v/>
      </c>
      <c r="O1782" s="164"/>
      <c r="P1782" s="43"/>
      <c r="Q1782" s="860"/>
      <c r="R1782" s="861"/>
      <c r="S1782" s="154" t="str">
        <f>IFERROR(ROUNDDOWN(Q1782*VLOOKUP(N1782,【参考】数式用!$AR$2:$AW$48,MATCH(P1782,【参考】数式用!$AT$4:$AW$4)+2,FALSE)*0.5, 0), "")</f>
        <v/>
      </c>
      <c r="T1782" s="47"/>
      <c r="U1782" s="156" t="str">
        <f>IFERROR(IF(AG1782&lt;&gt;"",Q1782*VLOOKUP(N1782,【参考】数式用!$AG$2:$AL$48,MATCH(P1782,【参考】数式用!$AI$4:$AL$4,0)+2,0), ""), "")</f>
        <v/>
      </c>
      <c r="V1782" s="42"/>
      <c r="W1782" s="862"/>
      <c r="X1782" s="863"/>
      <c r="Y1782" s="43"/>
      <c r="Z1782" s="48"/>
      <c r="AA1782" s="155"/>
      <c r="AB1782" s="49"/>
      <c r="AC1782" s="864" t="str">
        <f>IFERROR(IF(AG1782&lt;&gt;"",Z1782*VLOOKUP(N1782,【参考】数式用!$AG$2:$AL$48,MATCH(Y1782,【参考】数式用!$AI$4:$AL$4,0)+2,0), ""), "")</f>
        <v/>
      </c>
      <c r="AD1782" s="864"/>
      <c r="AE1782" s="409"/>
      <c r="AF1782" s="53"/>
      <c r="AG1782" s="421" t="str">
        <f>IFERROR(VLOOKUP(O1782, 【参考】数式用!$AY$5:$AY$13, 1, FALSE), "")</f>
        <v/>
      </c>
      <c r="AH1782" s="422" t="str">
        <f>IFERROR(VLOOKUP(N1782, 【参考】数式用!$BA$2:$BB$48, 2, FALSE), "")</f>
        <v/>
      </c>
      <c r="AI1782" s="423" t="str">
        <f t="shared" si="58"/>
        <v/>
      </c>
      <c r="AJ1782" s="424" t="str">
        <f t="shared" si="59"/>
        <v/>
      </c>
    </row>
    <row r="1783" spans="1:36" ht="30" customHeight="1">
      <c r="A1783" s="153">
        <v>1770</v>
      </c>
      <c r="B1783" s="857" t="str">
        <f>IF(基本情報入力シート!C1808="","",基本情報入力シート!C1808)</f>
        <v/>
      </c>
      <c r="C1783" s="858"/>
      <c r="D1783" s="858"/>
      <c r="E1783" s="858"/>
      <c r="F1783" s="858"/>
      <c r="G1783" s="858"/>
      <c r="H1783" s="858"/>
      <c r="I1783" s="859"/>
      <c r="J1783" s="405" t="str">
        <f>IF(基本情報入力シート!M1808="","",基本情報入力シート!M1808)</f>
        <v/>
      </c>
      <c r="K1783" s="406" t="str">
        <f>IF(基本情報入力シート!R1808="","",基本情報入力シート!R1808)</f>
        <v/>
      </c>
      <c r="L1783" s="406" t="str">
        <f>IF(基本情報入力シート!W1808="","",基本情報入力シート!W1808)</f>
        <v/>
      </c>
      <c r="M1783" s="405" t="str">
        <f>IF(基本情報入力シート!X1808="","",基本情報入力シート!X1808)</f>
        <v/>
      </c>
      <c r="N1783" s="157" t="str">
        <f>IF(基本情報入力シート!Y1808="","",基本情報入力シート!Y1808)</f>
        <v/>
      </c>
      <c r="O1783" s="164"/>
      <c r="P1783" s="43"/>
      <c r="Q1783" s="860"/>
      <c r="R1783" s="861"/>
      <c r="S1783" s="154" t="str">
        <f>IFERROR(ROUNDDOWN(Q1783*VLOOKUP(N1783,【参考】数式用!$AR$2:$AW$48,MATCH(P1783,【参考】数式用!$AT$4:$AW$4)+2,FALSE)*0.5, 0), "")</f>
        <v/>
      </c>
      <c r="T1783" s="47"/>
      <c r="U1783" s="156" t="str">
        <f>IFERROR(IF(AG1783&lt;&gt;"",Q1783*VLOOKUP(N1783,【参考】数式用!$AG$2:$AL$48,MATCH(P1783,【参考】数式用!$AI$4:$AL$4,0)+2,0), ""), "")</f>
        <v/>
      </c>
      <c r="V1783" s="42"/>
      <c r="W1783" s="862"/>
      <c r="X1783" s="863"/>
      <c r="Y1783" s="43"/>
      <c r="Z1783" s="48"/>
      <c r="AA1783" s="155"/>
      <c r="AB1783" s="49"/>
      <c r="AC1783" s="864" t="str">
        <f>IFERROR(IF(AG1783&lt;&gt;"",Z1783*VLOOKUP(N1783,【参考】数式用!$AG$2:$AL$48,MATCH(Y1783,【参考】数式用!$AI$4:$AL$4,0)+2,0), ""), "")</f>
        <v/>
      </c>
      <c r="AD1783" s="864"/>
      <c r="AE1783" s="409"/>
      <c r="AF1783" s="53"/>
      <c r="AG1783" s="421" t="str">
        <f>IFERROR(VLOOKUP(O1783, 【参考】数式用!$AY$5:$AY$13, 1, FALSE), "")</f>
        <v/>
      </c>
      <c r="AH1783" s="422" t="str">
        <f>IFERROR(VLOOKUP(N1783, 【参考】数式用!$BA$2:$BB$48, 2, FALSE), "")</f>
        <v/>
      </c>
      <c r="AI1783" s="423" t="str">
        <f t="shared" si="58"/>
        <v/>
      </c>
      <c r="AJ1783" s="424" t="str">
        <f t="shared" si="59"/>
        <v/>
      </c>
    </row>
    <row r="1784" spans="1:36" ht="30" customHeight="1">
      <c r="A1784" s="153">
        <v>1771</v>
      </c>
      <c r="B1784" s="857" t="str">
        <f>IF(基本情報入力シート!C1809="","",基本情報入力シート!C1809)</f>
        <v/>
      </c>
      <c r="C1784" s="858"/>
      <c r="D1784" s="858"/>
      <c r="E1784" s="858"/>
      <c r="F1784" s="858"/>
      <c r="G1784" s="858"/>
      <c r="H1784" s="858"/>
      <c r="I1784" s="859"/>
      <c r="J1784" s="405" t="str">
        <f>IF(基本情報入力シート!M1809="","",基本情報入力シート!M1809)</f>
        <v/>
      </c>
      <c r="K1784" s="406" t="str">
        <f>IF(基本情報入力シート!R1809="","",基本情報入力シート!R1809)</f>
        <v/>
      </c>
      <c r="L1784" s="406" t="str">
        <f>IF(基本情報入力シート!W1809="","",基本情報入力シート!W1809)</f>
        <v/>
      </c>
      <c r="M1784" s="405" t="str">
        <f>IF(基本情報入力シート!X1809="","",基本情報入力シート!X1809)</f>
        <v/>
      </c>
      <c r="N1784" s="157" t="str">
        <f>IF(基本情報入力シート!Y1809="","",基本情報入力シート!Y1809)</f>
        <v/>
      </c>
      <c r="O1784" s="164"/>
      <c r="P1784" s="43"/>
      <c r="Q1784" s="860"/>
      <c r="R1784" s="861"/>
      <c r="S1784" s="154" t="str">
        <f>IFERROR(ROUNDDOWN(Q1784*VLOOKUP(N1784,【参考】数式用!$AR$2:$AW$48,MATCH(P1784,【参考】数式用!$AT$4:$AW$4)+2,FALSE)*0.5, 0), "")</f>
        <v/>
      </c>
      <c r="T1784" s="47"/>
      <c r="U1784" s="156" t="str">
        <f>IFERROR(IF(AG1784&lt;&gt;"",Q1784*VLOOKUP(N1784,【参考】数式用!$AG$2:$AL$48,MATCH(P1784,【参考】数式用!$AI$4:$AL$4,0)+2,0), ""), "")</f>
        <v/>
      </c>
      <c r="V1784" s="42"/>
      <c r="W1784" s="862"/>
      <c r="X1784" s="863"/>
      <c r="Y1784" s="43"/>
      <c r="Z1784" s="48"/>
      <c r="AA1784" s="155"/>
      <c r="AB1784" s="49"/>
      <c r="AC1784" s="864" t="str">
        <f>IFERROR(IF(AG1784&lt;&gt;"",Z1784*VLOOKUP(N1784,【参考】数式用!$AG$2:$AL$48,MATCH(Y1784,【参考】数式用!$AI$4:$AL$4,0)+2,0), ""), "")</f>
        <v/>
      </c>
      <c r="AD1784" s="864"/>
      <c r="AE1784" s="409"/>
      <c r="AF1784" s="53"/>
      <c r="AG1784" s="421" t="str">
        <f>IFERROR(VLOOKUP(O1784, 【参考】数式用!$AY$5:$AY$13, 1, FALSE), "")</f>
        <v/>
      </c>
      <c r="AH1784" s="422" t="str">
        <f>IFERROR(VLOOKUP(N1784, 【参考】数式用!$BA$2:$BB$48, 2, FALSE), "")</f>
        <v/>
      </c>
      <c r="AI1784" s="423" t="str">
        <f t="shared" si="58"/>
        <v/>
      </c>
      <c r="AJ1784" s="424" t="str">
        <f t="shared" si="59"/>
        <v/>
      </c>
    </row>
    <row r="1785" spans="1:36" ht="30" customHeight="1">
      <c r="A1785" s="153">
        <v>1772</v>
      </c>
      <c r="B1785" s="857" t="str">
        <f>IF(基本情報入力シート!C1810="","",基本情報入力シート!C1810)</f>
        <v/>
      </c>
      <c r="C1785" s="858"/>
      <c r="D1785" s="858"/>
      <c r="E1785" s="858"/>
      <c r="F1785" s="858"/>
      <c r="G1785" s="858"/>
      <c r="H1785" s="858"/>
      <c r="I1785" s="859"/>
      <c r="J1785" s="405" t="str">
        <f>IF(基本情報入力シート!M1810="","",基本情報入力シート!M1810)</f>
        <v/>
      </c>
      <c r="K1785" s="406" t="str">
        <f>IF(基本情報入力シート!R1810="","",基本情報入力シート!R1810)</f>
        <v/>
      </c>
      <c r="L1785" s="406" t="str">
        <f>IF(基本情報入力シート!W1810="","",基本情報入力シート!W1810)</f>
        <v/>
      </c>
      <c r="M1785" s="405" t="str">
        <f>IF(基本情報入力シート!X1810="","",基本情報入力シート!X1810)</f>
        <v/>
      </c>
      <c r="N1785" s="157" t="str">
        <f>IF(基本情報入力シート!Y1810="","",基本情報入力シート!Y1810)</f>
        <v/>
      </c>
      <c r="O1785" s="164"/>
      <c r="P1785" s="43"/>
      <c r="Q1785" s="860"/>
      <c r="R1785" s="861"/>
      <c r="S1785" s="154" t="str">
        <f>IFERROR(ROUNDDOWN(Q1785*VLOOKUP(N1785,【参考】数式用!$AR$2:$AW$48,MATCH(P1785,【参考】数式用!$AT$4:$AW$4)+2,FALSE)*0.5, 0), "")</f>
        <v/>
      </c>
      <c r="T1785" s="47"/>
      <c r="U1785" s="156" t="str">
        <f>IFERROR(IF(AG1785&lt;&gt;"",Q1785*VLOOKUP(N1785,【参考】数式用!$AG$2:$AL$48,MATCH(P1785,【参考】数式用!$AI$4:$AL$4,0)+2,0), ""), "")</f>
        <v/>
      </c>
      <c r="V1785" s="42"/>
      <c r="W1785" s="862"/>
      <c r="X1785" s="863"/>
      <c r="Y1785" s="43"/>
      <c r="Z1785" s="48"/>
      <c r="AA1785" s="155"/>
      <c r="AB1785" s="49"/>
      <c r="AC1785" s="864" t="str">
        <f>IFERROR(IF(AG1785&lt;&gt;"",Z1785*VLOOKUP(N1785,【参考】数式用!$AG$2:$AL$48,MATCH(Y1785,【参考】数式用!$AI$4:$AL$4,0)+2,0), ""), "")</f>
        <v/>
      </c>
      <c r="AD1785" s="864"/>
      <c r="AE1785" s="409"/>
      <c r="AF1785" s="53"/>
      <c r="AG1785" s="421" t="str">
        <f>IFERROR(VLOOKUP(O1785, 【参考】数式用!$AY$5:$AY$13, 1, FALSE), "")</f>
        <v/>
      </c>
      <c r="AH1785" s="422" t="str">
        <f>IFERROR(VLOOKUP(N1785, 【参考】数式用!$BA$2:$BB$48, 2, FALSE), "")</f>
        <v/>
      </c>
      <c r="AI1785" s="423" t="str">
        <f t="shared" si="58"/>
        <v/>
      </c>
      <c r="AJ1785" s="424" t="str">
        <f t="shared" si="59"/>
        <v/>
      </c>
    </row>
    <row r="1786" spans="1:36" ht="30" customHeight="1">
      <c r="A1786" s="153">
        <v>1773</v>
      </c>
      <c r="B1786" s="857" t="str">
        <f>IF(基本情報入力シート!C1811="","",基本情報入力シート!C1811)</f>
        <v/>
      </c>
      <c r="C1786" s="858"/>
      <c r="D1786" s="858"/>
      <c r="E1786" s="858"/>
      <c r="F1786" s="858"/>
      <c r="G1786" s="858"/>
      <c r="H1786" s="858"/>
      <c r="I1786" s="859"/>
      <c r="J1786" s="405" t="str">
        <f>IF(基本情報入力シート!M1811="","",基本情報入力シート!M1811)</f>
        <v/>
      </c>
      <c r="K1786" s="406" t="str">
        <f>IF(基本情報入力シート!R1811="","",基本情報入力シート!R1811)</f>
        <v/>
      </c>
      <c r="L1786" s="406" t="str">
        <f>IF(基本情報入力シート!W1811="","",基本情報入力シート!W1811)</f>
        <v/>
      </c>
      <c r="M1786" s="405" t="str">
        <f>IF(基本情報入力シート!X1811="","",基本情報入力シート!X1811)</f>
        <v/>
      </c>
      <c r="N1786" s="157" t="str">
        <f>IF(基本情報入力シート!Y1811="","",基本情報入力シート!Y1811)</f>
        <v/>
      </c>
      <c r="O1786" s="164"/>
      <c r="P1786" s="43"/>
      <c r="Q1786" s="860"/>
      <c r="R1786" s="861"/>
      <c r="S1786" s="154" t="str">
        <f>IFERROR(ROUNDDOWN(Q1786*VLOOKUP(N1786,【参考】数式用!$AR$2:$AW$48,MATCH(P1786,【参考】数式用!$AT$4:$AW$4)+2,FALSE)*0.5, 0), "")</f>
        <v/>
      </c>
      <c r="T1786" s="47"/>
      <c r="U1786" s="156" t="str">
        <f>IFERROR(IF(AG1786&lt;&gt;"",Q1786*VLOOKUP(N1786,【参考】数式用!$AG$2:$AL$48,MATCH(P1786,【参考】数式用!$AI$4:$AL$4,0)+2,0), ""), "")</f>
        <v/>
      </c>
      <c r="V1786" s="42"/>
      <c r="W1786" s="862"/>
      <c r="X1786" s="863"/>
      <c r="Y1786" s="43"/>
      <c r="Z1786" s="48"/>
      <c r="AA1786" s="155"/>
      <c r="AB1786" s="49"/>
      <c r="AC1786" s="864" t="str">
        <f>IFERROR(IF(AG1786&lt;&gt;"",Z1786*VLOOKUP(N1786,【参考】数式用!$AG$2:$AL$48,MATCH(Y1786,【参考】数式用!$AI$4:$AL$4,0)+2,0), ""), "")</f>
        <v/>
      </c>
      <c r="AD1786" s="864"/>
      <c r="AE1786" s="409"/>
      <c r="AF1786" s="53"/>
      <c r="AG1786" s="421" t="str">
        <f>IFERROR(VLOOKUP(O1786, 【参考】数式用!$AY$5:$AY$13, 1, FALSE), "")</f>
        <v/>
      </c>
      <c r="AH1786" s="422" t="str">
        <f>IFERROR(VLOOKUP(N1786, 【参考】数式用!$BA$2:$BB$48, 2, FALSE), "")</f>
        <v/>
      </c>
      <c r="AI1786" s="423" t="str">
        <f t="shared" si="58"/>
        <v/>
      </c>
      <c r="AJ1786" s="424" t="str">
        <f t="shared" si="59"/>
        <v/>
      </c>
    </row>
    <row r="1787" spans="1:36" ht="30" customHeight="1">
      <c r="A1787" s="153">
        <v>1774</v>
      </c>
      <c r="B1787" s="857" t="str">
        <f>IF(基本情報入力シート!C1812="","",基本情報入力シート!C1812)</f>
        <v/>
      </c>
      <c r="C1787" s="858"/>
      <c r="D1787" s="858"/>
      <c r="E1787" s="858"/>
      <c r="F1787" s="858"/>
      <c r="G1787" s="858"/>
      <c r="H1787" s="858"/>
      <c r="I1787" s="859"/>
      <c r="J1787" s="405" t="str">
        <f>IF(基本情報入力シート!M1812="","",基本情報入力シート!M1812)</f>
        <v/>
      </c>
      <c r="K1787" s="406" t="str">
        <f>IF(基本情報入力シート!R1812="","",基本情報入力シート!R1812)</f>
        <v/>
      </c>
      <c r="L1787" s="406" t="str">
        <f>IF(基本情報入力シート!W1812="","",基本情報入力シート!W1812)</f>
        <v/>
      </c>
      <c r="M1787" s="405" t="str">
        <f>IF(基本情報入力シート!X1812="","",基本情報入力シート!X1812)</f>
        <v/>
      </c>
      <c r="N1787" s="157" t="str">
        <f>IF(基本情報入力シート!Y1812="","",基本情報入力シート!Y1812)</f>
        <v/>
      </c>
      <c r="O1787" s="164"/>
      <c r="P1787" s="43"/>
      <c r="Q1787" s="860"/>
      <c r="R1787" s="861"/>
      <c r="S1787" s="154" t="str">
        <f>IFERROR(ROUNDDOWN(Q1787*VLOOKUP(N1787,【参考】数式用!$AR$2:$AW$48,MATCH(P1787,【参考】数式用!$AT$4:$AW$4)+2,FALSE)*0.5, 0), "")</f>
        <v/>
      </c>
      <c r="T1787" s="47"/>
      <c r="U1787" s="156" t="str">
        <f>IFERROR(IF(AG1787&lt;&gt;"",Q1787*VLOOKUP(N1787,【参考】数式用!$AG$2:$AL$48,MATCH(P1787,【参考】数式用!$AI$4:$AL$4,0)+2,0), ""), "")</f>
        <v/>
      </c>
      <c r="V1787" s="42"/>
      <c r="W1787" s="862"/>
      <c r="X1787" s="863"/>
      <c r="Y1787" s="43"/>
      <c r="Z1787" s="48"/>
      <c r="AA1787" s="155"/>
      <c r="AB1787" s="49"/>
      <c r="AC1787" s="864" t="str">
        <f>IFERROR(IF(AG1787&lt;&gt;"",Z1787*VLOOKUP(N1787,【参考】数式用!$AG$2:$AL$48,MATCH(Y1787,【参考】数式用!$AI$4:$AL$4,0)+2,0), ""), "")</f>
        <v/>
      </c>
      <c r="AD1787" s="864"/>
      <c r="AE1787" s="409"/>
      <c r="AF1787" s="53"/>
      <c r="AG1787" s="421" t="str">
        <f>IFERROR(VLOOKUP(O1787, 【参考】数式用!$AY$5:$AY$13, 1, FALSE), "")</f>
        <v/>
      </c>
      <c r="AH1787" s="422" t="str">
        <f>IFERROR(VLOOKUP(N1787, 【参考】数式用!$BA$2:$BB$48, 2, FALSE), "")</f>
        <v/>
      </c>
      <c r="AI1787" s="423" t="str">
        <f t="shared" si="58"/>
        <v/>
      </c>
      <c r="AJ1787" s="424" t="str">
        <f t="shared" si="59"/>
        <v/>
      </c>
    </row>
    <row r="1788" spans="1:36" ht="30" customHeight="1">
      <c r="A1788" s="153">
        <v>1775</v>
      </c>
      <c r="B1788" s="857" t="str">
        <f>IF(基本情報入力シート!C1813="","",基本情報入力シート!C1813)</f>
        <v/>
      </c>
      <c r="C1788" s="858"/>
      <c r="D1788" s="858"/>
      <c r="E1788" s="858"/>
      <c r="F1788" s="858"/>
      <c r="G1788" s="858"/>
      <c r="H1788" s="858"/>
      <c r="I1788" s="859"/>
      <c r="J1788" s="405" t="str">
        <f>IF(基本情報入力シート!M1813="","",基本情報入力シート!M1813)</f>
        <v/>
      </c>
      <c r="K1788" s="406" t="str">
        <f>IF(基本情報入力シート!R1813="","",基本情報入力シート!R1813)</f>
        <v/>
      </c>
      <c r="L1788" s="406" t="str">
        <f>IF(基本情報入力シート!W1813="","",基本情報入力シート!W1813)</f>
        <v/>
      </c>
      <c r="M1788" s="405" t="str">
        <f>IF(基本情報入力シート!X1813="","",基本情報入力シート!X1813)</f>
        <v/>
      </c>
      <c r="N1788" s="157" t="str">
        <f>IF(基本情報入力シート!Y1813="","",基本情報入力シート!Y1813)</f>
        <v/>
      </c>
      <c r="O1788" s="164"/>
      <c r="P1788" s="43"/>
      <c r="Q1788" s="860"/>
      <c r="R1788" s="861"/>
      <c r="S1788" s="154" t="str">
        <f>IFERROR(ROUNDDOWN(Q1788*VLOOKUP(N1788,【参考】数式用!$AR$2:$AW$48,MATCH(P1788,【参考】数式用!$AT$4:$AW$4)+2,FALSE)*0.5, 0), "")</f>
        <v/>
      </c>
      <c r="T1788" s="47"/>
      <c r="U1788" s="156" t="str">
        <f>IFERROR(IF(AG1788&lt;&gt;"",Q1788*VLOOKUP(N1788,【参考】数式用!$AG$2:$AL$48,MATCH(P1788,【参考】数式用!$AI$4:$AL$4,0)+2,0), ""), "")</f>
        <v/>
      </c>
      <c r="V1788" s="42"/>
      <c r="W1788" s="862"/>
      <c r="X1788" s="863"/>
      <c r="Y1788" s="43"/>
      <c r="Z1788" s="48"/>
      <c r="AA1788" s="155"/>
      <c r="AB1788" s="49"/>
      <c r="AC1788" s="864" t="str">
        <f>IFERROR(IF(AG1788&lt;&gt;"",Z1788*VLOOKUP(N1788,【参考】数式用!$AG$2:$AL$48,MATCH(Y1788,【参考】数式用!$AI$4:$AL$4,0)+2,0), ""), "")</f>
        <v/>
      </c>
      <c r="AD1788" s="864"/>
      <c r="AE1788" s="409"/>
      <c r="AF1788" s="53"/>
      <c r="AG1788" s="421" t="str">
        <f>IFERROR(VLOOKUP(O1788, 【参考】数式用!$AY$5:$AY$13, 1, FALSE), "")</f>
        <v/>
      </c>
      <c r="AH1788" s="422" t="str">
        <f>IFERROR(VLOOKUP(N1788, 【参考】数式用!$BA$2:$BB$48, 2, FALSE), "")</f>
        <v/>
      </c>
      <c r="AI1788" s="423" t="str">
        <f t="shared" si="58"/>
        <v/>
      </c>
      <c r="AJ1788" s="424" t="str">
        <f t="shared" si="59"/>
        <v/>
      </c>
    </row>
    <row r="1789" spans="1:36" ht="30" customHeight="1">
      <c r="A1789" s="153">
        <v>1776</v>
      </c>
      <c r="B1789" s="857" t="str">
        <f>IF(基本情報入力シート!C1814="","",基本情報入力シート!C1814)</f>
        <v/>
      </c>
      <c r="C1789" s="858"/>
      <c r="D1789" s="858"/>
      <c r="E1789" s="858"/>
      <c r="F1789" s="858"/>
      <c r="G1789" s="858"/>
      <c r="H1789" s="858"/>
      <c r="I1789" s="859"/>
      <c r="J1789" s="405" t="str">
        <f>IF(基本情報入力シート!M1814="","",基本情報入力シート!M1814)</f>
        <v/>
      </c>
      <c r="K1789" s="406" t="str">
        <f>IF(基本情報入力シート!R1814="","",基本情報入力シート!R1814)</f>
        <v/>
      </c>
      <c r="L1789" s="406" t="str">
        <f>IF(基本情報入力シート!W1814="","",基本情報入力シート!W1814)</f>
        <v/>
      </c>
      <c r="M1789" s="405" t="str">
        <f>IF(基本情報入力シート!X1814="","",基本情報入力シート!X1814)</f>
        <v/>
      </c>
      <c r="N1789" s="157" t="str">
        <f>IF(基本情報入力シート!Y1814="","",基本情報入力シート!Y1814)</f>
        <v/>
      </c>
      <c r="O1789" s="164"/>
      <c r="P1789" s="43"/>
      <c r="Q1789" s="860"/>
      <c r="R1789" s="861"/>
      <c r="S1789" s="154" t="str">
        <f>IFERROR(ROUNDDOWN(Q1789*VLOOKUP(N1789,【参考】数式用!$AR$2:$AW$48,MATCH(P1789,【参考】数式用!$AT$4:$AW$4)+2,FALSE)*0.5, 0), "")</f>
        <v/>
      </c>
      <c r="T1789" s="47"/>
      <c r="U1789" s="156" t="str">
        <f>IFERROR(IF(AG1789&lt;&gt;"",Q1789*VLOOKUP(N1789,【参考】数式用!$AG$2:$AL$48,MATCH(P1789,【参考】数式用!$AI$4:$AL$4,0)+2,0), ""), "")</f>
        <v/>
      </c>
      <c r="V1789" s="42"/>
      <c r="W1789" s="862"/>
      <c r="X1789" s="863"/>
      <c r="Y1789" s="43"/>
      <c r="Z1789" s="48"/>
      <c r="AA1789" s="155"/>
      <c r="AB1789" s="49"/>
      <c r="AC1789" s="864" t="str">
        <f>IFERROR(IF(AG1789&lt;&gt;"",Z1789*VLOOKUP(N1789,【参考】数式用!$AG$2:$AL$48,MATCH(Y1789,【参考】数式用!$AI$4:$AL$4,0)+2,0), ""), "")</f>
        <v/>
      </c>
      <c r="AD1789" s="864"/>
      <c r="AE1789" s="409"/>
      <c r="AF1789" s="53"/>
      <c r="AG1789" s="421" t="str">
        <f>IFERROR(VLOOKUP(O1789, 【参考】数式用!$AY$5:$AY$13, 1, FALSE), "")</f>
        <v/>
      </c>
      <c r="AH1789" s="422" t="str">
        <f>IFERROR(VLOOKUP(N1789, 【参考】数式用!$BA$2:$BB$48, 2, FALSE), "")</f>
        <v/>
      </c>
      <c r="AI1789" s="423" t="str">
        <f t="shared" si="58"/>
        <v/>
      </c>
      <c r="AJ1789" s="424" t="str">
        <f t="shared" si="59"/>
        <v/>
      </c>
    </row>
    <row r="1790" spans="1:36" ht="30" customHeight="1">
      <c r="A1790" s="153">
        <v>1777</v>
      </c>
      <c r="B1790" s="857" t="str">
        <f>IF(基本情報入力シート!C1815="","",基本情報入力シート!C1815)</f>
        <v/>
      </c>
      <c r="C1790" s="858"/>
      <c r="D1790" s="858"/>
      <c r="E1790" s="858"/>
      <c r="F1790" s="858"/>
      <c r="G1790" s="858"/>
      <c r="H1790" s="858"/>
      <c r="I1790" s="859"/>
      <c r="J1790" s="405" t="str">
        <f>IF(基本情報入力シート!M1815="","",基本情報入力シート!M1815)</f>
        <v/>
      </c>
      <c r="K1790" s="406" t="str">
        <f>IF(基本情報入力シート!R1815="","",基本情報入力シート!R1815)</f>
        <v/>
      </c>
      <c r="L1790" s="406" t="str">
        <f>IF(基本情報入力シート!W1815="","",基本情報入力シート!W1815)</f>
        <v/>
      </c>
      <c r="M1790" s="405" t="str">
        <f>IF(基本情報入力シート!X1815="","",基本情報入力シート!X1815)</f>
        <v/>
      </c>
      <c r="N1790" s="157" t="str">
        <f>IF(基本情報入力シート!Y1815="","",基本情報入力シート!Y1815)</f>
        <v/>
      </c>
      <c r="O1790" s="164"/>
      <c r="P1790" s="43"/>
      <c r="Q1790" s="860"/>
      <c r="R1790" s="861"/>
      <c r="S1790" s="154" t="str">
        <f>IFERROR(ROUNDDOWN(Q1790*VLOOKUP(N1790,【参考】数式用!$AR$2:$AW$48,MATCH(P1790,【参考】数式用!$AT$4:$AW$4)+2,FALSE)*0.5, 0), "")</f>
        <v/>
      </c>
      <c r="T1790" s="47"/>
      <c r="U1790" s="156" t="str">
        <f>IFERROR(IF(AG1790&lt;&gt;"",Q1790*VLOOKUP(N1790,【参考】数式用!$AG$2:$AL$48,MATCH(P1790,【参考】数式用!$AI$4:$AL$4,0)+2,0), ""), "")</f>
        <v/>
      </c>
      <c r="V1790" s="42"/>
      <c r="W1790" s="862"/>
      <c r="X1790" s="863"/>
      <c r="Y1790" s="43"/>
      <c r="Z1790" s="48"/>
      <c r="AA1790" s="155"/>
      <c r="AB1790" s="49"/>
      <c r="AC1790" s="864" t="str">
        <f>IFERROR(IF(AG1790&lt;&gt;"",Z1790*VLOOKUP(N1790,【参考】数式用!$AG$2:$AL$48,MATCH(Y1790,【参考】数式用!$AI$4:$AL$4,0)+2,0), ""), "")</f>
        <v/>
      </c>
      <c r="AD1790" s="864"/>
      <c r="AE1790" s="409"/>
      <c r="AF1790" s="53"/>
      <c r="AG1790" s="421" t="str">
        <f>IFERROR(VLOOKUP(O1790, 【参考】数式用!$AY$5:$AY$13, 1, FALSE), "")</f>
        <v/>
      </c>
      <c r="AH1790" s="422" t="str">
        <f>IFERROR(VLOOKUP(N1790, 【参考】数式用!$BA$2:$BB$48, 2, FALSE), "")</f>
        <v/>
      </c>
      <c r="AI1790" s="423" t="str">
        <f t="shared" si="58"/>
        <v/>
      </c>
      <c r="AJ1790" s="424" t="str">
        <f t="shared" si="59"/>
        <v/>
      </c>
    </row>
    <row r="1791" spans="1:36" ht="30" customHeight="1">
      <c r="A1791" s="153">
        <v>1778</v>
      </c>
      <c r="B1791" s="857" t="str">
        <f>IF(基本情報入力シート!C1816="","",基本情報入力シート!C1816)</f>
        <v/>
      </c>
      <c r="C1791" s="858"/>
      <c r="D1791" s="858"/>
      <c r="E1791" s="858"/>
      <c r="F1791" s="858"/>
      <c r="G1791" s="858"/>
      <c r="H1791" s="858"/>
      <c r="I1791" s="859"/>
      <c r="J1791" s="405" t="str">
        <f>IF(基本情報入力シート!M1816="","",基本情報入力シート!M1816)</f>
        <v/>
      </c>
      <c r="K1791" s="406" t="str">
        <f>IF(基本情報入力シート!R1816="","",基本情報入力シート!R1816)</f>
        <v/>
      </c>
      <c r="L1791" s="406" t="str">
        <f>IF(基本情報入力シート!W1816="","",基本情報入力シート!W1816)</f>
        <v/>
      </c>
      <c r="M1791" s="405" t="str">
        <f>IF(基本情報入力シート!X1816="","",基本情報入力シート!X1816)</f>
        <v/>
      </c>
      <c r="N1791" s="157" t="str">
        <f>IF(基本情報入力シート!Y1816="","",基本情報入力シート!Y1816)</f>
        <v/>
      </c>
      <c r="O1791" s="164"/>
      <c r="P1791" s="43"/>
      <c r="Q1791" s="860"/>
      <c r="R1791" s="861"/>
      <c r="S1791" s="154" t="str">
        <f>IFERROR(ROUNDDOWN(Q1791*VLOOKUP(N1791,【参考】数式用!$AR$2:$AW$48,MATCH(P1791,【参考】数式用!$AT$4:$AW$4)+2,FALSE)*0.5, 0), "")</f>
        <v/>
      </c>
      <c r="T1791" s="47"/>
      <c r="U1791" s="156" t="str">
        <f>IFERROR(IF(AG1791&lt;&gt;"",Q1791*VLOOKUP(N1791,【参考】数式用!$AG$2:$AL$48,MATCH(P1791,【参考】数式用!$AI$4:$AL$4,0)+2,0), ""), "")</f>
        <v/>
      </c>
      <c r="V1791" s="42"/>
      <c r="W1791" s="862"/>
      <c r="X1791" s="863"/>
      <c r="Y1791" s="43"/>
      <c r="Z1791" s="48"/>
      <c r="AA1791" s="155"/>
      <c r="AB1791" s="49"/>
      <c r="AC1791" s="864" t="str">
        <f>IFERROR(IF(AG1791&lt;&gt;"",Z1791*VLOOKUP(N1791,【参考】数式用!$AG$2:$AL$48,MATCH(Y1791,【参考】数式用!$AI$4:$AL$4,0)+2,0), ""), "")</f>
        <v/>
      </c>
      <c r="AD1791" s="864"/>
      <c r="AE1791" s="409"/>
      <c r="AF1791" s="53"/>
      <c r="AG1791" s="421" t="str">
        <f>IFERROR(VLOOKUP(O1791, 【参考】数式用!$AY$5:$AY$13, 1, FALSE), "")</f>
        <v/>
      </c>
      <c r="AH1791" s="422" t="str">
        <f>IFERROR(VLOOKUP(N1791, 【参考】数式用!$BA$2:$BB$48, 2, FALSE), "")</f>
        <v/>
      </c>
      <c r="AI1791" s="423" t="str">
        <f t="shared" si="58"/>
        <v/>
      </c>
      <c r="AJ1791" s="424" t="str">
        <f t="shared" si="59"/>
        <v/>
      </c>
    </row>
    <row r="1792" spans="1:36" ht="30" customHeight="1">
      <c r="A1792" s="153">
        <v>1779</v>
      </c>
      <c r="B1792" s="857" t="str">
        <f>IF(基本情報入力シート!C1817="","",基本情報入力シート!C1817)</f>
        <v/>
      </c>
      <c r="C1792" s="858"/>
      <c r="D1792" s="858"/>
      <c r="E1792" s="858"/>
      <c r="F1792" s="858"/>
      <c r="G1792" s="858"/>
      <c r="H1792" s="858"/>
      <c r="I1792" s="859"/>
      <c r="J1792" s="405" t="str">
        <f>IF(基本情報入力シート!M1817="","",基本情報入力シート!M1817)</f>
        <v/>
      </c>
      <c r="K1792" s="406" t="str">
        <f>IF(基本情報入力シート!R1817="","",基本情報入力シート!R1817)</f>
        <v/>
      </c>
      <c r="L1792" s="406" t="str">
        <f>IF(基本情報入力シート!W1817="","",基本情報入力シート!W1817)</f>
        <v/>
      </c>
      <c r="M1792" s="405" t="str">
        <f>IF(基本情報入力シート!X1817="","",基本情報入力シート!X1817)</f>
        <v/>
      </c>
      <c r="N1792" s="157" t="str">
        <f>IF(基本情報入力シート!Y1817="","",基本情報入力シート!Y1817)</f>
        <v/>
      </c>
      <c r="O1792" s="164"/>
      <c r="P1792" s="43"/>
      <c r="Q1792" s="860"/>
      <c r="R1792" s="861"/>
      <c r="S1792" s="154" t="str">
        <f>IFERROR(ROUNDDOWN(Q1792*VLOOKUP(N1792,【参考】数式用!$AR$2:$AW$48,MATCH(P1792,【参考】数式用!$AT$4:$AW$4)+2,FALSE)*0.5, 0), "")</f>
        <v/>
      </c>
      <c r="T1792" s="47"/>
      <c r="U1792" s="156" t="str">
        <f>IFERROR(IF(AG1792&lt;&gt;"",Q1792*VLOOKUP(N1792,【参考】数式用!$AG$2:$AL$48,MATCH(P1792,【参考】数式用!$AI$4:$AL$4,0)+2,0), ""), "")</f>
        <v/>
      </c>
      <c r="V1792" s="42"/>
      <c r="W1792" s="862"/>
      <c r="X1792" s="863"/>
      <c r="Y1792" s="43"/>
      <c r="Z1792" s="48"/>
      <c r="AA1792" s="155"/>
      <c r="AB1792" s="49"/>
      <c r="AC1792" s="864" t="str">
        <f>IFERROR(IF(AG1792&lt;&gt;"",Z1792*VLOOKUP(N1792,【参考】数式用!$AG$2:$AL$48,MATCH(Y1792,【参考】数式用!$AI$4:$AL$4,0)+2,0), ""), "")</f>
        <v/>
      </c>
      <c r="AD1792" s="864"/>
      <c r="AE1792" s="409"/>
      <c r="AF1792" s="53"/>
      <c r="AG1792" s="421" t="str">
        <f>IFERROR(VLOOKUP(O1792, 【参考】数式用!$AY$5:$AY$13, 1, FALSE), "")</f>
        <v/>
      </c>
      <c r="AH1792" s="422" t="str">
        <f>IFERROR(VLOOKUP(N1792, 【参考】数式用!$BA$2:$BB$48, 2, FALSE), "")</f>
        <v/>
      </c>
      <c r="AI1792" s="423" t="str">
        <f t="shared" si="58"/>
        <v/>
      </c>
      <c r="AJ1792" s="424" t="str">
        <f t="shared" si="59"/>
        <v/>
      </c>
    </row>
    <row r="1793" spans="1:36" ht="30" customHeight="1">
      <c r="A1793" s="153">
        <v>1780</v>
      </c>
      <c r="B1793" s="857" t="str">
        <f>IF(基本情報入力シート!C1818="","",基本情報入力シート!C1818)</f>
        <v/>
      </c>
      <c r="C1793" s="858"/>
      <c r="D1793" s="858"/>
      <c r="E1793" s="858"/>
      <c r="F1793" s="858"/>
      <c r="G1793" s="858"/>
      <c r="H1793" s="858"/>
      <c r="I1793" s="859"/>
      <c r="J1793" s="405" t="str">
        <f>IF(基本情報入力シート!M1818="","",基本情報入力シート!M1818)</f>
        <v/>
      </c>
      <c r="K1793" s="406" t="str">
        <f>IF(基本情報入力シート!R1818="","",基本情報入力シート!R1818)</f>
        <v/>
      </c>
      <c r="L1793" s="406" t="str">
        <f>IF(基本情報入力シート!W1818="","",基本情報入力シート!W1818)</f>
        <v/>
      </c>
      <c r="M1793" s="405" t="str">
        <f>IF(基本情報入力シート!X1818="","",基本情報入力シート!X1818)</f>
        <v/>
      </c>
      <c r="N1793" s="157" t="str">
        <f>IF(基本情報入力シート!Y1818="","",基本情報入力シート!Y1818)</f>
        <v/>
      </c>
      <c r="O1793" s="164"/>
      <c r="P1793" s="43"/>
      <c r="Q1793" s="860"/>
      <c r="R1793" s="861"/>
      <c r="S1793" s="154" t="str">
        <f>IFERROR(ROUNDDOWN(Q1793*VLOOKUP(N1793,【参考】数式用!$AR$2:$AW$48,MATCH(P1793,【参考】数式用!$AT$4:$AW$4)+2,FALSE)*0.5, 0), "")</f>
        <v/>
      </c>
      <c r="T1793" s="47"/>
      <c r="U1793" s="156" t="str">
        <f>IFERROR(IF(AG1793&lt;&gt;"",Q1793*VLOOKUP(N1793,【参考】数式用!$AG$2:$AL$48,MATCH(P1793,【参考】数式用!$AI$4:$AL$4,0)+2,0), ""), "")</f>
        <v/>
      </c>
      <c r="V1793" s="42"/>
      <c r="W1793" s="862"/>
      <c r="X1793" s="863"/>
      <c r="Y1793" s="43"/>
      <c r="Z1793" s="48"/>
      <c r="AA1793" s="155"/>
      <c r="AB1793" s="49"/>
      <c r="AC1793" s="864" t="str">
        <f>IFERROR(IF(AG1793&lt;&gt;"",Z1793*VLOOKUP(N1793,【参考】数式用!$AG$2:$AL$48,MATCH(Y1793,【参考】数式用!$AI$4:$AL$4,0)+2,0), ""), "")</f>
        <v/>
      </c>
      <c r="AD1793" s="864"/>
      <c r="AE1793" s="409"/>
      <c r="AF1793" s="53"/>
      <c r="AG1793" s="421" t="str">
        <f>IFERROR(VLOOKUP(O1793, 【参考】数式用!$AY$5:$AY$13, 1, FALSE), "")</f>
        <v/>
      </c>
      <c r="AH1793" s="422" t="str">
        <f>IFERROR(VLOOKUP(N1793, 【参考】数式用!$BA$2:$BB$48, 2, FALSE), "")</f>
        <v/>
      </c>
      <c r="AI1793" s="423" t="str">
        <f t="shared" si="58"/>
        <v/>
      </c>
      <c r="AJ1793" s="424" t="str">
        <f t="shared" si="59"/>
        <v/>
      </c>
    </row>
    <row r="1794" spans="1:36" ht="30" customHeight="1">
      <c r="A1794" s="153">
        <v>1781</v>
      </c>
      <c r="B1794" s="857" t="str">
        <f>IF(基本情報入力シート!C1819="","",基本情報入力シート!C1819)</f>
        <v/>
      </c>
      <c r="C1794" s="858"/>
      <c r="D1794" s="858"/>
      <c r="E1794" s="858"/>
      <c r="F1794" s="858"/>
      <c r="G1794" s="858"/>
      <c r="H1794" s="858"/>
      <c r="I1794" s="859"/>
      <c r="J1794" s="405" t="str">
        <f>IF(基本情報入力シート!M1819="","",基本情報入力シート!M1819)</f>
        <v/>
      </c>
      <c r="K1794" s="406" t="str">
        <f>IF(基本情報入力シート!R1819="","",基本情報入力シート!R1819)</f>
        <v/>
      </c>
      <c r="L1794" s="406" t="str">
        <f>IF(基本情報入力シート!W1819="","",基本情報入力シート!W1819)</f>
        <v/>
      </c>
      <c r="M1794" s="405" t="str">
        <f>IF(基本情報入力シート!X1819="","",基本情報入力シート!X1819)</f>
        <v/>
      </c>
      <c r="N1794" s="157" t="str">
        <f>IF(基本情報入力シート!Y1819="","",基本情報入力シート!Y1819)</f>
        <v/>
      </c>
      <c r="O1794" s="164"/>
      <c r="P1794" s="43"/>
      <c r="Q1794" s="860"/>
      <c r="R1794" s="861"/>
      <c r="S1794" s="154" t="str">
        <f>IFERROR(ROUNDDOWN(Q1794*VLOOKUP(N1794,【参考】数式用!$AR$2:$AW$48,MATCH(P1794,【参考】数式用!$AT$4:$AW$4)+2,FALSE)*0.5, 0), "")</f>
        <v/>
      </c>
      <c r="T1794" s="47"/>
      <c r="U1794" s="156" t="str">
        <f>IFERROR(IF(AG1794&lt;&gt;"",Q1794*VLOOKUP(N1794,【参考】数式用!$AG$2:$AL$48,MATCH(P1794,【参考】数式用!$AI$4:$AL$4,0)+2,0), ""), "")</f>
        <v/>
      </c>
      <c r="V1794" s="42"/>
      <c r="W1794" s="862"/>
      <c r="X1794" s="863"/>
      <c r="Y1794" s="43"/>
      <c r="Z1794" s="48"/>
      <c r="AA1794" s="155"/>
      <c r="AB1794" s="49"/>
      <c r="AC1794" s="864" t="str">
        <f>IFERROR(IF(AG1794&lt;&gt;"",Z1794*VLOOKUP(N1794,【参考】数式用!$AG$2:$AL$48,MATCH(Y1794,【参考】数式用!$AI$4:$AL$4,0)+2,0), ""), "")</f>
        <v/>
      </c>
      <c r="AD1794" s="864"/>
      <c r="AE1794" s="409"/>
      <c r="AF1794" s="53"/>
      <c r="AG1794" s="421" t="str">
        <f>IFERROR(VLOOKUP(O1794, 【参考】数式用!$AY$5:$AY$13, 1, FALSE), "")</f>
        <v/>
      </c>
      <c r="AH1794" s="422" t="str">
        <f>IFERROR(VLOOKUP(N1794, 【参考】数式用!$BA$2:$BB$48, 2, FALSE), "")</f>
        <v/>
      </c>
      <c r="AI1794" s="423" t="str">
        <f t="shared" si="58"/>
        <v/>
      </c>
      <c r="AJ1794" s="424" t="str">
        <f t="shared" si="59"/>
        <v/>
      </c>
    </row>
    <row r="1795" spans="1:36" ht="30" customHeight="1">
      <c r="A1795" s="153">
        <v>1782</v>
      </c>
      <c r="B1795" s="857" t="str">
        <f>IF(基本情報入力シート!C1820="","",基本情報入力シート!C1820)</f>
        <v/>
      </c>
      <c r="C1795" s="858"/>
      <c r="D1795" s="858"/>
      <c r="E1795" s="858"/>
      <c r="F1795" s="858"/>
      <c r="G1795" s="858"/>
      <c r="H1795" s="858"/>
      <c r="I1795" s="859"/>
      <c r="J1795" s="405" t="str">
        <f>IF(基本情報入力シート!M1820="","",基本情報入力シート!M1820)</f>
        <v/>
      </c>
      <c r="K1795" s="406" t="str">
        <f>IF(基本情報入力シート!R1820="","",基本情報入力シート!R1820)</f>
        <v/>
      </c>
      <c r="L1795" s="406" t="str">
        <f>IF(基本情報入力シート!W1820="","",基本情報入力シート!W1820)</f>
        <v/>
      </c>
      <c r="M1795" s="405" t="str">
        <f>IF(基本情報入力シート!X1820="","",基本情報入力シート!X1820)</f>
        <v/>
      </c>
      <c r="N1795" s="157" t="str">
        <f>IF(基本情報入力シート!Y1820="","",基本情報入力シート!Y1820)</f>
        <v/>
      </c>
      <c r="O1795" s="164"/>
      <c r="P1795" s="43"/>
      <c r="Q1795" s="860"/>
      <c r="R1795" s="861"/>
      <c r="S1795" s="154" t="str">
        <f>IFERROR(ROUNDDOWN(Q1795*VLOOKUP(N1795,【参考】数式用!$AR$2:$AW$48,MATCH(P1795,【参考】数式用!$AT$4:$AW$4)+2,FALSE)*0.5, 0), "")</f>
        <v/>
      </c>
      <c r="T1795" s="47"/>
      <c r="U1795" s="156" t="str">
        <f>IFERROR(IF(AG1795&lt;&gt;"",Q1795*VLOOKUP(N1795,【参考】数式用!$AG$2:$AL$48,MATCH(P1795,【参考】数式用!$AI$4:$AL$4,0)+2,0), ""), "")</f>
        <v/>
      </c>
      <c r="V1795" s="42"/>
      <c r="W1795" s="862"/>
      <c r="X1795" s="863"/>
      <c r="Y1795" s="43"/>
      <c r="Z1795" s="48"/>
      <c r="AA1795" s="155"/>
      <c r="AB1795" s="49"/>
      <c r="AC1795" s="864" t="str">
        <f>IFERROR(IF(AG1795&lt;&gt;"",Z1795*VLOOKUP(N1795,【参考】数式用!$AG$2:$AL$48,MATCH(Y1795,【参考】数式用!$AI$4:$AL$4,0)+2,0), ""), "")</f>
        <v/>
      </c>
      <c r="AD1795" s="864"/>
      <c r="AE1795" s="409"/>
      <c r="AF1795" s="53"/>
      <c r="AG1795" s="421" t="str">
        <f>IFERROR(VLOOKUP(O1795, 【参考】数式用!$AY$5:$AY$13, 1, FALSE), "")</f>
        <v/>
      </c>
      <c r="AH1795" s="422" t="str">
        <f>IFERROR(VLOOKUP(N1795, 【参考】数式用!$BA$2:$BB$48, 2, FALSE), "")</f>
        <v/>
      </c>
      <c r="AI1795" s="423" t="str">
        <f t="shared" si="58"/>
        <v/>
      </c>
      <c r="AJ1795" s="424" t="str">
        <f t="shared" si="59"/>
        <v/>
      </c>
    </row>
    <row r="1796" spans="1:36" ht="30" customHeight="1">
      <c r="A1796" s="153">
        <v>1783</v>
      </c>
      <c r="B1796" s="857" t="str">
        <f>IF(基本情報入力シート!C1821="","",基本情報入力シート!C1821)</f>
        <v/>
      </c>
      <c r="C1796" s="858"/>
      <c r="D1796" s="858"/>
      <c r="E1796" s="858"/>
      <c r="F1796" s="858"/>
      <c r="G1796" s="858"/>
      <c r="H1796" s="858"/>
      <c r="I1796" s="859"/>
      <c r="J1796" s="405" t="str">
        <f>IF(基本情報入力シート!M1821="","",基本情報入力シート!M1821)</f>
        <v/>
      </c>
      <c r="K1796" s="406" t="str">
        <f>IF(基本情報入力シート!R1821="","",基本情報入力シート!R1821)</f>
        <v/>
      </c>
      <c r="L1796" s="406" t="str">
        <f>IF(基本情報入力シート!W1821="","",基本情報入力シート!W1821)</f>
        <v/>
      </c>
      <c r="M1796" s="405" t="str">
        <f>IF(基本情報入力シート!X1821="","",基本情報入力シート!X1821)</f>
        <v/>
      </c>
      <c r="N1796" s="157" t="str">
        <f>IF(基本情報入力シート!Y1821="","",基本情報入力シート!Y1821)</f>
        <v/>
      </c>
      <c r="O1796" s="164"/>
      <c r="P1796" s="43"/>
      <c r="Q1796" s="860"/>
      <c r="R1796" s="861"/>
      <c r="S1796" s="154" t="str">
        <f>IFERROR(ROUNDDOWN(Q1796*VLOOKUP(N1796,【参考】数式用!$AR$2:$AW$48,MATCH(P1796,【参考】数式用!$AT$4:$AW$4)+2,FALSE)*0.5, 0), "")</f>
        <v/>
      </c>
      <c r="T1796" s="47"/>
      <c r="U1796" s="156" t="str">
        <f>IFERROR(IF(AG1796&lt;&gt;"",Q1796*VLOOKUP(N1796,【参考】数式用!$AG$2:$AL$48,MATCH(P1796,【参考】数式用!$AI$4:$AL$4,0)+2,0), ""), "")</f>
        <v/>
      </c>
      <c r="V1796" s="42"/>
      <c r="W1796" s="862"/>
      <c r="X1796" s="863"/>
      <c r="Y1796" s="43"/>
      <c r="Z1796" s="48"/>
      <c r="AA1796" s="155"/>
      <c r="AB1796" s="49"/>
      <c r="AC1796" s="864" t="str">
        <f>IFERROR(IF(AG1796&lt;&gt;"",Z1796*VLOOKUP(N1796,【参考】数式用!$AG$2:$AL$48,MATCH(Y1796,【参考】数式用!$AI$4:$AL$4,0)+2,0), ""), "")</f>
        <v/>
      </c>
      <c r="AD1796" s="864"/>
      <c r="AE1796" s="409"/>
      <c r="AF1796" s="53"/>
      <c r="AG1796" s="421" t="str">
        <f>IFERROR(VLOOKUP(O1796, 【参考】数式用!$AY$5:$AY$13, 1, FALSE), "")</f>
        <v/>
      </c>
      <c r="AH1796" s="422" t="str">
        <f>IFERROR(VLOOKUP(N1796, 【参考】数式用!$BA$2:$BB$48, 2, FALSE), "")</f>
        <v/>
      </c>
      <c r="AI1796" s="423" t="str">
        <f t="shared" si="58"/>
        <v/>
      </c>
      <c r="AJ1796" s="424" t="str">
        <f t="shared" si="59"/>
        <v/>
      </c>
    </row>
    <row r="1797" spans="1:36" ht="30" customHeight="1">
      <c r="A1797" s="153">
        <v>1784</v>
      </c>
      <c r="B1797" s="857" t="str">
        <f>IF(基本情報入力シート!C1822="","",基本情報入力シート!C1822)</f>
        <v/>
      </c>
      <c r="C1797" s="858"/>
      <c r="D1797" s="858"/>
      <c r="E1797" s="858"/>
      <c r="F1797" s="858"/>
      <c r="G1797" s="858"/>
      <c r="H1797" s="858"/>
      <c r="I1797" s="859"/>
      <c r="J1797" s="405" t="str">
        <f>IF(基本情報入力シート!M1822="","",基本情報入力シート!M1822)</f>
        <v/>
      </c>
      <c r="K1797" s="406" t="str">
        <f>IF(基本情報入力シート!R1822="","",基本情報入力シート!R1822)</f>
        <v/>
      </c>
      <c r="L1797" s="406" t="str">
        <f>IF(基本情報入力シート!W1822="","",基本情報入力シート!W1822)</f>
        <v/>
      </c>
      <c r="M1797" s="405" t="str">
        <f>IF(基本情報入力シート!X1822="","",基本情報入力シート!X1822)</f>
        <v/>
      </c>
      <c r="N1797" s="157" t="str">
        <f>IF(基本情報入力シート!Y1822="","",基本情報入力シート!Y1822)</f>
        <v/>
      </c>
      <c r="O1797" s="164"/>
      <c r="P1797" s="43"/>
      <c r="Q1797" s="860"/>
      <c r="R1797" s="861"/>
      <c r="S1797" s="154" t="str">
        <f>IFERROR(ROUNDDOWN(Q1797*VLOOKUP(N1797,【参考】数式用!$AR$2:$AW$48,MATCH(P1797,【参考】数式用!$AT$4:$AW$4)+2,FALSE)*0.5, 0), "")</f>
        <v/>
      </c>
      <c r="T1797" s="47"/>
      <c r="U1797" s="156" t="str">
        <f>IFERROR(IF(AG1797&lt;&gt;"",Q1797*VLOOKUP(N1797,【参考】数式用!$AG$2:$AL$48,MATCH(P1797,【参考】数式用!$AI$4:$AL$4,0)+2,0), ""), "")</f>
        <v/>
      </c>
      <c r="V1797" s="42"/>
      <c r="W1797" s="862"/>
      <c r="X1797" s="863"/>
      <c r="Y1797" s="43"/>
      <c r="Z1797" s="48"/>
      <c r="AA1797" s="155"/>
      <c r="AB1797" s="49"/>
      <c r="AC1797" s="864" t="str">
        <f>IFERROR(IF(AG1797&lt;&gt;"",Z1797*VLOOKUP(N1797,【参考】数式用!$AG$2:$AL$48,MATCH(Y1797,【参考】数式用!$AI$4:$AL$4,0)+2,0), ""), "")</f>
        <v/>
      </c>
      <c r="AD1797" s="864"/>
      <c r="AE1797" s="409"/>
      <c r="AF1797" s="53"/>
      <c r="AG1797" s="421" t="str">
        <f>IFERROR(VLOOKUP(O1797, 【参考】数式用!$AY$5:$AY$13, 1, FALSE), "")</f>
        <v/>
      </c>
      <c r="AH1797" s="422" t="str">
        <f>IFERROR(VLOOKUP(N1797, 【参考】数式用!$BA$2:$BB$48, 2, FALSE), "")</f>
        <v/>
      </c>
      <c r="AI1797" s="423" t="str">
        <f t="shared" si="58"/>
        <v/>
      </c>
      <c r="AJ1797" s="424" t="str">
        <f t="shared" si="59"/>
        <v/>
      </c>
    </row>
    <row r="1798" spans="1:36" ht="30" customHeight="1">
      <c r="A1798" s="153">
        <v>1785</v>
      </c>
      <c r="B1798" s="857" t="str">
        <f>IF(基本情報入力シート!C1823="","",基本情報入力シート!C1823)</f>
        <v/>
      </c>
      <c r="C1798" s="858"/>
      <c r="D1798" s="858"/>
      <c r="E1798" s="858"/>
      <c r="F1798" s="858"/>
      <c r="G1798" s="858"/>
      <c r="H1798" s="858"/>
      <c r="I1798" s="859"/>
      <c r="J1798" s="405" t="str">
        <f>IF(基本情報入力シート!M1823="","",基本情報入力シート!M1823)</f>
        <v/>
      </c>
      <c r="K1798" s="406" t="str">
        <f>IF(基本情報入力シート!R1823="","",基本情報入力シート!R1823)</f>
        <v/>
      </c>
      <c r="L1798" s="406" t="str">
        <f>IF(基本情報入力シート!W1823="","",基本情報入力シート!W1823)</f>
        <v/>
      </c>
      <c r="M1798" s="405" t="str">
        <f>IF(基本情報入力シート!X1823="","",基本情報入力シート!X1823)</f>
        <v/>
      </c>
      <c r="N1798" s="157" t="str">
        <f>IF(基本情報入力シート!Y1823="","",基本情報入力シート!Y1823)</f>
        <v/>
      </c>
      <c r="O1798" s="164"/>
      <c r="P1798" s="43"/>
      <c r="Q1798" s="860"/>
      <c r="R1798" s="861"/>
      <c r="S1798" s="154" t="str">
        <f>IFERROR(ROUNDDOWN(Q1798*VLOOKUP(N1798,【参考】数式用!$AR$2:$AW$48,MATCH(P1798,【参考】数式用!$AT$4:$AW$4)+2,FALSE)*0.5, 0), "")</f>
        <v/>
      </c>
      <c r="T1798" s="47"/>
      <c r="U1798" s="156" t="str">
        <f>IFERROR(IF(AG1798&lt;&gt;"",Q1798*VLOOKUP(N1798,【参考】数式用!$AG$2:$AL$48,MATCH(P1798,【参考】数式用!$AI$4:$AL$4,0)+2,0), ""), "")</f>
        <v/>
      </c>
      <c r="V1798" s="42"/>
      <c r="W1798" s="862"/>
      <c r="X1798" s="863"/>
      <c r="Y1798" s="43"/>
      <c r="Z1798" s="48"/>
      <c r="AA1798" s="155"/>
      <c r="AB1798" s="49"/>
      <c r="AC1798" s="864" t="str">
        <f>IFERROR(IF(AG1798&lt;&gt;"",Z1798*VLOOKUP(N1798,【参考】数式用!$AG$2:$AL$48,MATCH(Y1798,【参考】数式用!$AI$4:$AL$4,0)+2,0), ""), "")</f>
        <v/>
      </c>
      <c r="AD1798" s="864"/>
      <c r="AE1798" s="409"/>
      <c r="AF1798" s="53"/>
      <c r="AG1798" s="421" t="str">
        <f>IFERROR(VLOOKUP(O1798, 【参考】数式用!$AY$5:$AY$13, 1, FALSE), "")</f>
        <v/>
      </c>
      <c r="AH1798" s="422" t="str">
        <f>IFERROR(VLOOKUP(N1798, 【参考】数式用!$BA$2:$BB$48, 2, FALSE), "")</f>
        <v/>
      </c>
      <c r="AI1798" s="423" t="str">
        <f t="shared" si="58"/>
        <v/>
      </c>
      <c r="AJ1798" s="424" t="str">
        <f t="shared" si="59"/>
        <v/>
      </c>
    </row>
    <row r="1799" spans="1:36" ht="30" customHeight="1">
      <c r="A1799" s="153">
        <v>1786</v>
      </c>
      <c r="B1799" s="857" t="str">
        <f>IF(基本情報入力シート!C1824="","",基本情報入力シート!C1824)</f>
        <v/>
      </c>
      <c r="C1799" s="858"/>
      <c r="D1799" s="858"/>
      <c r="E1799" s="858"/>
      <c r="F1799" s="858"/>
      <c r="G1799" s="858"/>
      <c r="H1799" s="858"/>
      <c r="I1799" s="859"/>
      <c r="J1799" s="405" t="str">
        <f>IF(基本情報入力シート!M1824="","",基本情報入力シート!M1824)</f>
        <v/>
      </c>
      <c r="K1799" s="406" t="str">
        <f>IF(基本情報入力シート!R1824="","",基本情報入力シート!R1824)</f>
        <v/>
      </c>
      <c r="L1799" s="406" t="str">
        <f>IF(基本情報入力シート!W1824="","",基本情報入力シート!W1824)</f>
        <v/>
      </c>
      <c r="M1799" s="405" t="str">
        <f>IF(基本情報入力シート!X1824="","",基本情報入力シート!X1824)</f>
        <v/>
      </c>
      <c r="N1799" s="157" t="str">
        <f>IF(基本情報入力シート!Y1824="","",基本情報入力シート!Y1824)</f>
        <v/>
      </c>
      <c r="O1799" s="164"/>
      <c r="P1799" s="43"/>
      <c r="Q1799" s="860"/>
      <c r="R1799" s="861"/>
      <c r="S1799" s="154" t="str">
        <f>IFERROR(ROUNDDOWN(Q1799*VLOOKUP(N1799,【参考】数式用!$AR$2:$AW$48,MATCH(P1799,【参考】数式用!$AT$4:$AW$4)+2,FALSE)*0.5, 0), "")</f>
        <v/>
      </c>
      <c r="T1799" s="47"/>
      <c r="U1799" s="156" t="str">
        <f>IFERROR(IF(AG1799&lt;&gt;"",Q1799*VLOOKUP(N1799,【参考】数式用!$AG$2:$AL$48,MATCH(P1799,【参考】数式用!$AI$4:$AL$4,0)+2,0), ""), "")</f>
        <v/>
      </c>
      <c r="V1799" s="42"/>
      <c r="W1799" s="862"/>
      <c r="X1799" s="863"/>
      <c r="Y1799" s="43"/>
      <c r="Z1799" s="48"/>
      <c r="AA1799" s="155"/>
      <c r="AB1799" s="49"/>
      <c r="AC1799" s="864" t="str">
        <f>IFERROR(IF(AG1799&lt;&gt;"",Z1799*VLOOKUP(N1799,【参考】数式用!$AG$2:$AL$48,MATCH(Y1799,【参考】数式用!$AI$4:$AL$4,0)+2,0), ""), "")</f>
        <v/>
      </c>
      <c r="AD1799" s="864"/>
      <c r="AE1799" s="409"/>
      <c r="AF1799" s="53"/>
      <c r="AG1799" s="421" t="str">
        <f>IFERROR(VLOOKUP(O1799, 【参考】数式用!$AY$5:$AY$13, 1, FALSE), "")</f>
        <v/>
      </c>
      <c r="AH1799" s="422" t="str">
        <f>IFERROR(VLOOKUP(N1799, 【参考】数式用!$BA$2:$BB$48, 2, FALSE), "")</f>
        <v/>
      </c>
      <c r="AI1799" s="423" t="str">
        <f t="shared" si="58"/>
        <v/>
      </c>
      <c r="AJ1799" s="424" t="str">
        <f t="shared" si="59"/>
        <v/>
      </c>
    </row>
    <row r="1800" spans="1:36" ht="30" customHeight="1">
      <c r="A1800" s="153">
        <v>1787</v>
      </c>
      <c r="B1800" s="857" t="str">
        <f>IF(基本情報入力シート!C1825="","",基本情報入力シート!C1825)</f>
        <v/>
      </c>
      <c r="C1800" s="858"/>
      <c r="D1800" s="858"/>
      <c r="E1800" s="858"/>
      <c r="F1800" s="858"/>
      <c r="G1800" s="858"/>
      <c r="H1800" s="858"/>
      <c r="I1800" s="859"/>
      <c r="J1800" s="405" t="str">
        <f>IF(基本情報入力シート!M1825="","",基本情報入力シート!M1825)</f>
        <v/>
      </c>
      <c r="K1800" s="406" t="str">
        <f>IF(基本情報入力シート!R1825="","",基本情報入力シート!R1825)</f>
        <v/>
      </c>
      <c r="L1800" s="406" t="str">
        <f>IF(基本情報入力シート!W1825="","",基本情報入力シート!W1825)</f>
        <v/>
      </c>
      <c r="M1800" s="405" t="str">
        <f>IF(基本情報入力シート!X1825="","",基本情報入力シート!X1825)</f>
        <v/>
      </c>
      <c r="N1800" s="157" t="str">
        <f>IF(基本情報入力シート!Y1825="","",基本情報入力シート!Y1825)</f>
        <v/>
      </c>
      <c r="O1800" s="164"/>
      <c r="P1800" s="43"/>
      <c r="Q1800" s="860"/>
      <c r="R1800" s="861"/>
      <c r="S1800" s="154" t="str">
        <f>IFERROR(ROUNDDOWN(Q1800*VLOOKUP(N1800,【参考】数式用!$AR$2:$AW$48,MATCH(P1800,【参考】数式用!$AT$4:$AW$4)+2,FALSE)*0.5, 0), "")</f>
        <v/>
      </c>
      <c r="T1800" s="47"/>
      <c r="U1800" s="156" t="str">
        <f>IFERROR(IF(AG1800&lt;&gt;"",Q1800*VLOOKUP(N1800,【参考】数式用!$AG$2:$AL$48,MATCH(P1800,【参考】数式用!$AI$4:$AL$4,0)+2,0), ""), "")</f>
        <v/>
      </c>
      <c r="V1800" s="42"/>
      <c r="W1800" s="862"/>
      <c r="X1800" s="863"/>
      <c r="Y1800" s="43"/>
      <c r="Z1800" s="48"/>
      <c r="AA1800" s="155"/>
      <c r="AB1800" s="49"/>
      <c r="AC1800" s="864" t="str">
        <f>IFERROR(IF(AG1800&lt;&gt;"",Z1800*VLOOKUP(N1800,【参考】数式用!$AG$2:$AL$48,MATCH(Y1800,【参考】数式用!$AI$4:$AL$4,0)+2,0), ""), "")</f>
        <v/>
      </c>
      <c r="AD1800" s="864"/>
      <c r="AE1800" s="409"/>
      <c r="AF1800" s="53"/>
      <c r="AG1800" s="421" t="str">
        <f>IFERROR(VLOOKUP(O1800, 【参考】数式用!$AY$5:$AY$13, 1, FALSE), "")</f>
        <v/>
      </c>
      <c r="AH1800" s="422" t="str">
        <f>IFERROR(VLOOKUP(N1800, 【参考】数式用!$BA$2:$BB$48, 2, FALSE), "")</f>
        <v/>
      </c>
      <c r="AI1800" s="423" t="str">
        <f t="shared" si="58"/>
        <v/>
      </c>
      <c r="AJ1800" s="424" t="str">
        <f t="shared" si="59"/>
        <v/>
      </c>
    </row>
    <row r="1801" spans="1:36" ht="30" customHeight="1">
      <c r="A1801" s="153">
        <v>1788</v>
      </c>
      <c r="B1801" s="857" t="str">
        <f>IF(基本情報入力シート!C1826="","",基本情報入力シート!C1826)</f>
        <v/>
      </c>
      <c r="C1801" s="858"/>
      <c r="D1801" s="858"/>
      <c r="E1801" s="858"/>
      <c r="F1801" s="858"/>
      <c r="G1801" s="858"/>
      <c r="H1801" s="858"/>
      <c r="I1801" s="859"/>
      <c r="J1801" s="405" t="str">
        <f>IF(基本情報入力シート!M1826="","",基本情報入力シート!M1826)</f>
        <v/>
      </c>
      <c r="K1801" s="406" t="str">
        <f>IF(基本情報入力シート!R1826="","",基本情報入力シート!R1826)</f>
        <v/>
      </c>
      <c r="L1801" s="406" t="str">
        <f>IF(基本情報入力シート!W1826="","",基本情報入力シート!W1826)</f>
        <v/>
      </c>
      <c r="M1801" s="405" t="str">
        <f>IF(基本情報入力シート!X1826="","",基本情報入力シート!X1826)</f>
        <v/>
      </c>
      <c r="N1801" s="157" t="str">
        <f>IF(基本情報入力シート!Y1826="","",基本情報入力シート!Y1826)</f>
        <v/>
      </c>
      <c r="O1801" s="164"/>
      <c r="P1801" s="43"/>
      <c r="Q1801" s="860"/>
      <c r="R1801" s="861"/>
      <c r="S1801" s="154" t="str">
        <f>IFERROR(ROUNDDOWN(Q1801*VLOOKUP(N1801,【参考】数式用!$AR$2:$AW$48,MATCH(P1801,【参考】数式用!$AT$4:$AW$4)+2,FALSE)*0.5, 0), "")</f>
        <v/>
      </c>
      <c r="T1801" s="47"/>
      <c r="U1801" s="156" t="str">
        <f>IFERROR(IF(AG1801&lt;&gt;"",Q1801*VLOOKUP(N1801,【参考】数式用!$AG$2:$AL$48,MATCH(P1801,【参考】数式用!$AI$4:$AL$4,0)+2,0), ""), "")</f>
        <v/>
      </c>
      <c r="V1801" s="42"/>
      <c r="W1801" s="862"/>
      <c r="X1801" s="863"/>
      <c r="Y1801" s="43"/>
      <c r="Z1801" s="48"/>
      <c r="AA1801" s="155"/>
      <c r="AB1801" s="49"/>
      <c r="AC1801" s="864" t="str">
        <f>IFERROR(IF(AG1801&lt;&gt;"",Z1801*VLOOKUP(N1801,【参考】数式用!$AG$2:$AL$48,MATCH(Y1801,【参考】数式用!$AI$4:$AL$4,0)+2,0), ""), "")</f>
        <v/>
      </c>
      <c r="AD1801" s="864"/>
      <c r="AE1801" s="409"/>
      <c r="AF1801" s="53"/>
      <c r="AG1801" s="421" t="str">
        <f>IFERROR(VLOOKUP(O1801, 【参考】数式用!$AY$5:$AY$13, 1, FALSE), "")</f>
        <v/>
      </c>
      <c r="AH1801" s="422" t="str">
        <f>IFERROR(VLOOKUP(N1801, 【参考】数式用!$BA$2:$BB$48, 2, FALSE), "")</f>
        <v/>
      </c>
      <c r="AI1801" s="423" t="str">
        <f t="shared" si="58"/>
        <v/>
      </c>
      <c r="AJ1801" s="424" t="str">
        <f t="shared" si="59"/>
        <v/>
      </c>
    </row>
    <row r="1802" spans="1:36" ht="30" customHeight="1">
      <c r="A1802" s="153">
        <v>1789</v>
      </c>
      <c r="B1802" s="857" t="str">
        <f>IF(基本情報入力シート!C1827="","",基本情報入力シート!C1827)</f>
        <v/>
      </c>
      <c r="C1802" s="858"/>
      <c r="D1802" s="858"/>
      <c r="E1802" s="858"/>
      <c r="F1802" s="858"/>
      <c r="G1802" s="858"/>
      <c r="H1802" s="858"/>
      <c r="I1802" s="859"/>
      <c r="J1802" s="405" t="str">
        <f>IF(基本情報入力シート!M1827="","",基本情報入力シート!M1827)</f>
        <v/>
      </c>
      <c r="K1802" s="406" t="str">
        <f>IF(基本情報入力シート!R1827="","",基本情報入力シート!R1827)</f>
        <v/>
      </c>
      <c r="L1802" s="406" t="str">
        <f>IF(基本情報入力シート!W1827="","",基本情報入力シート!W1827)</f>
        <v/>
      </c>
      <c r="M1802" s="405" t="str">
        <f>IF(基本情報入力シート!X1827="","",基本情報入力シート!X1827)</f>
        <v/>
      </c>
      <c r="N1802" s="157" t="str">
        <f>IF(基本情報入力シート!Y1827="","",基本情報入力シート!Y1827)</f>
        <v/>
      </c>
      <c r="O1802" s="164"/>
      <c r="P1802" s="43"/>
      <c r="Q1802" s="860"/>
      <c r="R1802" s="861"/>
      <c r="S1802" s="154" t="str">
        <f>IFERROR(ROUNDDOWN(Q1802*VLOOKUP(N1802,【参考】数式用!$AR$2:$AW$48,MATCH(P1802,【参考】数式用!$AT$4:$AW$4)+2,FALSE)*0.5, 0), "")</f>
        <v/>
      </c>
      <c r="T1802" s="47"/>
      <c r="U1802" s="156" t="str">
        <f>IFERROR(IF(AG1802&lt;&gt;"",Q1802*VLOOKUP(N1802,【参考】数式用!$AG$2:$AL$48,MATCH(P1802,【参考】数式用!$AI$4:$AL$4,0)+2,0), ""), "")</f>
        <v/>
      </c>
      <c r="V1802" s="42"/>
      <c r="W1802" s="862"/>
      <c r="X1802" s="863"/>
      <c r="Y1802" s="43"/>
      <c r="Z1802" s="48"/>
      <c r="AA1802" s="155"/>
      <c r="AB1802" s="49"/>
      <c r="AC1802" s="864" t="str">
        <f>IFERROR(IF(AG1802&lt;&gt;"",Z1802*VLOOKUP(N1802,【参考】数式用!$AG$2:$AL$48,MATCH(Y1802,【参考】数式用!$AI$4:$AL$4,0)+2,0), ""), "")</f>
        <v/>
      </c>
      <c r="AD1802" s="864"/>
      <c r="AE1802" s="409"/>
      <c r="AF1802" s="53"/>
      <c r="AG1802" s="421" t="str">
        <f>IFERROR(VLOOKUP(O1802, 【参考】数式用!$AY$5:$AY$13, 1, FALSE), "")</f>
        <v/>
      </c>
      <c r="AH1802" s="422" t="str">
        <f>IFERROR(VLOOKUP(N1802, 【参考】数式用!$BA$2:$BB$48, 2, FALSE), "")</f>
        <v/>
      </c>
      <c r="AI1802" s="423" t="str">
        <f t="shared" si="58"/>
        <v/>
      </c>
      <c r="AJ1802" s="424" t="str">
        <f t="shared" si="59"/>
        <v/>
      </c>
    </row>
    <row r="1803" spans="1:36" ht="30" customHeight="1">
      <c r="A1803" s="153">
        <v>1790</v>
      </c>
      <c r="B1803" s="857" t="str">
        <f>IF(基本情報入力シート!C1828="","",基本情報入力シート!C1828)</f>
        <v/>
      </c>
      <c r="C1803" s="858"/>
      <c r="D1803" s="858"/>
      <c r="E1803" s="858"/>
      <c r="F1803" s="858"/>
      <c r="G1803" s="858"/>
      <c r="H1803" s="858"/>
      <c r="I1803" s="859"/>
      <c r="J1803" s="405" t="str">
        <f>IF(基本情報入力シート!M1828="","",基本情報入力シート!M1828)</f>
        <v/>
      </c>
      <c r="K1803" s="406" t="str">
        <f>IF(基本情報入力シート!R1828="","",基本情報入力シート!R1828)</f>
        <v/>
      </c>
      <c r="L1803" s="406" t="str">
        <f>IF(基本情報入力シート!W1828="","",基本情報入力シート!W1828)</f>
        <v/>
      </c>
      <c r="M1803" s="405" t="str">
        <f>IF(基本情報入力シート!X1828="","",基本情報入力シート!X1828)</f>
        <v/>
      </c>
      <c r="N1803" s="157" t="str">
        <f>IF(基本情報入力シート!Y1828="","",基本情報入力シート!Y1828)</f>
        <v/>
      </c>
      <c r="O1803" s="164"/>
      <c r="P1803" s="43"/>
      <c r="Q1803" s="860"/>
      <c r="R1803" s="861"/>
      <c r="S1803" s="154" t="str">
        <f>IFERROR(ROUNDDOWN(Q1803*VLOOKUP(N1803,【参考】数式用!$AR$2:$AW$48,MATCH(P1803,【参考】数式用!$AT$4:$AW$4)+2,FALSE)*0.5, 0), "")</f>
        <v/>
      </c>
      <c r="T1803" s="47"/>
      <c r="U1803" s="156" t="str">
        <f>IFERROR(IF(AG1803&lt;&gt;"",Q1803*VLOOKUP(N1803,【参考】数式用!$AG$2:$AL$48,MATCH(P1803,【参考】数式用!$AI$4:$AL$4,0)+2,0), ""), "")</f>
        <v/>
      </c>
      <c r="V1803" s="42"/>
      <c r="W1803" s="862"/>
      <c r="X1803" s="863"/>
      <c r="Y1803" s="43"/>
      <c r="Z1803" s="48"/>
      <c r="AA1803" s="155"/>
      <c r="AB1803" s="49"/>
      <c r="AC1803" s="864" t="str">
        <f>IFERROR(IF(AG1803&lt;&gt;"",Z1803*VLOOKUP(N1803,【参考】数式用!$AG$2:$AL$48,MATCH(Y1803,【参考】数式用!$AI$4:$AL$4,0)+2,0), ""), "")</f>
        <v/>
      </c>
      <c r="AD1803" s="864"/>
      <c r="AE1803" s="409"/>
      <c r="AF1803" s="53"/>
      <c r="AG1803" s="421" t="str">
        <f>IFERROR(VLOOKUP(O1803, 【参考】数式用!$AY$5:$AY$13, 1, FALSE), "")</f>
        <v/>
      </c>
      <c r="AH1803" s="422" t="str">
        <f>IFERROR(VLOOKUP(N1803, 【参考】数式用!$BA$2:$BB$48, 2, FALSE), "")</f>
        <v/>
      </c>
      <c r="AI1803" s="423" t="str">
        <f t="shared" si="58"/>
        <v/>
      </c>
      <c r="AJ1803" s="424" t="str">
        <f t="shared" si="59"/>
        <v/>
      </c>
    </row>
    <row r="1804" spans="1:36" ht="30" customHeight="1">
      <c r="A1804" s="153">
        <v>1791</v>
      </c>
      <c r="B1804" s="857" t="str">
        <f>IF(基本情報入力シート!C1829="","",基本情報入力シート!C1829)</f>
        <v/>
      </c>
      <c r="C1804" s="858"/>
      <c r="D1804" s="858"/>
      <c r="E1804" s="858"/>
      <c r="F1804" s="858"/>
      <c r="G1804" s="858"/>
      <c r="H1804" s="858"/>
      <c r="I1804" s="859"/>
      <c r="J1804" s="405" t="str">
        <f>IF(基本情報入力シート!M1829="","",基本情報入力シート!M1829)</f>
        <v/>
      </c>
      <c r="K1804" s="406" t="str">
        <f>IF(基本情報入力シート!R1829="","",基本情報入力シート!R1829)</f>
        <v/>
      </c>
      <c r="L1804" s="406" t="str">
        <f>IF(基本情報入力シート!W1829="","",基本情報入力シート!W1829)</f>
        <v/>
      </c>
      <c r="M1804" s="405" t="str">
        <f>IF(基本情報入力シート!X1829="","",基本情報入力シート!X1829)</f>
        <v/>
      </c>
      <c r="N1804" s="157" t="str">
        <f>IF(基本情報入力シート!Y1829="","",基本情報入力シート!Y1829)</f>
        <v/>
      </c>
      <c r="O1804" s="164"/>
      <c r="P1804" s="43"/>
      <c r="Q1804" s="860"/>
      <c r="R1804" s="861"/>
      <c r="S1804" s="154" t="str">
        <f>IFERROR(ROUNDDOWN(Q1804*VLOOKUP(N1804,【参考】数式用!$AR$2:$AW$48,MATCH(P1804,【参考】数式用!$AT$4:$AW$4)+2,FALSE)*0.5, 0), "")</f>
        <v/>
      </c>
      <c r="T1804" s="47"/>
      <c r="U1804" s="156" t="str">
        <f>IFERROR(IF(AG1804&lt;&gt;"",Q1804*VLOOKUP(N1804,【参考】数式用!$AG$2:$AL$48,MATCH(P1804,【参考】数式用!$AI$4:$AL$4,0)+2,0), ""), "")</f>
        <v/>
      </c>
      <c r="V1804" s="42"/>
      <c r="W1804" s="862"/>
      <c r="X1804" s="863"/>
      <c r="Y1804" s="43"/>
      <c r="Z1804" s="48"/>
      <c r="AA1804" s="155"/>
      <c r="AB1804" s="49"/>
      <c r="AC1804" s="864" t="str">
        <f>IFERROR(IF(AG1804&lt;&gt;"",Z1804*VLOOKUP(N1804,【参考】数式用!$AG$2:$AL$48,MATCH(Y1804,【参考】数式用!$AI$4:$AL$4,0)+2,0), ""), "")</f>
        <v/>
      </c>
      <c r="AD1804" s="864"/>
      <c r="AE1804" s="409"/>
      <c r="AF1804" s="53"/>
      <c r="AG1804" s="421" t="str">
        <f>IFERROR(VLOOKUP(O1804, 【参考】数式用!$AY$5:$AY$13, 1, FALSE), "")</f>
        <v/>
      </c>
      <c r="AH1804" s="422" t="str">
        <f>IFERROR(VLOOKUP(N1804, 【参考】数式用!$BA$2:$BB$48, 2, FALSE), "")</f>
        <v/>
      </c>
      <c r="AI1804" s="423" t="str">
        <f t="shared" si="58"/>
        <v/>
      </c>
      <c r="AJ1804" s="424" t="str">
        <f t="shared" si="59"/>
        <v/>
      </c>
    </row>
    <row r="1805" spans="1:36" ht="30" customHeight="1">
      <c r="A1805" s="153">
        <v>1792</v>
      </c>
      <c r="B1805" s="857" t="str">
        <f>IF(基本情報入力シート!C1830="","",基本情報入力シート!C1830)</f>
        <v/>
      </c>
      <c r="C1805" s="858"/>
      <c r="D1805" s="858"/>
      <c r="E1805" s="858"/>
      <c r="F1805" s="858"/>
      <c r="G1805" s="858"/>
      <c r="H1805" s="858"/>
      <c r="I1805" s="859"/>
      <c r="J1805" s="405" t="str">
        <f>IF(基本情報入力シート!M1830="","",基本情報入力シート!M1830)</f>
        <v/>
      </c>
      <c r="K1805" s="406" t="str">
        <f>IF(基本情報入力シート!R1830="","",基本情報入力シート!R1830)</f>
        <v/>
      </c>
      <c r="L1805" s="406" t="str">
        <f>IF(基本情報入力シート!W1830="","",基本情報入力シート!W1830)</f>
        <v/>
      </c>
      <c r="M1805" s="405" t="str">
        <f>IF(基本情報入力シート!X1830="","",基本情報入力シート!X1830)</f>
        <v/>
      </c>
      <c r="N1805" s="157" t="str">
        <f>IF(基本情報入力シート!Y1830="","",基本情報入力シート!Y1830)</f>
        <v/>
      </c>
      <c r="O1805" s="164"/>
      <c r="P1805" s="43"/>
      <c r="Q1805" s="860"/>
      <c r="R1805" s="861"/>
      <c r="S1805" s="154" t="str">
        <f>IFERROR(ROUNDDOWN(Q1805*VLOOKUP(N1805,【参考】数式用!$AR$2:$AW$48,MATCH(P1805,【参考】数式用!$AT$4:$AW$4)+2,FALSE)*0.5, 0), "")</f>
        <v/>
      </c>
      <c r="T1805" s="47"/>
      <c r="U1805" s="156" t="str">
        <f>IFERROR(IF(AG1805&lt;&gt;"",Q1805*VLOOKUP(N1805,【参考】数式用!$AG$2:$AL$48,MATCH(P1805,【参考】数式用!$AI$4:$AL$4,0)+2,0), ""), "")</f>
        <v/>
      </c>
      <c r="V1805" s="42"/>
      <c r="W1805" s="862"/>
      <c r="X1805" s="863"/>
      <c r="Y1805" s="43"/>
      <c r="Z1805" s="48"/>
      <c r="AA1805" s="155"/>
      <c r="AB1805" s="49"/>
      <c r="AC1805" s="864" t="str">
        <f>IFERROR(IF(AG1805&lt;&gt;"",Z1805*VLOOKUP(N1805,【参考】数式用!$AG$2:$AL$48,MATCH(Y1805,【参考】数式用!$AI$4:$AL$4,0)+2,0), ""), "")</f>
        <v/>
      </c>
      <c r="AD1805" s="864"/>
      <c r="AE1805" s="409"/>
      <c r="AF1805" s="53"/>
      <c r="AG1805" s="421" t="str">
        <f>IFERROR(VLOOKUP(O1805, 【参考】数式用!$AY$5:$AY$13, 1, FALSE), "")</f>
        <v/>
      </c>
      <c r="AH1805" s="422" t="str">
        <f>IFERROR(VLOOKUP(N1805, 【参考】数式用!$BA$2:$BB$48, 2, FALSE), "")</f>
        <v/>
      </c>
      <c r="AI1805" s="423" t="str">
        <f t="shared" si="58"/>
        <v/>
      </c>
      <c r="AJ1805" s="424" t="str">
        <f t="shared" si="59"/>
        <v/>
      </c>
    </row>
    <row r="1806" spans="1:36" ht="30" customHeight="1">
      <c r="A1806" s="153">
        <v>1793</v>
      </c>
      <c r="B1806" s="857" t="str">
        <f>IF(基本情報入力シート!C1831="","",基本情報入力シート!C1831)</f>
        <v/>
      </c>
      <c r="C1806" s="858"/>
      <c r="D1806" s="858"/>
      <c r="E1806" s="858"/>
      <c r="F1806" s="858"/>
      <c r="G1806" s="858"/>
      <c r="H1806" s="858"/>
      <c r="I1806" s="859"/>
      <c r="J1806" s="405" t="str">
        <f>IF(基本情報入力シート!M1831="","",基本情報入力シート!M1831)</f>
        <v/>
      </c>
      <c r="K1806" s="406" t="str">
        <f>IF(基本情報入力シート!R1831="","",基本情報入力シート!R1831)</f>
        <v/>
      </c>
      <c r="L1806" s="406" t="str">
        <f>IF(基本情報入力シート!W1831="","",基本情報入力シート!W1831)</f>
        <v/>
      </c>
      <c r="M1806" s="405" t="str">
        <f>IF(基本情報入力シート!X1831="","",基本情報入力シート!X1831)</f>
        <v/>
      </c>
      <c r="N1806" s="157" t="str">
        <f>IF(基本情報入力シート!Y1831="","",基本情報入力シート!Y1831)</f>
        <v/>
      </c>
      <c r="O1806" s="164"/>
      <c r="P1806" s="43"/>
      <c r="Q1806" s="860"/>
      <c r="R1806" s="861"/>
      <c r="S1806" s="154" t="str">
        <f>IFERROR(ROUNDDOWN(Q1806*VLOOKUP(N1806,【参考】数式用!$AR$2:$AW$48,MATCH(P1806,【参考】数式用!$AT$4:$AW$4)+2,FALSE)*0.5, 0), "")</f>
        <v/>
      </c>
      <c r="T1806" s="47"/>
      <c r="U1806" s="156" t="str">
        <f>IFERROR(IF(AG1806&lt;&gt;"",Q1806*VLOOKUP(N1806,【参考】数式用!$AG$2:$AL$48,MATCH(P1806,【参考】数式用!$AI$4:$AL$4,0)+2,0), ""), "")</f>
        <v/>
      </c>
      <c r="V1806" s="42"/>
      <c r="W1806" s="862"/>
      <c r="X1806" s="863"/>
      <c r="Y1806" s="43"/>
      <c r="Z1806" s="48"/>
      <c r="AA1806" s="155"/>
      <c r="AB1806" s="49"/>
      <c r="AC1806" s="864" t="str">
        <f>IFERROR(IF(AG1806&lt;&gt;"",Z1806*VLOOKUP(N1806,【参考】数式用!$AG$2:$AL$48,MATCH(Y1806,【参考】数式用!$AI$4:$AL$4,0)+2,0), ""), "")</f>
        <v/>
      </c>
      <c r="AD1806" s="864"/>
      <c r="AE1806" s="409"/>
      <c r="AF1806" s="53"/>
      <c r="AG1806" s="421" t="str">
        <f>IFERROR(VLOOKUP(O1806, 【参考】数式用!$AY$5:$AY$13, 1, FALSE), "")</f>
        <v/>
      </c>
      <c r="AH1806" s="422" t="str">
        <f>IFERROR(VLOOKUP(N1806, 【参考】数式用!$BA$2:$BB$48, 2, FALSE), "")</f>
        <v/>
      </c>
      <c r="AI1806" s="423" t="str">
        <f t="shared" si="58"/>
        <v/>
      </c>
      <c r="AJ1806" s="424" t="str">
        <f t="shared" si="59"/>
        <v/>
      </c>
    </row>
    <row r="1807" spans="1:36" ht="30" customHeight="1">
      <c r="A1807" s="153">
        <v>1794</v>
      </c>
      <c r="B1807" s="857" t="str">
        <f>IF(基本情報入力シート!C1832="","",基本情報入力シート!C1832)</f>
        <v/>
      </c>
      <c r="C1807" s="858"/>
      <c r="D1807" s="858"/>
      <c r="E1807" s="858"/>
      <c r="F1807" s="858"/>
      <c r="G1807" s="858"/>
      <c r="H1807" s="858"/>
      <c r="I1807" s="859"/>
      <c r="J1807" s="405" t="str">
        <f>IF(基本情報入力シート!M1832="","",基本情報入力シート!M1832)</f>
        <v/>
      </c>
      <c r="K1807" s="406" t="str">
        <f>IF(基本情報入力シート!R1832="","",基本情報入力シート!R1832)</f>
        <v/>
      </c>
      <c r="L1807" s="406" t="str">
        <f>IF(基本情報入力シート!W1832="","",基本情報入力シート!W1832)</f>
        <v/>
      </c>
      <c r="M1807" s="405" t="str">
        <f>IF(基本情報入力シート!X1832="","",基本情報入力シート!X1832)</f>
        <v/>
      </c>
      <c r="N1807" s="157" t="str">
        <f>IF(基本情報入力シート!Y1832="","",基本情報入力シート!Y1832)</f>
        <v/>
      </c>
      <c r="O1807" s="164"/>
      <c r="P1807" s="43"/>
      <c r="Q1807" s="860"/>
      <c r="R1807" s="861"/>
      <c r="S1807" s="154" t="str">
        <f>IFERROR(ROUNDDOWN(Q1807*VLOOKUP(N1807,【参考】数式用!$AR$2:$AW$48,MATCH(P1807,【参考】数式用!$AT$4:$AW$4)+2,FALSE)*0.5, 0), "")</f>
        <v/>
      </c>
      <c r="T1807" s="47"/>
      <c r="U1807" s="156" t="str">
        <f>IFERROR(IF(AG1807&lt;&gt;"",Q1807*VLOOKUP(N1807,【参考】数式用!$AG$2:$AL$48,MATCH(P1807,【参考】数式用!$AI$4:$AL$4,0)+2,0), ""), "")</f>
        <v/>
      </c>
      <c r="V1807" s="42"/>
      <c r="W1807" s="862"/>
      <c r="X1807" s="863"/>
      <c r="Y1807" s="43"/>
      <c r="Z1807" s="48"/>
      <c r="AA1807" s="155"/>
      <c r="AB1807" s="49"/>
      <c r="AC1807" s="864" t="str">
        <f>IFERROR(IF(AG1807&lt;&gt;"",Z1807*VLOOKUP(N1807,【参考】数式用!$AG$2:$AL$48,MATCH(Y1807,【参考】数式用!$AI$4:$AL$4,0)+2,0), ""), "")</f>
        <v/>
      </c>
      <c r="AD1807" s="864"/>
      <c r="AE1807" s="409"/>
      <c r="AF1807" s="53"/>
      <c r="AG1807" s="421" t="str">
        <f>IFERROR(VLOOKUP(O1807, 【参考】数式用!$AY$5:$AY$13, 1, FALSE), "")</f>
        <v/>
      </c>
      <c r="AH1807" s="422" t="str">
        <f>IFERROR(VLOOKUP(N1807, 【参考】数式用!$BA$2:$BB$48, 2, FALSE), "")</f>
        <v/>
      </c>
      <c r="AI1807" s="423" t="str">
        <f t="shared" si="58"/>
        <v/>
      </c>
      <c r="AJ1807" s="424" t="str">
        <f t="shared" si="59"/>
        <v/>
      </c>
    </row>
    <row r="1808" spans="1:36" ht="30" customHeight="1">
      <c r="A1808" s="153">
        <v>1795</v>
      </c>
      <c r="B1808" s="857" t="str">
        <f>IF(基本情報入力シート!C1833="","",基本情報入力シート!C1833)</f>
        <v/>
      </c>
      <c r="C1808" s="858"/>
      <c r="D1808" s="858"/>
      <c r="E1808" s="858"/>
      <c r="F1808" s="858"/>
      <c r="G1808" s="858"/>
      <c r="H1808" s="858"/>
      <c r="I1808" s="859"/>
      <c r="J1808" s="405" t="str">
        <f>IF(基本情報入力シート!M1833="","",基本情報入力シート!M1833)</f>
        <v/>
      </c>
      <c r="K1808" s="406" t="str">
        <f>IF(基本情報入力シート!R1833="","",基本情報入力シート!R1833)</f>
        <v/>
      </c>
      <c r="L1808" s="406" t="str">
        <f>IF(基本情報入力シート!W1833="","",基本情報入力シート!W1833)</f>
        <v/>
      </c>
      <c r="M1808" s="405" t="str">
        <f>IF(基本情報入力シート!X1833="","",基本情報入力シート!X1833)</f>
        <v/>
      </c>
      <c r="N1808" s="157" t="str">
        <f>IF(基本情報入力シート!Y1833="","",基本情報入力シート!Y1833)</f>
        <v/>
      </c>
      <c r="O1808" s="164"/>
      <c r="P1808" s="43"/>
      <c r="Q1808" s="860"/>
      <c r="R1808" s="861"/>
      <c r="S1808" s="154" t="str">
        <f>IFERROR(ROUNDDOWN(Q1808*VLOOKUP(N1808,【参考】数式用!$AR$2:$AW$48,MATCH(P1808,【参考】数式用!$AT$4:$AW$4)+2,FALSE)*0.5, 0), "")</f>
        <v/>
      </c>
      <c r="T1808" s="47"/>
      <c r="U1808" s="156" t="str">
        <f>IFERROR(IF(AG1808&lt;&gt;"",Q1808*VLOOKUP(N1808,【参考】数式用!$AG$2:$AL$48,MATCH(P1808,【参考】数式用!$AI$4:$AL$4,0)+2,0), ""), "")</f>
        <v/>
      </c>
      <c r="V1808" s="42"/>
      <c r="W1808" s="862"/>
      <c r="X1808" s="863"/>
      <c r="Y1808" s="43"/>
      <c r="Z1808" s="48"/>
      <c r="AA1808" s="155"/>
      <c r="AB1808" s="49"/>
      <c r="AC1808" s="864" t="str">
        <f>IFERROR(IF(AG1808&lt;&gt;"",Z1808*VLOOKUP(N1808,【参考】数式用!$AG$2:$AL$48,MATCH(Y1808,【参考】数式用!$AI$4:$AL$4,0)+2,0), ""), "")</f>
        <v/>
      </c>
      <c r="AD1808" s="864"/>
      <c r="AE1808" s="409"/>
      <c r="AF1808" s="53"/>
      <c r="AG1808" s="421" t="str">
        <f>IFERROR(VLOOKUP(O1808, 【参考】数式用!$AY$5:$AY$13, 1, FALSE), "")</f>
        <v/>
      </c>
      <c r="AH1808" s="422" t="str">
        <f>IFERROR(VLOOKUP(N1808, 【参考】数式用!$BA$2:$BB$48, 2, FALSE), "")</f>
        <v/>
      </c>
      <c r="AI1808" s="423" t="str">
        <f t="shared" si="58"/>
        <v/>
      </c>
      <c r="AJ1808" s="424" t="str">
        <f t="shared" si="59"/>
        <v/>
      </c>
    </row>
    <row r="1809" spans="1:36" ht="30" customHeight="1">
      <c r="A1809" s="153">
        <v>1796</v>
      </c>
      <c r="B1809" s="857" t="str">
        <f>IF(基本情報入力シート!C1834="","",基本情報入力シート!C1834)</f>
        <v/>
      </c>
      <c r="C1809" s="858"/>
      <c r="D1809" s="858"/>
      <c r="E1809" s="858"/>
      <c r="F1809" s="858"/>
      <c r="G1809" s="858"/>
      <c r="H1809" s="858"/>
      <c r="I1809" s="859"/>
      <c r="J1809" s="405" t="str">
        <f>IF(基本情報入力シート!M1834="","",基本情報入力シート!M1834)</f>
        <v/>
      </c>
      <c r="K1809" s="406" t="str">
        <f>IF(基本情報入力シート!R1834="","",基本情報入力シート!R1834)</f>
        <v/>
      </c>
      <c r="L1809" s="406" t="str">
        <f>IF(基本情報入力シート!W1834="","",基本情報入力シート!W1834)</f>
        <v/>
      </c>
      <c r="M1809" s="405" t="str">
        <f>IF(基本情報入力シート!X1834="","",基本情報入力シート!X1834)</f>
        <v/>
      </c>
      <c r="N1809" s="157" t="str">
        <f>IF(基本情報入力シート!Y1834="","",基本情報入力シート!Y1834)</f>
        <v/>
      </c>
      <c r="O1809" s="164"/>
      <c r="P1809" s="43"/>
      <c r="Q1809" s="860"/>
      <c r="R1809" s="861"/>
      <c r="S1809" s="154" t="str">
        <f>IFERROR(ROUNDDOWN(Q1809*VLOOKUP(N1809,【参考】数式用!$AR$2:$AW$48,MATCH(P1809,【参考】数式用!$AT$4:$AW$4)+2,FALSE)*0.5, 0), "")</f>
        <v/>
      </c>
      <c r="T1809" s="47"/>
      <c r="U1809" s="156" t="str">
        <f>IFERROR(IF(AG1809&lt;&gt;"",Q1809*VLOOKUP(N1809,【参考】数式用!$AG$2:$AL$48,MATCH(P1809,【参考】数式用!$AI$4:$AL$4,0)+2,0), ""), "")</f>
        <v/>
      </c>
      <c r="V1809" s="42"/>
      <c r="W1809" s="862"/>
      <c r="X1809" s="863"/>
      <c r="Y1809" s="43"/>
      <c r="Z1809" s="48"/>
      <c r="AA1809" s="155"/>
      <c r="AB1809" s="49"/>
      <c r="AC1809" s="864" t="str">
        <f>IFERROR(IF(AG1809&lt;&gt;"",Z1809*VLOOKUP(N1809,【参考】数式用!$AG$2:$AL$48,MATCH(Y1809,【参考】数式用!$AI$4:$AL$4,0)+2,0), ""), "")</f>
        <v/>
      </c>
      <c r="AD1809" s="864"/>
      <c r="AE1809" s="409"/>
      <c r="AF1809" s="53"/>
      <c r="AG1809" s="421" t="str">
        <f>IFERROR(VLOOKUP(O1809, 【参考】数式用!$AY$5:$AY$13, 1, FALSE), "")</f>
        <v/>
      </c>
      <c r="AH1809" s="422" t="str">
        <f>IFERROR(VLOOKUP(N1809, 【参考】数式用!$BA$2:$BB$48, 2, FALSE), "")</f>
        <v/>
      </c>
      <c r="AI1809" s="423" t="str">
        <f t="shared" si="58"/>
        <v/>
      </c>
      <c r="AJ1809" s="424" t="str">
        <f t="shared" si="59"/>
        <v/>
      </c>
    </row>
    <row r="1810" spans="1:36" ht="30" customHeight="1">
      <c r="A1810" s="153">
        <v>1797</v>
      </c>
      <c r="B1810" s="857" t="str">
        <f>IF(基本情報入力シート!C1835="","",基本情報入力シート!C1835)</f>
        <v/>
      </c>
      <c r="C1810" s="858"/>
      <c r="D1810" s="858"/>
      <c r="E1810" s="858"/>
      <c r="F1810" s="858"/>
      <c r="G1810" s="858"/>
      <c r="H1810" s="858"/>
      <c r="I1810" s="859"/>
      <c r="J1810" s="405" t="str">
        <f>IF(基本情報入力シート!M1835="","",基本情報入力シート!M1835)</f>
        <v/>
      </c>
      <c r="K1810" s="406" t="str">
        <f>IF(基本情報入力シート!R1835="","",基本情報入力シート!R1835)</f>
        <v/>
      </c>
      <c r="L1810" s="406" t="str">
        <f>IF(基本情報入力シート!W1835="","",基本情報入力シート!W1835)</f>
        <v/>
      </c>
      <c r="M1810" s="405" t="str">
        <f>IF(基本情報入力シート!X1835="","",基本情報入力シート!X1835)</f>
        <v/>
      </c>
      <c r="N1810" s="157" t="str">
        <f>IF(基本情報入力シート!Y1835="","",基本情報入力シート!Y1835)</f>
        <v/>
      </c>
      <c r="O1810" s="164"/>
      <c r="P1810" s="43"/>
      <c r="Q1810" s="860"/>
      <c r="R1810" s="861"/>
      <c r="S1810" s="154" t="str">
        <f>IFERROR(ROUNDDOWN(Q1810*VLOOKUP(N1810,【参考】数式用!$AR$2:$AW$48,MATCH(P1810,【参考】数式用!$AT$4:$AW$4)+2,FALSE)*0.5, 0), "")</f>
        <v/>
      </c>
      <c r="T1810" s="47"/>
      <c r="U1810" s="156" t="str">
        <f>IFERROR(IF(AG1810&lt;&gt;"",Q1810*VLOOKUP(N1810,【参考】数式用!$AG$2:$AL$48,MATCH(P1810,【参考】数式用!$AI$4:$AL$4,0)+2,0), ""), "")</f>
        <v/>
      </c>
      <c r="V1810" s="42"/>
      <c r="W1810" s="862"/>
      <c r="X1810" s="863"/>
      <c r="Y1810" s="43"/>
      <c r="Z1810" s="48"/>
      <c r="AA1810" s="155"/>
      <c r="AB1810" s="49"/>
      <c r="AC1810" s="864" t="str">
        <f>IFERROR(IF(AG1810&lt;&gt;"",Z1810*VLOOKUP(N1810,【参考】数式用!$AG$2:$AL$48,MATCH(Y1810,【参考】数式用!$AI$4:$AL$4,0)+2,0), ""), "")</f>
        <v/>
      </c>
      <c r="AD1810" s="864"/>
      <c r="AE1810" s="409"/>
      <c r="AF1810" s="53"/>
      <c r="AG1810" s="421" t="str">
        <f>IFERROR(VLOOKUP(O1810, 【参考】数式用!$AY$5:$AY$13, 1, FALSE), "")</f>
        <v/>
      </c>
      <c r="AH1810" s="422" t="str">
        <f>IFERROR(VLOOKUP(N1810, 【参考】数式用!$BA$2:$BB$48, 2, FALSE), "")</f>
        <v/>
      </c>
      <c r="AI1810" s="423" t="str">
        <f t="shared" si="58"/>
        <v/>
      </c>
      <c r="AJ1810" s="424" t="str">
        <f t="shared" si="59"/>
        <v/>
      </c>
    </row>
    <row r="1811" spans="1:36" ht="30" customHeight="1">
      <c r="A1811" s="153">
        <v>1798</v>
      </c>
      <c r="B1811" s="857" t="str">
        <f>IF(基本情報入力シート!C1836="","",基本情報入力シート!C1836)</f>
        <v/>
      </c>
      <c r="C1811" s="858"/>
      <c r="D1811" s="858"/>
      <c r="E1811" s="858"/>
      <c r="F1811" s="858"/>
      <c r="G1811" s="858"/>
      <c r="H1811" s="858"/>
      <c r="I1811" s="859"/>
      <c r="J1811" s="405" t="str">
        <f>IF(基本情報入力シート!M1836="","",基本情報入力シート!M1836)</f>
        <v/>
      </c>
      <c r="K1811" s="406" t="str">
        <f>IF(基本情報入力シート!R1836="","",基本情報入力シート!R1836)</f>
        <v/>
      </c>
      <c r="L1811" s="406" t="str">
        <f>IF(基本情報入力シート!W1836="","",基本情報入力シート!W1836)</f>
        <v/>
      </c>
      <c r="M1811" s="405" t="str">
        <f>IF(基本情報入力シート!X1836="","",基本情報入力シート!X1836)</f>
        <v/>
      </c>
      <c r="N1811" s="157" t="str">
        <f>IF(基本情報入力シート!Y1836="","",基本情報入力シート!Y1836)</f>
        <v/>
      </c>
      <c r="O1811" s="164"/>
      <c r="P1811" s="43"/>
      <c r="Q1811" s="860"/>
      <c r="R1811" s="861"/>
      <c r="S1811" s="154" t="str">
        <f>IFERROR(ROUNDDOWN(Q1811*VLOOKUP(N1811,【参考】数式用!$AR$2:$AW$48,MATCH(P1811,【参考】数式用!$AT$4:$AW$4)+2,FALSE)*0.5, 0), "")</f>
        <v/>
      </c>
      <c r="T1811" s="47"/>
      <c r="U1811" s="156" t="str">
        <f>IFERROR(IF(AG1811&lt;&gt;"",Q1811*VLOOKUP(N1811,【参考】数式用!$AG$2:$AL$48,MATCH(P1811,【参考】数式用!$AI$4:$AL$4,0)+2,0), ""), "")</f>
        <v/>
      </c>
      <c r="V1811" s="42"/>
      <c r="W1811" s="862"/>
      <c r="X1811" s="863"/>
      <c r="Y1811" s="43"/>
      <c r="Z1811" s="48"/>
      <c r="AA1811" s="155"/>
      <c r="AB1811" s="49"/>
      <c r="AC1811" s="864" t="str">
        <f>IFERROR(IF(AG1811&lt;&gt;"",Z1811*VLOOKUP(N1811,【参考】数式用!$AG$2:$AL$48,MATCH(Y1811,【参考】数式用!$AI$4:$AL$4,0)+2,0), ""), "")</f>
        <v/>
      </c>
      <c r="AD1811" s="864"/>
      <c r="AE1811" s="409"/>
      <c r="AF1811" s="53"/>
      <c r="AG1811" s="421" t="str">
        <f>IFERROR(VLOOKUP(O1811, 【参考】数式用!$AY$5:$AY$13, 1, FALSE), "")</f>
        <v/>
      </c>
      <c r="AH1811" s="422" t="str">
        <f>IFERROR(VLOOKUP(N1811, 【参考】数式用!$BA$2:$BB$48, 2, FALSE), "")</f>
        <v/>
      </c>
      <c r="AI1811" s="423" t="str">
        <f t="shared" si="58"/>
        <v/>
      </c>
      <c r="AJ1811" s="424" t="str">
        <f t="shared" si="59"/>
        <v/>
      </c>
    </row>
    <row r="1812" spans="1:36" ht="30" customHeight="1">
      <c r="A1812" s="153">
        <v>1799</v>
      </c>
      <c r="B1812" s="857" t="str">
        <f>IF(基本情報入力シート!C1837="","",基本情報入力シート!C1837)</f>
        <v/>
      </c>
      <c r="C1812" s="858"/>
      <c r="D1812" s="858"/>
      <c r="E1812" s="858"/>
      <c r="F1812" s="858"/>
      <c r="G1812" s="858"/>
      <c r="H1812" s="858"/>
      <c r="I1812" s="859"/>
      <c r="J1812" s="405" t="str">
        <f>IF(基本情報入力シート!M1837="","",基本情報入力シート!M1837)</f>
        <v/>
      </c>
      <c r="K1812" s="406" t="str">
        <f>IF(基本情報入力シート!R1837="","",基本情報入力シート!R1837)</f>
        <v/>
      </c>
      <c r="L1812" s="406" t="str">
        <f>IF(基本情報入力シート!W1837="","",基本情報入力シート!W1837)</f>
        <v/>
      </c>
      <c r="M1812" s="405" t="str">
        <f>IF(基本情報入力シート!X1837="","",基本情報入力シート!X1837)</f>
        <v/>
      </c>
      <c r="N1812" s="157" t="str">
        <f>IF(基本情報入力シート!Y1837="","",基本情報入力シート!Y1837)</f>
        <v/>
      </c>
      <c r="O1812" s="164"/>
      <c r="P1812" s="43"/>
      <c r="Q1812" s="860"/>
      <c r="R1812" s="861"/>
      <c r="S1812" s="154" t="str">
        <f>IFERROR(ROUNDDOWN(Q1812*VLOOKUP(N1812,【参考】数式用!$AR$2:$AW$48,MATCH(P1812,【参考】数式用!$AT$4:$AW$4)+2,FALSE)*0.5, 0), "")</f>
        <v/>
      </c>
      <c r="T1812" s="47"/>
      <c r="U1812" s="156" t="str">
        <f>IFERROR(IF(AG1812&lt;&gt;"",Q1812*VLOOKUP(N1812,【参考】数式用!$AG$2:$AL$48,MATCH(P1812,【参考】数式用!$AI$4:$AL$4,0)+2,0), ""), "")</f>
        <v/>
      </c>
      <c r="V1812" s="42"/>
      <c r="W1812" s="862"/>
      <c r="X1812" s="863"/>
      <c r="Y1812" s="43"/>
      <c r="Z1812" s="48"/>
      <c r="AA1812" s="155"/>
      <c r="AB1812" s="49"/>
      <c r="AC1812" s="864" t="str">
        <f>IFERROR(IF(AG1812&lt;&gt;"",Z1812*VLOOKUP(N1812,【参考】数式用!$AG$2:$AL$48,MATCH(Y1812,【参考】数式用!$AI$4:$AL$4,0)+2,0), ""), "")</f>
        <v/>
      </c>
      <c r="AD1812" s="864"/>
      <c r="AE1812" s="409"/>
      <c r="AF1812" s="53"/>
      <c r="AG1812" s="421" t="str">
        <f>IFERROR(VLOOKUP(O1812, 【参考】数式用!$AY$5:$AY$13, 1, FALSE), "")</f>
        <v/>
      </c>
      <c r="AH1812" s="422" t="str">
        <f>IFERROR(VLOOKUP(N1812, 【参考】数式用!$BA$2:$BB$48, 2, FALSE), "")</f>
        <v/>
      </c>
      <c r="AI1812" s="423" t="str">
        <f t="shared" si="58"/>
        <v/>
      </c>
      <c r="AJ1812" s="424" t="str">
        <f t="shared" si="59"/>
        <v/>
      </c>
    </row>
    <row r="1813" spans="1:36" ht="30" customHeight="1">
      <c r="A1813" s="153">
        <v>1800</v>
      </c>
      <c r="B1813" s="857" t="str">
        <f>IF(基本情報入力シート!C1838="","",基本情報入力シート!C1838)</f>
        <v/>
      </c>
      <c r="C1813" s="858"/>
      <c r="D1813" s="858"/>
      <c r="E1813" s="858"/>
      <c r="F1813" s="858"/>
      <c r="G1813" s="858"/>
      <c r="H1813" s="858"/>
      <c r="I1813" s="859"/>
      <c r="J1813" s="405" t="str">
        <f>IF(基本情報入力シート!M1838="","",基本情報入力シート!M1838)</f>
        <v/>
      </c>
      <c r="K1813" s="406" t="str">
        <f>IF(基本情報入力シート!R1838="","",基本情報入力シート!R1838)</f>
        <v/>
      </c>
      <c r="L1813" s="406" t="str">
        <f>IF(基本情報入力シート!W1838="","",基本情報入力シート!W1838)</f>
        <v/>
      </c>
      <c r="M1813" s="405" t="str">
        <f>IF(基本情報入力シート!X1838="","",基本情報入力シート!X1838)</f>
        <v/>
      </c>
      <c r="N1813" s="157" t="str">
        <f>IF(基本情報入力シート!Y1838="","",基本情報入力シート!Y1838)</f>
        <v/>
      </c>
      <c r="O1813" s="164"/>
      <c r="P1813" s="43"/>
      <c r="Q1813" s="860"/>
      <c r="R1813" s="861"/>
      <c r="S1813" s="154" t="str">
        <f>IFERROR(ROUNDDOWN(Q1813*VLOOKUP(N1813,【参考】数式用!$AR$2:$AW$48,MATCH(P1813,【参考】数式用!$AT$4:$AW$4)+2,FALSE)*0.5, 0), "")</f>
        <v/>
      </c>
      <c r="T1813" s="47"/>
      <c r="U1813" s="156" t="str">
        <f>IFERROR(IF(AG1813&lt;&gt;"",Q1813*VLOOKUP(N1813,【参考】数式用!$AG$2:$AL$48,MATCH(P1813,【参考】数式用!$AI$4:$AL$4,0)+2,0), ""), "")</f>
        <v/>
      </c>
      <c r="V1813" s="42"/>
      <c r="W1813" s="862"/>
      <c r="X1813" s="863"/>
      <c r="Y1813" s="43"/>
      <c r="Z1813" s="48"/>
      <c r="AA1813" s="155"/>
      <c r="AB1813" s="49"/>
      <c r="AC1813" s="864" t="str">
        <f>IFERROR(IF(AG1813&lt;&gt;"",Z1813*VLOOKUP(N1813,【参考】数式用!$AG$2:$AL$48,MATCH(Y1813,【参考】数式用!$AI$4:$AL$4,0)+2,0), ""), "")</f>
        <v/>
      </c>
      <c r="AD1813" s="864"/>
      <c r="AE1813" s="409"/>
      <c r="AF1813" s="53"/>
      <c r="AG1813" s="421" t="str">
        <f>IFERROR(VLOOKUP(O1813, 【参考】数式用!$AY$5:$AY$13, 1, FALSE), "")</f>
        <v/>
      </c>
      <c r="AH1813" s="422" t="str">
        <f>IFERROR(VLOOKUP(N1813, 【参考】数式用!$BA$2:$BB$48, 2, FALSE), "")</f>
        <v/>
      </c>
      <c r="AI1813" s="423" t="str">
        <f t="shared" si="58"/>
        <v/>
      </c>
      <c r="AJ1813" s="424" t="str">
        <f t="shared" si="59"/>
        <v/>
      </c>
    </row>
    <row r="1814" spans="1:36" ht="30" customHeight="1">
      <c r="A1814" s="153">
        <v>1801</v>
      </c>
      <c r="B1814" s="857" t="str">
        <f>IF(基本情報入力シート!C1839="","",基本情報入力シート!C1839)</f>
        <v/>
      </c>
      <c r="C1814" s="858"/>
      <c r="D1814" s="858"/>
      <c r="E1814" s="858"/>
      <c r="F1814" s="858"/>
      <c r="G1814" s="858"/>
      <c r="H1814" s="858"/>
      <c r="I1814" s="859"/>
      <c r="J1814" s="405" t="str">
        <f>IF(基本情報入力シート!M1839="","",基本情報入力シート!M1839)</f>
        <v/>
      </c>
      <c r="K1814" s="406" t="str">
        <f>IF(基本情報入力シート!R1839="","",基本情報入力シート!R1839)</f>
        <v/>
      </c>
      <c r="L1814" s="406" t="str">
        <f>IF(基本情報入力シート!W1839="","",基本情報入力シート!W1839)</f>
        <v/>
      </c>
      <c r="M1814" s="405" t="str">
        <f>IF(基本情報入力シート!X1839="","",基本情報入力シート!X1839)</f>
        <v/>
      </c>
      <c r="N1814" s="157" t="str">
        <f>IF(基本情報入力シート!Y1839="","",基本情報入力シート!Y1839)</f>
        <v/>
      </c>
      <c r="O1814" s="164"/>
      <c r="P1814" s="43"/>
      <c r="Q1814" s="860"/>
      <c r="R1814" s="861"/>
      <c r="S1814" s="154" t="str">
        <f>IFERROR(ROUNDDOWN(Q1814*VLOOKUP(N1814,【参考】数式用!$AR$2:$AW$48,MATCH(P1814,【参考】数式用!$AT$4:$AW$4)+2,FALSE)*0.5, 0), "")</f>
        <v/>
      </c>
      <c r="T1814" s="47"/>
      <c r="U1814" s="156" t="str">
        <f>IFERROR(IF(AG1814&lt;&gt;"",Q1814*VLOOKUP(N1814,【参考】数式用!$AG$2:$AL$48,MATCH(P1814,【参考】数式用!$AI$4:$AL$4,0)+2,0), ""), "")</f>
        <v/>
      </c>
      <c r="V1814" s="42"/>
      <c r="W1814" s="862"/>
      <c r="X1814" s="863"/>
      <c r="Y1814" s="43"/>
      <c r="Z1814" s="48"/>
      <c r="AA1814" s="155"/>
      <c r="AB1814" s="49"/>
      <c r="AC1814" s="864" t="str">
        <f>IFERROR(IF(AG1814&lt;&gt;"",Z1814*VLOOKUP(N1814,【参考】数式用!$AG$2:$AL$48,MATCH(Y1814,【参考】数式用!$AI$4:$AL$4,0)+2,0), ""), "")</f>
        <v/>
      </c>
      <c r="AD1814" s="864"/>
      <c r="AE1814" s="409"/>
      <c r="AF1814" s="53"/>
      <c r="AG1814" s="421" t="str">
        <f>IFERROR(VLOOKUP(O1814, 【参考】数式用!$AY$5:$AY$13, 1, FALSE), "")</f>
        <v/>
      </c>
      <c r="AH1814" s="422" t="str">
        <f>IFERROR(VLOOKUP(N1814, 【参考】数式用!$BA$2:$BB$48, 2, FALSE), "")</f>
        <v/>
      </c>
      <c r="AI1814" s="423" t="str">
        <f t="shared" si="58"/>
        <v/>
      </c>
      <c r="AJ1814" s="424" t="str">
        <f t="shared" si="59"/>
        <v/>
      </c>
    </row>
    <row r="1815" spans="1:36" ht="30" customHeight="1">
      <c r="A1815" s="153">
        <v>1802</v>
      </c>
      <c r="B1815" s="857" t="str">
        <f>IF(基本情報入力シート!C1840="","",基本情報入力シート!C1840)</f>
        <v/>
      </c>
      <c r="C1815" s="858"/>
      <c r="D1815" s="858"/>
      <c r="E1815" s="858"/>
      <c r="F1815" s="858"/>
      <c r="G1815" s="858"/>
      <c r="H1815" s="858"/>
      <c r="I1815" s="859"/>
      <c r="J1815" s="405" t="str">
        <f>IF(基本情報入力シート!M1840="","",基本情報入力シート!M1840)</f>
        <v/>
      </c>
      <c r="K1815" s="406" t="str">
        <f>IF(基本情報入力シート!R1840="","",基本情報入力シート!R1840)</f>
        <v/>
      </c>
      <c r="L1815" s="406" t="str">
        <f>IF(基本情報入力シート!W1840="","",基本情報入力シート!W1840)</f>
        <v/>
      </c>
      <c r="M1815" s="405" t="str">
        <f>IF(基本情報入力シート!X1840="","",基本情報入力シート!X1840)</f>
        <v/>
      </c>
      <c r="N1815" s="157" t="str">
        <f>IF(基本情報入力シート!Y1840="","",基本情報入力シート!Y1840)</f>
        <v/>
      </c>
      <c r="O1815" s="164"/>
      <c r="P1815" s="43"/>
      <c r="Q1815" s="860"/>
      <c r="R1815" s="861"/>
      <c r="S1815" s="154" t="str">
        <f>IFERROR(ROUNDDOWN(Q1815*VLOOKUP(N1815,【参考】数式用!$AR$2:$AW$48,MATCH(P1815,【参考】数式用!$AT$4:$AW$4)+2,FALSE)*0.5, 0), "")</f>
        <v/>
      </c>
      <c r="T1815" s="47"/>
      <c r="U1815" s="156" t="str">
        <f>IFERROR(IF(AG1815&lt;&gt;"",Q1815*VLOOKUP(N1815,【参考】数式用!$AG$2:$AL$48,MATCH(P1815,【参考】数式用!$AI$4:$AL$4,0)+2,0), ""), "")</f>
        <v/>
      </c>
      <c r="V1815" s="42"/>
      <c r="W1815" s="862"/>
      <c r="X1815" s="863"/>
      <c r="Y1815" s="43"/>
      <c r="Z1815" s="48"/>
      <c r="AA1815" s="155"/>
      <c r="AB1815" s="49"/>
      <c r="AC1815" s="864" t="str">
        <f>IFERROR(IF(AG1815&lt;&gt;"",Z1815*VLOOKUP(N1815,【参考】数式用!$AG$2:$AL$48,MATCH(Y1815,【参考】数式用!$AI$4:$AL$4,0)+2,0), ""), "")</f>
        <v/>
      </c>
      <c r="AD1815" s="864"/>
      <c r="AE1815" s="409"/>
      <c r="AF1815" s="53"/>
      <c r="AG1815" s="421" t="str">
        <f>IFERROR(VLOOKUP(O1815, 【参考】数式用!$AY$5:$AY$13, 1, FALSE), "")</f>
        <v/>
      </c>
      <c r="AH1815" s="422" t="str">
        <f>IFERROR(VLOOKUP(N1815, 【参考】数式用!$BA$2:$BB$48, 2, FALSE), "")</f>
        <v/>
      </c>
      <c r="AI1815" s="423" t="str">
        <f t="shared" si="58"/>
        <v/>
      </c>
      <c r="AJ1815" s="424" t="str">
        <f t="shared" si="59"/>
        <v/>
      </c>
    </row>
    <row r="1816" spans="1:36" ht="30" customHeight="1">
      <c r="A1816" s="153">
        <v>1803</v>
      </c>
      <c r="B1816" s="857" t="str">
        <f>IF(基本情報入力シート!C1841="","",基本情報入力シート!C1841)</f>
        <v/>
      </c>
      <c r="C1816" s="858"/>
      <c r="D1816" s="858"/>
      <c r="E1816" s="858"/>
      <c r="F1816" s="858"/>
      <c r="G1816" s="858"/>
      <c r="H1816" s="858"/>
      <c r="I1816" s="859"/>
      <c r="J1816" s="405" t="str">
        <f>IF(基本情報入力シート!M1841="","",基本情報入力シート!M1841)</f>
        <v/>
      </c>
      <c r="K1816" s="406" t="str">
        <f>IF(基本情報入力シート!R1841="","",基本情報入力シート!R1841)</f>
        <v/>
      </c>
      <c r="L1816" s="406" t="str">
        <f>IF(基本情報入力シート!W1841="","",基本情報入力シート!W1841)</f>
        <v/>
      </c>
      <c r="M1816" s="405" t="str">
        <f>IF(基本情報入力シート!X1841="","",基本情報入力シート!X1841)</f>
        <v/>
      </c>
      <c r="N1816" s="157" t="str">
        <f>IF(基本情報入力シート!Y1841="","",基本情報入力シート!Y1841)</f>
        <v/>
      </c>
      <c r="O1816" s="164"/>
      <c r="P1816" s="43"/>
      <c r="Q1816" s="860"/>
      <c r="R1816" s="861"/>
      <c r="S1816" s="154" t="str">
        <f>IFERROR(ROUNDDOWN(Q1816*VLOOKUP(N1816,【参考】数式用!$AR$2:$AW$48,MATCH(P1816,【参考】数式用!$AT$4:$AW$4)+2,FALSE)*0.5, 0), "")</f>
        <v/>
      </c>
      <c r="T1816" s="47"/>
      <c r="U1816" s="156" t="str">
        <f>IFERROR(IF(AG1816&lt;&gt;"",Q1816*VLOOKUP(N1816,【参考】数式用!$AG$2:$AL$48,MATCH(P1816,【参考】数式用!$AI$4:$AL$4,0)+2,0), ""), "")</f>
        <v/>
      </c>
      <c r="V1816" s="42"/>
      <c r="W1816" s="862"/>
      <c r="X1816" s="863"/>
      <c r="Y1816" s="43"/>
      <c r="Z1816" s="48"/>
      <c r="AA1816" s="155"/>
      <c r="AB1816" s="49"/>
      <c r="AC1816" s="864" t="str">
        <f>IFERROR(IF(AG1816&lt;&gt;"",Z1816*VLOOKUP(N1816,【参考】数式用!$AG$2:$AL$48,MATCH(Y1816,【参考】数式用!$AI$4:$AL$4,0)+2,0), ""), "")</f>
        <v/>
      </c>
      <c r="AD1816" s="864"/>
      <c r="AE1816" s="409"/>
      <c r="AF1816" s="53"/>
      <c r="AG1816" s="421" t="str">
        <f>IFERROR(VLOOKUP(O1816, 【参考】数式用!$AY$5:$AY$13, 1, FALSE), "")</f>
        <v/>
      </c>
      <c r="AH1816" s="422" t="str">
        <f>IFERROR(VLOOKUP(N1816, 【参考】数式用!$BA$2:$BB$48, 2, FALSE), "")</f>
        <v/>
      </c>
      <c r="AI1816" s="423" t="str">
        <f t="shared" si="58"/>
        <v/>
      </c>
      <c r="AJ1816" s="424" t="str">
        <f t="shared" si="59"/>
        <v/>
      </c>
    </row>
    <row r="1817" spans="1:36" ht="30" customHeight="1">
      <c r="A1817" s="153">
        <v>1804</v>
      </c>
      <c r="B1817" s="857" t="str">
        <f>IF(基本情報入力シート!C1842="","",基本情報入力シート!C1842)</f>
        <v/>
      </c>
      <c r="C1817" s="858"/>
      <c r="D1817" s="858"/>
      <c r="E1817" s="858"/>
      <c r="F1817" s="858"/>
      <c r="G1817" s="858"/>
      <c r="H1817" s="858"/>
      <c r="I1817" s="859"/>
      <c r="J1817" s="405" t="str">
        <f>IF(基本情報入力シート!M1842="","",基本情報入力シート!M1842)</f>
        <v/>
      </c>
      <c r="K1817" s="406" t="str">
        <f>IF(基本情報入力シート!R1842="","",基本情報入力シート!R1842)</f>
        <v/>
      </c>
      <c r="L1817" s="406" t="str">
        <f>IF(基本情報入力シート!W1842="","",基本情報入力シート!W1842)</f>
        <v/>
      </c>
      <c r="M1817" s="405" t="str">
        <f>IF(基本情報入力シート!X1842="","",基本情報入力シート!X1842)</f>
        <v/>
      </c>
      <c r="N1817" s="157" t="str">
        <f>IF(基本情報入力シート!Y1842="","",基本情報入力シート!Y1842)</f>
        <v/>
      </c>
      <c r="O1817" s="164"/>
      <c r="P1817" s="43"/>
      <c r="Q1817" s="860"/>
      <c r="R1817" s="861"/>
      <c r="S1817" s="154" t="str">
        <f>IFERROR(ROUNDDOWN(Q1817*VLOOKUP(N1817,【参考】数式用!$AR$2:$AW$48,MATCH(P1817,【参考】数式用!$AT$4:$AW$4)+2,FALSE)*0.5, 0), "")</f>
        <v/>
      </c>
      <c r="T1817" s="47"/>
      <c r="U1817" s="156" t="str">
        <f>IFERROR(IF(AG1817&lt;&gt;"",Q1817*VLOOKUP(N1817,【参考】数式用!$AG$2:$AL$48,MATCH(P1817,【参考】数式用!$AI$4:$AL$4,0)+2,0), ""), "")</f>
        <v/>
      </c>
      <c r="V1817" s="42"/>
      <c r="W1817" s="862"/>
      <c r="X1817" s="863"/>
      <c r="Y1817" s="43"/>
      <c r="Z1817" s="48"/>
      <c r="AA1817" s="155"/>
      <c r="AB1817" s="49"/>
      <c r="AC1817" s="864" t="str">
        <f>IFERROR(IF(AG1817&lt;&gt;"",Z1817*VLOOKUP(N1817,【参考】数式用!$AG$2:$AL$48,MATCH(Y1817,【参考】数式用!$AI$4:$AL$4,0)+2,0), ""), "")</f>
        <v/>
      </c>
      <c r="AD1817" s="864"/>
      <c r="AE1817" s="409"/>
      <c r="AF1817" s="53"/>
      <c r="AG1817" s="421" t="str">
        <f>IFERROR(VLOOKUP(O1817, 【参考】数式用!$AY$5:$AY$13, 1, FALSE), "")</f>
        <v/>
      </c>
      <c r="AH1817" s="422" t="str">
        <f>IFERROR(VLOOKUP(N1817, 【参考】数式用!$BA$2:$BB$48, 2, FALSE), "")</f>
        <v/>
      </c>
      <c r="AI1817" s="423" t="str">
        <f t="shared" si="58"/>
        <v/>
      </c>
      <c r="AJ1817" s="424" t="str">
        <f t="shared" si="59"/>
        <v/>
      </c>
    </row>
    <row r="1818" spans="1:36" ht="30" customHeight="1">
      <c r="A1818" s="153">
        <v>1805</v>
      </c>
      <c r="B1818" s="857" t="str">
        <f>IF(基本情報入力シート!C1843="","",基本情報入力シート!C1843)</f>
        <v/>
      </c>
      <c r="C1818" s="858"/>
      <c r="D1818" s="858"/>
      <c r="E1818" s="858"/>
      <c r="F1818" s="858"/>
      <c r="G1818" s="858"/>
      <c r="H1818" s="858"/>
      <c r="I1818" s="859"/>
      <c r="J1818" s="405" t="str">
        <f>IF(基本情報入力シート!M1843="","",基本情報入力シート!M1843)</f>
        <v/>
      </c>
      <c r="K1818" s="406" t="str">
        <f>IF(基本情報入力シート!R1843="","",基本情報入力シート!R1843)</f>
        <v/>
      </c>
      <c r="L1818" s="406" t="str">
        <f>IF(基本情報入力シート!W1843="","",基本情報入力シート!W1843)</f>
        <v/>
      </c>
      <c r="M1818" s="405" t="str">
        <f>IF(基本情報入力シート!X1843="","",基本情報入力シート!X1843)</f>
        <v/>
      </c>
      <c r="N1818" s="157" t="str">
        <f>IF(基本情報入力シート!Y1843="","",基本情報入力シート!Y1843)</f>
        <v/>
      </c>
      <c r="O1818" s="164"/>
      <c r="P1818" s="43"/>
      <c r="Q1818" s="860"/>
      <c r="R1818" s="861"/>
      <c r="S1818" s="154" t="str">
        <f>IFERROR(ROUNDDOWN(Q1818*VLOOKUP(N1818,【参考】数式用!$AR$2:$AW$48,MATCH(P1818,【参考】数式用!$AT$4:$AW$4)+2,FALSE)*0.5, 0), "")</f>
        <v/>
      </c>
      <c r="T1818" s="47"/>
      <c r="U1818" s="156" t="str">
        <f>IFERROR(IF(AG1818&lt;&gt;"",Q1818*VLOOKUP(N1818,【参考】数式用!$AG$2:$AL$48,MATCH(P1818,【参考】数式用!$AI$4:$AL$4,0)+2,0), ""), "")</f>
        <v/>
      </c>
      <c r="V1818" s="42"/>
      <c r="W1818" s="862"/>
      <c r="X1818" s="863"/>
      <c r="Y1818" s="43"/>
      <c r="Z1818" s="48"/>
      <c r="AA1818" s="155"/>
      <c r="AB1818" s="49"/>
      <c r="AC1818" s="864" t="str">
        <f>IFERROR(IF(AG1818&lt;&gt;"",Z1818*VLOOKUP(N1818,【参考】数式用!$AG$2:$AL$48,MATCH(Y1818,【参考】数式用!$AI$4:$AL$4,0)+2,0), ""), "")</f>
        <v/>
      </c>
      <c r="AD1818" s="864"/>
      <c r="AE1818" s="409"/>
      <c r="AF1818" s="53"/>
      <c r="AG1818" s="421" t="str">
        <f>IFERROR(VLOOKUP(O1818, 【参考】数式用!$AY$5:$AY$13, 1, FALSE), "")</f>
        <v/>
      </c>
      <c r="AH1818" s="422" t="str">
        <f>IFERROR(VLOOKUP(N1818, 【参考】数式用!$BA$2:$BB$48, 2, FALSE), "")</f>
        <v/>
      </c>
      <c r="AI1818" s="423" t="str">
        <f t="shared" si="58"/>
        <v/>
      </c>
      <c r="AJ1818" s="424" t="str">
        <f t="shared" si="59"/>
        <v/>
      </c>
    </row>
    <row r="1819" spans="1:36" ht="30" customHeight="1">
      <c r="A1819" s="153">
        <v>1806</v>
      </c>
      <c r="B1819" s="857" t="str">
        <f>IF(基本情報入力シート!C1844="","",基本情報入力シート!C1844)</f>
        <v/>
      </c>
      <c r="C1819" s="858"/>
      <c r="D1819" s="858"/>
      <c r="E1819" s="858"/>
      <c r="F1819" s="858"/>
      <c r="G1819" s="858"/>
      <c r="H1819" s="858"/>
      <c r="I1819" s="859"/>
      <c r="J1819" s="405" t="str">
        <f>IF(基本情報入力シート!M1844="","",基本情報入力シート!M1844)</f>
        <v/>
      </c>
      <c r="K1819" s="406" t="str">
        <f>IF(基本情報入力シート!R1844="","",基本情報入力シート!R1844)</f>
        <v/>
      </c>
      <c r="L1819" s="406" t="str">
        <f>IF(基本情報入力シート!W1844="","",基本情報入力シート!W1844)</f>
        <v/>
      </c>
      <c r="M1819" s="405" t="str">
        <f>IF(基本情報入力シート!X1844="","",基本情報入力シート!X1844)</f>
        <v/>
      </c>
      <c r="N1819" s="157" t="str">
        <f>IF(基本情報入力シート!Y1844="","",基本情報入力シート!Y1844)</f>
        <v/>
      </c>
      <c r="O1819" s="164"/>
      <c r="P1819" s="43"/>
      <c r="Q1819" s="860"/>
      <c r="R1819" s="861"/>
      <c r="S1819" s="154" t="str">
        <f>IFERROR(ROUNDDOWN(Q1819*VLOOKUP(N1819,【参考】数式用!$AR$2:$AW$48,MATCH(P1819,【参考】数式用!$AT$4:$AW$4)+2,FALSE)*0.5, 0), "")</f>
        <v/>
      </c>
      <c r="T1819" s="47"/>
      <c r="U1819" s="156" t="str">
        <f>IFERROR(IF(AG1819&lt;&gt;"",Q1819*VLOOKUP(N1819,【参考】数式用!$AG$2:$AL$48,MATCH(P1819,【参考】数式用!$AI$4:$AL$4,0)+2,0), ""), "")</f>
        <v/>
      </c>
      <c r="V1819" s="42"/>
      <c r="W1819" s="862"/>
      <c r="X1819" s="863"/>
      <c r="Y1819" s="43"/>
      <c r="Z1819" s="48"/>
      <c r="AA1819" s="155"/>
      <c r="AB1819" s="49"/>
      <c r="AC1819" s="864" t="str">
        <f>IFERROR(IF(AG1819&lt;&gt;"",Z1819*VLOOKUP(N1819,【参考】数式用!$AG$2:$AL$48,MATCH(Y1819,【参考】数式用!$AI$4:$AL$4,0)+2,0), ""), "")</f>
        <v/>
      </c>
      <c r="AD1819" s="864"/>
      <c r="AE1819" s="409"/>
      <c r="AF1819" s="53"/>
      <c r="AG1819" s="421" t="str">
        <f>IFERROR(VLOOKUP(O1819, 【参考】数式用!$AY$5:$AY$13, 1, FALSE), "")</f>
        <v/>
      </c>
      <c r="AH1819" s="422" t="str">
        <f>IFERROR(VLOOKUP(N1819, 【参考】数式用!$BA$2:$BB$48, 2, FALSE), "")</f>
        <v/>
      </c>
      <c r="AI1819" s="423" t="str">
        <f t="shared" si="58"/>
        <v/>
      </c>
      <c r="AJ1819" s="424" t="str">
        <f t="shared" si="59"/>
        <v/>
      </c>
    </row>
    <row r="1820" spans="1:36" ht="30" customHeight="1">
      <c r="A1820" s="153">
        <v>1807</v>
      </c>
      <c r="B1820" s="857" t="str">
        <f>IF(基本情報入力シート!C1845="","",基本情報入力シート!C1845)</f>
        <v/>
      </c>
      <c r="C1820" s="858"/>
      <c r="D1820" s="858"/>
      <c r="E1820" s="858"/>
      <c r="F1820" s="858"/>
      <c r="G1820" s="858"/>
      <c r="H1820" s="858"/>
      <c r="I1820" s="859"/>
      <c r="J1820" s="405" t="str">
        <f>IF(基本情報入力シート!M1845="","",基本情報入力シート!M1845)</f>
        <v/>
      </c>
      <c r="K1820" s="406" t="str">
        <f>IF(基本情報入力シート!R1845="","",基本情報入力シート!R1845)</f>
        <v/>
      </c>
      <c r="L1820" s="406" t="str">
        <f>IF(基本情報入力シート!W1845="","",基本情報入力シート!W1845)</f>
        <v/>
      </c>
      <c r="M1820" s="405" t="str">
        <f>IF(基本情報入力シート!X1845="","",基本情報入力シート!X1845)</f>
        <v/>
      </c>
      <c r="N1820" s="157" t="str">
        <f>IF(基本情報入力シート!Y1845="","",基本情報入力シート!Y1845)</f>
        <v/>
      </c>
      <c r="O1820" s="164"/>
      <c r="P1820" s="43"/>
      <c r="Q1820" s="860"/>
      <c r="R1820" s="861"/>
      <c r="S1820" s="154" t="str">
        <f>IFERROR(ROUNDDOWN(Q1820*VLOOKUP(N1820,【参考】数式用!$AR$2:$AW$48,MATCH(P1820,【参考】数式用!$AT$4:$AW$4)+2,FALSE)*0.5, 0), "")</f>
        <v/>
      </c>
      <c r="T1820" s="47"/>
      <c r="U1820" s="156" t="str">
        <f>IFERROR(IF(AG1820&lt;&gt;"",Q1820*VLOOKUP(N1820,【参考】数式用!$AG$2:$AL$48,MATCH(P1820,【参考】数式用!$AI$4:$AL$4,0)+2,0), ""), "")</f>
        <v/>
      </c>
      <c r="V1820" s="42"/>
      <c r="W1820" s="862"/>
      <c r="X1820" s="863"/>
      <c r="Y1820" s="43"/>
      <c r="Z1820" s="48"/>
      <c r="AA1820" s="155"/>
      <c r="AB1820" s="49"/>
      <c r="AC1820" s="864" t="str">
        <f>IFERROR(IF(AG1820&lt;&gt;"",Z1820*VLOOKUP(N1820,【参考】数式用!$AG$2:$AL$48,MATCH(Y1820,【参考】数式用!$AI$4:$AL$4,0)+2,0), ""), "")</f>
        <v/>
      </c>
      <c r="AD1820" s="864"/>
      <c r="AE1820" s="409"/>
      <c r="AF1820" s="53"/>
      <c r="AG1820" s="421" t="str">
        <f>IFERROR(VLOOKUP(O1820, 【参考】数式用!$AY$5:$AY$13, 1, FALSE), "")</f>
        <v/>
      </c>
      <c r="AH1820" s="422" t="str">
        <f>IFERROR(VLOOKUP(N1820, 【参考】数式用!$BA$2:$BB$48, 2, FALSE), "")</f>
        <v/>
      </c>
      <c r="AI1820" s="423" t="str">
        <f t="shared" si="58"/>
        <v/>
      </c>
      <c r="AJ1820" s="424" t="str">
        <f t="shared" si="59"/>
        <v/>
      </c>
    </row>
    <row r="1821" spans="1:36" ht="30" customHeight="1">
      <c r="A1821" s="153">
        <v>1808</v>
      </c>
      <c r="B1821" s="857" t="str">
        <f>IF(基本情報入力シート!C1846="","",基本情報入力シート!C1846)</f>
        <v/>
      </c>
      <c r="C1821" s="858"/>
      <c r="D1821" s="858"/>
      <c r="E1821" s="858"/>
      <c r="F1821" s="858"/>
      <c r="G1821" s="858"/>
      <c r="H1821" s="858"/>
      <c r="I1821" s="859"/>
      <c r="J1821" s="405" t="str">
        <f>IF(基本情報入力シート!M1846="","",基本情報入力シート!M1846)</f>
        <v/>
      </c>
      <c r="K1821" s="406" t="str">
        <f>IF(基本情報入力シート!R1846="","",基本情報入力シート!R1846)</f>
        <v/>
      </c>
      <c r="L1821" s="406" t="str">
        <f>IF(基本情報入力シート!W1846="","",基本情報入力シート!W1846)</f>
        <v/>
      </c>
      <c r="M1821" s="405" t="str">
        <f>IF(基本情報入力シート!X1846="","",基本情報入力シート!X1846)</f>
        <v/>
      </c>
      <c r="N1821" s="157" t="str">
        <f>IF(基本情報入力シート!Y1846="","",基本情報入力シート!Y1846)</f>
        <v/>
      </c>
      <c r="O1821" s="164"/>
      <c r="P1821" s="43"/>
      <c r="Q1821" s="860"/>
      <c r="R1821" s="861"/>
      <c r="S1821" s="154" t="str">
        <f>IFERROR(ROUNDDOWN(Q1821*VLOOKUP(N1821,【参考】数式用!$AR$2:$AW$48,MATCH(P1821,【参考】数式用!$AT$4:$AW$4)+2,FALSE)*0.5, 0), "")</f>
        <v/>
      </c>
      <c r="T1821" s="47"/>
      <c r="U1821" s="156" t="str">
        <f>IFERROR(IF(AG1821&lt;&gt;"",Q1821*VLOOKUP(N1821,【参考】数式用!$AG$2:$AL$48,MATCH(P1821,【参考】数式用!$AI$4:$AL$4,0)+2,0), ""), "")</f>
        <v/>
      </c>
      <c r="V1821" s="42"/>
      <c r="W1821" s="862"/>
      <c r="X1821" s="863"/>
      <c r="Y1821" s="43"/>
      <c r="Z1821" s="48"/>
      <c r="AA1821" s="155"/>
      <c r="AB1821" s="49"/>
      <c r="AC1821" s="864" t="str">
        <f>IFERROR(IF(AG1821&lt;&gt;"",Z1821*VLOOKUP(N1821,【参考】数式用!$AG$2:$AL$48,MATCH(Y1821,【参考】数式用!$AI$4:$AL$4,0)+2,0), ""), "")</f>
        <v/>
      </c>
      <c r="AD1821" s="864"/>
      <c r="AE1821" s="409"/>
      <c r="AF1821" s="53"/>
      <c r="AG1821" s="421" t="str">
        <f>IFERROR(VLOOKUP(O1821, 【参考】数式用!$AY$5:$AY$13, 1, FALSE), "")</f>
        <v/>
      </c>
      <c r="AH1821" s="422" t="str">
        <f>IFERROR(VLOOKUP(N1821, 【参考】数式用!$BA$2:$BB$48, 2, FALSE), "")</f>
        <v/>
      </c>
      <c r="AI1821" s="423" t="str">
        <f t="shared" si="58"/>
        <v/>
      </c>
      <c r="AJ1821" s="424" t="str">
        <f t="shared" si="59"/>
        <v/>
      </c>
    </row>
    <row r="1822" spans="1:36" ht="30" customHeight="1">
      <c r="A1822" s="153">
        <v>1809</v>
      </c>
      <c r="B1822" s="857" t="str">
        <f>IF(基本情報入力シート!C1847="","",基本情報入力シート!C1847)</f>
        <v/>
      </c>
      <c r="C1822" s="858"/>
      <c r="D1822" s="858"/>
      <c r="E1822" s="858"/>
      <c r="F1822" s="858"/>
      <c r="G1822" s="858"/>
      <c r="H1822" s="858"/>
      <c r="I1822" s="859"/>
      <c r="J1822" s="405" t="str">
        <f>IF(基本情報入力シート!M1847="","",基本情報入力シート!M1847)</f>
        <v/>
      </c>
      <c r="K1822" s="406" t="str">
        <f>IF(基本情報入力シート!R1847="","",基本情報入力シート!R1847)</f>
        <v/>
      </c>
      <c r="L1822" s="406" t="str">
        <f>IF(基本情報入力シート!W1847="","",基本情報入力シート!W1847)</f>
        <v/>
      </c>
      <c r="M1822" s="405" t="str">
        <f>IF(基本情報入力シート!X1847="","",基本情報入力シート!X1847)</f>
        <v/>
      </c>
      <c r="N1822" s="157" t="str">
        <f>IF(基本情報入力シート!Y1847="","",基本情報入力シート!Y1847)</f>
        <v/>
      </c>
      <c r="O1822" s="164"/>
      <c r="P1822" s="43"/>
      <c r="Q1822" s="860"/>
      <c r="R1822" s="861"/>
      <c r="S1822" s="154" t="str">
        <f>IFERROR(ROUNDDOWN(Q1822*VLOOKUP(N1822,【参考】数式用!$AR$2:$AW$48,MATCH(P1822,【参考】数式用!$AT$4:$AW$4)+2,FALSE)*0.5, 0), "")</f>
        <v/>
      </c>
      <c r="T1822" s="47"/>
      <c r="U1822" s="156" t="str">
        <f>IFERROR(IF(AG1822&lt;&gt;"",Q1822*VLOOKUP(N1822,【参考】数式用!$AG$2:$AL$48,MATCH(P1822,【参考】数式用!$AI$4:$AL$4,0)+2,0), ""), "")</f>
        <v/>
      </c>
      <c r="V1822" s="42"/>
      <c r="W1822" s="862"/>
      <c r="X1822" s="863"/>
      <c r="Y1822" s="43"/>
      <c r="Z1822" s="48"/>
      <c r="AA1822" s="155"/>
      <c r="AB1822" s="49"/>
      <c r="AC1822" s="864" t="str">
        <f>IFERROR(IF(AG1822&lt;&gt;"",Z1822*VLOOKUP(N1822,【参考】数式用!$AG$2:$AL$48,MATCH(Y1822,【参考】数式用!$AI$4:$AL$4,0)+2,0), ""), "")</f>
        <v/>
      </c>
      <c r="AD1822" s="864"/>
      <c r="AE1822" s="409"/>
      <c r="AF1822" s="53"/>
      <c r="AG1822" s="421" t="str">
        <f>IFERROR(VLOOKUP(O1822, 【参考】数式用!$AY$5:$AY$13, 1, FALSE), "")</f>
        <v/>
      </c>
      <c r="AH1822" s="422" t="str">
        <f>IFERROR(VLOOKUP(N1822, 【参考】数式用!$BA$2:$BB$48, 2, FALSE), "")</f>
        <v/>
      </c>
      <c r="AI1822" s="423" t="str">
        <f t="shared" si="58"/>
        <v/>
      </c>
      <c r="AJ1822" s="424" t="str">
        <f t="shared" si="59"/>
        <v/>
      </c>
    </row>
    <row r="1823" spans="1:36" ht="30" customHeight="1">
      <c r="A1823" s="153">
        <v>1810</v>
      </c>
      <c r="B1823" s="857" t="str">
        <f>IF(基本情報入力シート!C1848="","",基本情報入力シート!C1848)</f>
        <v/>
      </c>
      <c r="C1823" s="858"/>
      <c r="D1823" s="858"/>
      <c r="E1823" s="858"/>
      <c r="F1823" s="858"/>
      <c r="G1823" s="858"/>
      <c r="H1823" s="858"/>
      <c r="I1823" s="859"/>
      <c r="J1823" s="405" t="str">
        <f>IF(基本情報入力シート!M1848="","",基本情報入力シート!M1848)</f>
        <v/>
      </c>
      <c r="K1823" s="406" t="str">
        <f>IF(基本情報入力シート!R1848="","",基本情報入力シート!R1848)</f>
        <v/>
      </c>
      <c r="L1823" s="406" t="str">
        <f>IF(基本情報入力シート!W1848="","",基本情報入力シート!W1848)</f>
        <v/>
      </c>
      <c r="M1823" s="405" t="str">
        <f>IF(基本情報入力シート!X1848="","",基本情報入力シート!X1848)</f>
        <v/>
      </c>
      <c r="N1823" s="157" t="str">
        <f>IF(基本情報入力シート!Y1848="","",基本情報入力シート!Y1848)</f>
        <v/>
      </c>
      <c r="O1823" s="164"/>
      <c r="P1823" s="43"/>
      <c r="Q1823" s="860"/>
      <c r="R1823" s="861"/>
      <c r="S1823" s="154" t="str">
        <f>IFERROR(ROUNDDOWN(Q1823*VLOOKUP(N1823,【参考】数式用!$AR$2:$AW$48,MATCH(P1823,【参考】数式用!$AT$4:$AW$4)+2,FALSE)*0.5, 0), "")</f>
        <v/>
      </c>
      <c r="T1823" s="47"/>
      <c r="U1823" s="156" t="str">
        <f>IFERROR(IF(AG1823&lt;&gt;"",Q1823*VLOOKUP(N1823,【参考】数式用!$AG$2:$AL$48,MATCH(P1823,【参考】数式用!$AI$4:$AL$4,0)+2,0), ""), "")</f>
        <v/>
      </c>
      <c r="V1823" s="42"/>
      <c r="W1823" s="862"/>
      <c r="X1823" s="863"/>
      <c r="Y1823" s="43"/>
      <c r="Z1823" s="48"/>
      <c r="AA1823" s="155"/>
      <c r="AB1823" s="49"/>
      <c r="AC1823" s="864" t="str">
        <f>IFERROR(IF(AG1823&lt;&gt;"",Z1823*VLOOKUP(N1823,【参考】数式用!$AG$2:$AL$48,MATCH(Y1823,【参考】数式用!$AI$4:$AL$4,0)+2,0), ""), "")</f>
        <v/>
      </c>
      <c r="AD1823" s="864"/>
      <c r="AE1823" s="409"/>
      <c r="AF1823" s="53"/>
      <c r="AG1823" s="421" t="str">
        <f>IFERROR(VLOOKUP(O1823, 【参考】数式用!$AY$5:$AY$13, 1, FALSE), "")</f>
        <v/>
      </c>
      <c r="AH1823" s="422" t="str">
        <f>IFERROR(VLOOKUP(N1823, 【参考】数式用!$BA$2:$BB$48, 2, FALSE), "")</f>
        <v/>
      </c>
      <c r="AI1823" s="423" t="str">
        <f t="shared" si="58"/>
        <v/>
      </c>
      <c r="AJ1823" s="424" t="str">
        <f t="shared" si="59"/>
        <v/>
      </c>
    </row>
    <row r="1824" spans="1:36" ht="30" customHeight="1">
      <c r="A1824" s="153">
        <v>1811</v>
      </c>
      <c r="B1824" s="857" t="str">
        <f>IF(基本情報入力シート!C1849="","",基本情報入力シート!C1849)</f>
        <v/>
      </c>
      <c r="C1824" s="858"/>
      <c r="D1824" s="858"/>
      <c r="E1824" s="858"/>
      <c r="F1824" s="858"/>
      <c r="G1824" s="858"/>
      <c r="H1824" s="858"/>
      <c r="I1824" s="859"/>
      <c r="J1824" s="405" t="str">
        <f>IF(基本情報入力シート!M1849="","",基本情報入力シート!M1849)</f>
        <v/>
      </c>
      <c r="K1824" s="406" t="str">
        <f>IF(基本情報入力シート!R1849="","",基本情報入力シート!R1849)</f>
        <v/>
      </c>
      <c r="L1824" s="406" t="str">
        <f>IF(基本情報入力シート!W1849="","",基本情報入力シート!W1849)</f>
        <v/>
      </c>
      <c r="M1824" s="405" t="str">
        <f>IF(基本情報入力シート!X1849="","",基本情報入力シート!X1849)</f>
        <v/>
      </c>
      <c r="N1824" s="157" t="str">
        <f>IF(基本情報入力シート!Y1849="","",基本情報入力シート!Y1849)</f>
        <v/>
      </c>
      <c r="O1824" s="164"/>
      <c r="P1824" s="43"/>
      <c r="Q1824" s="860"/>
      <c r="R1824" s="861"/>
      <c r="S1824" s="154" t="str">
        <f>IFERROR(ROUNDDOWN(Q1824*VLOOKUP(N1824,【参考】数式用!$AR$2:$AW$48,MATCH(P1824,【参考】数式用!$AT$4:$AW$4)+2,FALSE)*0.5, 0), "")</f>
        <v/>
      </c>
      <c r="T1824" s="47"/>
      <c r="U1824" s="156" t="str">
        <f>IFERROR(IF(AG1824&lt;&gt;"",Q1824*VLOOKUP(N1824,【参考】数式用!$AG$2:$AL$48,MATCH(P1824,【参考】数式用!$AI$4:$AL$4,0)+2,0), ""), "")</f>
        <v/>
      </c>
      <c r="V1824" s="42"/>
      <c r="W1824" s="862"/>
      <c r="X1824" s="863"/>
      <c r="Y1824" s="43"/>
      <c r="Z1824" s="48"/>
      <c r="AA1824" s="155"/>
      <c r="AB1824" s="49"/>
      <c r="AC1824" s="864" t="str">
        <f>IFERROR(IF(AG1824&lt;&gt;"",Z1824*VLOOKUP(N1824,【参考】数式用!$AG$2:$AL$48,MATCH(Y1824,【参考】数式用!$AI$4:$AL$4,0)+2,0), ""), "")</f>
        <v/>
      </c>
      <c r="AD1824" s="864"/>
      <c r="AE1824" s="409"/>
      <c r="AF1824" s="53"/>
      <c r="AG1824" s="421" t="str">
        <f>IFERROR(VLOOKUP(O1824, 【参考】数式用!$AY$5:$AY$13, 1, FALSE), "")</f>
        <v/>
      </c>
      <c r="AH1824" s="422" t="str">
        <f>IFERROR(VLOOKUP(N1824, 【参考】数式用!$BA$2:$BB$48, 2, FALSE), "")</f>
        <v/>
      </c>
      <c r="AI1824" s="423" t="str">
        <f t="shared" si="58"/>
        <v/>
      </c>
      <c r="AJ1824" s="424" t="str">
        <f t="shared" si="59"/>
        <v/>
      </c>
    </row>
    <row r="1825" spans="1:36" ht="30" customHeight="1">
      <c r="A1825" s="153">
        <v>1812</v>
      </c>
      <c r="B1825" s="857" t="str">
        <f>IF(基本情報入力シート!C1850="","",基本情報入力シート!C1850)</f>
        <v/>
      </c>
      <c r="C1825" s="858"/>
      <c r="D1825" s="858"/>
      <c r="E1825" s="858"/>
      <c r="F1825" s="858"/>
      <c r="G1825" s="858"/>
      <c r="H1825" s="858"/>
      <c r="I1825" s="859"/>
      <c r="J1825" s="405" t="str">
        <f>IF(基本情報入力シート!M1850="","",基本情報入力シート!M1850)</f>
        <v/>
      </c>
      <c r="K1825" s="406" t="str">
        <f>IF(基本情報入力シート!R1850="","",基本情報入力シート!R1850)</f>
        <v/>
      </c>
      <c r="L1825" s="406" t="str">
        <f>IF(基本情報入力シート!W1850="","",基本情報入力シート!W1850)</f>
        <v/>
      </c>
      <c r="M1825" s="405" t="str">
        <f>IF(基本情報入力シート!X1850="","",基本情報入力シート!X1850)</f>
        <v/>
      </c>
      <c r="N1825" s="157" t="str">
        <f>IF(基本情報入力シート!Y1850="","",基本情報入力シート!Y1850)</f>
        <v/>
      </c>
      <c r="O1825" s="164"/>
      <c r="P1825" s="43"/>
      <c r="Q1825" s="860"/>
      <c r="R1825" s="861"/>
      <c r="S1825" s="154" t="str">
        <f>IFERROR(ROUNDDOWN(Q1825*VLOOKUP(N1825,【参考】数式用!$AR$2:$AW$48,MATCH(P1825,【参考】数式用!$AT$4:$AW$4)+2,FALSE)*0.5, 0), "")</f>
        <v/>
      </c>
      <c r="T1825" s="47"/>
      <c r="U1825" s="156" t="str">
        <f>IFERROR(IF(AG1825&lt;&gt;"",Q1825*VLOOKUP(N1825,【参考】数式用!$AG$2:$AL$48,MATCH(P1825,【参考】数式用!$AI$4:$AL$4,0)+2,0), ""), "")</f>
        <v/>
      </c>
      <c r="V1825" s="42"/>
      <c r="W1825" s="862"/>
      <c r="X1825" s="863"/>
      <c r="Y1825" s="43"/>
      <c r="Z1825" s="48"/>
      <c r="AA1825" s="155"/>
      <c r="AB1825" s="49"/>
      <c r="AC1825" s="864" t="str">
        <f>IFERROR(IF(AG1825&lt;&gt;"",Z1825*VLOOKUP(N1825,【参考】数式用!$AG$2:$AL$48,MATCH(Y1825,【参考】数式用!$AI$4:$AL$4,0)+2,0), ""), "")</f>
        <v/>
      </c>
      <c r="AD1825" s="864"/>
      <c r="AE1825" s="409"/>
      <c r="AF1825" s="53"/>
      <c r="AG1825" s="421" t="str">
        <f>IFERROR(VLOOKUP(O1825, 【参考】数式用!$AY$5:$AY$13, 1, FALSE), "")</f>
        <v/>
      </c>
      <c r="AH1825" s="422" t="str">
        <f>IFERROR(VLOOKUP(N1825, 【参考】数式用!$BA$2:$BB$48, 2, FALSE), "")</f>
        <v/>
      </c>
      <c r="AI1825" s="423" t="str">
        <f t="shared" si="58"/>
        <v/>
      </c>
      <c r="AJ1825" s="424" t="str">
        <f t="shared" si="59"/>
        <v/>
      </c>
    </row>
    <row r="1826" spans="1:36" ht="30" customHeight="1">
      <c r="A1826" s="153">
        <v>1813</v>
      </c>
      <c r="B1826" s="857" t="str">
        <f>IF(基本情報入力シート!C1851="","",基本情報入力シート!C1851)</f>
        <v/>
      </c>
      <c r="C1826" s="858"/>
      <c r="D1826" s="858"/>
      <c r="E1826" s="858"/>
      <c r="F1826" s="858"/>
      <c r="G1826" s="858"/>
      <c r="H1826" s="858"/>
      <c r="I1826" s="859"/>
      <c r="J1826" s="405" t="str">
        <f>IF(基本情報入力シート!M1851="","",基本情報入力シート!M1851)</f>
        <v/>
      </c>
      <c r="K1826" s="406" t="str">
        <f>IF(基本情報入力シート!R1851="","",基本情報入力シート!R1851)</f>
        <v/>
      </c>
      <c r="L1826" s="406" t="str">
        <f>IF(基本情報入力シート!W1851="","",基本情報入力シート!W1851)</f>
        <v/>
      </c>
      <c r="M1826" s="405" t="str">
        <f>IF(基本情報入力シート!X1851="","",基本情報入力シート!X1851)</f>
        <v/>
      </c>
      <c r="N1826" s="157" t="str">
        <f>IF(基本情報入力シート!Y1851="","",基本情報入力シート!Y1851)</f>
        <v/>
      </c>
      <c r="O1826" s="164"/>
      <c r="P1826" s="43"/>
      <c r="Q1826" s="860"/>
      <c r="R1826" s="861"/>
      <c r="S1826" s="154" t="str">
        <f>IFERROR(ROUNDDOWN(Q1826*VLOOKUP(N1826,【参考】数式用!$AR$2:$AW$48,MATCH(P1826,【参考】数式用!$AT$4:$AW$4)+2,FALSE)*0.5, 0), "")</f>
        <v/>
      </c>
      <c r="T1826" s="47"/>
      <c r="U1826" s="156" t="str">
        <f>IFERROR(IF(AG1826&lt;&gt;"",Q1826*VLOOKUP(N1826,【参考】数式用!$AG$2:$AL$48,MATCH(P1826,【参考】数式用!$AI$4:$AL$4,0)+2,0), ""), "")</f>
        <v/>
      </c>
      <c r="V1826" s="42"/>
      <c r="W1826" s="862"/>
      <c r="X1826" s="863"/>
      <c r="Y1826" s="43"/>
      <c r="Z1826" s="48"/>
      <c r="AA1826" s="155"/>
      <c r="AB1826" s="49"/>
      <c r="AC1826" s="864" t="str">
        <f>IFERROR(IF(AG1826&lt;&gt;"",Z1826*VLOOKUP(N1826,【参考】数式用!$AG$2:$AL$48,MATCH(Y1826,【参考】数式用!$AI$4:$AL$4,0)+2,0), ""), "")</f>
        <v/>
      </c>
      <c r="AD1826" s="864"/>
      <c r="AE1826" s="409"/>
      <c r="AF1826" s="53"/>
      <c r="AG1826" s="421" t="str">
        <f>IFERROR(VLOOKUP(O1826, 【参考】数式用!$AY$5:$AY$13, 1, FALSE), "")</f>
        <v/>
      </c>
      <c r="AH1826" s="422" t="str">
        <f>IFERROR(VLOOKUP(N1826, 【参考】数式用!$BA$2:$BB$48, 2, FALSE), "")</f>
        <v/>
      </c>
      <c r="AI1826" s="423" t="str">
        <f t="shared" si="58"/>
        <v/>
      </c>
      <c r="AJ1826" s="424" t="str">
        <f t="shared" si="59"/>
        <v/>
      </c>
    </row>
    <row r="1827" spans="1:36" ht="30" customHeight="1">
      <c r="A1827" s="153">
        <v>1814</v>
      </c>
      <c r="B1827" s="857" t="str">
        <f>IF(基本情報入力シート!C1852="","",基本情報入力シート!C1852)</f>
        <v/>
      </c>
      <c r="C1827" s="858"/>
      <c r="D1827" s="858"/>
      <c r="E1827" s="858"/>
      <c r="F1827" s="858"/>
      <c r="G1827" s="858"/>
      <c r="H1827" s="858"/>
      <c r="I1827" s="859"/>
      <c r="J1827" s="405" t="str">
        <f>IF(基本情報入力シート!M1852="","",基本情報入力シート!M1852)</f>
        <v/>
      </c>
      <c r="K1827" s="406" t="str">
        <f>IF(基本情報入力シート!R1852="","",基本情報入力シート!R1852)</f>
        <v/>
      </c>
      <c r="L1827" s="406" t="str">
        <f>IF(基本情報入力シート!W1852="","",基本情報入力シート!W1852)</f>
        <v/>
      </c>
      <c r="M1827" s="405" t="str">
        <f>IF(基本情報入力シート!X1852="","",基本情報入力シート!X1852)</f>
        <v/>
      </c>
      <c r="N1827" s="157" t="str">
        <f>IF(基本情報入力シート!Y1852="","",基本情報入力シート!Y1852)</f>
        <v/>
      </c>
      <c r="O1827" s="164"/>
      <c r="P1827" s="43"/>
      <c r="Q1827" s="860"/>
      <c r="R1827" s="861"/>
      <c r="S1827" s="154" t="str">
        <f>IFERROR(ROUNDDOWN(Q1827*VLOOKUP(N1827,【参考】数式用!$AR$2:$AW$48,MATCH(P1827,【参考】数式用!$AT$4:$AW$4)+2,FALSE)*0.5, 0), "")</f>
        <v/>
      </c>
      <c r="T1827" s="47"/>
      <c r="U1827" s="156" t="str">
        <f>IFERROR(IF(AG1827&lt;&gt;"",Q1827*VLOOKUP(N1827,【参考】数式用!$AG$2:$AL$48,MATCH(P1827,【参考】数式用!$AI$4:$AL$4,0)+2,0), ""), "")</f>
        <v/>
      </c>
      <c r="V1827" s="42"/>
      <c r="W1827" s="862"/>
      <c r="X1827" s="863"/>
      <c r="Y1827" s="43"/>
      <c r="Z1827" s="48"/>
      <c r="AA1827" s="155"/>
      <c r="AB1827" s="49"/>
      <c r="AC1827" s="864" t="str">
        <f>IFERROR(IF(AG1827&lt;&gt;"",Z1827*VLOOKUP(N1827,【参考】数式用!$AG$2:$AL$48,MATCH(Y1827,【参考】数式用!$AI$4:$AL$4,0)+2,0), ""), "")</f>
        <v/>
      </c>
      <c r="AD1827" s="864"/>
      <c r="AE1827" s="409"/>
      <c r="AF1827" s="53"/>
      <c r="AG1827" s="421" t="str">
        <f>IFERROR(VLOOKUP(O1827, 【参考】数式用!$AY$5:$AY$13, 1, FALSE), "")</f>
        <v/>
      </c>
      <c r="AH1827" s="422" t="str">
        <f>IFERROR(VLOOKUP(N1827, 【参考】数式用!$BA$2:$BB$48, 2, FALSE), "")</f>
        <v/>
      </c>
      <c r="AI1827" s="423" t="str">
        <f t="shared" si="58"/>
        <v/>
      </c>
      <c r="AJ1827" s="424" t="str">
        <f t="shared" si="59"/>
        <v/>
      </c>
    </row>
    <row r="1828" spans="1:36" ht="30" customHeight="1">
      <c r="A1828" s="153">
        <v>1815</v>
      </c>
      <c r="B1828" s="857" t="str">
        <f>IF(基本情報入力シート!C1853="","",基本情報入力シート!C1853)</f>
        <v/>
      </c>
      <c r="C1828" s="858"/>
      <c r="D1828" s="858"/>
      <c r="E1828" s="858"/>
      <c r="F1828" s="858"/>
      <c r="G1828" s="858"/>
      <c r="H1828" s="858"/>
      <c r="I1828" s="859"/>
      <c r="J1828" s="405" t="str">
        <f>IF(基本情報入力シート!M1853="","",基本情報入力シート!M1853)</f>
        <v/>
      </c>
      <c r="K1828" s="406" t="str">
        <f>IF(基本情報入力シート!R1853="","",基本情報入力シート!R1853)</f>
        <v/>
      </c>
      <c r="L1828" s="406" t="str">
        <f>IF(基本情報入力シート!W1853="","",基本情報入力シート!W1853)</f>
        <v/>
      </c>
      <c r="M1828" s="405" t="str">
        <f>IF(基本情報入力シート!X1853="","",基本情報入力シート!X1853)</f>
        <v/>
      </c>
      <c r="N1828" s="157" t="str">
        <f>IF(基本情報入力シート!Y1853="","",基本情報入力シート!Y1853)</f>
        <v/>
      </c>
      <c r="O1828" s="164"/>
      <c r="P1828" s="43"/>
      <c r="Q1828" s="860"/>
      <c r="R1828" s="861"/>
      <c r="S1828" s="154" t="str">
        <f>IFERROR(ROUNDDOWN(Q1828*VLOOKUP(N1828,【参考】数式用!$AR$2:$AW$48,MATCH(P1828,【参考】数式用!$AT$4:$AW$4)+2,FALSE)*0.5, 0), "")</f>
        <v/>
      </c>
      <c r="T1828" s="47"/>
      <c r="U1828" s="156" t="str">
        <f>IFERROR(IF(AG1828&lt;&gt;"",Q1828*VLOOKUP(N1828,【参考】数式用!$AG$2:$AL$48,MATCH(P1828,【参考】数式用!$AI$4:$AL$4,0)+2,0), ""), "")</f>
        <v/>
      </c>
      <c r="V1828" s="42"/>
      <c r="W1828" s="862"/>
      <c r="X1828" s="863"/>
      <c r="Y1828" s="43"/>
      <c r="Z1828" s="48"/>
      <c r="AA1828" s="155"/>
      <c r="AB1828" s="49"/>
      <c r="AC1828" s="864" t="str">
        <f>IFERROR(IF(AG1828&lt;&gt;"",Z1828*VLOOKUP(N1828,【参考】数式用!$AG$2:$AL$48,MATCH(Y1828,【参考】数式用!$AI$4:$AL$4,0)+2,0), ""), "")</f>
        <v/>
      </c>
      <c r="AD1828" s="864"/>
      <c r="AE1828" s="409"/>
      <c r="AF1828" s="53"/>
      <c r="AG1828" s="421" t="str">
        <f>IFERROR(VLOOKUP(O1828, 【参考】数式用!$AY$5:$AY$13, 1, FALSE), "")</f>
        <v/>
      </c>
      <c r="AH1828" s="422" t="str">
        <f>IFERROR(VLOOKUP(N1828, 【参考】数式用!$BA$2:$BB$48, 2, FALSE), "")</f>
        <v/>
      </c>
      <c r="AI1828" s="423" t="str">
        <f t="shared" si="58"/>
        <v/>
      </c>
      <c r="AJ1828" s="424" t="str">
        <f t="shared" si="59"/>
        <v/>
      </c>
    </row>
    <row r="1829" spans="1:36" ht="30" customHeight="1">
      <c r="A1829" s="153">
        <v>1816</v>
      </c>
      <c r="B1829" s="857" t="str">
        <f>IF(基本情報入力シート!C1854="","",基本情報入力シート!C1854)</f>
        <v/>
      </c>
      <c r="C1829" s="858"/>
      <c r="D1829" s="858"/>
      <c r="E1829" s="858"/>
      <c r="F1829" s="858"/>
      <c r="G1829" s="858"/>
      <c r="H1829" s="858"/>
      <c r="I1829" s="859"/>
      <c r="J1829" s="405" t="str">
        <f>IF(基本情報入力シート!M1854="","",基本情報入力シート!M1854)</f>
        <v/>
      </c>
      <c r="K1829" s="406" t="str">
        <f>IF(基本情報入力シート!R1854="","",基本情報入力シート!R1854)</f>
        <v/>
      </c>
      <c r="L1829" s="406" t="str">
        <f>IF(基本情報入力シート!W1854="","",基本情報入力シート!W1854)</f>
        <v/>
      </c>
      <c r="M1829" s="405" t="str">
        <f>IF(基本情報入力シート!X1854="","",基本情報入力シート!X1854)</f>
        <v/>
      </c>
      <c r="N1829" s="157" t="str">
        <f>IF(基本情報入力シート!Y1854="","",基本情報入力シート!Y1854)</f>
        <v/>
      </c>
      <c r="O1829" s="164"/>
      <c r="P1829" s="43"/>
      <c r="Q1829" s="860"/>
      <c r="R1829" s="861"/>
      <c r="S1829" s="154" t="str">
        <f>IFERROR(ROUNDDOWN(Q1829*VLOOKUP(N1829,【参考】数式用!$AR$2:$AW$48,MATCH(P1829,【参考】数式用!$AT$4:$AW$4)+2,FALSE)*0.5, 0), "")</f>
        <v/>
      </c>
      <c r="T1829" s="47"/>
      <c r="U1829" s="156" t="str">
        <f>IFERROR(IF(AG1829&lt;&gt;"",Q1829*VLOOKUP(N1829,【参考】数式用!$AG$2:$AL$48,MATCH(P1829,【参考】数式用!$AI$4:$AL$4,0)+2,0), ""), "")</f>
        <v/>
      </c>
      <c r="V1829" s="42"/>
      <c r="W1829" s="862"/>
      <c r="X1829" s="863"/>
      <c r="Y1829" s="43"/>
      <c r="Z1829" s="48"/>
      <c r="AA1829" s="155"/>
      <c r="AB1829" s="49"/>
      <c r="AC1829" s="864" t="str">
        <f>IFERROR(IF(AG1829&lt;&gt;"",Z1829*VLOOKUP(N1829,【参考】数式用!$AG$2:$AL$48,MATCH(Y1829,【参考】数式用!$AI$4:$AL$4,0)+2,0), ""), "")</f>
        <v/>
      </c>
      <c r="AD1829" s="864"/>
      <c r="AE1829" s="409"/>
      <c r="AF1829" s="53"/>
      <c r="AG1829" s="421" t="str">
        <f>IFERROR(VLOOKUP(O1829, 【参考】数式用!$AY$5:$AY$13, 1, FALSE), "")</f>
        <v/>
      </c>
      <c r="AH1829" s="422" t="str">
        <f>IFERROR(VLOOKUP(N1829, 【参考】数式用!$BA$2:$BB$48, 2, FALSE), "")</f>
        <v/>
      </c>
      <c r="AI1829" s="423" t="str">
        <f t="shared" si="58"/>
        <v/>
      </c>
      <c r="AJ1829" s="424" t="str">
        <f t="shared" si="59"/>
        <v/>
      </c>
    </row>
    <row r="1830" spans="1:36" ht="30" customHeight="1">
      <c r="A1830" s="153">
        <v>1817</v>
      </c>
      <c r="B1830" s="857" t="str">
        <f>IF(基本情報入力シート!C1855="","",基本情報入力シート!C1855)</f>
        <v/>
      </c>
      <c r="C1830" s="858"/>
      <c r="D1830" s="858"/>
      <c r="E1830" s="858"/>
      <c r="F1830" s="858"/>
      <c r="G1830" s="858"/>
      <c r="H1830" s="858"/>
      <c r="I1830" s="859"/>
      <c r="J1830" s="405" t="str">
        <f>IF(基本情報入力シート!M1855="","",基本情報入力シート!M1855)</f>
        <v/>
      </c>
      <c r="K1830" s="406" t="str">
        <f>IF(基本情報入力シート!R1855="","",基本情報入力シート!R1855)</f>
        <v/>
      </c>
      <c r="L1830" s="406" t="str">
        <f>IF(基本情報入力シート!W1855="","",基本情報入力シート!W1855)</f>
        <v/>
      </c>
      <c r="M1830" s="405" t="str">
        <f>IF(基本情報入力シート!X1855="","",基本情報入力シート!X1855)</f>
        <v/>
      </c>
      <c r="N1830" s="157" t="str">
        <f>IF(基本情報入力シート!Y1855="","",基本情報入力シート!Y1855)</f>
        <v/>
      </c>
      <c r="O1830" s="164"/>
      <c r="P1830" s="43"/>
      <c r="Q1830" s="860"/>
      <c r="R1830" s="861"/>
      <c r="S1830" s="154" t="str">
        <f>IFERROR(ROUNDDOWN(Q1830*VLOOKUP(N1830,【参考】数式用!$AR$2:$AW$48,MATCH(P1830,【参考】数式用!$AT$4:$AW$4)+2,FALSE)*0.5, 0), "")</f>
        <v/>
      </c>
      <c r="T1830" s="47"/>
      <c r="U1830" s="156" t="str">
        <f>IFERROR(IF(AG1830&lt;&gt;"",Q1830*VLOOKUP(N1830,【参考】数式用!$AG$2:$AL$48,MATCH(P1830,【参考】数式用!$AI$4:$AL$4,0)+2,0), ""), "")</f>
        <v/>
      </c>
      <c r="V1830" s="42"/>
      <c r="W1830" s="862"/>
      <c r="X1830" s="863"/>
      <c r="Y1830" s="43"/>
      <c r="Z1830" s="48"/>
      <c r="AA1830" s="155"/>
      <c r="AB1830" s="49"/>
      <c r="AC1830" s="864" t="str">
        <f>IFERROR(IF(AG1830&lt;&gt;"",Z1830*VLOOKUP(N1830,【参考】数式用!$AG$2:$AL$48,MATCH(Y1830,【参考】数式用!$AI$4:$AL$4,0)+2,0), ""), "")</f>
        <v/>
      </c>
      <c r="AD1830" s="864"/>
      <c r="AE1830" s="409"/>
      <c r="AF1830" s="53"/>
      <c r="AG1830" s="421" t="str">
        <f>IFERROR(VLOOKUP(O1830, 【参考】数式用!$AY$5:$AY$13, 1, FALSE), "")</f>
        <v/>
      </c>
      <c r="AH1830" s="422" t="str">
        <f>IFERROR(VLOOKUP(N1830, 【参考】数式用!$BA$2:$BB$48, 2, FALSE), "")</f>
        <v/>
      </c>
      <c r="AI1830" s="423" t="str">
        <f t="shared" si="58"/>
        <v/>
      </c>
      <c r="AJ1830" s="424" t="str">
        <f t="shared" si="59"/>
        <v/>
      </c>
    </row>
    <row r="1831" spans="1:36" ht="30" customHeight="1">
      <c r="A1831" s="153">
        <v>1818</v>
      </c>
      <c r="B1831" s="857" t="str">
        <f>IF(基本情報入力シート!C1856="","",基本情報入力シート!C1856)</f>
        <v/>
      </c>
      <c r="C1831" s="858"/>
      <c r="D1831" s="858"/>
      <c r="E1831" s="858"/>
      <c r="F1831" s="858"/>
      <c r="G1831" s="858"/>
      <c r="H1831" s="858"/>
      <c r="I1831" s="859"/>
      <c r="J1831" s="405" t="str">
        <f>IF(基本情報入力シート!M1856="","",基本情報入力シート!M1856)</f>
        <v/>
      </c>
      <c r="K1831" s="406" t="str">
        <f>IF(基本情報入力シート!R1856="","",基本情報入力シート!R1856)</f>
        <v/>
      </c>
      <c r="L1831" s="406" t="str">
        <f>IF(基本情報入力シート!W1856="","",基本情報入力シート!W1856)</f>
        <v/>
      </c>
      <c r="M1831" s="405" t="str">
        <f>IF(基本情報入力シート!X1856="","",基本情報入力シート!X1856)</f>
        <v/>
      </c>
      <c r="N1831" s="157" t="str">
        <f>IF(基本情報入力シート!Y1856="","",基本情報入力シート!Y1856)</f>
        <v/>
      </c>
      <c r="O1831" s="164"/>
      <c r="P1831" s="43"/>
      <c r="Q1831" s="860"/>
      <c r="R1831" s="861"/>
      <c r="S1831" s="154" t="str">
        <f>IFERROR(ROUNDDOWN(Q1831*VLOOKUP(N1831,【参考】数式用!$AR$2:$AW$48,MATCH(P1831,【参考】数式用!$AT$4:$AW$4)+2,FALSE)*0.5, 0), "")</f>
        <v/>
      </c>
      <c r="T1831" s="47"/>
      <c r="U1831" s="156" t="str">
        <f>IFERROR(IF(AG1831&lt;&gt;"",Q1831*VLOOKUP(N1831,【参考】数式用!$AG$2:$AL$48,MATCH(P1831,【参考】数式用!$AI$4:$AL$4,0)+2,0), ""), "")</f>
        <v/>
      </c>
      <c r="V1831" s="42"/>
      <c r="W1831" s="862"/>
      <c r="X1831" s="863"/>
      <c r="Y1831" s="43"/>
      <c r="Z1831" s="48"/>
      <c r="AA1831" s="155"/>
      <c r="AB1831" s="49"/>
      <c r="AC1831" s="864" t="str">
        <f>IFERROR(IF(AG1831&lt;&gt;"",Z1831*VLOOKUP(N1831,【参考】数式用!$AG$2:$AL$48,MATCH(Y1831,【参考】数式用!$AI$4:$AL$4,0)+2,0), ""), "")</f>
        <v/>
      </c>
      <c r="AD1831" s="864"/>
      <c r="AE1831" s="409"/>
      <c r="AF1831" s="53"/>
      <c r="AG1831" s="421" t="str">
        <f>IFERROR(VLOOKUP(O1831, 【参考】数式用!$AY$5:$AY$13, 1, FALSE), "")</f>
        <v/>
      </c>
      <c r="AH1831" s="422" t="str">
        <f>IFERROR(VLOOKUP(N1831, 【参考】数式用!$BA$2:$BB$48, 2, FALSE), "")</f>
        <v/>
      </c>
      <c r="AI1831" s="423" t="str">
        <f t="shared" si="58"/>
        <v/>
      </c>
      <c r="AJ1831" s="424" t="str">
        <f t="shared" si="59"/>
        <v/>
      </c>
    </row>
    <row r="1832" spans="1:36" ht="30" customHeight="1">
      <c r="A1832" s="153">
        <v>1819</v>
      </c>
      <c r="B1832" s="857" t="str">
        <f>IF(基本情報入力シート!C1857="","",基本情報入力シート!C1857)</f>
        <v/>
      </c>
      <c r="C1832" s="858"/>
      <c r="D1832" s="858"/>
      <c r="E1832" s="858"/>
      <c r="F1832" s="858"/>
      <c r="G1832" s="858"/>
      <c r="H1832" s="858"/>
      <c r="I1832" s="859"/>
      <c r="J1832" s="405" t="str">
        <f>IF(基本情報入力シート!M1857="","",基本情報入力シート!M1857)</f>
        <v/>
      </c>
      <c r="K1832" s="406" t="str">
        <f>IF(基本情報入力シート!R1857="","",基本情報入力シート!R1857)</f>
        <v/>
      </c>
      <c r="L1832" s="406" t="str">
        <f>IF(基本情報入力シート!W1857="","",基本情報入力シート!W1857)</f>
        <v/>
      </c>
      <c r="M1832" s="405" t="str">
        <f>IF(基本情報入力シート!X1857="","",基本情報入力シート!X1857)</f>
        <v/>
      </c>
      <c r="N1832" s="157" t="str">
        <f>IF(基本情報入力シート!Y1857="","",基本情報入力シート!Y1857)</f>
        <v/>
      </c>
      <c r="O1832" s="164"/>
      <c r="P1832" s="43"/>
      <c r="Q1832" s="860"/>
      <c r="R1832" s="861"/>
      <c r="S1832" s="154" t="str">
        <f>IFERROR(ROUNDDOWN(Q1832*VLOOKUP(N1832,【参考】数式用!$AR$2:$AW$48,MATCH(P1832,【参考】数式用!$AT$4:$AW$4)+2,FALSE)*0.5, 0), "")</f>
        <v/>
      </c>
      <c r="T1832" s="47"/>
      <c r="U1832" s="156" t="str">
        <f>IFERROR(IF(AG1832&lt;&gt;"",Q1832*VLOOKUP(N1832,【参考】数式用!$AG$2:$AL$48,MATCH(P1832,【参考】数式用!$AI$4:$AL$4,0)+2,0), ""), "")</f>
        <v/>
      </c>
      <c r="V1832" s="42"/>
      <c r="W1832" s="862"/>
      <c r="X1832" s="863"/>
      <c r="Y1832" s="43"/>
      <c r="Z1832" s="48"/>
      <c r="AA1832" s="155"/>
      <c r="AB1832" s="49"/>
      <c r="AC1832" s="864" t="str">
        <f>IFERROR(IF(AG1832&lt;&gt;"",Z1832*VLOOKUP(N1832,【参考】数式用!$AG$2:$AL$48,MATCH(Y1832,【参考】数式用!$AI$4:$AL$4,0)+2,0), ""), "")</f>
        <v/>
      </c>
      <c r="AD1832" s="864"/>
      <c r="AE1832" s="409"/>
      <c r="AF1832" s="53"/>
      <c r="AG1832" s="421" t="str">
        <f>IFERROR(VLOOKUP(O1832, 【参考】数式用!$AY$5:$AY$13, 1, FALSE), "")</f>
        <v/>
      </c>
      <c r="AH1832" s="422" t="str">
        <f>IFERROR(VLOOKUP(N1832, 【参考】数式用!$BA$2:$BB$48, 2, FALSE), "")</f>
        <v/>
      </c>
      <c r="AI1832" s="423" t="str">
        <f t="shared" ref="AI1832:AI1895" si="60">IF(AND(OR(P1832="処遇改善加算Ⅰ",P1832="処遇改善加算Ⅱ"),AH1832="対象"), 1,"")</f>
        <v/>
      </c>
      <c r="AJ1832" s="424" t="str">
        <f t="shared" ref="AJ1832:AJ1895" si="61">IF(OR(Y1832="処遇改善加算Ⅰ",Y1832="処遇改善加算Ⅱ"),IF(AND(N1832&lt;&gt;"訪問型サービス（総合事業）",N1832&lt;&gt;"通所型サービス（総合事業）",N1832&lt;&gt;"（介護予防）短期入所生活介護",N1832&lt;&gt;"（介護予防）短期入所療養介護（老健）",N1832&lt;&gt;"（介護予防）短期入所療養介護 （病院等（老健以外）)",N1832&lt;&gt;"（介護予防）短期入所療養介護（医療院）"),1,""),"")</f>
        <v/>
      </c>
    </row>
    <row r="1833" spans="1:36" ht="30" customHeight="1">
      <c r="A1833" s="153">
        <v>1820</v>
      </c>
      <c r="B1833" s="857" t="str">
        <f>IF(基本情報入力シート!C1858="","",基本情報入力シート!C1858)</f>
        <v/>
      </c>
      <c r="C1833" s="858"/>
      <c r="D1833" s="858"/>
      <c r="E1833" s="858"/>
      <c r="F1833" s="858"/>
      <c r="G1833" s="858"/>
      <c r="H1833" s="858"/>
      <c r="I1833" s="859"/>
      <c r="J1833" s="405" t="str">
        <f>IF(基本情報入力シート!M1858="","",基本情報入力シート!M1858)</f>
        <v/>
      </c>
      <c r="K1833" s="406" t="str">
        <f>IF(基本情報入力シート!R1858="","",基本情報入力シート!R1858)</f>
        <v/>
      </c>
      <c r="L1833" s="406" t="str">
        <f>IF(基本情報入力シート!W1858="","",基本情報入力シート!W1858)</f>
        <v/>
      </c>
      <c r="M1833" s="405" t="str">
        <f>IF(基本情報入力シート!X1858="","",基本情報入力シート!X1858)</f>
        <v/>
      </c>
      <c r="N1833" s="157" t="str">
        <f>IF(基本情報入力シート!Y1858="","",基本情報入力シート!Y1858)</f>
        <v/>
      </c>
      <c r="O1833" s="164"/>
      <c r="P1833" s="43"/>
      <c r="Q1833" s="860"/>
      <c r="R1833" s="861"/>
      <c r="S1833" s="154" t="str">
        <f>IFERROR(ROUNDDOWN(Q1833*VLOOKUP(N1833,【参考】数式用!$AR$2:$AW$48,MATCH(P1833,【参考】数式用!$AT$4:$AW$4)+2,FALSE)*0.5, 0), "")</f>
        <v/>
      </c>
      <c r="T1833" s="47"/>
      <c r="U1833" s="156" t="str">
        <f>IFERROR(IF(AG1833&lt;&gt;"",Q1833*VLOOKUP(N1833,【参考】数式用!$AG$2:$AL$48,MATCH(P1833,【参考】数式用!$AI$4:$AL$4,0)+2,0), ""), "")</f>
        <v/>
      </c>
      <c r="V1833" s="42"/>
      <c r="W1833" s="862"/>
      <c r="X1833" s="863"/>
      <c r="Y1833" s="43"/>
      <c r="Z1833" s="48"/>
      <c r="AA1833" s="155"/>
      <c r="AB1833" s="49"/>
      <c r="AC1833" s="864" t="str">
        <f>IFERROR(IF(AG1833&lt;&gt;"",Z1833*VLOOKUP(N1833,【参考】数式用!$AG$2:$AL$48,MATCH(Y1833,【参考】数式用!$AI$4:$AL$4,0)+2,0), ""), "")</f>
        <v/>
      </c>
      <c r="AD1833" s="864"/>
      <c r="AE1833" s="409"/>
      <c r="AF1833" s="53"/>
      <c r="AG1833" s="421" t="str">
        <f>IFERROR(VLOOKUP(O1833, 【参考】数式用!$AY$5:$AY$13, 1, FALSE), "")</f>
        <v/>
      </c>
      <c r="AH1833" s="422" t="str">
        <f>IFERROR(VLOOKUP(N1833, 【参考】数式用!$BA$2:$BB$48, 2, FALSE), "")</f>
        <v/>
      </c>
      <c r="AI1833" s="423" t="str">
        <f t="shared" si="60"/>
        <v/>
      </c>
      <c r="AJ1833" s="424" t="str">
        <f t="shared" si="61"/>
        <v/>
      </c>
    </row>
    <row r="1834" spans="1:36" ht="30" customHeight="1">
      <c r="A1834" s="153">
        <v>1821</v>
      </c>
      <c r="B1834" s="857" t="str">
        <f>IF(基本情報入力シート!C1859="","",基本情報入力シート!C1859)</f>
        <v/>
      </c>
      <c r="C1834" s="858"/>
      <c r="D1834" s="858"/>
      <c r="E1834" s="858"/>
      <c r="F1834" s="858"/>
      <c r="G1834" s="858"/>
      <c r="H1834" s="858"/>
      <c r="I1834" s="859"/>
      <c r="J1834" s="405" t="str">
        <f>IF(基本情報入力シート!M1859="","",基本情報入力シート!M1859)</f>
        <v/>
      </c>
      <c r="K1834" s="406" t="str">
        <f>IF(基本情報入力シート!R1859="","",基本情報入力シート!R1859)</f>
        <v/>
      </c>
      <c r="L1834" s="406" t="str">
        <f>IF(基本情報入力シート!W1859="","",基本情報入力シート!W1859)</f>
        <v/>
      </c>
      <c r="M1834" s="405" t="str">
        <f>IF(基本情報入力シート!X1859="","",基本情報入力シート!X1859)</f>
        <v/>
      </c>
      <c r="N1834" s="157" t="str">
        <f>IF(基本情報入力シート!Y1859="","",基本情報入力シート!Y1859)</f>
        <v/>
      </c>
      <c r="O1834" s="164"/>
      <c r="P1834" s="43"/>
      <c r="Q1834" s="860"/>
      <c r="R1834" s="861"/>
      <c r="S1834" s="154" t="str">
        <f>IFERROR(ROUNDDOWN(Q1834*VLOOKUP(N1834,【参考】数式用!$AR$2:$AW$48,MATCH(P1834,【参考】数式用!$AT$4:$AW$4)+2,FALSE)*0.5, 0), "")</f>
        <v/>
      </c>
      <c r="T1834" s="47"/>
      <c r="U1834" s="156" t="str">
        <f>IFERROR(IF(AG1834&lt;&gt;"",Q1834*VLOOKUP(N1834,【参考】数式用!$AG$2:$AL$48,MATCH(P1834,【参考】数式用!$AI$4:$AL$4,0)+2,0), ""), "")</f>
        <v/>
      </c>
      <c r="V1834" s="42"/>
      <c r="W1834" s="862"/>
      <c r="X1834" s="863"/>
      <c r="Y1834" s="43"/>
      <c r="Z1834" s="48"/>
      <c r="AA1834" s="155"/>
      <c r="AB1834" s="49"/>
      <c r="AC1834" s="864" t="str">
        <f>IFERROR(IF(AG1834&lt;&gt;"",Z1834*VLOOKUP(N1834,【参考】数式用!$AG$2:$AL$48,MATCH(Y1834,【参考】数式用!$AI$4:$AL$4,0)+2,0), ""), "")</f>
        <v/>
      </c>
      <c r="AD1834" s="864"/>
      <c r="AE1834" s="409"/>
      <c r="AF1834" s="53"/>
      <c r="AG1834" s="421" t="str">
        <f>IFERROR(VLOOKUP(O1834, 【参考】数式用!$AY$5:$AY$13, 1, FALSE), "")</f>
        <v/>
      </c>
      <c r="AH1834" s="422" t="str">
        <f>IFERROR(VLOOKUP(N1834, 【参考】数式用!$BA$2:$BB$48, 2, FALSE), "")</f>
        <v/>
      </c>
      <c r="AI1834" s="423" t="str">
        <f t="shared" si="60"/>
        <v/>
      </c>
      <c r="AJ1834" s="424" t="str">
        <f t="shared" si="61"/>
        <v/>
      </c>
    </row>
    <row r="1835" spans="1:36" ht="30" customHeight="1">
      <c r="A1835" s="153">
        <v>1822</v>
      </c>
      <c r="B1835" s="857" t="str">
        <f>IF(基本情報入力シート!C1860="","",基本情報入力シート!C1860)</f>
        <v/>
      </c>
      <c r="C1835" s="858"/>
      <c r="D1835" s="858"/>
      <c r="E1835" s="858"/>
      <c r="F1835" s="858"/>
      <c r="G1835" s="858"/>
      <c r="H1835" s="858"/>
      <c r="I1835" s="859"/>
      <c r="J1835" s="405" t="str">
        <f>IF(基本情報入力シート!M1860="","",基本情報入力シート!M1860)</f>
        <v/>
      </c>
      <c r="K1835" s="406" t="str">
        <f>IF(基本情報入力シート!R1860="","",基本情報入力シート!R1860)</f>
        <v/>
      </c>
      <c r="L1835" s="406" t="str">
        <f>IF(基本情報入力シート!W1860="","",基本情報入力シート!W1860)</f>
        <v/>
      </c>
      <c r="M1835" s="405" t="str">
        <f>IF(基本情報入力シート!X1860="","",基本情報入力シート!X1860)</f>
        <v/>
      </c>
      <c r="N1835" s="157" t="str">
        <f>IF(基本情報入力シート!Y1860="","",基本情報入力シート!Y1860)</f>
        <v/>
      </c>
      <c r="O1835" s="164"/>
      <c r="P1835" s="43"/>
      <c r="Q1835" s="860"/>
      <c r="R1835" s="861"/>
      <c r="S1835" s="154" t="str">
        <f>IFERROR(ROUNDDOWN(Q1835*VLOOKUP(N1835,【参考】数式用!$AR$2:$AW$48,MATCH(P1835,【参考】数式用!$AT$4:$AW$4)+2,FALSE)*0.5, 0), "")</f>
        <v/>
      </c>
      <c r="T1835" s="47"/>
      <c r="U1835" s="156" t="str">
        <f>IFERROR(IF(AG1835&lt;&gt;"",Q1835*VLOOKUP(N1835,【参考】数式用!$AG$2:$AL$48,MATCH(P1835,【参考】数式用!$AI$4:$AL$4,0)+2,0), ""), "")</f>
        <v/>
      </c>
      <c r="V1835" s="42"/>
      <c r="W1835" s="862"/>
      <c r="X1835" s="863"/>
      <c r="Y1835" s="43"/>
      <c r="Z1835" s="48"/>
      <c r="AA1835" s="155"/>
      <c r="AB1835" s="49"/>
      <c r="AC1835" s="864" t="str">
        <f>IFERROR(IF(AG1835&lt;&gt;"",Z1835*VLOOKUP(N1835,【参考】数式用!$AG$2:$AL$48,MATCH(Y1835,【参考】数式用!$AI$4:$AL$4,0)+2,0), ""), "")</f>
        <v/>
      </c>
      <c r="AD1835" s="864"/>
      <c r="AE1835" s="409"/>
      <c r="AF1835" s="53"/>
      <c r="AG1835" s="421" t="str">
        <f>IFERROR(VLOOKUP(O1835, 【参考】数式用!$AY$5:$AY$13, 1, FALSE), "")</f>
        <v/>
      </c>
      <c r="AH1835" s="422" t="str">
        <f>IFERROR(VLOOKUP(N1835, 【参考】数式用!$BA$2:$BB$48, 2, FALSE), "")</f>
        <v/>
      </c>
      <c r="AI1835" s="423" t="str">
        <f t="shared" si="60"/>
        <v/>
      </c>
      <c r="AJ1835" s="424" t="str">
        <f t="shared" si="61"/>
        <v/>
      </c>
    </row>
    <row r="1836" spans="1:36" ht="30" customHeight="1">
      <c r="A1836" s="153">
        <v>1823</v>
      </c>
      <c r="B1836" s="857" t="str">
        <f>IF(基本情報入力シート!C1861="","",基本情報入力シート!C1861)</f>
        <v/>
      </c>
      <c r="C1836" s="858"/>
      <c r="D1836" s="858"/>
      <c r="E1836" s="858"/>
      <c r="F1836" s="858"/>
      <c r="G1836" s="858"/>
      <c r="H1836" s="858"/>
      <c r="I1836" s="859"/>
      <c r="J1836" s="405" t="str">
        <f>IF(基本情報入力シート!M1861="","",基本情報入力シート!M1861)</f>
        <v/>
      </c>
      <c r="K1836" s="406" t="str">
        <f>IF(基本情報入力シート!R1861="","",基本情報入力シート!R1861)</f>
        <v/>
      </c>
      <c r="L1836" s="406" t="str">
        <f>IF(基本情報入力シート!W1861="","",基本情報入力シート!W1861)</f>
        <v/>
      </c>
      <c r="M1836" s="405" t="str">
        <f>IF(基本情報入力シート!X1861="","",基本情報入力シート!X1861)</f>
        <v/>
      </c>
      <c r="N1836" s="157" t="str">
        <f>IF(基本情報入力シート!Y1861="","",基本情報入力シート!Y1861)</f>
        <v/>
      </c>
      <c r="O1836" s="164"/>
      <c r="P1836" s="43"/>
      <c r="Q1836" s="860"/>
      <c r="R1836" s="861"/>
      <c r="S1836" s="154" t="str">
        <f>IFERROR(ROUNDDOWN(Q1836*VLOOKUP(N1836,【参考】数式用!$AR$2:$AW$48,MATCH(P1836,【参考】数式用!$AT$4:$AW$4)+2,FALSE)*0.5, 0), "")</f>
        <v/>
      </c>
      <c r="T1836" s="47"/>
      <c r="U1836" s="156" t="str">
        <f>IFERROR(IF(AG1836&lt;&gt;"",Q1836*VLOOKUP(N1836,【参考】数式用!$AG$2:$AL$48,MATCH(P1836,【参考】数式用!$AI$4:$AL$4,0)+2,0), ""), "")</f>
        <v/>
      </c>
      <c r="V1836" s="42"/>
      <c r="W1836" s="862"/>
      <c r="X1836" s="863"/>
      <c r="Y1836" s="43"/>
      <c r="Z1836" s="48"/>
      <c r="AA1836" s="155"/>
      <c r="AB1836" s="49"/>
      <c r="AC1836" s="864" t="str">
        <f>IFERROR(IF(AG1836&lt;&gt;"",Z1836*VLOOKUP(N1836,【参考】数式用!$AG$2:$AL$48,MATCH(Y1836,【参考】数式用!$AI$4:$AL$4,0)+2,0), ""), "")</f>
        <v/>
      </c>
      <c r="AD1836" s="864"/>
      <c r="AE1836" s="409"/>
      <c r="AF1836" s="53"/>
      <c r="AG1836" s="421" t="str">
        <f>IFERROR(VLOOKUP(O1836, 【参考】数式用!$AY$5:$AY$13, 1, FALSE), "")</f>
        <v/>
      </c>
      <c r="AH1836" s="422" t="str">
        <f>IFERROR(VLOOKUP(N1836, 【参考】数式用!$BA$2:$BB$48, 2, FALSE), "")</f>
        <v/>
      </c>
      <c r="AI1836" s="423" t="str">
        <f t="shared" si="60"/>
        <v/>
      </c>
      <c r="AJ1836" s="424" t="str">
        <f t="shared" si="61"/>
        <v/>
      </c>
    </row>
    <row r="1837" spans="1:36" ht="30" customHeight="1">
      <c r="A1837" s="153">
        <v>1824</v>
      </c>
      <c r="B1837" s="857" t="str">
        <f>IF(基本情報入力シート!C1862="","",基本情報入力シート!C1862)</f>
        <v/>
      </c>
      <c r="C1837" s="858"/>
      <c r="D1837" s="858"/>
      <c r="E1837" s="858"/>
      <c r="F1837" s="858"/>
      <c r="G1837" s="858"/>
      <c r="H1837" s="858"/>
      <c r="I1837" s="859"/>
      <c r="J1837" s="405" t="str">
        <f>IF(基本情報入力シート!M1862="","",基本情報入力シート!M1862)</f>
        <v/>
      </c>
      <c r="K1837" s="406" t="str">
        <f>IF(基本情報入力シート!R1862="","",基本情報入力シート!R1862)</f>
        <v/>
      </c>
      <c r="L1837" s="406" t="str">
        <f>IF(基本情報入力シート!W1862="","",基本情報入力シート!W1862)</f>
        <v/>
      </c>
      <c r="M1837" s="405" t="str">
        <f>IF(基本情報入力シート!X1862="","",基本情報入力シート!X1862)</f>
        <v/>
      </c>
      <c r="N1837" s="157" t="str">
        <f>IF(基本情報入力シート!Y1862="","",基本情報入力シート!Y1862)</f>
        <v/>
      </c>
      <c r="O1837" s="164"/>
      <c r="P1837" s="43"/>
      <c r="Q1837" s="860"/>
      <c r="R1837" s="861"/>
      <c r="S1837" s="154" t="str">
        <f>IFERROR(ROUNDDOWN(Q1837*VLOOKUP(N1837,【参考】数式用!$AR$2:$AW$48,MATCH(P1837,【参考】数式用!$AT$4:$AW$4)+2,FALSE)*0.5, 0), "")</f>
        <v/>
      </c>
      <c r="T1837" s="47"/>
      <c r="U1837" s="156" t="str">
        <f>IFERROR(IF(AG1837&lt;&gt;"",Q1837*VLOOKUP(N1837,【参考】数式用!$AG$2:$AL$48,MATCH(P1837,【参考】数式用!$AI$4:$AL$4,0)+2,0), ""), "")</f>
        <v/>
      </c>
      <c r="V1837" s="42"/>
      <c r="W1837" s="862"/>
      <c r="X1837" s="863"/>
      <c r="Y1837" s="43"/>
      <c r="Z1837" s="48"/>
      <c r="AA1837" s="155"/>
      <c r="AB1837" s="49"/>
      <c r="AC1837" s="864" t="str">
        <f>IFERROR(IF(AG1837&lt;&gt;"",Z1837*VLOOKUP(N1837,【参考】数式用!$AG$2:$AL$48,MATCH(Y1837,【参考】数式用!$AI$4:$AL$4,0)+2,0), ""), "")</f>
        <v/>
      </c>
      <c r="AD1837" s="864"/>
      <c r="AE1837" s="409"/>
      <c r="AF1837" s="53"/>
      <c r="AG1837" s="421" t="str">
        <f>IFERROR(VLOOKUP(O1837, 【参考】数式用!$AY$5:$AY$13, 1, FALSE), "")</f>
        <v/>
      </c>
      <c r="AH1837" s="422" t="str">
        <f>IFERROR(VLOOKUP(N1837, 【参考】数式用!$BA$2:$BB$48, 2, FALSE), "")</f>
        <v/>
      </c>
      <c r="AI1837" s="423" t="str">
        <f t="shared" si="60"/>
        <v/>
      </c>
      <c r="AJ1837" s="424" t="str">
        <f t="shared" si="61"/>
        <v/>
      </c>
    </row>
    <row r="1838" spans="1:36" ht="30" customHeight="1">
      <c r="A1838" s="153">
        <v>1825</v>
      </c>
      <c r="B1838" s="857" t="str">
        <f>IF(基本情報入力シート!C1863="","",基本情報入力シート!C1863)</f>
        <v/>
      </c>
      <c r="C1838" s="858"/>
      <c r="D1838" s="858"/>
      <c r="E1838" s="858"/>
      <c r="F1838" s="858"/>
      <c r="G1838" s="858"/>
      <c r="H1838" s="858"/>
      <c r="I1838" s="859"/>
      <c r="J1838" s="405" t="str">
        <f>IF(基本情報入力シート!M1863="","",基本情報入力シート!M1863)</f>
        <v/>
      </c>
      <c r="K1838" s="406" t="str">
        <f>IF(基本情報入力シート!R1863="","",基本情報入力シート!R1863)</f>
        <v/>
      </c>
      <c r="L1838" s="406" t="str">
        <f>IF(基本情報入力シート!W1863="","",基本情報入力シート!W1863)</f>
        <v/>
      </c>
      <c r="M1838" s="405" t="str">
        <f>IF(基本情報入力シート!X1863="","",基本情報入力シート!X1863)</f>
        <v/>
      </c>
      <c r="N1838" s="157" t="str">
        <f>IF(基本情報入力シート!Y1863="","",基本情報入力シート!Y1863)</f>
        <v/>
      </c>
      <c r="O1838" s="164"/>
      <c r="P1838" s="43"/>
      <c r="Q1838" s="860"/>
      <c r="R1838" s="861"/>
      <c r="S1838" s="154" t="str">
        <f>IFERROR(ROUNDDOWN(Q1838*VLOOKUP(N1838,【参考】数式用!$AR$2:$AW$48,MATCH(P1838,【参考】数式用!$AT$4:$AW$4)+2,FALSE)*0.5, 0), "")</f>
        <v/>
      </c>
      <c r="T1838" s="47"/>
      <c r="U1838" s="156" t="str">
        <f>IFERROR(IF(AG1838&lt;&gt;"",Q1838*VLOOKUP(N1838,【参考】数式用!$AG$2:$AL$48,MATCH(P1838,【参考】数式用!$AI$4:$AL$4,0)+2,0), ""), "")</f>
        <v/>
      </c>
      <c r="V1838" s="42"/>
      <c r="W1838" s="862"/>
      <c r="X1838" s="863"/>
      <c r="Y1838" s="43"/>
      <c r="Z1838" s="48"/>
      <c r="AA1838" s="155"/>
      <c r="AB1838" s="49"/>
      <c r="AC1838" s="864" t="str">
        <f>IFERROR(IF(AG1838&lt;&gt;"",Z1838*VLOOKUP(N1838,【参考】数式用!$AG$2:$AL$48,MATCH(Y1838,【参考】数式用!$AI$4:$AL$4,0)+2,0), ""), "")</f>
        <v/>
      </c>
      <c r="AD1838" s="864"/>
      <c r="AE1838" s="409"/>
      <c r="AF1838" s="53"/>
      <c r="AG1838" s="421" t="str">
        <f>IFERROR(VLOOKUP(O1838, 【参考】数式用!$AY$5:$AY$13, 1, FALSE), "")</f>
        <v/>
      </c>
      <c r="AH1838" s="422" t="str">
        <f>IFERROR(VLOOKUP(N1838, 【参考】数式用!$BA$2:$BB$48, 2, FALSE), "")</f>
        <v/>
      </c>
      <c r="AI1838" s="423" t="str">
        <f t="shared" si="60"/>
        <v/>
      </c>
      <c r="AJ1838" s="424" t="str">
        <f t="shared" si="61"/>
        <v/>
      </c>
    </row>
    <row r="1839" spans="1:36" ht="30" customHeight="1">
      <c r="A1839" s="153">
        <v>1826</v>
      </c>
      <c r="B1839" s="857" t="str">
        <f>IF(基本情報入力シート!C1864="","",基本情報入力シート!C1864)</f>
        <v/>
      </c>
      <c r="C1839" s="858"/>
      <c r="D1839" s="858"/>
      <c r="E1839" s="858"/>
      <c r="F1839" s="858"/>
      <c r="G1839" s="858"/>
      <c r="H1839" s="858"/>
      <c r="I1839" s="859"/>
      <c r="J1839" s="405" t="str">
        <f>IF(基本情報入力シート!M1864="","",基本情報入力シート!M1864)</f>
        <v/>
      </c>
      <c r="K1839" s="406" t="str">
        <f>IF(基本情報入力シート!R1864="","",基本情報入力シート!R1864)</f>
        <v/>
      </c>
      <c r="L1839" s="406" t="str">
        <f>IF(基本情報入力シート!W1864="","",基本情報入力シート!W1864)</f>
        <v/>
      </c>
      <c r="M1839" s="405" t="str">
        <f>IF(基本情報入力シート!X1864="","",基本情報入力シート!X1864)</f>
        <v/>
      </c>
      <c r="N1839" s="157" t="str">
        <f>IF(基本情報入力シート!Y1864="","",基本情報入力シート!Y1864)</f>
        <v/>
      </c>
      <c r="O1839" s="164"/>
      <c r="P1839" s="43"/>
      <c r="Q1839" s="860"/>
      <c r="R1839" s="861"/>
      <c r="S1839" s="154" t="str">
        <f>IFERROR(ROUNDDOWN(Q1839*VLOOKUP(N1839,【参考】数式用!$AR$2:$AW$48,MATCH(P1839,【参考】数式用!$AT$4:$AW$4)+2,FALSE)*0.5, 0), "")</f>
        <v/>
      </c>
      <c r="T1839" s="47"/>
      <c r="U1839" s="156" t="str">
        <f>IFERROR(IF(AG1839&lt;&gt;"",Q1839*VLOOKUP(N1839,【参考】数式用!$AG$2:$AL$48,MATCH(P1839,【参考】数式用!$AI$4:$AL$4,0)+2,0), ""), "")</f>
        <v/>
      </c>
      <c r="V1839" s="42"/>
      <c r="W1839" s="862"/>
      <c r="X1839" s="863"/>
      <c r="Y1839" s="43"/>
      <c r="Z1839" s="48"/>
      <c r="AA1839" s="155"/>
      <c r="AB1839" s="49"/>
      <c r="AC1839" s="864" t="str">
        <f>IFERROR(IF(AG1839&lt;&gt;"",Z1839*VLOOKUP(N1839,【参考】数式用!$AG$2:$AL$48,MATCH(Y1839,【参考】数式用!$AI$4:$AL$4,0)+2,0), ""), "")</f>
        <v/>
      </c>
      <c r="AD1839" s="864"/>
      <c r="AE1839" s="409"/>
      <c r="AF1839" s="53"/>
      <c r="AG1839" s="421" t="str">
        <f>IFERROR(VLOOKUP(O1839, 【参考】数式用!$AY$5:$AY$13, 1, FALSE), "")</f>
        <v/>
      </c>
      <c r="AH1839" s="422" t="str">
        <f>IFERROR(VLOOKUP(N1839, 【参考】数式用!$BA$2:$BB$48, 2, FALSE), "")</f>
        <v/>
      </c>
      <c r="AI1839" s="423" t="str">
        <f t="shared" si="60"/>
        <v/>
      </c>
      <c r="AJ1839" s="424" t="str">
        <f t="shared" si="61"/>
        <v/>
      </c>
    </row>
    <row r="1840" spans="1:36" ht="30" customHeight="1">
      <c r="A1840" s="153">
        <v>1827</v>
      </c>
      <c r="B1840" s="857" t="str">
        <f>IF(基本情報入力シート!C1865="","",基本情報入力シート!C1865)</f>
        <v/>
      </c>
      <c r="C1840" s="858"/>
      <c r="D1840" s="858"/>
      <c r="E1840" s="858"/>
      <c r="F1840" s="858"/>
      <c r="G1840" s="858"/>
      <c r="H1840" s="858"/>
      <c r="I1840" s="859"/>
      <c r="J1840" s="405" t="str">
        <f>IF(基本情報入力シート!M1865="","",基本情報入力シート!M1865)</f>
        <v/>
      </c>
      <c r="K1840" s="406" t="str">
        <f>IF(基本情報入力シート!R1865="","",基本情報入力シート!R1865)</f>
        <v/>
      </c>
      <c r="L1840" s="406" t="str">
        <f>IF(基本情報入力シート!W1865="","",基本情報入力シート!W1865)</f>
        <v/>
      </c>
      <c r="M1840" s="405" t="str">
        <f>IF(基本情報入力シート!X1865="","",基本情報入力シート!X1865)</f>
        <v/>
      </c>
      <c r="N1840" s="157" t="str">
        <f>IF(基本情報入力シート!Y1865="","",基本情報入力シート!Y1865)</f>
        <v/>
      </c>
      <c r="O1840" s="164"/>
      <c r="P1840" s="43"/>
      <c r="Q1840" s="860"/>
      <c r="R1840" s="861"/>
      <c r="S1840" s="154" t="str">
        <f>IFERROR(ROUNDDOWN(Q1840*VLOOKUP(N1840,【参考】数式用!$AR$2:$AW$48,MATCH(P1840,【参考】数式用!$AT$4:$AW$4)+2,FALSE)*0.5, 0), "")</f>
        <v/>
      </c>
      <c r="T1840" s="47"/>
      <c r="U1840" s="156" t="str">
        <f>IFERROR(IF(AG1840&lt;&gt;"",Q1840*VLOOKUP(N1840,【参考】数式用!$AG$2:$AL$48,MATCH(P1840,【参考】数式用!$AI$4:$AL$4,0)+2,0), ""), "")</f>
        <v/>
      </c>
      <c r="V1840" s="42"/>
      <c r="W1840" s="862"/>
      <c r="X1840" s="863"/>
      <c r="Y1840" s="43"/>
      <c r="Z1840" s="48"/>
      <c r="AA1840" s="155"/>
      <c r="AB1840" s="49"/>
      <c r="AC1840" s="864" t="str">
        <f>IFERROR(IF(AG1840&lt;&gt;"",Z1840*VLOOKUP(N1840,【参考】数式用!$AG$2:$AL$48,MATCH(Y1840,【参考】数式用!$AI$4:$AL$4,0)+2,0), ""), "")</f>
        <v/>
      </c>
      <c r="AD1840" s="864"/>
      <c r="AE1840" s="409"/>
      <c r="AF1840" s="53"/>
      <c r="AG1840" s="421" t="str">
        <f>IFERROR(VLOOKUP(O1840, 【参考】数式用!$AY$5:$AY$13, 1, FALSE), "")</f>
        <v/>
      </c>
      <c r="AH1840" s="422" t="str">
        <f>IFERROR(VLOOKUP(N1840, 【参考】数式用!$BA$2:$BB$48, 2, FALSE), "")</f>
        <v/>
      </c>
      <c r="AI1840" s="423" t="str">
        <f t="shared" si="60"/>
        <v/>
      </c>
      <c r="AJ1840" s="424" t="str">
        <f t="shared" si="61"/>
        <v/>
      </c>
    </row>
    <row r="1841" spans="1:36" ht="30" customHeight="1">
      <c r="A1841" s="153">
        <v>1828</v>
      </c>
      <c r="B1841" s="857" t="str">
        <f>IF(基本情報入力シート!C1866="","",基本情報入力シート!C1866)</f>
        <v/>
      </c>
      <c r="C1841" s="858"/>
      <c r="D1841" s="858"/>
      <c r="E1841" s="858"/>
      <c r="F1841" s="858"/>
      <c r="G1841" s="858"/>
      <c r="H1841" s="858"/>
      <c r="I1841" s="859"/>
      <c r="J1841" s="405" t="str">
        <f>IF(基本情報入力シート!M1866="","",基本情報入力シート!M1866)</f>
        <v/>
      </c>
      <c r="K1841" s="406" t="str">
        <f>IF(基本情報入力シート!R1866="","",基本情報入力シート!R1866)</f>
        <v/>
      </c>
      <c r="L1841" s="406" t="str">
        <f>IF(基本情報入力シート!W1866="","",基本情報入力シート!W1866)</f>
        <v/>
      </c>
      <c r="M1841" s="405" t="str">
        <f>IF(基本情報入力シート!X1866="","",基本情報入力シート!X1866)</f>
        <v/>
      </c>
      <c r="N1841" s="157" t="str">
        <f>IF(基本情報入力シート!Y1866="","",基本情報入力シート!Y1866)</f>
        <v/>
      </c>
      <c r="O1841" s="164"/>
      <c r="P1841" s="43"/>
      <c r="Q1841" s="860"/>
      <c r="R1841" s="861"/>
      <c r="S1841" s="154" t="str">
        <f>IFERROR(ROUNDDOWN(Q1841*VLOOKUP(N1841,【参考】数式用!$AR$2:$AW$48,MATCH(P1841,【参考】数式用!$AT$4:$AW$4)+2,FALSE)*0.5, 0), "")</f>
        <v/>
      </c>
      <c r="T1841" s="47"/>
      <c r="U1841" s="156" t="str">
        <f>IFERROR(IF(AG1841&lt;&gt;"",Q1841*VLOOKUP(N1841,【参考】数式用!$AG$2:$AL$48,MATCH(P1841,【参考】数式用!$AI$4:$AL$4,0)+2,0), ""), "")</f>
        <v/>
      </c>
      <c r="V1841" s="42"/>
      <c r="W1841" s="862"/>
      <c r="X1841" s="863"/>
      <c r="Y1841" s="43"/>
      <c r="Z1841" s="48"/>
      <c r="AA1841" s="155"/>
      <c r="AB1841" s="49"/>
      <c r="AC1841" s="864" t="str">
        <f>IFERROR(IF(AG1841&lt;&gt;"",Z1841*VLOOKUP(N1841,【参考】数式用!$AG$2:$AL$48,MATCH(Y1841,【参考】数式用!$AI$4:$AL$4,0)+2,0), ""), "")</f>
        <v/>
      </c>
      <c r="AD1841" s="864"/>
      <c r="AE1841" s="409"/>
      <c r="AF1841" s="53"/>
      <c r="AG1841" s="421" t="str">
        <f>IFERROR(VLOOKUP(O1841, 【参考】数式用!$AY$5:$AY$13, 1, FALSE), "")</f>
        <v/>
      </c>
      <c r="AH1841" s="422" t="str">
        <f>IFERROR(VLOOKUP(N1841, 【参考】数式用!$BA$2:$BB$48, 2, FALSE), "")</f>
        <v/>
      </c>
      <c r="AI1841" s="423" t="str">
        <f t="shared" si="60"/>
        <v/>
      </c>
      <c r="AJ1841" s="424" t="str">
        <f t="shared" si="61"/>
        <v/>
      </c>
    </row>
    <row r="1842" spans="1:36" ht="30" customHeight="1">
      <c r="A1842" s="153">
        <v>1829</v>
      </c>
      <c r="B1842" s="857" t="str">
        <f>IF(基本情報入力シート!C1867="","",基本情報入力シート!C1867)</f>
        <v/>
      </c>
      <c r="C1842" s="858"/>
      <c r="D1842" s="858"/>
      <c r="E1842" s="858"/>
      <c r="F1842" s="858"/>
      <c r="G1842" s="858"/>
      <c r="H1842" s="858"/>
      <c r="I1842" s="859"/>
      <c r="J1842" s="405" t="str">
        <f>IF(基本情報入力シート!M1867="","",基本情報入力シート!M1867)</f>
        <v/>
      </c>
      <c r="K1842" s="406" t="str">
        <f>IF(基本情報入力シート!R1867="","",基本情報入力シート!R1867)</f>
        <v/>
      </c>
      <c r="L1842" s="406" t="str">
        <f>IF(基本情報入力シート!W1867="","",基本情報入力シート!W1867)</f>
        <v/>
      </c>
      <c r="M1842" s="405" t="str">
        <f>IF(基本情報入力シート!X1867="","",基本情報入力シート!X1867)</f>
        <v/>
      </c>
      <c r="N1842" s="157" t="str">
        <f>IF(基本情報入力シート!Y1867="","",基本情報入力シート!Y1867)</f>
        <v/>
      </c>
      <c r="O1842" s="164"/>
      <c r="P1842" s="43"/>
      <c r="Q1842" s="860"/>
      <c r="R1842" s="861"/>
      <c r="S1842" s="154" t="str">
        <f>IFERROR(ROUNDDOWN(Q1842*VLOOKUP(N1842,【参考】数式用!$AR$2:$AW$48,MATCH(P1842,【参考】数式用!$AT$4:$AW$4)+2,FALSE)*0.5, 0), "")</f>
        <v/>
      </c>
      <c r="T1842" s="47"/>
      <c r="U1842" s="156" t="str">
        <f>IFERROR(IF(AG1842&lt;&gt;"",Q1842*VLOOKUP(N1842,【参考】数式用!$AG$2:$AL$48,MATCH(P1842,【参考】数式用!$AI$4:$AL$4,0)+2,0), ""), "")</f>
        <v/>
      </c>
      <c r="V1842" s="42"/>
      <c r="W1842" s="862"/>
      <c r="X1842" s="863"/>
      <c r="Y1842" s="43"/>
      <c r="Z1842" s="48"/>
      <c r="AA1842" s="155"/>
      <c r="AB1842" s="49"/>
      <c r="AC1842" s="864" t="str">
        <f>IFERROR(IF(AG1842&lt;&gt;"",Z1842*VLOOKUP(N1842,【参考】数式用!$AG$2:$AL$48,MATCH(Y1842,【参考】数式用!$AI$4:$AL$4,0)+2,0), ""), "")</f>
        <v/>
      </c>
      <c r="AD1842" s="864"/>
      <c r="AE1842" s="409"/>
      <c r="AF1842" s="53"/>
      <c r="AG1842" s="421" t="str">
        <f>IFERROR(VLOOKUP(O1842, 【参考】数式用!$AY$5:$AY$13, 1, FALSE), "")</f>
        <v/>
      </c>
      <c r="AH1842" s="422" t="str">
        <f>IFERROR(VLOOKUP(N1842, 【参考】数式用!$BA$2:$BB$48, 2, FALSE), "")</f>
        <v/>
      </c>
      <c r="AI1842" s="423" t="str">
        <f t="shared" si="60"/>
        <v/>
      </c>
      <c r="AJ1842" s="424" t="str">
        <f t="shared" si="61"/>
        <v/>
      </c>
    </row>
    <row r="1843" spans="1:36" ht="30" customHeight="1">
      <c r="A1843" s="153">
        <v>1830</v>
      </c>
      <c r="B1843" s="857" t="str">
        <f>IF(基本情報入力シート!C1868="","",基本情報入力シート!C1868)</f>
        <v/>
      </c>
      <c r="C1843" s="858"/>
      <c r="D1843" s="858"/>
      <c r="E1843" s="858"/>
      <c r="F1843" s="858"/>
      <c r="G1843" s="858"/>
      <c r="H1843" s="858"/>
      <c r="I1843" s="859"/>
      <c r="J1843" s="405" t="str">
        <f>IF(基本情報入力シート!M1868="","",基本情報入力シート!M1868)</f>
        <v/>
      </c>
      <c r="K1843" s="406" t="str">
        <f>IF(基本情報入力シート!R1868="","",基本情報入力シート!R1868)</f>
        <v/>
      </c>
      <c r="L1843" s="406" t="str">
        <f>IF(基本情報入力シート!W1868="","",基本情報入力シート!W1868)</f>
        <v/>
      </c>
      <c r="M1843" s="405" t="str">
        <f>IF(基本情報入力シート!X1868="","",基本情報入力シート!X1868)</f>
        <v/>
      </c>
      <c r="N1843" s="157" t="str">
        <f>IF(基本情報入力シート!Y1868="","",基本情報入力シート!Y1868)</f>
        <v/>
      </c>
      <c r="O1843" s="164"/>
      <c r="P1843" s="43"/>
      <c r="Q1843" s="860"/>
      <c r="R1843" s="861"/>
      <c r="S1843" s="154" t="str">
        <f>IFERROR(ROUNDDOWN(Q1843*VLOOKUP(N1843,【参考】数式用!$AR$2:$AW$48,MATCH(P1843,【参考】数式用!$AT$4:$AW$4)+2,FALSE)*0.5, 0), "")</f>
        <v/>
      </c>
      <c r="T1843" s="47"/>
      <c r="U1843" s="156" t="str">
        <f>IFERROR(IF(AG1843&lt;&gt;"",Q1843*VLOOKUP(N1843,【参考】数式用!$AG$2:$AL$48,MATCH(P1843,【参考】数式用!$AI$4:$AL$4,0)+2,0), ""), "")</f>
        <v/>
      </c>
      <c r="V1843" s="42"/>
      <c r="W1843" s="862"/>
      <c r="X1843" s="863"/>
      <c r="Y1843" s="43"/>
      <c r="Z1843" s="48"/>
      <c r="AA1843" s="155"/>
      <c r="AB1843" s="49"/>
      <c r="AC1843" s="864" t="str">
        <f>IFERROR(IF(AG1843&lt;&gt;"",Z1843*VLOOKUP(N1843,【参考】数式用!$AG$2:$AL$48,MATCH(Y1843,【参考】数式用!$AI$4:$AL$4,0)+2,0), ""), "")</f>
        <v/>
      </c>
      <c r="AD1843" s="864"/>
      <c r="AE1843" s="409"/>
      <c r="AF1843" s="53"/>
      <c r="AG1843" s="421" t="str">
        <f>IFERROR(VLOOKUP(O1843, 【参考】数式用!$AY$5:$AY$13, 1, FALSE), "")</f>
        <v/>
      </c>
      <c r="AH1843" s="422" t="str">
        <f>IFERROR(VLOOKUP(N1843, 【参考】数式用!$BA$2:$BB$48, 2, FALSE), "")</f>
        <v/>
      </c>
      <c r="AI1843" s="423" t="str">
        <f t="shared" si="60"/>
        <v/>
      </c>
      <c r="AJ1843" s="424" t="str">
        <f t="shared" si="61"/>
        <v/>
      </c>
    </row>
    <row r="1844" spans="1:36" ht="30" customHeight="1">
      <c r="A1844" s="153">
        <v>1831</v>
      </c>
      <c r="B1844" s="857" t="str">
        <f>IF(基本情報入力シート!C1869="","",基本情報入力シート!C1869)</f>
        <v/>
      </c>
      <c r="C1844" s="858"/>
      <c r="D1844" s="858"/>
      <c r="E1844" s="858"/>
      <c r="F1844" s="858"/>
      <c r="G1844" s="858"/>
      <c r="H1844" s="858"/>
      <c r="I1844" s="859"/>
      <c r="J1844" s="405" t="str">
        <f>IF(基本情報入力シート!M1869="","",基本情報入力シート!M1869)</f>
        <v/>
      </c>
      <c r="K1844" s="406" t="str">
        <f>IF(基本情報入力シート!R1869="","",基本情報入力シート!R1869)</f>
        <v/>
      </c>
      <c r="L1844" s="406" t="str">
        <f>IF(基本情報入力シート!W1869="","",基本情報入力シート!W1869)</f>
        <v/>
      </c>
      <c r="M1844" s="405" t="str">
        <f>IF(基本情報入力シート!X1869="","",基本情報入力シート!X1869)</f>
        <v/>
      </c>
      <c r="N1844" s="157" t="str">
        <f>IF(基本情報入力シート!Y1869="","",基本情報入力シート!Y1869)</f>
        <v/>
      </c>
      <c r="O1844" s="164"/>
      <c r="P1844" s="43"/>
      <c r="Q1844" s="860"/>
      <c r="R1844" s="861"/>
      <c r="S1844" s="154" t="str">
        <f>IFERROR(ROUNDDOWN(Q1844*VLOOKUP(N1844,【参考】数式用!$AR$2:$AW$48,MATCH(P1844,【参考】数式用!$AT$4:$AW$4)+2,FALSE)*0.5, 0), "")</f>
        <v/>
      </c>
      <c r="T1844" s="47"/>
      <c r="U1844" s="156" t="str">
        <f>IFERROR(IF(AG1844&lt;&gt;"",Q1844*VLOOKUP(N1844,【参考】数式用!$AG$2:$AL$48,MATCH(P1844,【参考】数式用!$AI$4:$AL$4,0)+2,0), ""), "")</f>
        <v/>
      </c>
      <c r="V1844" s="42"/>
      <c r="W1844" s="862"/>
      <c r="X1844" s="863"/>
      <c r="Y1844" s="43"/>
      <c r="Z1844" s="48"/>
      <c r="AA1844" s="155"/>
      <c r="AB1844" s="49"/>
      <c r="AC1844" s="864" t="str">
        <f>IFERROR(IF(AG1844&lt;&gt;"",Z1844*VLOOKUP(N1844,【参考】数式用!$AG$2:$AL$48,MATCH(Y1844,【参考】数式用!$AI$4:$AL$4,0)+2,0), ""), "")</f>
        <v/>
      </c>
      <c r="AD1844" s="864"/>
      <c r="AE1844" s="409"/>
      <c r="AF1844" s="53"/>
      <c r="AG1844" s="421" t="str">
        <f>IFERROR(VLOOKUP(O1844, 【参考】数式用!$AY$5:$AY$13, 1, FALSE), "")</f>
        <v/>
      </c>
      <c r="AH1844" s="422" t="str">
        <f>IFERROR(VLOOKUP(N1844, 【参考】数式用!$BA$2:$BB$48, 2, FALSE), "")</f>
        <v/>
      </c>
      <c r="AI1844" s="423" t="str">
        <f t="shared" si="60"/>
        <v/>
      </c>
      <c r="AJ1844" s="424" t="str">
        <f t="shared" si="61"/>
        <v/>
      </c>
    </row>
    <row r="1845" spans="1:36" ht="30" customHeight="1">
      <c r="A1845" s="153">
        <v>1832</v>
      </c>
      <c r="B1845" s="857" t="str">
        <f>IF(基本情報入力シート!C1870="","",基本情報入力シート!C1870)</f>
        <v/>
      </c>
      <c r="C1845" s="858"/>
      <c r="D1845" s="858"/>
      <c r="E1845" s="858"/>
      <c r="F1845" s="858"/>
      <c r="G1845" s="858"/>
      <c r="H1845" s="858"/>
      <c r="I1845" s="859"/>
      <c r="J1845" s="405" t="str">
        <f>IF(基本情報入力シート!M1870="","",基本情報入力シート!M1870)</f>
        <v/>
      </c>
      <c r="K1845" s="406" t="str">
        <f>IF(基本情報入力シート!R1870="","",基本情報入力シート!R1870)</f>
        <v/>
      </c>
      <c r="L1845" s="406" t="str">
        <f>IF(基本情報入力シート!W1870="","",基本情報入力シート!W1870)</f>
        <v/>
      </c>
      <c r="M1845" s="405" t="str">
        <f>IF(基本情報入力シート!X1870="","",基本情報入力シート!X1870)</f>
        <v/>
      </c>
      <c r="N1845" s="157" t="str">
        <f>IF(基本情報入力シート!Y1870="","",基本情報入力シート!Y1870)</f>
        <v/>
      </c>
      <c r="O1845" s="164"/>
      <c r="P1845" s="43"/>
      <c r="Q1845" s="860"/>
      <c r="R1845" s="861"/>
      <c r="S1845" s="154" t="str">
        <f>IFERROR(ROUNDDOWN(Q1845*VLOOKUP(N1845,【参考】数式用!$AR$2:$AW$48,MATCH(P1845,【参考】数式用!$AT$4:$AW$4)+2,FALSE)*0.5, 0), "")</f>
        <v/>
      </c>
      <c r="T1845" s="47"/>
      <c r="U1845" s="156" t="str">
        <f>IFERROR(IF(AG1845&lt;&gt;"",Q1845*VLOOKUP(N1845,【参考】数式用!$AG$2:$AL$48,MATCH(P1845,【参考】数式用!$AI$4:$AL$4,0)+2,0), ""), "")</f>
        <v/>
      </c>
      <c r="V1845" s="42"/>
      <c r="W1845" s="862"/>
      <c r="X1845" s="863"/>
      <c r="Y1845" s="43"/>
      <c r="Z1845" s="48"/>
      <c r="AA1845" s="155"/>
      <c r="AB1845" s="49"/>
      <c r="AC1845" s="864" t="str">
        <f>IFERROR(IF(AG1845&lt;&gt;"",Z1845*VLOOKUP(N1845,【参考】数式用!$AG$2:$AL$48,MATCH(Y1845,【参考】数式用!$AI$4:$AL$4,0)+2,0), ""), "")</f>
        <v/>
      </c>
      <c r="AD1845" s="864"/>
      <c r="AE1845" s="409"/>
      <c r="AF1845" s="53"/>
      <c r="AG1845" s="421" t="str">
        <f>IFERROR(VLOOKUP(O1845, 【参考】数式用!$AY$5:$AY$13, 1, FALSE), "")</f>
        <v/>
      </c>
      <c r="AH1845" s="422" t="str">
        <f>IFERROR(VLOOKUP(N1845, 【参考】数式用!$BA$2:$BB$48, 2, FALSE), "")</f>
        <v/>
      </c>
      <c r="AI1845" s="423" t="str">
        <f t="shared" si="60"/>
        <v/>
      </c>
      <c r="AJ1845" s="424" t="str">
        <f t="shared" si="61"/>
        <v/>
      </c>
    </row>
    <row r="1846" spans="1:36" ht="30" customHeight="1">
      <c r="A1846" s="153">
        <v>1833</v>
      </c>
      <c r="B1846" s="857" t="str">
        <f>IF(基本情報入力シート!C1871="","",基本情報入力シート!C1871)</f>
        <v/>
      </c>
      <c r="C1846" s="858"/>
      <c r="D1846" s="858"/>
      <c r="E1846" s="858"/>
      <c r="F1846" s="858"/>
      <c r="G1846" s="858"/>
      <c r="H1846" s="858"/>
      <c r="I1846" s="859"/>
      <c r="J1846" s="405" t="str">
        <f>IF(基本情報入力シート!M1871="","",基本情報入力シート!M1871)</f>
        <v/>
      </c>
      <c r="K1846" s="406" t="str">
        <f>IF(基本情報入力シート!R1871="","",基本情報入力シート!R1871)</f>
        <v/>
      </c>
      <c r="L1846" s="406" t="str">
        <f>IF(基本情報入力シート!W1871="","",基本情報入力シート!W1871)</f>
        <v/>
      </c>
      <c r="M1846" s="405" t="str">
        <f>IF(基本情報入力シート!X1871="","",基本情報入力シート!X1871)</f>
        <v/>
      </c>
      <c r="N1846" s="157" t="str">
        <f>IF(基本情報入力シート!Y1871="","",基本情報入力シート!Y1871)</f>
        <v/>
      </c>
      <c r="O1846" s="164"/>
      <c r="P1846" s="43"/>
      <c r="Q1846" s="860"/>
      <c r="R1846" s="861"/>
      <c r="S1846" s="154" t="str">
        <f>IFERROR(ROUNDDOWN(Q1846*VLOOKUP(N1846,【参考】数式用!$AR$2:$AW$48,MATCH(P1846,【参考】数式用!$AT$4:$AW$4)+2,FALSE)*0.5, 0), "")</f>
        <v/>
      </c>
      <c r="T1846" s="47"/>
      <c r="U1846" s="156" t="str">
        <f>IFERROR(IF(AG1846&lt;&gt;"",Q1846*VLOOKUP(N1846,【参考】数式用!$AG$2:$AL$48,MATCH(P1846,【参考】数式用!$AI$4:$AL$4,0)+2,0), ""), "")</f>
        <v/>
      </c>
      <c r="V1846" s="42"/>
      <c r="W1846" s="862"/>
      <c r="X1846" s="863"/>
      <c r="Y1846" s="43"/>
      <c r="Z1846" s="48"/>
      <c r="AA1846" s="155"/>
      <c r="AB1846" s="49"/>
      <c r="AC1846" s="864" t="str">
        <f>IFERROR(IF(AG1846&lt;&gt;"",Z1846*VLOOKUP(N1846,【参考】数式用!$AG$2:$AL$48,MATCH(Y1846,【参考】数式用!$AI$4:$AL$4,0)+2,0), ""), "")</f>
        <v/>
      </c>
      <c r="AD1846" s="864"/>
      <c r="AE1846" s="409"/>
      <c r="AF1846" s="53"/>
      <c r="AG1846" s="421" t="str">
        <f>IFERROR(VLOOKUP(O1846, 【参考】数式用!$AY$5:$AY$13, 1, FALSE), "")</f>
        <v/>
      </c>
      <c r="AH1846" s="422" t="str">
        <f>IFERROR(VLOOKUP(N1846, 【参考】数式用!$BA$2:$BB$48, 2, FALSE), "")</f>
        <v/>
      </c>
      <c r="AI1846" s="423" t="str">
        <f t="shared" si="60"/>
        <v/>
      </c>
      <c r="AJ1846" s="424" t="str">
        <f t="shared" si="61"/>
        <v/>
      </c>
    </row>
    <row r="1847" spans="1:36" ht="30" customHeight="1">
      <c r="A1847" s="153">
        <v>1834</v>
      </c>
      <c r="B1847" s="857" t="str">
        <f>IF(基本情報入力シート!C1872="","",基本情報入力シート!C1872)</f>
        <v/>
      </c>
      <c r="C1847" s="858"/>
      <c r="D1847" s="858"/>
      <c r="E1847" s="858"/>
      <c r="F1847" s="858"/>
      <c r="G1847" s="858"/>
      <c r="H1847" s="858"/>
      <c r="I1847" s="859"/>
      <c r="J1847" s="405" t="str">
        <f>IF(基本情報入力シート!M1872="","",基本情報入力シート!M1872)</f>
        <v/>
      </c>
      <c r="K1847" s="406" t="str">
        <f>IF(基本情報入力シート!R1872="","",基本情報入力シート!R1872)</f>
        <v/>
      </c>
      <c r="L1847" s="406" t="str">
        <f>IF(基本情報入力シート!W1872="","",基本情報入力シート!W1872)</f>
        <v/>
      </c>
      <c r="M1847" s="405" t="str">
        <f>IF(基本情報入力シート!X1872="","",基本情報入力シート!X1872)</f>
        <v/>
      </c>
      <c r="N1847" s="157" t="str">
        <f>IF(基本情報入力シート!Y1872="","",基本情報入力シート!Y1872)</f>
        <v/>
      </c>
      <c r="O1847" s="164"/>
      <c r="P1847" s="43"/>
      <c r="Q1847" s="860"/>
      <c r="R1847" s="861"/>
      <c r="S1847" s="154" t="str">
        <f>IFERROR(ROUNDDOWN(Q1847*VLOOKUP(N1847,【参考】数式用!$AR$2:$AW$48,MATCH(P1847,【参考】数式用!$AT$4:$AW$4)+2,FALSE)*0.5, 0), "")</f>
        <v/>
      </c>
      <c r="T1847" s="47"/>
      <c r="U1847" s="156" t="str">
        <f>IFERROR(IF(AG1847&lt;&gt;"",Q1847*VLOOKUP(N1847,【参考】数式用!$AG$2:$AL$48,MATCH(P1847,【参考】数式用!$AI$4:$AL$4,0)+2,0), ""), "")</f>
        <v/>
      </c>
      <c r="V1847" s="42"/>
      <c r="W1847" s="862"/>
      <c r="X1847" s="863"/>
      <c r="Y1847" s="43"/>
      <c r="Z1847" s="48"/>
      <c r="AA1847" s="155"/>
      <c r="AB1847" s="49"/>
      <c r="AC1847" s="864" t="str">
        <f>IFERROR(IF(AG1847&lt;&gt;"",Z1847*VLOOKUP(N1847,【参考】数式用!$AG$2:$AL$48,MATCH(Y1847,【参考】数式用!$AI$4:$AL$4,0)+2,0), ""), "")</f>
        <v/>
      </c>
      <c r="AD1847" s="864"/>
      <c r="AE1847" s="409"/>
      <c r="AF1847" s="53"/>
      <c r="AG1847" s="421" t="str">
        <f>IFERROR(VLOOKUP(O1847, 【参考】数式用!$AY$5:$AY$13, 1, FALSE), "")</f>
        <v/>
      </c>
      <c r="AH1847" s="422" t="str">
        <f>IFERROR(VLOOKUP(N1847, 【参考】数式用!$BA$2:$BB$48, 2, FALSE), "")</f>
        <v/>
      </c>
      <c r="AI1847" s="423" t="str">
        <f t="shared" si="60"/>
        <v/>
      </c>
      <c r="AJ1847" s="424" t="str">
        <f t="shared" si="61"/>
        <v/>
      </c>
    </row>
    <row r="1848" spans="1:36" ht="30" customHeight="1">
      <c r="A1848" s="153">
        <v>1835</v>
      </c>
      <c r="B1848" s="857" t="str">
        <f>IF(基本情報入力シート!C1873="","",基本情報入力シート!C1873)</f>
        <v/>
      </c>
      <c r="C1848" s="858"/>
      <c r="D1848" s="858"/>
      <c r="E1848" s="858"/>
      <c r="F1848" s="858"/>
      <c r="G1848" s="858"/>
      <c r="H1848" s="858"/>
      <c r="I1848" s="859"/>
      <c r="J1848" s="405" t="str">
        <f>IF(基本情報入力シート!M1873="","",基本情報入力シート!M1873)</f>
        <v/>
      </c>
      <c r="K1848" s="406" t="str">
        <f>IF(基本情報入力シート!R1873="","",基本情報入力シート!R1873)</f>
        <v/>
      </c>
      <c r="L1848" s="406" t="str">
        <f>IF(基本情報入力シート!W1873="","",基本情報入力シート!W1873)</f>
        <v/>
      </c>
      <c r="M1848" s="405" t="str">
        <f>IF(基本情報入力シート!X1873="","",基本情報入力シート!X1873)</f>
        <v/>
      </c>
      <c r="N1848" s="157" t="str">
        <f>IF(基本情報入力シート!Y1873="","",基本情報入力シート!Y1873)</f>
        <v/>
      </c>
      <c r="O1848" s="164"/>
      <c r="P1848" s="43"/>
      <c r="Q1848" s="860"/>
      <c r="R1848" s="861"/>
      <c r="S1848" s="154" t="str">
        <f>IFERROR(ROUNDDOWN(Q1848*VLOOKUP(N1848,【参考】数式用!$AR$2:$AW$48,MATCH(P1848,【参考】数式用!$AT$4:$AW$4)+2,FALSE)*0.5, 0), "")</f>
        <v/>
      </c>
      <c r="T1848" s="47"/>
      <c r="U1848" s="156" t="str">
        <f>IFERROR(IF(AG1848&lt;&gt;"",Q1848*VLOOKUP(N1848,【参考】数式用!$AG$2:$AL$48,MATCH(P1848,【参考】数式用!$AI$4:$AL$4,0)+2,0), ""), "")</f>
        <v/>
      </c>
      <c r="V1848" s="42"/>
      <c r="W1848" s="862"/>
      <c r="X1848" s="863"/>
      <c r="Y1848" s="43"/>
      <c r="Z1848" s="48"/>
      <c r="AA1848" s="155"/>
      <c r="AB1848" s="49"/>
      <c r="AC1848" s="864" t="str">
        <f>IFERROR(IF(AG1848&lt;&gt;"",Z1848*VLOOKUP(N1848,【参考】数式用!$AG$2:$AL$48,MATCH(Y1848,【参考】数式用!$AI$4:$AL$4,0)+2,0), ""), "")</f>
        <v/>
      </c>
      <c r="AD1848" s="864"/>
      <c r="AE1848" s="409"/>
      <c r="AF1848" s="53"/>
      <c r="AG1848" s="421" t="str">
        <f>IFERROR(VLOOKUP(O1848, 【参考】数式用!$AY$5:$AY$13, 1, FALSE), "")</f>
        <v/>
      </c>
      <c r="AH1848" s="422" t="str">
        <f>IFERROR(VLOOKUP(N1848, 【参考】数式用!$BA$2:$BB$48, 2, FALSE), "")</f>
        <v/>
      </c>
      <c r="AI1848" s="423" t="str">
        <f t="shared" si="60"/>
        <v/>
      </c>
      <c r="AJ1848" s="424" t="str">
        <f t="shared" si="61"/>
        <v/>
      </c>
    </row>
    <row r="1849" spans="1:36" ht="30" customHeight="1">
      <c r="A1849" s="153">
        <v>1836</v>
      </c>
      <c r="B1849" s="857" t="str">
        <f>IF(基本情報入力シート!C1874="","",基本情報入力シート!C1874)</f>
        <v/>
      </c>
      <c r="C1849" s="858"/>
      <c r="D1849" s="858"/>
      <c r="E1849" s="858"/>
      <c r="F1849" s="858"/>
      <c r="G1849" s="858"/>
      <c r="H1849" s="858"/>
      <c r="I1849" s="859"/>
      <c r="J1849" s="405" t="str">
        <f>IF(基本情報入力シート!M1874="","",基本情報入力シート!M1874)</f>
        <v/>
      </c>
      <c r="K1849" s="406" t="str">
        <f>IF(基本情報入力シート!R1874="","",基本情報入力シート!R1874)</f>
        <v/>
      </c>
      <c r="L1849" s="406" t="str">
        <f>IF(基本情報入力シート!W1874="","",基本情報入力シート!W1874)</f>
        <v/>
      </c>
      <c r="M1849" s="405" t="str">
        <f>IF(基本情報入力シート!X1874="","",基本情報入力シート!X1874)</f>
        <v/>
      </c>
      <c r="N1849" s="157" t="str">
        <f>IF(基本情報入力シート!Y1874="","",基本情報入力シート!Y1874)</f>
        <v/>
      </c>
      <c r="O1849" s="164"/>
      <c r="P1849" s="43"/>
      <c r="Q1849" s="860"/>
      <c r="R1849" s="861"/>
      <c r="S1849" s="154" t="str">
        <f>IFERROR(ROUNDDOWN(Q1849*VLOOKUP(N1849,【参考】数式用!$AR$2:$AW$48,MATCH(P1849,【参考】数式用!$AT$4:$AW$4)+2,FALSE)*0.5, 0), "")</f>
        <v/>
      </c>
      <c r="T1849" s="47"/>
      <c r="U1849" s="156" t="str">
        <f>IFERROR(IF(AG1849&lt;&gt;"",Q1849*VLOOKUP(N1849,【参考】数式用!$AG$2:$AL$48,MATCH(P1849,【参考】数式用!$AI$4:$AL$4,0)+2,0), ""), "")</f>
        <v/>
      </c>
      <c r="V1849" s="42"/>
      <c r="W1849" s="862"/>
      <c r="X1849" s="863"/>
      <c r="Y1849" s="43"/>
      <c r="Z1849" s="48"/>
      <c r="AA1849" s="155"/>
      <c r="AB1849" s="49"/>
      <c r="AC1849" s="864" t="str">
        <f>IFERROR(IF(AG1849&lt;&gt;"",Z1849*VLOOKUP(N1849,【参考】数式用!$AG$2:$AL$48,MATCH(Y1849,【参考】数式用!$AI$4:$AL$4,0)+2,0), ""), "")</f>
        <v/>
      </c>
      <c r="AD1849" s="864"/>
      <c r="AE1849" s="409"/>
      <c r="AF1849" s="53"/>
      <c r="AG1849" s="421" t="str">
        <f>IFERROR(VLOOKUP(O1849, 【参考】数式用!$AY$5:$AY$13, 1, FALSE), "")</f>
        <v/>
      </c>
      <c r="AH1849" s="422" t="str">
        <f>IFERROR(VLOOKUP(N1849, 【参考】数式用!$BA$2:$BB$48, 2, FALSE), "")</f>
        <v/>
      </c>
      <c r="AI1849" s="423" t="str">
        <f t="shared" si="60"/>
        <v/>
      </c>
      <c r="AJ1849" s="424" t="str">
        <f t="shared" si="61"/>
        <v/>
      </c>
    </row>
    <row r="1850" spans="1:36" ht="30" customHeight="1">
      <c r="A1850" s="153">
        <v>1837</v>
      </c>
      <c r="B1850" s="857" t="str">
        <f>IF(基本情報入力シート!C1875="","",基本情報入力シート!C1875)</f>
        <v/>
      </c>
      <c r="C1850" s="858"/>
      <c r="D1850" s="858"/>
      <c r="E1850" s="858"/>
      <c r="F1850" s="858"/>
      <c r="G1850" s="858"/>
      <c r="H1850" s="858"/>
      <c r="I1850" s="859"/>
      <c r="J1850" s="405" t="str">
        <f>IF(基本情報入力シート!M1875="","",基本情報入力シート!M1875)</f>
        <v/>
      </c>
      <c r="K1850" s="406" t="str">
        <f>IF(基本情報入力シート!R1875="","",基本情報入力シート!R1875)</f>
        <v/>
      </c>
      <c r="L1850" s="406" t="str">
        <f>IF(基本情報入力シート!W1875="","",基本情報入力シート!W1875)</f>
        <v/>
      </c>
      <c r="M1850" s="405" t="str">
        <f>IF(基本情報入力シート!X1875="","",基本情報入力シート!X1875)</f>
        <v/>
      </c>
      <c r="N1850" s="157" t="str">
        <f>IF(基本情報入力シート!Y1875="","",基本情報入力シート!Y1875)</f>
        <v/>
      </c>
      <c r="O1850" s="164"/>
      <c r="P1850" s="43"/>
      <c r="Q1850" s="860"/>
      <c r="R1850" s="861"/>
      <c r="S1850" s="154" t="str">
        <f>IFERROR(ROUNDDOWN(Q1850*VLOOKUP(N1850,【参考】数式用!$AR$2:$AW$48,MATCH(P1850,【参考】数式用!$AT$4:$AW$4)+2,FALSE)*0.5, 0), "")</f>
        <v/>
      </c>
      <c r="T1850" s="47"/>
      <c r="U1850" s="156" t="str">
        <f>IFERROR(IF(AG1850&lt;&gt;"",Q1850*VLOOKUP(N1850,【参考】数式用!$AG$2:$AL$48,MATCH(P1850,【参考】数式用!$AI$4:$AL$4,0)+2,0), ""), "")</f>
        <v/>
      </c>
      <c r="V1850" s="42"/>
      <c r="W1850" s="862"/>
      <c r="X1850" s="863"/>
      <c r="Y1850" s="43"/>
      <c r="Z1850" s="48"/>
      <c r="AA1850" s="155"/>
      <c r="AB1850" s="49"/>
      <c r="AC1850" s="864" t="str">
        <f>IFERROR(IF(AG1850&lt;&gt;"",Z1850*VLOOKUP(N1850,【参考】数式用!$AG$2:$AL$48,MATCH(Y1850,【参考】数式用!$AI$4:$AL$4,0)+2,0), ""), "")</f>
        <v/>
      </c>
      <c r="AD1850" s="864"/>
      <c r="AE1850" s="409"/>
      <c r="AF1850" s="53"/>
      <c r="AG1850" s="421" t="str">
        <f>IFERROR(VLOOKUP(O1850, 【参考】数式用!$AY$5:$AY$13, 1, FALSE), "")</f>
        <v/>
      </c>
      <c r="AH1850" s="422" t="str">
        <f>IFERROR(VLOOKUP(N1850, 【参考】数式用!$BA$2:$BB$48, 2, FALSE), "")</f>
        <v/>
      </c>
      <c r="AI1850" s="423" t="str">
        <f t="shared" si="60"/>
        <v/>
      </c>
      <c r="AJ1850" s="424" t="str">
        <f t="shared" si="61"/>
        <v/>
      </c>
    </row>
    <row r="1851" spans="1:36" ht="30" customHeight="1">
      <c r="A1851" s="153">
        <v>1838</v>
      </c>
      <c r="B1851" s="857" t="str">
        <f>IF(基本情報入力シート!C1876="","",基本情報入力シート!C1876)</f>
        <v/>
      </c>
      <c r="C1851" s="858"/>
      <c r="D1851" s="858"/>
      <c r="E1851" s="858"/>
      <c r="F1851" s="858"/>
      <c r="G1851" s="858"/>
      <c r="H1851" s="858"/>
      <c r="I1851" s="859"/>
      <c r="J1851" s="405" t="str">
        <f>IF(基本情報入力シート!M1876="","",基本情報入力シート!M1876)</f>
        <v/>
      </c>
      <c r="K1851" s="406" t="str">
        <f>IF(基本情報入力シート!R1876="","",基本情報入力シート!R1876)</f>
        <v/>
      </c>
      <c r="L1851" s="406" t="str">
        <f>IF(基本情報入力シート!W1876="","",基本情報入力シート!W1876)</f>
        <v/>
      </c>
      <c r="M1851" s="405" t="str">
        <f>IF(基本情報入力シート!X1876="","",基本情報入力シート!X1876)</f>
        <v/>
      </c>
      <c r="N1851" s="157" t="str">
        <f>IF(基本情報入力シート!Y1876="","",基本情報入力シート!Y1876)</f>
        <v/>
      </c>
      <c r="O1851" s="164"/>
      <c r="P1851" s="43"/>
      <c r="Q1851" s="860"/>
      <c r="R1851" s="861"/>
      <c r="S1851" s="154" t="str">
        <f>IFERROR(ROUNDDOWN(Q1851*VLOOKUP(N1851,【参考】数式用!$AR$2:$AW$48,MATCH(P1851,【参考】数式用!$AT$4:$AW$4)+2,FALSE)*0.5, 0), "")</f>
        <v/>
      </c>
      <c r="T1851" s="47"/>
      <c r="U1851" s="156" t="str">
        <f>IFERROR(IF(AG1851&lt;&gt;"",Q1851*VLOOKUP(N1851,【参考】数式用!$AG$2:$AL$48,MATCH(P1851,【参考】数式用!$AI$4:$AL$4,0)+2,0), ""), "")</f>
        <v/>
      </c>
      <c r="V1851" s="42"/>
      <c r="W1851" s="862"/>
      <c r="X1851" s="863"/>
      <c r="Y1851" s="43"/>
      <c r="Z1851" s="48"/>
      <c r="AA1851" s="155"/>
      <c r="AB1851" s="49"/>
      <c r="AC1851" s="864" t="str">
        <f>IFERROR(IF(AG1851&lt;&gt;"",Z1851*VLOOKUP(N1851,【参考】数式用!$AG$2:$AL$48,MATCH(Y1851,【参考】数式用!$AI$4:$AL$4,0)+2,0), ""), "")</f>
        <v/>
      </c>
      <c r="AD1851" s="864"/>
      <c r="AE1851" s="409"/>
      <c r="AF1851" s="53"/>
      <c r="AG1851" s="421" t="str">
        <f>IFERROR(VLOOKUP(O1851, 【参考】数式用!$AY$5:$AY$13, 1, FALSE), "")</f>
        <v/>
      </c>
      <c r="AH1851" s="422" t="str">
        <f>IFERROR(VLOOKUP(N1851, 【参考】数式用!$BA$2:$BB$48, 2, FALSE), "")</f>
        <v/>
      </c>
      <c r="AI1851" s="423" t="str">
        <f t="shared" si="60"/>
        <v/>
      </c>
      <c r="AJ1851" s="424" t="str">
        <f t="shared" si="61"/>
        <v/>
      </c>
    </row>
    <row r="1852" spans="1:36" ht="30" customHeight="1">
      <c r="A1852" s="153">
        <v>1839</v>
      </c>
      <c r="B1852" s="857" t="str">
        <f>IF(基本情報入力シート!C1877="","",基本情報入力シート!C1877)</f>
        <v/>
      </c>
      <c r="C1852" s="858"/>
      <c r="D1852" s="858"/>
      <c r="E1852" s="858"/>
      <c r="F1852" s="858"/>
      <c r="G1852" s="858"/>
      <c r="H1852" s="858"/>
      <c r="I1852" s="859"/>
      <c r="J1852" s="405" t="str">
        <f>IF(基本情報入力シート!M1877="","",基本情報入力シート!M1877)</f>
        <v/>
      </c>
      <c r="K1852" s="406" t="str">
        <f>IF(基本情報入力シート!R1877="","",基本情報入力シート!R1877)</f>
        <v/>
      </c>
      <c r="L1852" s="406" t="str">
        <f>IF(基本情報入力シート!W1877="","",基本情報入力シート!W1877)</f>
        <v/>
      </c>
      <c r="M1852" s="405" t="str">
        <f>IF(基本情報入力シート!X1877="","",基本情報入力シート!X1877)</f>
        <v/>
      </c>
      <c r="N1852" s="157" t="str">
        <f>IF(基本情報入力シート!Y1877="","",基本情報入力シート!Y1877)</f>
        <v/>
      </c>
      <c r="O1852" s="164"/>
      <c r="P1852" s="43"/>
      <c r="Q1852" s="860"/>
      <c r="R1852" s="861"/>
      <c r="S1852" s="154" t="str">
        <f>IFERROR(ROUNDDOWN(Q1852*VLOOKUP(N1852,【参考】数式用!$AR$2:$AW$48,MATCH(P1852,【参考】数式用!$AT$4:$AW$4)+2,FALSE)*0.5, 0), "")</f>
        <v/>
      </c>
      <c r="T1852" s="47"/>
      <c r="U1852" s="156" t="str">
        <f>IFERROR(IF(AG1852&lt;&gt;"",Q1852*VLOOKUP(N1852,【参考】数式用!$AG$2:$AL$48,MATCH(P1852,【参考】数式用!$AI$4:$AL$4,0)+2,0), ""), "")</f>
        <v/>
      </c>
      <c r="V1852" s="42"/>
      <c r="W1852" s="862"/>
      <c r="X1852" s="863"/>
      <c r="Y1852" s="43"/>
      <c r="Z1852" s="48"/>
      <c r="AA1852" s="155"/>
      <c r="AB1852" s="49"/>
      <c r="AC1852" s="864" t="str">
        <f>IFERROR(IF(AG1852&lt;&gt;"",Z1852*VLOOKUP(N1852,【参考】数式用!$AG$2:$AL$48,MATCH(Y1852,【参考】数式用!$AI$4:$AL$4,0)+2,0), ""), "")</f>
        <v/>
      </c>
      <c r="AD1852" s="864"/>
      <c r="AE1852" s="409"/>
      <c r="AF1852" s="53"/>
      <c r="AG1852" s="421" t="str">
        <f>IFERROR(VLOOKUP(O1852, 【参考】数式用!$AY$5:$AY$13, 1, FALSE), "")</f>
        <v/>
      </c>
      <c r="AH1852" s="422" t="str">
        <f>IFERROR(VLOOKUP(N1852, 【参考】数式用!$BA$2:$BB$48, 2, FALSE), "")</f>
        <v/>
      </c>
      <c r="AI1852" s="423" t="str">
        <f t="shared" si="60"/>
        <v/>
      </c>
      <c r="AJ1852" s="424" t="str">
        <f t="shared" si="61"/>
        <v/>
      </c>
    </row>
    <row r="1853" spans="1:36" ht="30" customHeight="1">
      <c r="A1853" s="153">
        <v>1840</v>
      </c>
      <c r="B1853" s="857" t="str">
        <f>IF(基本情報入力シート!C1878="","",基本情報入力シート!C1878)</f>
        <v/>
      </c>
      <c r="C1853" s="858"/>
      <c r="D1853" s="858"/>
      <c r="E1853" s="858"/>
      <c r="F1853" s="858"/>
      <c r="G1853" s="858"/>
      <c r="H1853" s="858"/>
      <c r="I1853" s="859"/>
      <c r="J1853" s="405" t="str">
        <f>IF(基本情報入力シート!M1878="","",基本情報入力シート!M1878)</f>
        <v/>
      </c>
      <c r="K1853" s="406" t="str">
        <f>IF(基本情報入力シート!R1878="","",基本情報入力シート!R1878)</f>
        <v/>
      </c>
      <c r="L1853" s="406" t="str">
        <f>IF(基本情報入力シート!W1878="","",基本情報入力シート!W1878)</f>
        <v/>
      </c>
      <c r="M1853" s="405" t="str">
        <f>IF(基本情報入力シート!X1878="","",基本情報入力シート!X1878)</f>
        <v/>
      </c>
      <c r="N1853" s="157" t="str">
        <f>IF(基本情報入力シート!Y1878="","",基本情報入力シート!Y1878)</f>
        <v/>
      </c>
      <c r="O1853" s="164"/>
      <c r="P1853" s="43"/>
      <c r="Q1853" s="860"/>
      <c r="R1853" s="861"/>
      <c r="S1853" s="154" t="str">
        <f>IFERROR(ROUNDDOWN(Q1853*VLOOKUP(N1853,【参考】数式用!$AR$2:$AW$48,MATCH(P1853,【参考】数式用!$AT$4:$AW$4)+2,FALSE)*0.5, 0), "")</f>
        <v/>
      </c>
      <c r="T1853" s="47"/>
      <c r="U1853" s="156" t="str">
        <f>IFERROR(IF(AG1853&lt;&gt;"",Q1853*VLOOKUP(N1853,【参考】数式用!$AG$2:$AL$48,MATCH(P1853,【参考】数式用!$AI$4:$AL$4,0)+2,0), ""), "")</f>
        <v/>
      </c>
      <c r="V1853" s="42"/>
      <c r="W1853" s="862"/>
      <c r="X1853" s="863"/>
      <c r="Y1853" s="43"/>
      <c r="Z1853" s="48"/>
      <c r="AA1853" s="155"/>
      <c r="AB1853" s="49"/>
      <c r="AC1853" s="864" t="str">
        <f>IFERROR(IF(AG1853&lt;&gt;"",Z1853*VLOOKUP(N1853,【参考】数式用!$AG$2:$AL$48,MATCH(Y1853,【参考】数式用!$AI$4:$AL$4,0)+2,0), ""), "")</f>
        <v/>
      </c>
      <c r="AD1853" s="864"/>
      <c r="AE1853" s="409"/>
      <c r="AF1853" s="53"/>
      <c r="AG1853" s="421" t="str">
        <f>IFERROR(VLOOKUP(O1853, 【参考】数式用!$AY$5:$AY$13, 1, FALSE), "")</f>
        <v/>
      </c>
      <c r="AH1853" s="422" t="str">
        <f>IFERROR(VLOOKUP(N1853, 【参考】数式用!$BA$2:$BB$48, 2, FALSE), "")</f>
        <v/>
      </c>
      <c r="AI1853" s="423" t="str">
        <f t="shared" si="60"/>
        <v/>
      </c>
      <c r="AJ1853" s="424" t="str">
        <f t="shared" si="61"/>
        <v/>
      </c>
    </row>
    <row r="1854" spans="1:36" ht="30" customHeight="1">
      <c r="A1854" s="153">
        <v>1841</v>
      </c>
      <c r="B1854" s="857" t="str">
        <f>IF(基本情報入力シート!C1879="","",基本情報入力シート!C1879)</f>
        <v/>
      </c>
      <c r="C1854" s="858"/>
      <c r="D1854" s="858"/>
      <c r="E1854" s="858"/>
      <c r="F1854" s="858"/>
      <c r="G1854" s="858"/>
      <c r="H1854" s="858"/>
      <c r="I1854" s="859"/>
      <c r="J1854" s="405" t="str">
        <f>IF(基本情報入力シート!M1879="","",基本情報入力シート!M1879)</f>
        <v/>
      </c>
      <c r="K1854" s="406" t="str">
        <f>IF(基本情報入力シート!R1879="","",基本情報入力シート!R1879)</f>
        <v/>
      </c>
      <c r="L1854" s="406" t="str">
        <f>IF(基本情報入力シート!W1879="","",基本情報入力シート!W1879)</f>
        <v/>
      </c>
      <c r="M1854" s="405" t="str">
        <f>IF(基本情報入力シート!X1879="","",基本情報入力シート!X1879)</f>
        <v/>
      </c>
      <c r="N1854" s="157" t="str">
        <f>IF(基本情報入力シート!Y1879="","",基本情報入力シート!Y1879)</f>
        <v/>
      </c>
      <c r="O1854" s="164"/>
      <c r="P1854" s="43"/>
      <c r="Q1854" s="860"/>
      <c r="R1854" s="861"/>
      <c r="S1854" s="154" t="str">
        <f>IFERROR(ROUNDDOWN(Q1854*VLOOKUP(N1854,【参考】数式用!$AR$2:$AW$48,MATCH(P1854,【参考】数式用!$AT$4:$AW$4)+2,FALSE)*0.5, 0), "")</f>
        <v/>
      </c>
      <c r="T1854" s="47"/>
      <c r="U1854" s="156" t="str">
        <f>IFERROR(IF(AG1854&lt;&gt;"",Q1854*VLOOKUP(N1854,【参考】数式用!$AG$2:$AL$48,MATCH(P1854,【参考】数式用!$AI$4:$AL$4,0)+2,0), ""), "")</f>
        <v/>
      </c>
      <c r="V1854" s="42"/>
      <c r="W1854" s="862"/>
      <c r="X1854" s="863"/>
      <c r="Y1854" s="43"/>
      <c r="Z1854" s="48"/>
      <c r="AA1854" s="155"/>
      <c r="AB1854" s="49"/>
      <c r="AC1854" s="864" t="str">
        <f>IFERROR(IF(AG1854&lt;&gt;"",Z1854*VLOOKUP(N1854,【参考】数式用!$AG$2:$AL$48,MATCH(Y1854,【参考】数式用!$AI$4:$AL$4,0)+2,0), ""), "")</f>
        <v/>
      </c>
      <c r="AD1854" s="864"/>
      <c r="AE1854" s="409"/>
      <c r="AF1854" s="53"/>
      <c r="AG1854" s="421" t="str">
        <f>IFERROR(VLOOKUP(O1854, 【参考】数式用!$AY$5:$AY$13, 1, FALSE), "")</f>
        <v/>
      </c>
      <c r="AH1854" s="422" t="str">
        <f>IFERROR(VLOOKUP(N1854, 【参考】数式用!$BA$2:$BB$48, 2, FALSE), "")</f>
        <v/>
      </c>
      <c r="AI1854" s="423" t="str">
        <f t="shared" si="60"/>
        <v/>
      </c>
      <c r="AJ1854" s="424" t="str">
        <f t="shared" si="61"/>
        <v/>
      </c>
    </row>
    <row r="1855" spans="1:36" ht="30" customHeight="1">
      <c r="A1855" s="153">
        <v>1842</v>
      </c>
      <c r="B1855" s="857" t="str">
        <f>IF(基本情報入力シート!C1880="","",基本情報入力シート!C1880)</f>
        <v/>
      </c>
      <c r="C1855" s="858"/>
      <c r="D1855" s="858"/>
      <c r="E1855" s="858"/>
      <c r="F1855" s="858"/>
      <c r="G1855" s="858"/>
      <c r="H1855" s="858"/>
      <c r="I1855" s="859"/>
      <c r="J1855" s="405" t="str">
        <f>IF(基本情報入力シート!M1880="","",基本情報入力シート!M1880)</f>
        <v/>
      </c>
      <c r="K1855" s="406" t="str">
        <f>IF(基本情報入力シート!R1880="","",基本情報入力シート!R1880)</f>
        <v/>
      </c>
      <c r="L1855" s="406" t="str">
        <f>IF(基本情報入力シート!W1880="","",基本情報入力シート!W1880)</f>
        <v/>
      </c>
      <c r="M1855" s="405" t="str">
        <f>IF(基本情報入力シート!X1880="","",基本情報入力シート!X1880)</f>
        <v/>
      </c>
      <c r="N1855" s="157" t="str">
        <f>IF(基本情報入力シート!Y1880="","",基本情報入力シート!Y1880)</f>
        <v/>
      </c>
      <c r="O1855" s="164"/>
      <c r="P1855" s="43"/>
      <c r="Q1855" s="860"/>
      <c r="R1855" s="861"/>
      <c r="S1855" s="154" t="str">
        <f>IFERROR(ROUNDDOWN(Q1855*VLOOKUP(N1855,【参考】数式用!$AR$2:$AW$48,MATCH(P1855,【参考】数式用!$AT$4:$AW$4)+2,FALSE)*0.5, 0), "")</f>
        <v/>
      </c>
      <c r="T1855" s="47"/>
      <c r="U1855" s="156" t="str">
        <f>IFERROR(IF(AG1855&lt;&gt;"",Q1855*VLOOKUP(N1855,【参考】数式用!$AG$2:$AL$48,MATCH(P1855,【参考】数式用!$AI$4:$AL$4,0)+2,0), ""), "")</f>
        <v/>
      </c>
      <c r="V1855" s="42"/>
      <c r="W1855" s="862"/>
      <c r="X1855" s="863"/>
      <c r="Y1855" s="43"/>
      <c r="Z1855" s="48"/>
      <c r="AA1855" s="155"/>
      <c r="AB1855" s="49"/>
      <c r="AC1855" s="864" t="str">
        <f>IFERROR(IF(AG1855&lt;&gt;"",Z1855*VLOOKUP(N1855,【参考】数式用!$AG$2:$AL$48,MATCH(Y1855,【参考】数式用!$AI$4:$AL$4,0)+2,0), ""), "")</f>
        <v/>
      </c>
      <c r="AD1855" s="864"/>
      <c r="AE1855" s="409"/>
      <c r="AF1855" s="53"/>
      <c r="AG1855" s="421" t="str">
        <f>IFERROR(VLOOKUP(O1855, 【参考】数式用!$AY$5:$AY$13, 1, FALSE), "")</f>
        <v/>
      </c>
      <c r="AH1855" s="422" t="str">
        <f>IFERROR(VLOOKUP(N1855, 【参考】数式用!$BA$2:$BB$48, 2, FALSE), "")</f>
        <v/>
      </c>
      <c r="AI1855" s="423" t="str">
        <f t="shared" si="60"/>
        <v/>
      </c>
      <c r="AJ1855" s="424" t="str">
        <f t="shared" si="61"/>
        <v/>
      </c>
    </row>
    <row r="1856" spans="1:36" ht="30" customHeight="1">
      <c r="A1856" s="153">
        <v>1843</v>
      </c>
      <c r="B1856" s="857" t="str">
        <f>IF(基本情報入力シート!C1881="","",基本情報入力シート!C1881)</f>
        <v/>
      </c>
      <c r="C1856" s="858"/>
      <c r="D1856" s="858"/>
      <c r="E1856" s="858"/>
      <c r="F1856" s="858"/>
      <c r="G1856" s="858"/>
      <c r="H1856" s="858"/>
      <c r="I1856" s="859"/>
      <c r="J1856" s="405" t="str">
        <f>IF(基本情報入力シート!M1881="","",基本情報入力シート!M1881)</f>
        <v/>
      </c>
      <c r="K1856" s="406" t="str">
        <f>IF(基本情報入力シート!R1881="","",基本情報入力シート!R1881)</f>
        <v/>
      </c>
      <c r="L1856" s="406" t="str">
        <f>IF(基本情報入力シート!W1881="","",基本情報入力シート!W1881)</f>
        <v/>
      </c>
      <c r="M1856" s="405" t="str">
        <f>IF(基本情報入力シート!X1881="","",基本情報入力シート!X1881)</f>
        <v/>
      </c>
      <c r="N1856" s="157" t="str">
        <f>IF(基本情報入力シート!Y1881="","",基本情報入力シート!Y1881)</f>
        <v/>
      </c>
      <c r="O1856" s="164"/>
      <c r="P1856" s="43"/>
      <c r="Q1856" s="860"/>
      <c r="R1856" s="861"/>
      <c r="S1856" s="154" t="str">
        <f>IFERROR(ROUNDDOWN(Q1856*VLOOKUP(N1856,【参考】数式用!$AR$2:$AW$48,MATCH(P1856,【参考】数式用!$AT$4:$AW$4)+2,FALSE)*0.5, 0), "")</f>
        <v/>
      </c>
      <c r="T1856" s="47"/>
      <c r="U1856" s="156" t="str">
        <f>IFERROR(IF(AG1856&lt;&gt;"",Q1856*VLOOKUP(N1856,【参考】数式用!$AG$2:$AL$48,MATCH(P1856,【参考】数式用!$AI$4:$AL$4,0)+2,0), ""), "")</f>
        <v/>
      </c>
      <c r="V1856" s="42"/>
      <c r="W1856" s="862"/>
      <c r="X1856" s="863"/>
      <c r="Y1856" s="43"/>
      <c r="Z1856" s="48"/>
      <c r="AA1856" s="155"/>
      <c r="AB1856" s="49"/>
      <c r="AC1856" s="864" t="str">
        <f>IFERROR(IF(AG1856&lt;&gt;"",Z1856*VLOOKUP(N1856,【参考】数式用!$AG$2:$AL$48,MATCH(Y1856,【参考】数式用!$AI$4:$AL$4,0)+2,0), ""), "")</f>
        <v/>
      </c>
      <c r="AD1856" s="864"/>
      <c r="AE1856" s="409"/>
      <c r="AF1856" s="53"/>
      <c r="AG1856" s="421" t="str">
        <f>IFERROR(VLOOKUP(O1856, 【参考】数式用!$AY$5:$AY$13, 1, FALSE), "")</f>
        <v/>
      </c>
      <c r="AH1856" s="422" t="str">
        <f>IFERROR(VLOOKUP(N1856, 【参考】数式用!$BA$2:$BB$48, 2, FALSE), "")</f>
        <v/>
      </c>
      <c r="AI1856" s="423" t="str">
        <f t="shared" si="60"/>
        <v/>
      </c>
      <c r="AJ1856" s="424" t="str">
        <f t="shared" si="61"/>
        <v/>
      </c>
    </row>
    <row r="1857" spans="1:36" ht="30" customHeight="1">
      <c r="A1857" s="153">
        <v>1844</v>
      </c>
      <c r="B1857" s="857" t="str">
        <f>IF(基本情報入力シート!C1882="","",基本情報入力シート!C1882)</f>
        <v/>
      </c>
      <c r="C1857" s="858"/>
      <c r="D1857" s="858"/>
      <c r="E1857" s="858"/>
      <c r="F1857" s="858"/>
      <c r="G1857" s="858"/>
      <c r="H1857" s="858"/>
      <c r="I1857" s="859"/>
      <c r="J1857" s="405" t="str">
        <f>IF(基本情報入力シート!M1882="","",基本情報入力シート!M1882)</f>
        <v/>
      </c>
      <c r="K1857" s="406" t="str">
        <f>IF(基本情報入力シート!R1882="","",基本情報入力シート!R1882)</f>
        <v/>
      </c>
      <c r="L1857" s="406" t="str">
        <f>IF(基本情報入力シート!W1882="","",基本情報入力シート!W1882)</f>
        <v/>
      </c>
      <c r="M1857" s="405" t="str">
        <f>IF(基本情報入力シート!X1882="","",基本情報入力シート!X1882)</f>
        <v/>
      </c>
      <c r="N1857" s="157" t="str">
        <f>IF(基本情報入力シート!Y1882="","",基本情報入力シート!Y1882)</f>
        <v/>
      </c>
      <c r="O1857" s="164"/>
      <c r="P1857" s="43"/>
      <c r="Q1857" s="860"/>
      <c r="R1857" s="861"/>
      <c r="S1857" s="154" t="str">
        <f>IFERROR(ROUNDDOWN(Q1857*VLOOKUP(N1857,【参考】数式用!$AR$2:$AW$48,MATCH(P1857,【参考】数式用!$AT$4:$AW$4)+2,FALSE)*0.5, 0), "")</f>
        <v/>
      </c>
      <c r="T1857" s="47"/>
      <c r="U1857" s="156" t="str">
        <f>IFERROR(IF(AG1857&lt;&gt;"",Q1857*VLOOKUP(N1857,【参考】数式用!$AG$2:$AL$48,MATCH(P1857,【参考】数式用!$AI$4:$AL$4,0)+2,0), ""), "")</f>
        <v/>
      </c>
      <c r="V1857" s="42"/>
      <c r="W1857" s="862"/>
      <c r="X1857" s="863"/>
      <c r="Y1857" s="43"/>
      <c r="Z1857" s="48"/>
      <c r="AA1857" s="155"/>
      <c r="AB1857" s="49"/>
      <c r="AC1857" s="864" t="str">
        <f>IFERROR(IF(AG1857&lt;&gt;"",Z1857*VLOOKUP(N1857,【参考】数式用!$AG$2:$AL$48,MATCH(Y1857,【参考】数式用!$AI$4:$AL$4,0)+2,0), ""), "")</f>
        <v/>
      </c>
      <c r="AD1857" s="864"/>
      <c r="AE1857" s="409"/>
      <c r="AF1857" s="53"/>
      <c r="AG1857" s="421" t="str">
        <f>IFERROR(VLOOKUP(O1857, 【参考】数式用!$AY$5:$AY$13, 1, FALSE), "")</f>
        <v/>
      </c>
      <c r="AH1857" s="422" t="str">
        <f>IFERROR(VLOOKUP(N1857, 【参考】数式用!$BA$2:$BB$48, 2, FALSE), "")</f>
        <v/>
      </c>
      <c r="AI1857" s="423" t="str">
        <f t="shared" si="60"/>
        <v/>
      </c>
      <c r="AJ1857" s="424" t="str">
        <f t="shared" si="61"/>
        <v/>
      </c>
    </row>
    <row r="1858" spans="1:36" ht="30" customHeight="1">
      <c r="A1858" s="153">
        <v>1845</v>
      </c>
      <c r="B1858" s="857" t="str">
        <f>IF(基本情報入力シート!C1883="","",基本情報入力シート!C1883)</f>
        <v/>
      </c>
      <c r="C1858" s="858"/>
      <c r="D1858" s="858"/>
      <c r="E1858" s="858"/>
      <c r="F1858" s="858"/>
      <c r="G1858" s="858"/>
      <c r="H1858" s="858"/>
      <c r="I1858" s="859"/>
      <c r="J1858" s="405" t="str">
        <f>IF(基本情報入力シート!M1883="","",基本情報入力シート!M1883)</f>
        <v/>
      </c>
      <c r="K1858" s="406" t="str">
        <f>IF(基本情報入力シート!R1883="","",基本情報入力シート!R1883)</f>
        <v/>
      </c>
      <c r="L1858" s="406" t="str">
        <f>IF(基本情報入力シート!W1883="","",基本情報入力シート!W1883)</f>
        <v/>
      </c>
      <c r="M1858" s="405" t="str">
        <f>IF(基本情報入力シート!X1883="","",基本情報入力シート!X1883)</f>
        <v/>
      </c>
      <c r="N1858" s="157" t="str">
        <f>IF(基本情報入力シート!Y1883="","",基本情報入力シート!Y1883)</f>
        <v/>
      </c>
      <c r="O1858" s="164"/>
      <c r="P1858" s="43"/>
      <c r="Q1858" s="860"/>
      <c r="R1858" s="861"/>
      <c r="S1858" s="154" t="str">
        <f>IFERROR(ROUNDDOWN(Q1858*VLOOKUP(N1858,【参考】数式用!$AR$2:$AW$48,MATCH(P1858,【参考】数式用!$AT$4:$AW$4)+2,FALSE)*0.5, 0), "")</f>
        <v/>
      </c>
      <c r="T1858" s="47"/>
      <c r="U1858" s="156" t="str">
        <f>IFERROR(IF(AG1858&lt;&gt;"",Q1858*VLOOKUP(N1858,【参考】数式用!$AG$2:$AL$48,MATCH(P1858,【参考】数式用!$AI$4:$AL$4,0)+2,0), ""), "")</f>
        <v/>
      </c>
      <c r="V1858" s="42"/>
      <c r="W1858" s="862"/>
      <c r="X1858" s="863"/>
      <c r="Y1858" s="43"/>
      <c r="Z1858" s="48"/>
      <c r="AA1858" s="155"/>
      <c r="AB1858" s="49"/>
      <c r="AC1858" s="864" t="str">
        <f>IFERROR(IF(AG1858&lt;&gt;"",Z1858*VLOOKUP(N1858,【参考】数式用!$AG$2:$AL$48,MATCH(Y1858,【参考】数式用!$AI$4:$AL$4,0)+2,0), ""), "")</f>
        <v/>
      </c>
      <c r="AD1858" s="864"/>
      <c r="AE1858" s="409"/>
      <c r="AF1858" s="53"/>
      <c r="AG1858" s="421" t="str">
        <f>IFERROR(VLOOKUP(O1858, 【参考】数式用!$AY$5:$AY$13, 1, FALSE), "")</f>
        <v/>
      </c>
      <c r="AH1858" s="422" t="str">
        <f>IFERROR(VLOOKUP(N1858, 【参考】数式用!$BA$2:$BB$48, 2, FALSE), "")</f>
        <v/>
      </c>
      <c r="AI1858" s="423" t="str">
        <f t="shared" si="60"/>
        <v/>
      </c>
      <c r="AJ1858" s="424" t="str">
        <f t="shared" si="61"/>
        <v/>
      </c>
    </row>
    <row r="1859" spans="1:36" ht="30" customHeight="1">
      <c r="A1859" s="153">
        <v>1846</v>
      </c>
      <c r="B1859" s="857" t="str">
        <f>IF(基本情報入力シート!C1884="","",基本情報入力シート!C1884)</f>
        <v/>
      </c>
      <c r="C1859" s="858"/>
      <c r="D1859" s="858"/>
      <c r="E1859" s="858"/>
      <c r="F1859" s="858"/>
      <c r="G1859" s="858"/>
      <c r="H1859" s="858"/>
      <c r="I1859" s="859"/>
      <c r="J1859" s="405" t="str">
        <f>IF(基本情報入力シート!M1884="","",基本情報入力シート!M1884)</f>
        <v/>
      </c>
      <c r="K1859" s="406" t="str">
        <f>IF(基本情報入力シート!R1884="","",基本情報入力シート!R1884)</f>
        <v/>
      </c>
      <c r="L1859" s="406" t="str">
        <f>IF(基本情報入力シート!W1884="","",基本情報入力シート!W1884)</f>
        <v/>
      </c>
      <c r="M1859" s="405" t="str">
        <f>IF(基本情報入力シート!X1884="","",基本情報入力シート!X1884)</f>
        <v/>
      </c>
      <c r="N1859" s="157" t="str">
        <f>IF(基本情報入力シート!Y1884="","",基本情報入力シート!Y1884)</f>
        <v/>
      </c>
      <c r="O1859" s="164"/>
      <c r="P1859" s="43"/>
      <c r="Q1859" s="860"/>
      <c r="R1859" s="861"/>
      <c r="S1859" s="154" t="str">
        <f>IFERROR(ROUNDDOWN(Q1859*VLOOKUP(N1859,【参考】数式用!$AR$2:$AW$48,MATCH(P1859,【参考】数式用!$AT$4:$AW$4)+2,FALSE)*0.5, 0), "")</f>
        <v/>
      </c>
      <c r="T1859" s="47"/>
      <c r="U1859" s="156" t="str">
        <f>IFERROR(IF(AG1859&lt;&gt;"",Q1859*VLOOKUP(N1859,【参考】数式用!$AG$2:$AL$48,MATCH(P1859,【参考】数式用!$AI$4:$AL$4,0)+2,0), ""), "")</f>
        <v/>
      </c>
      <c r="V1859" s="42"/>
      <c r="W1859" s="862"/>
      <c r="X1859" s="863"/>
      <c r="Y1859" s="43"/>
      <c r="Z1859" s="48"/>
      <c r="AA1859" s="155"/>
      <c r="AB1859" s="49"/>
      <c r="AC1859" s="864" t="str">
        <f>IFERROR(IF(AG1859&lt;&gt;"",Z1859*VLOOKUP(N1859,【参考】数式用!$AG$2:$AL$48,MATCH(Y1859,【参考】数式用!$AI$4:$AL$4,0)+2,0), ""), "")</f>
        <v/>
      </c>
      <c r="AD1859" s="864"/>
      <c r="AE1859" s="409"/>
      <c r="AF1859" s="53"/>
      <c r="AG1859" s="421" t="str">
        <f>IFERROR(VLOOKUP(O1859, 【参考】数式用!$AY$5:$AY$13, 1, FALSE), "")</f>
        <v/>
      </c>
      <c r="AH1859" s="422" t="str">
        <f>IFERROR(VLOOKUP(N1859, 【参考】数式用!$BA$2:$BB$48, 2, FALSE), "")</f>
        <v/>
      </c>
      <c r="AI1859" s="423" t="str">
        <f t="shared" si="60"/>
        <v/>
      </c>
      <c r="AJ1859" s="424" t="str">
        <f t="shared" si="61"/>
        <v/>
      </c>
    </row>
    <row r="1860" spans="1:36" ht="30" customHeight="1">
      <c r="A1860" s="153">
        <v>1847</v>
      </c>
      <c r="B1860" s="857" t="str">
        <f>IF(基本情報入力シート!C1885="","",基本情報入力シート!C1885)</f>
        <v/>
      </c>
      <c r="C1860" s="858"/>
      <c r="D1860" s="858"/>
      <c r="E1860" s="858"/>
      <c r="F1860" s="858"/>
      <c r="G1860" s="858"/>
      <c r="H1860" s="858"/>
      <c r="I1860" s="859"/>
      <c r="J1860" s="405" t="str">
        <f>IF(基本情報入力シート!M1885="","",基本情報入力シート!M1885)</f>
        <v/>
      </c>
      <c r="K1860" s="406" t="str">
        <f>IF(基本情報入力シート!R1885="","",基本情報入力シート!R1885)</f>
        <v/>
      </c>
      <c r="L1860" s="406" t="str">
        <f>IF(基本情報入力シート!W1885="","",基本情報入力シート!W1885)</f>
        <v/>
      </c>
      <c r="M1860" s="405" t="str">
        <f>IF(基本情報入力シート!X1885="","",基本情報入力シート!X1885)</f>
        <v/>
      </c>
      <c r="N1860" s="157" t="str">
        <f>IF(基本情報入力シート!Y1885="","",基本情報入力シート!Y1885)</f>
        <v/>
      </c>
      <c r="O1860" s="164"/>
      <c r="P1860" s="43"/>
      <c r="Q1860" s="860"/>
      <c r="R1860" s="861"/>
      <c r="S1860" s="154" t="str">
        <f>IFERROR(ROUNDDOWN(Q1860*VLOOKUP(N1860,【参考】数式用!$AR$2:$AW$48,MATCH(P1860,【参考】数式用!$AT$4:$AW$4)+2,FALSE)*0.5, 0), "")</f>
        <v/>
      </c>
      <c r="T1860" s="47"/>
      <c r="U1860" s="156" t="str">
        <f>IFERROR(IF(AG1860&lt;&gt;"",Q1860*VLOOKUP(N1860,【参考】数式用!$AG$2:$AL$48,MATCH(P1860,【参考】数式用!$AI$4:$AL$4,0)+2,0), ""), "")</f>
        <v/>
      </c>
      <c r="V1860" s="42"/>
      <c r="W1860" s="862"/>
      <c r="X1860" s="863"/>
      <c r="Y1860" s="43"/>
      <c r="Z1860" s="48"/>
      <c r="AA1860" s="155"/>
      <c r="AB1860" s="49"/>
      <c r="AC1860" s="864" t="str">
        <f>IFERROR(IF(AG1860&lt;&gt;"",Z1860*VLOOKUP(N1860,【参考】数式用!$AG$2:$AL$48,MATCH(Y1860,【参考】数式用!$AI$4:$AL$4,0)+2,0), ""), "")</f>
        <v/>
      </c>
      <c r="AD1860" s="864"/>
      <c r="AE1860" s="409"/>
      <c r="AF1860" s="53"/>
      <c r="AG1860" s="421" t="str">
        <f>IFERROR(VLOOKUP(O1860, 【参考】数式用!$AY$5:$AY$13, 1, FALSE), "")</f>
        <v/>
      </c>
      <c r="AH1860" s="422" t="str">
        <f>IFERROR(VLOOKUP(N1860, 【参考】数式用!$BA$2:$BB$48, 2, FALSE), "")</f>
        <v/>
      </c>
      <c r="AI1860" s="423" t="str">
        <f t="shared" si="60"/>
        <v/>
      </c>
      <c r="AJ1860" s="424" t="str">
        <f t="shared" si="61"/>
        <v/>
      </c>
    </row>
    <row r="1861" spans="1:36" ht="30" customHeight="1">
      <c r="A1861" s="153">
        <v>1848</v>
      </c>
      <c r="B1861" s="857" t="str">
        <f>IF(基本情報入力シート!C1886="","",基本情報入力シート!C1886)</f>
        <v/>
      </c>
      <c r="C1861" s="858"/>
      <c r="D1861" s="858"/>
      <c r="E1861" s="858"/>
      <c r="F1861" s="858"/>
      <c r="G1861" s="858"/>
      <c r="H1861" s="858"/>
      <c r="I1861" s="859"/>
      <c r="J1861" s="405" t="str">
        <f>IF(基本情報入力シート!M1886="","",基本情報入力シート!M1886)</f>
        <v/>
      </c>
      <c r="K1861" s="406" t="str">
        <f>IF(基本情報入力シート!R1886="","",基本情報入力シート!R1886)</f>
        <v/>
      </c>
      <c r="L1861" s="406" t="str">
        <f>IF(基本情報入力シート!W1886="","",基本情報入力シート!W1886)</f>
        <v/>
      </c>
      <c r="M1861" s="405" t="str">
        <f>IF(基本情報入力シート!X1886="","",基本情報入力シート!X1886)</f>
        <v/>
      </c>
      <c r="N1861" s="157" t="str">
        <f>IF(基本情報入力シート!Y1886="","",基本情報入力シート!Y1886)</f>
        <v/>
      </c>
      <c r="O1861" s="164"/>
      <c r="P1861" s="43"/>
      <c r="Q1861" s="860"/>
      <c r="R1861" s="861"/>
      <c r="S1861" s="154" t="str">
        <f>IFERROR(ROUNDDOWN(Q1861*VLOOKUP(N1861,【参考】数式用!$AR$2:$AW$48,MATCH(P1861,【参考】数式用!$AT$4:$AW$4)+2,FALSE)*0.5, 0), "")</f>
        <v/>
      </c>
      <c r="T1861" s="47"/>
      <c r="U1861" s="156" t="str">
        <f>IFERROR(IF(AG1861&lt;&gt;"",Q1861*VLOOKUP(N1861,【参考】数式用!$AG$2:$AL$48,MATCH(P1861,【参考】数式用!$AI$4:$AL$4,0)+2,0), ""), "")</f>
        <v/>
      </c>
      <c r="V1861" s="42"/>
      <c r="W1861" s="862"/>
      <c r="X1861" s="863"/>
      <c r="Y1861" s="43"/>
      <c r="Z1861" s="48"/>
      <c r="AA1861" s="155"/>
      <c r="AB1861" s="49"/>
      <c r="AC1861" s="864" t="str">
        <f>IFERROR(IF(AG1861&lt;&gt;"",Z1861*VLOOKUP(N1861,【参考】数式用!$AG$2:$AL$48,MATCH(Y1861,【参考】数式用!$AI$4:$AL$4,0)+2,0), ""), "")</f>
        <v/>
      </c>
      <c r="AD1861" s="864"/>
      <c r="AE1861" s="409"/>
      <c r="AF1861" s="53"/>
      <c r="AG1861" s="421" t="str">
        <f>IFERROR(VLOOKUP(O1861, 【参考】数式用!$AY$5:$AY$13, 1, FALSE), "")</f>
        <v/>
      </c>
      <c r="AH1861" s="422" t="str">
        <f>IFERROR(VLOOKUP(N1861, 【参考】数式用!$BA$2:$BB$48, 2, FALSE), "")</f>
        <v/>
      </c>
      <c r="AI1861" s="423" t="str">
        <f t="shared" si="60"/>
        <v/>
      </c>
      <c r="AJ1861" s="424" t="str">
        <f t="shared" si="61"/>
        <v/>
      </c>
    </row>
    <row r="1862" spans="1:36" ht="30" customHeight="1">
      <c r="A1862" s="153">
        <v>1849</v>
      </c>
      <c r="B1862" s="857" t="str">
        <f>IF(基本情報入力シート!C1887="","",基本情報入力シート!C1887)</f>
        <v/>
      </c>
      <c r="C1862" s="858"/>
      <c r="D1862" s="858"/>
      <c r="E1862" s="858"/>
      <c r="F1862" s="858"/>
      <c r="G1862" s="858"/>
      <c r="H1862" s="858"/>
      <c r="I1862" s="859"/>
      <c r="J1862" s="405" t="str">
        <f>IF(基本情報入力シート!M1887="","",基本情報入力シート!M1887)</f>
        <v/>
      </c>
      <c r="K1862" s="406" t="str">
        <f>IF(基本情報入力シート!R1887="","",基本情報入力シート!R1887)</f>
        <v/>
      </c>
      <c r="L1862" s="406" t="str">
        <f>IF(基本情報入力シート!W1887="","",基本情報入力シート!W1887)</f>
        <v/>
      </c>
      <c r="M1862" s="405" t="str">
        <f>IF(基本情報入力シート!X1887="","",基本情報入力シート!X1887)</f>
        <v/>
      </c>
      <c r="N1862" s="157" t="str">
        <f>IF(基本情報入力シート!Y1887="","",基本情報入力シート!Y1887)</f>
        <v/>
      </c>
      <c r="O1862" s="164"/>
      <c r="P1862" s="43"/>
      <c r="Q1862" s="860"/>
      <c r="R1862" s="861"/>
      <c r="S1862" s="154" t="str">
        <f>IFERROR(ROUNDDOWN(Q1862*VLOOKUP(N1862,【参考】数式用!$AR$2:$AW$48,MATCH(P1862,【参考】数式用!$AT$4:$AW$4)+2,FALSE)*0.5, 0), "")</f>
        <v/>
      </c>
      <c r="T1862" s="47"/>
      <c r="U1862" s="156" t="str">
        <f>IFERROR(IF(AG1862&lt;&gt;"",Q1862*VLOOKUP(N1862,【参考】数式用!$AG$2:$AL$48,MATCH(P1862,【参考】数式用!$AI$4:$AL$4,0)+2,0), ""), "")</f>
        <v/>
      </c>
      <c r="V1862" s="42"/>
      <c r="W1862" s="862"/>
      <c r="X1862" s="863"/>
      <c r="Y1862" s="43"/>
      <c r="Z1862" s="48"/>
      <c r="AA1862" s="155"/>
      <c r="AB1862" s="49"/>
      <c r="AC1862" s="864" t="str">
        <f>IFERROR(IF(AG1862&lt;&gt;"",Z1862*VLOOKUP(N1862,【参考】数式用!$AG$2:$AL$48,MATCH(Y1862,【参考】数式用!$AI$4:$AL$4,0)+2,0), ""), "")</f>
        <v/>
      </c>
      <c r="AD1862" s="864"/>
      <c r="AE1862" s="409"/>
      <c r="AF1862" s="53"/>
      <c r="AG1862" s="421" t="str">
        <f>IFERROR(VLOOKUP(O1862, 【参考】数式用!$AY$5:$AY$13, 1, FALSE), "")</f>
        <v/>
      </c>
      <c r="AH1862" s="422" t="str">
        <f>IFERROR(VLOOKUP(N1862, 【参考】数式用!$BA$2:$BB$48, 2, FALSE), "")</f>
        <v/>
      </c>
      <c r="AI1862" s="423" t="str">
        <f t="shared" si="60"/>
        <v/>
      </c>
      <c r="AJ1862" s="424" t="str">
        <f t="shared" si="61"/>
        <v/>
      </c>
    </row>
    <row r="1863" spans="1:36" ht="30" customHeight="1">
      <c r="A1863" s="153">
        <v>1850</v>
      </c>
      <c r="B1863" s="857" t="str">
        <f>IF(基本情報入力シート!C1888="","",基本情報入力シート!C1888)</f>
        <v/>
      </c>
      <c r="C1863" s="858"/>
      <c r="D1863" s="858"/>
      <c r="E1863" s="858"/>
      <c r="F1863" s="858"/>
      <c r="G1863" s="858"/>
      <c r="H1863" s="858"/>
      <c r="I1863" s="859"/>
      <c r="J1863" s="405" t="str">
        <f>IF(基本情報入力シート!M1888="","",基本情報入力シート!M1888)</f>
        <v/>
      </c>
      <c r="K1863" s="406" t="str">
        <f>IF(基本情報入力シート!R1888="","",基本情報入力シート!R1888)</f>
        <v/>
      </c>
      <c r="L1863" s="406" t="str">
        <f>IF(基本情報入力シート!W1888="","",基本情報入力シート!W1888)</f>
        <v/>
      </c>
      <c r="M1863" s="405" t="str">
        <f>IF(基本情報入力シート!X1888="","",基本情報入力シート!X1888)</f>
        <v/>
      </c>
      <c r="N1863" s="157" t="str">
        <f>IF(基本情報入力シート!Y1888="","",基本情報入力シート!Y1888)</f>
        <v/>
      </c>
      <c r="O1863" s="164"/>
      <c r="P1863" s="43"/>
      <c r="Q1863" s="860"/>
      <c r="R1863" s="861"/>
      <c r="S1863" s="154" t="str">
        <f>IFERROR(ROUNDDOWN(Q1863*VLOOKUP(N1863,【参考】数式用!$AR$2:$AW$48,MATCH(P1863,【参考】数式用!$AT$4:$AW$4)+2,FALSE)*0.5, 0), "")</f>
        <v/>
      </c>
      <c r="T1863" s="47"/>
      <c r="U1863" s="156" t="str">
        <f>IFERROR(IF(AG1863&lt;&gt;"",Q1863*VLOOKUP(N1863,【参考】数式用!$AG$2:$AL$48,MATCH(P1863,【参考】数式用!$AI$4:$AL$4,0)+2,0), ""), "")</f>
        <v/>
      </c>
      <c r="V1863" s="42"/>
      <c r="W1863" s="862"/>
      <c r="X1863" s="863"/>
      <c r="Y1863" s="43"/>
      <c r="Z1863" s="48"/>
      <c r="AA1863" s="155"/>
      <c r="AB1863" s="49"/>
      <c r="AC1863" s="864" t="str">
        <f>IFERROR(IF(AG1863&lt;&gt;"",Z1863*VLOOKUP(N1863,【参考】数式用!$AG$2:$AL$48,MATCH(Y1863,【参考】数式用!$AI$4:$AL$4,0)+2,0), ""), "")</f>
        <v/>
      </c>
      <c r="AD1863" s="864"/>
      <c r="AE1863" s="409"/>
      <c r="AF1863" s="53"/>
      <c r="AG1863" s="421" t="str">
        <f>IFERROR(VLOOKUP(O1863, 【参考】数式用!$AY$5:$AY$13, 1, FALSE), "")</f>
        <v/>
      </c>
      <c r="AH1863" s="422" t="str">
        <f>IFERROR(VLOOKUP(N1863, 【参考】数式用!$BA$2:$BB$48, 2, FALSE), "")</f>
        <v/>
      </c>
      <c r="AI1863" s="423" t="str">
        <f t="shared" si="60"/>
        <v/>
      </c>
      <c r="AJ1863" s="424" t="str">
        <f t="shared" si="61"/>
        <v/>
      </c>
    </row>
    <row r="1864" spans="1:36" ht="30" customHeight="1">
      <c r="A1864" s="153">
        <v>1851</v>
      </c>
      <c r="B1864" s="857" t="str">
        <f>IF(基本情報入力シート!C1889="","",基本情報入力シート!C1889)</f>
        <v/>
      </c>
      <c r="C1864" s="858"/>
      <c r="D1864" s="858"/>
      <c r="E1864" s="858"/>
      <c r="F1864" s="858"/>
      <c r="G1864" s="858"/>
      <c r="H1864" s="858"/>
      <c r="I1864" s="859"/>
      <c r="J1864" s="405" t="str">
        <f>IF(基本情報入力シート!M1889="","",基本情報入力シート!M1889)</f>
        <v/>
      </c>
      <c r="K1864" s="406" t="str">
        <f>IF(基本情報入力シート!R1889="","",基本情報入力シート!R1889)</f>
        <v/>
      </c>
      <c r="L1864" s="406" t="str">
        <f>IF(基本情報入力シート!W1889="","",基本情報入力シート!W1889)</f>
        <v/>
      </c>
      <c r="M1864" s="405" t="str">
        <f>IF(基本情報入力シート!X1889="","",基本情報入力シート!X1889)</f>
        <v/>
      </c>
      <c r="N1864" s="157" t="str">
        <f>IF(基本情報入力シート!Y1889="","",基本情報入力シート!Y1889)</f>
        <v/>
      </c>
      <c r="O1864" s="164"/>
      <c r="P1864" s="43"/>
      <c r="Q1864" s="860"/>
      <c r="R1864" s="861"/>
      <c r="S1864" s="154" t="str">
        <f>IFERROR(ROUNDDOWN(Q1864*VLOOKUP(N1864,【参考】数式用!$AR$2:$AW$48,MATCH(P1864,【参考】数式用!$AT$4:$AW$4)+2,FALSE)*0.5, 0), "")</f>
        <v/>
      </c>
      <c r="T1864" s="47"/>
      <c r="U1864" s="156" t="str">
        <f>IFERROR(IF(AG1864&lt;&gt;"",Q1864*VLOOKUP(N1864,【参考】数式用!$AG$2:$AL$48,MATCH(P1864,【参考】数式用!$AI$4:$AL$4,0)+2,0), ""), "")</f>
        <v/>
      </c>
      <c r="V1864" s="42"/>
      <c r="W1864" s="862"/>
      <c r="X1864" s="863"/>
      <c r="Y1864" s="43"/>
      <c r="Z1864" s="48"/>
      <c r="AA1864" s="155"/>
      <c r="AB1864" s="49"/>
      <c r="AC1864" s="864" t="str">
        <f>IFERROR(IF(AG1864&lt;&gt;"",Z1864*VLOOKUP(N1864,【参考】数式用!$AG$2:$AL$48,MATCH(Y1864,【参考】数式用!$AI$4:$AL$4,0)+2,0), ""), "")</f>
        <v/>
      </c>
      <c r="AD1864" s="864"/>
      <c r="AE1864" s="409"/>
      <c r="AF1864" s="53"/>
      <c r="AG1864" s="421" t="str">
        <f>IFERROR(VLOOKUP(O1864, 【参考】数式用!$AY$5:$AY$13, 1, FALSE), "")</f>
        <v/>
      </c>
      <c r="AH1864" s="422" t="str">
        <f>IFERROR(VLOOKUP(N1864, 【参考】数式用!$BA$2:$BB$48, 2, FALSE), "")</f>
        <v/>
      </c>
      <c r="AI1864" s="423" t="str">
        <f t="shared" si="60"/>
        <v/>
      </c>
      <c r="AJ1864" s="424" t="str">
        <f t="shared" si="61"/>
        <v/>
      </c>
    </row>
    <row r="1865" spans="1:36" ht="30" customHeight="1">
      <c r="A1865" s="153">
        <v>1852</v>
      </c>
      <c r="B1865" s="857" t="str">
        <f>IF(基本情報入力シート!C1890="","",基本情報入力シート!C1890)</f>
        <v/>
      </c>
      <c r="C1865" s="858"/>
      <c r="D1865" s="858"/>
      <c r="E1865" s="858"/>
      <c r="F1865" s="858"/>
      <c r="G1865" s="858"/>
      <c r="H1865" s="858"/>
      <c r="I1865" s="859"/>
      <c r="J1865" s="405" t="str">
        <f>IF(基本情報入力シート!M1890="","",基本情報入力シート!M1890)</f>
        <v/>
      </c>
      <c r="K1865" s="406" t="str">
        <f>IF(基本情報入力シート!R1890="","",基本情報入力シート!R1890)</f>
        <v/>
      </c>
      <c r="L1865" s="406" t="str">
        <f>IF(基本情報入力シート!W1890="","",基本情報入力シート!W1890)</f>
        <v/>
      </c>
      <c r="M1865" s="405" t="str">
        <f>IF(基本情報入力シート!X1890="","",基本情報入力シート!X1890)</f>
        <v/>
      </c>
      <c r="N1865" s="157" t="str">
        <f>IF(基本情報入力シート!Y1890="","",基本情報入力シート!Y1890)</f>
        <v/>
      </c>
      <c r="O1865" s="164"/>
      <c r="P1865" s="43"/>
      <c r="Q1865" s="860"/>
      <c r="R1865" s="861"/>
      <c r="S1865" s="154" t="str">
        <f>IFERROR(ROUNDDOWN(Q1865*VLOOKUP(N1865,【参考】数式用!$AR$2:$AW$48,MATCH(P1865,【参考】数式用!$AT$4:$AW$4)+2,FALSE)*0.5, 0), "")</f>
        <v/>
      </c>
      <c r="T1865" s="47"/>
      <c r="U1865" s="156" t="str">
        <f>IFERROR(IF(AG1865&lt;&gt;"",Q1865*VLOOKUP(N1865,【参考】数式用!$AG$2:$AL$48,MATCH(P1865,【参考】数式用!$AI$4:$AL$4,0)+2,0), ""), "")</f>
        <v/>
      </c>
      <c r="V1865" s="42"/>
      <c r="W1865" s="862"/>
      <c r="X1865" s="863"/>
      <c r="Y1865" s="43"/>
      <c r="Z1865" s="48"/>
      <c r="AA1865" s="155"/>
      <c r="AB1865" s="49"/>
      <c r="AC1865" s="864" t="str">
        <f>IFERROR(IF(AG1865&lt;&gt;"",Z1865*VLOOKUP(N1865,【参考】数式用!$AG$2:$AL$48,MATCH(Y1865,【参考】数式用!$AI$4:$AL$4,0)+2,0), ""), "")</f>
        <v/>
      </c>
      <c r="AD1865" s="864"/>
      <c r="AE1865" s="409"/>
      <c r="AF1865" s="53"/>
      <c r="AG1865" s="421" t="str">
        <f>IFERROR(VLOOKUP(O1865, 【参考】数式用!$AY$5:$AY$13, 1, FALSE), "")</f>
        <v/>
      </c>
      <c r="AH1865" s="422" t="str">
        <f>IFERROR(VLOOKUP(N1865, 【参考】数式用!$BA$2:$BB$48, 2, FALSE), "")</f>
        <v/>
      </c>
      <c r="AI1865" s="423" t="str">
        <f t="shared" si="60"/>
        <v/>
      </c>
      <c r="AJ1865" s="424" t="str">
        <f t="shared" si="61"/>
        <v/>
      </c>
    </row>
    <row r="1866" spans="1:36" ht="30" customHeight="1">
      <c r="A1866" s="153">
        <v>1853</v>
      </c>
      <c r="B1866" s="857" t="str">
        <f>IF(基本情報入力シート!C1891="","",基本情報入力シート!C1891)</f>
        <v/>
      </c>
      <c r="C1866" s="858"/>
      <c r="D1866" s="858"/>
      <c r="E1866" s="858"/>
      <c r="F1866" s="858"/>
      <c r="G1866" s="858"/>
      <c r="H1866" s="858"/>
      <c r="I1866" s="859"/>
      <c r="J1866" s="405" t="str">
        <f>IF(基本情報入力シート!M1891="","",基本情報入力シート!M1891)</f>
        <v/>
      </c>
      <c r="K1866" s="406" t="str">
        <f>IF(基本情報入力シート!R1891="","",基本情報入力シート!R1891)</f>
        <v/>
      </c>
      <c r="L1866" s="406" t="str">
        <f>IF(基本情報入力シート!W1891="","",基本情報入力シート!W1891)</f>
        <v/>
      </c>
      <c r="M1866" s="405" t="str">
        <f>IF(基本情報入力シート!X1891="","",基本情報入力シート!X1891)</f>
        <v/>
      </c>
      <c r="N1866" s="157" t="str">
        <f>IF(基本情報入力シート!Y1891="","",基本情報入力シート!Y1891)</f>
        <v/>
      </c>
      <c r="O1866" s="164"/>
      <c r="P1866" s="43"/>
      <c r="Q1866" s="860"/>
      <c r="R1866" s="861"/>
      <c r="S1866" s="154" t="str">
        <f>IFERROR(ROUNDDOWN(Q1866*VLOOKUP(N1866,【参考】数式用!$AR$2:$AW$48,MATCH(P1866,【参考】数式用!$AT$4:$AW$4)+2,FALSE)*0.5, 0), "")</f>
        <v/>
      </c>
      <c r="T1866" s="47"/>
      <c r="U1866" s="156" t="str">
        <f>IFERROR(IF(AG1866&lt;&gt;"",Q1866*VLOOKUP(N1866,【参考】数式用!$AG$2:$AL$48,MATCH(P1866,【参考】数式用!$AI$4:$AL$4,0)+2,0), ""), "")</f>
        <v/>
      </c>
      <c r="V1866" s="42"/>
      <c r="W1866" s="862"/>
      <c r="X1866" s="863"/>
      <c r="Y1866" s="43"/>
      <c r="Z1866" s="48"/>
      <c r="AA1866" s="155"/>
      <c r="AB1866" s="49"/>
      <c r="AC1866" s="864" t="str">
        <f>IFERROR(IF(AG1866&lt;&gt;"",Z1866*VLOOKUP(N1866,【参考】数式用!$AG$2:$AL$48,MATCH(Y1866,【参考】数式用!$AI$4:$AL$4,0)+2,0), ""), "")</f>
        <v/>
      </c>
      <c r="AD1866" s="864"/>
      <c r="AE1866" s="409"/>
      <c r="AF1866" s="53"/>
      <c r="AG1866" s="421" t="str">
        <f>IFERROR(VLOOKUP(O1866, 【参考】数式用!$AY$5:$AY$13, 1, FALSE), "")</f>
        <v/>
      </c>
      <c r="AH1866" s="422" t="str">
        <f>IFERROR(VLOOKUP(N1866, 【参考】数式用!$BA$2:$BB$48, 2, FALSE), "")</f>
        <v/>
      </c>
      <c r="AI1866" s="423" t="str">
        <f t="shared" si="60"/>
        <v/>
      </c>
      <c r="AJ1866" s="424" t="str">
        <f t="shared" si="61"/>
        <v/>
      </c>
    </row>
    <row r="1867" spans="1:36" ht="30" customHeight="1">
      <c r="A1867" s="153">
        <v>1854</v>
      </c>
      <c r="B1867" s="857" t="str">
        <f>IF(基本情報入力シート!C1892="","",基本情報入力シート!C1892)</f>
        <v/>
      </c>
      <c r="C1867" s="858"/>
      <c r="D1867" s="858"/>
      <c r="E1867" s="858"/>
      <c r="F1867" s="858"/>
      <c r="G1867" s="858"/>
      <c r="H1867" s="858"/>
      <c r="I1867" s="859"/>
      <c r="J1867" s="405" t="str">
        <f>IF(基本情報入力シート!M1892="","",基本情報入力シート!M1892)</f>
        <v/>
      </c>
      <c r="K1867" s="406" t="str">
        <f>IF(基本情報入力シート!R1892="","",基本情報入力シート!R1892)</f>
        <v/>
      </c>
      <c r="L1867" s="406" t="str">
        <f>IF(基本情報入力シート!W1892="","",基本情報入力シート!W1892)</f>
        <v/>
      </c>
      <c r="M1867" s="405" t="str">
        <f>IF(基本情報入力シート!X1892="","",基本情報入力シート!X1892)</f>
        <v/>
      </c>
      <c r="N1867" s="157" t="str">
        <f>IF(基本情報入力シート!Y1892="","",基本情報入力シート!Y1892)</f>
        <v/>
      </c>
      <c r="O1867" s="164"/>
      <c r="P1867" s="43"/>
      <c r="Q1867" s="860"/>
      <c r="R1867" s="861"/>
      <c r="S1867" s="154" t="str">
        <f>IFERROR(ROUNDDOWN(Q1867*VLOOKUP(N1867,【参考】数式用!$AR$2:$AW$48,MATCH(P1867,【参考】数式用!$AT$4:$AW$4)+2,FALSE)*0.5, 0), "")</f>
        <v/>
      </c>
      <c r="T1867" s="47"/>
      <c r="U1867" s="156" t="str">
        <f>IFERROR(IF(AG1867&lt;&gt;"",Q1867*VLOOKUP(N1867,【参考】数式用!$AG$2:$AL$48,MATCH(P1867,【参考】数式用!$AI$4:$AL$4,0)+2,0), ""), "")</f>
        <v/>
      </c>
      <c r="V1867" s="42"/>
      <c r="W1867" s="862"/>
      <c r="X1867" s="863"/>
      <c r="Y1867" s="43"/>
      <c r="Z1867" s="48"/>
      <c r="AA1867" s="155"/>
      <c r="AB1867" s="49"/>
      <c r="AC1867" s="864" t="str">
        <f>IFERROR(IF(AG1867&lt;&gt;"",Z1867*VLOOKUP(N1867,【参考】数式用!$AG$2:$AL$48,MATCH(Y1867,【参考】数式用!$AI$4:$AL$4,0)+2,0), ""), "")</f>
        <v/>
      </c>
      <c r="AD1867" s="864"/>
      <c r="AE1867" s="409"/>
      <c r="AF1867" s="53"/>
      <c r="AG1867" s="421" t="str">
        <f>IFERROR(VLOOKUP(O1867, 【参考】数式用!$AY$5:$AY$13, 1, FALSE), "")</f>
        <v/>
      </c>
      <c r="AH1867" s="422" t="str">
        <f>IFERROR(VLOOKUP(N1867, 【参考】数式用!$BA$2:$BB$48, 2, FALSE), "")</f>
        <v/>
      </c>
      <c r="AI1867" s="423" t="str">
        <f t="shared" si="60"/>
        <v/>
      </c>
      <c r="AJ1867" s="424" t="str">
        <f t="shared" si="61"/>
        <v/>
      </c>
    </row>
    <row r="1868" spans="1:36" ht="30" customHeight="1">
      <c r="A1868" s="153">
        <v>1855</v>
      </c>
      <c r="B1868" s="857" t="str">
        <f>IF(基本情報入力シート!C1893="","",基本情報入力シート!C1893)</f>
        <v/>
      </c>
      <c r="C1868" s="858"/>
      <c r="D1868" s="858"/>
      <c r="E1868" s="858"/>
      <c r="F1868" s="858"/>
      <c r="G1868" s="858"/>
      <c r="H1868" s="858"/>
      <c r="I1868" s="859"/>
      <c r="J1868" s="405" t="str">
        <f>IF(基本情報入力シート!M1893="","",基本情報入力シート!M1893)</f>
        <v/>
      </c>
      <c r="K1868" s="406" t="str">
        <f>IF(基本情報入力シート!R1893="","",基本情報入力シート!R1893)</f>
        <v/>
      </c>
      <c r="L1868" s="406" t="str">
        <f>IF(基本情報入力シート!W1893="","",基本情報入力シート!W1893)</f>
        <v/>
      </c>
      <c r="M1868" s="405" t="str">
        <f>IF(基本情報入力シート!X1893="","",基本情報入力シート!X1893)</f>
        <v/>
      </c>
      <c r="N1868" s="157" t="str">
        <f>IF(基本情報入力シート!Y1893="","",基本情報入力シート!Y1893)</f>
        <v/>
      </c>
      <c r="O1868" s="164"/>
      <c r="P1868" s="43"/>
      <c r="Q1868" s="860"/>
      <c r="R1868" s="861"/>
      <c r="S1868" s="154" t="str">
        <f>IFERROR(ROUNDDOWN(Q1868*VLOOKUP(N1868,【参考】数式用!$AR$2:$AW$48,MATCH(P1868,【参考】数式用!$AT$4:$AW$4)+2,FALSE)*0.5, 0), "")</f>
        <v/>
      </c>
      <c r="T1868" s="47"/>
      <c r="U1868" s="156" t="str">
        <f>IFERROR(IF(AG1868&lt;&gt;"",Q1868*VLOOKUP(N1868,【参考】数式用!$AG$2:$AL$48,MATCH(P1868,【参考】数式用!$AI$4:$AL$4,0)+2,0), ""), "")</f>
        <v/>
      </c>
      <c r="V1868" s="42"/>
      <c r="W1868" s="862"/>
      <c r="X1868" s="863"/>
      <c r="Y1868" s="43"/>
      <c r="Z1868" s="48"/>
      <c r="AA1868" s="155"/>
      <c r="AB1868" s="49"/>
      <c r="AC1868" s="864" t="str">
        <f>IFERROR(IF(AG1868&lt;&gt;"",Z1868*VLOOKUP(N1868,【参考】数式用!$AG$2:$AL$48,MATCH(Y1868,【参考】数式用!$AI$4:$AL$4,0)+2,0), ""), "")</f>
        <v/>
      </c>
      <c r="AD1868" s="864"/>
      <c r="AE1868" s="409"/>
      <c r="AF1868" s="53"/>
      <c r="AG1868" s="421" t="str">
        <f>IFERROR(VLOOKUP(O1868, 【参考】数式用!$AY$5:$AY$13, 1, FALSE), "")</f>
        <v/>
      </c>
      <c r="AH1868" s="422" t="str">
        <f>IFERROR(VLOOKUP(N1868, 【参考】数式用!$BA$2:$BB$48, 2, FALSE), "")</f>
        <v/>
      </c>
      <c r="AI1868" s="423" t="str">
        <f t="shared" si="60"/>
        <v/>
      </c>
      <c r="AJ1868" s="424" t="str">
        <f t="shared" si="61"/>
        <v/>
      </c>
    </row>
    <row r="1869" spans="1:36" ht="30" customHeight="1">
      <c r="A1869" s="153">
        <v>1856</v>
      </c>
      <c r="B1869" s="857" t="str">
        <f>IF(基本情報入力シート!C1894="","",基本情報入力シート!C1894)</f>
        <v/>
      </c>
      <c r="C1869" s="858"/>
      <c r="D1869" s="858"/>
      <c r="E1869" s="858"/>
      <c r="F1869" s="858"/>
      <c r="G1869" s="858"/>
      <c r="H1869" s="858"/>
      <c r="I1869" s="859"/>
      <c r="J1869" s="405" t="str">
        <f>IF(基本情報入力シート!M1894="","",基本情報入力シート!M1894)</f>
        <v/>
      </c>
      <c r="K1869" s="406" t="str">
        <f>IF(基本情報入力シート!R1894="","",基本情報入力シート!R1894)</f>
        <v/>
      </c>
      <c r="L1869" s="406" t="str">
        <f>IF(基本情報入力シート!W1894="","",基本情報入力シート!W1894)</f>
        <v/>
      </c>
      <c r="M1869" s="405" t="str">
        <f>IF(基本情報入力シート!X1894="","",基本情報入力シート!X1894)</f>
        <v/>
      </c>
      <c r="N1869" s="157" t="str">
        <f>IF(基本情報入力シート!Y1894="","",基本情報入力シート!Y1894)</f>
        <v/>
      </c>
      <c r="O1869" s="164"/>
      <c r="P1869" s="43"/>
      <c r="Q1869" s="860"/>
      <c r="R1869" s="861"/>
      <c r="S1869" s="154" t="str">
        <f>IFERROR(ROUNDDOWN(Q1869*VLOOKUP(N1869,【参考】数式用!$AR$2:$AW$48,MATCH(P1869,【参考】数式用!$AT$4:$AW$4)+2,FALSE)*0.5, 0), "")</f>
        <v/>
      </c>
      <c r="T1869" s="47"/>
      <c r="U1869" s="156" t="str">
        <f>IFERROR(IF(AG1869&lt;&gt;"",Q1869*VLOOKUP(N1869,【参考】数式用!$AG$2:$AL$48,MATCH(P1869,【参考】数式用!$AI$4:$AL$4,0)+2,0), ""), "")</f>
        <v/>
      </c>
      <c r="V1869" s="42"/>
      <c r="W1869" s="862"/>
      <c r="X1869" s="863"/>
      <c r="Y1869" s="43"/>
      <c r="Z1869" s="48"/>
      <c r="AA1869" s="155"/>
      <c r="AB1869" s="49"/>
      <c r="AC1869" s="864" t="str">
        <f>IFERROR(IF(AG1869&lt;&gt;"",Z1869*VLOOKUP(N1869,【参考】数式用!$AG$2:$AL$48,MATCH(Y1869,【参考】数式用!$AI$4:$AL$4,0)+2,0), ""), "")</f>
        <v/>
      </c>
      <c r="AD1869" s="864"/>
      <c r="AE1869" s="409"/>
      <c r="AF1869" s="53"/>
      <c r="AG1869" s="421" t="str">
        <f>IFERROR(VLOOKUP(O1869, 【参考】数式用!$AY$5:$AY$13, 1, FALSE), "")</f>
        <v/>
      </c>
      <c r="AH1869" s="422" t="str">
        <f>IFERROR(VLOOKUP(N1869, 【参考】数式用!$BA$2:$BB$48, 2, FALSE), "")</f>
        <v/>
      </c>
      <c r="AI1869" s="423" t="str">
        <f t="shared" si="60"/>
        <v/>
      </c>
      <c r="AJ1869" s="424" t="str">
        <f t="shared" si="61"/>
        <v/>
      </c>
    </row>
    <row r="1870" spans="1:36" ht="30" customHeight="1">
      <c r="A1870" s="153">
        <v>1857</v>
      </c>
      <c r="B1870" s="857" t="str">
        <f>IF(基本情報入力シート!C1895="","",基本情報入力シート!C1895)</f>
        <v/>
      </c>
      <c r="C1870" s="858"/>
      <c r="D1870" s="858"/>
      <c r="E1870" s="858"/>
      <c r="F1870" s="858"/>
      <c r="G1870" s="858"/>
      <c r="H1870" s="858"/>
      <c r="I1870" s="859"/>
      <c r="J1870" s="405" t="str">
        <f>IF(基本情報入力シート!M1895="","",基本情報入力シート!M1895)</f>
        <v/>
      </c>
      <c r="K1870" s="406" t="str">
        <f>IF(基本情報入力シート!R1895="","",基本情報入力シート!R1895)</f>
        <v/>
      </c>
      <c r="L1870" s="406" t="str">
        <f>IF(基本情報入力シート!W1895="","",基本情報入力シート!W1895)</f>
        <v/>
      </c>
      <c r="M1870" s="405" t="str">
        <f>IF(基本情報入力シート!X1895="","",基本情報入力シート!X1895)</f>
        <v/>
      </c>
      <c r="N1870" s="157" t="str">
        <f>IF(基本情報入力シート!Y1895="","",基本情報入力シート!Y1895)</f>
        <v/>
      </c>
      <c r="O1870" s="164"/>
      <c r="P1870" s="43"/>
      <c r="Q1870" s="860"/>
      <c r="R1870" s="861"/>
      <c r="S1870" s="154" t="str">
        <f>IFERROR(ROUNDDOWN(Q1870*VLOOKUP(N1870,【参考】数式用!$AR$2:$AW$48,MATCH(P1870,【参考】数式用!$AT$4:$AW$4)+2,FALSE)*0.5, 0), "")</f>
        <v/>
      </c>
      <c r="T1870" s="47"/>
      <c r="U1870" s="156" t="str">
        <f>IFERROR(IF(AG1870&lt;&gt;"",Q1870*VLOOKUP(N1870,【参考】数式用!$AG$2:$AL$48,MATCH(P1870,【参考】数式用!$AI$4:$AL$4,0)+2,0), ""), "")</f>
        <v/>
      </c>
      <c r="V1870" s="42"/>
      <c r="W1870" s="862"/>
      <c r="X1870" s="863"/>
      <c r="Y1870" s="43"/>
      <c r="Z1870" s="48"/>
      <c r="AA1870" s="155"/>
      <c r="AB1870" s="49"/>
      <c r="AC1870" s="864" t="str">
        <f>IFERROR(IF(AG1870&lt;&gt;"",Z1870*VLOOKUP(N1870,【参考】数式用!$AG$2:$AL$48,MATCH(Y1870,【参考】数式用!$AI$4:$AL$4,0)+2,0), ""), "")</f>
        <v/>
      </c>
      <c r="AD1870" s="864"/>
      <c r="AE1870" s="409"/>
      <c r="AF1870" s="53"/>
      <c r="AG1870" s="421" t="str">
        <f>IFERROR(VLOOKUP(O1870, 【参考】数式用!$AY$5:$AY$13, 1, FALSE), "")</f>
        <v/>
      </c>
      <c r="AH1870" s="422" t="str">
        <f>IFERROR(VLOOKUP(N1870, 【参考】数式用!$BA$2:$BB$48, 2, FALSE), "")</f>
        <v/>
      </c>
      <c r="AI1870" s="423" t="str">
        <f t="shared" si="60"/>
        <v/>
      </c>
      <c r="AJ1870" s="424" t="str">
        <f t="shared" si="61"/>
        <v/>
      </c>
    </row>
    <row r="1871" spans="1:36" ht="30" customHeight="1">
      <c r="A1871" s="153">
        <v>1858</v>
      </c>
      <c r="B1871" s="857" t="str">
        <f>IF(基本情報入力シート!C1896="","",基本情報入力シート!C1896)</f>
        <v/>
      </c>
      <c r="C1871" s="858"/>
      <c r="D1871" s="858"/>
      <c r="E1871" s="858"/>
      <c r="F1871" s="858"/>
      <c r="G1871" s="858"/>
      <c r="H1871" s="858"/>
      <c r="I1871" s="859"/>
      <c r="J1871" s="405" t="str">
        <f>IF(基本情報入力シート!M1896="","",基本情報入力シート!M1896)</f>
        <v/>
      </c>
      <c r="K1871" s="406" t="str">
        <f>IF(基本情報入力シート!R1896="","",基本情報入力シート!R1896)</f>
        <v/>
      </c>
      <c r="L1871" s="406" t="str">
        <f>IF(基本情報入力シート!W1896="","",基本情報入力シート!W1896)</f>
        <v/>
      </c>
      <c r="M1871" s="405" t="str">
        <f>IF(基本情報入力シート!X1896="","",基本情報入力シート!X1896)</f>
        <v/>
      </c>
      <c r="N1871" s="157" t="str">
        <f>IF(基本情報入力シート!Y1896="","",基本情報入力シート!Y1896)</f>
        <v/>
      </c>
      <c r="O1871" s="164"/>
      <c r="P1871" s="43"/>
      <c r="Q1871" s="860"/>
      <c r="R1871" s="861"/>
      <c r="S1871" s="154" t="str">
        <f>IFERROR(ROUNDDOWN(Q1871*VLOOKUP(N1871,【参考】数式用!$AR$2:$AW$48,MATCH(P1871,【参考】数式用!$AT$4:$AW$4)+2,FALSE)*0.5, 0), "")</f>
        <v/>
      </c>
      <c r="T1871" s="47"/>
      <c r="U1871" s="156" t="str">
        <f>IFERROR(IF(AG1871&lt;&gt;"",Q1871*VLOOKUP(N1871,【参考】数式用!$AG$2:$AL$48,MATCH(P1871,【参考】数式用!$AI$4:$AL$4,0)+2,0), ""), "")</f>
        <v/>
      </c>
      <c r="V1871" s="42"/>
      <c r="W1871" s="862"/>
      <c r="X1871" s="863"/>
      <c r="Y1871" s="43"/>
      <c r="Z1871" s="48"/>
      <c r="AA1871" s="155"/>
      <c r="AB1871" s="49"/>
      <c r="AC1871" s="864" t="str">
        <f>IFERROR(IF(AG1871&lt;&gt;"",Z1871*VLOOKUP(N1871,【参考】数式用!$AG$2:$AL$48,MATCH(Y1871,【参考】数式用!$AI$4:$AL$4,0)+2,0), ""), "")</f>
        <v/>
      </c>
      <c r="AD1871" s="864"/>
      <c r="AE1871" s="409"/>
      <c r="AF1871" s="53"/>
      <c r="AG1871" s="421" t="str">
        <f>IFERROR(VLOOKUP(O1871, 【参考】数式用!$AY$5:$AY$13, 1, FALSE), "")</f>
        <v/>
      </c>
      <c r="AH1871" s="422" t="str">
        <f>IFERROR(VLOOKUP(N1871, 【参考】数式用!$BA$2:$BB$48, 2, FALSE), "")</f>
        <v/>
      </c>
      <c r="AI1871" s="423" t="str">
        <f t="shared" si="60"/>
        <v/>
      </c>
      <c r="AJ1871" s="424" t="str">
        <f t="shared" si="61"/>
        <v/>
      </c>
    </row>
    <row r="1872" spans="1:36" ht="30" customHeight="1">
      <c r="A1872" s="153">
        <v>1859</v>
      </c>
      <c r="B1872" s="857" t="str">
        <f>IF(基本情報入力シート!C1897="","",基本情報入力シート!C1897)</f>
        <v/>
      </c>
      <c r="C1872" s="858"/>
      <c r="D1872" s="858"/>
      <c r="E1872" s="858"/>
      <c r="F1872" s="858"/>
      <c r="G1872" s="858"/>
      <c r="H1872" s="858"/>
      <c r="I1872" s="859"/>
      <c r="J1872" s="405" t="str">
        <f>IF(基本情報入力シート!M1897="","",基本情報入力シート!M1897)</f>
        <v/>
      </c>
      <c r="K1872" s="406" t="str">
        <f>IF(基本情報入力シート!R1897="","",基本情報入力シート!R1897)</f>
        <v/>
      </c>
      <c r="L1872" s="406" t="str">
        <f>IF(基本情報入力シート!W1897="","",基本情報入力シート!W1897)</f>
        <v/>
      </c>
      <c r="M1872" s="405" t="str">
        <f>IF(基本情報入力シート!X1897="","",基本情報入力シート!X1897)</f>
        <v/>
      </c>
      <c r="N1872" s="157" t="str">
        <f>IF(基本情報入力シート!Y1897="","",基本情報入力シート!Y1897)</f>
        <v/>
      </c>
      <c r="O1872" s="164"/>
      <c r="P1872" s="43"/>
      <c r="Q1872" s="860"/>
      <c r="R1872" s="861"/>
      <c r="S1872" s="154" t="str">
        <f>IFERROR(ROUNDDOWN(Q1872*VLOOKUP(N1872,【参考】数式用!$AR$2:$AW$48,MATCH(P1872,【参考】数式用!$AT$4:$AW$4)+2,FALSE)*0.5, 0), "")</f>
        <v/>
      </c>
      <c r="T1872" s="47"/>
      <c r="U1872" s="156" t="str">
        <f>IFERROR(IF(AG1872&lt;&gt;"",Q1872*VLOOKUP(N1872,【参考】数式用!$AG$2:$AL$48,MATCH(P1872,【参考】数式用!$AI$4:$AL$4,0)+2,0), ""), "")</f>
        <v/>
      </c>
      <c r="V1872" s="42"/>
      <c r="W1872" s="862"/>
      <c r="X1872" s="863"/>
      <c r="Y1872" s="43"/>
      <c r="Z1872" s="48"/>
      <c r="AA1872" s="155"/>
      <c r="AB1872" s="49"/>
      <c r="AC1872" s="864" t="str">
        <f>IFERROR(IF(AG1872&lt;&gt;"",Z1872*VLOOKUP(N1872,【参考】数式用!$AG$2:$AL$48,MATCH(Y1872,【参考】数式用!$AI$4:$AL$4,0)+2,0), ""), "")</f>
        <v/>
      </c>
      <c r="AD1872" s="864"/>
      <c r="AE1872" s="409"/>
      <c r="AF1872" s="53"/>
      <c r="AG1872" s="421" t="str">
        <f>IFERROR(VLOOKUP(O1872, 【参考】数式用!$AY$5:$AY$13, 1, FALSE), "")</f>
        <v/>
      </c>
      <c r="AH1872" s="422" t="str">
        <f>IFERROR(VLOOKUP(N1872, 【参考】数式用!$BA$2:$BB$48, 2, FALSE), "")</f>
        <v/>
      </c>
      <c r="AI1872" s="423" t="str">
        <f t="shared" si="60"/>
        <v/>
      </c>
      <c r="AJ1872" s="424" t="str">
        <f t="shared" si="61"/>
        <v/>
      </c>
    </row>
    <row r="1873" spans="1:36" ht="30" customHeight="1">
      <c r="A1873" s="153">
        <v>1860</v>
      </c>
      <c r="B1873" s="857" t="str">
        <f>IF(基本情報入力シート!C1898="","",基本情報入力シート!C1898)</f>
        <v/>
      </c>
      <c r="C1873" s="858"/>
      <c r="D1873" s="858"/>
      <c r="E1873" s="858"/>
      <c r="F1873" s="858"/>
      <c r="G1873" s="858"/>
      <c r="H1873" s="858"/>
      <c r="I1873" s="859"/>
      <c r="J1873" s="405" t="str">
        <f>IF(基本情報入力シート!M1898="","",基本情報入力シート!M1898)</f>
        <v/>
      </c>
      <c r="K1873" s="406" t="str">
        <f>IF(基本情報入力シート!R1898="","",基本情報入力シート!R1898)</f>
        <v/>
      </c>
      <c r="L1873" s="406" t="str">
        <f>IF(基本情報入力シート!W1898="","",基本情報入力シート!W1898)</f>
        <v/>
      </c>
      <c r="M1873" s="405" t="str">
        <f>IF(基本情報入力シート!X1898="","",基本情報入力シート!X1898)</f>
        <v/>
      </c>
      <c r="N1873" s="157" t="str">
        <f>IF(基本情報入力シート!Y1898="","",基本情報入力シート!Y1898)</f>
        <v/>
      </c>
      <c r="O1873" s="164"/>
      <c r="P1873" s="43"/>
      <c r="Q1873" s="860"/>
      <c r="R1873" s="861"/>
      <c r="S1873" s="154" t="str">
        <f>IFERROR(ROUNDDOWN(Q1873*VLOOKUP(N1873,【参考】数式用!$AR$2:$AW$48,MATCH(P1873,【参考】数式用!$AT$4:$AW$4)+2,FALSE)*0.5, 0), "")</f>
        <v/>
      </c>
      <c r="T1873" s="47"/>
      <c r="U1873" s="156" t="str">
        <f>IFERROR(IF(AG1873&lt;&gt;"",Q1873*VLOOKUP(N1873,【参考】数式用!$AG$2:$AL$48,MATCH(P1873,【参考】数式用!$AI$4:$AL$4,0)+2,0), ""), "")</f>
        <v/>
      </c>
      <c r="V1873" s="42"/>
      <c r="W1873" s="862"/>
      <c r="X1873" s="863"/>
      <c r="Y1873" s="43"/>
      <c r="Z1873" s="48"/>
      <c r="AA1873" s="155"/>
      <c r="AB1873" s="49"/>
      <c r="AC1873" s="864" t="str">
        <f>IFERROR(IF(AG1873&lt;&gt;"",Z1873*VLOOKUP(N1873,【参考】数式用!$AG$2:$AL$48,MATCH(Y1873,【参考】数式用!$AI$4:$AL$4,0)+2,0), ""), "")</f>
        <v/>
      </c>
      <c r="AD1873" s="864"/>
      <c r="AE1873" s="409"/>
      <c r="AF1873" s="53"/>
      <c r="AG1873" s="421" t="str">
        <f>IFERROR(VLOOKUP(O1873, 【参考】数式用!$AY$5:$AY$13, 1, FALSE), "")</f>
        <v/>
      </c>
      <c r="AH1873" s="422" t="str">
        <f>IFERROR(VLOOKUP(N1873, 【参考】数式用!$BA$2:$BB$48, 2, FALSE), "")</f>
        <v/>
      </c>
      <c r="AI1873" s="423" t="str">
        <f t="shared" si="60"/>
        <v/>
      </c>
      <c r="AJ1873" s="424" t="str">
        <f t="shared" si="61"/>
        <v/>
      </c>
    </row>
    <row r="1874" spans="1:36" ht="30" customHeight="1">
      <c r="A1874" s="153">
        <v>1861</v>
      </c>
      <c r="B1874" s="857" t="str">
        <f>IF(基本情報入力シート!C1899="","",基本情報入力シート!C1899)</f>
        <v/>
      </c>
      <c r="C1874" s="858"/>
      <c r="D1874" s="858"/>
      <c r="E1874" s="858"/>
      <c r="F1874" s="858"/>
      <c r="G1874" s="858"/>
      <c r="H1874" s="858"/>
      <c r="I1874" s="859"/>
      <c r="J1874" s="405" t="str">
        <f>IF(基本情報入力シート!M1899="","",基本情報入力シート!M1899)</f>
        <v/>
      </c>
      <c r="K1874" s="406" t="str">
        <f>IF(基本情報入力シート!R1899="","",基本情報入力シート!R1899)</f>
        <v/>
      </c>
      <c r="L1874" s="406" t="str">
        <f>IF(基本情報入力シート!W1899="","",基本情報入力シート!W1899)</f>
        <v/>
      </c>
      <c r="M1874" s="405" t="str">
        <f>IF(基本情報入力シート!X1899="","",基本情報入力シート!X1899)</f>
        <v/>
      </c>
      <c r="N1874" s="157" t="str">
        <f>IF(基本情報入力シート!Y1899="","",基本情報入力シート!Y1899)</f>
        <v/>
      </c>
      <c r="O1874" s="164"/>
      <c r="P1874" s="43"/>
      <c r="Q1874" s="860"/>
      <c r="R1874" s="861"/>
      <c r="S1874" s="154" t="str">
        <f>IFERROR(ROUNDDOWN(Q1874*VLOOKUP(N1874,【参考】数式用!$AR$2:$AW$48,MATCH(P1874,【参考】数式用!$AT$4:$AW$4)+2,FALSE)*0.5, 0), "")</f>
        <v/>
      </c>
      <c r="T1874" s="47"/>
      <c r="U1874" s="156" t="str">
        <f>IFERROR(IF(AG1874&lt;&gt;"",Q1874*VLOOKUP(N1874,【参考】数式用!$AG$2:$AL$48,MATCH(P1874,【参考】数式用!$AI$4:$AL$4,0)+2,0), ""), "")</f>
        <v/>
      </c>
      <c r="V1874" s="42"/>
      <c r="W1874" s="862"/>
      <c r="X1874" s="863"/>
      <c r="Y1874" s="43"/>
      <c r="Z1874" s="48"/>
      <c r="AA1874" s="155"/>
      <c r="AB1874" s="49"/>
      <c r="AC1874" s="864" t="str">
        <f>IFERROR(IF(AG1874&lt;&gt;"",Z1874*VLOOKUP(N1874,【参考】数式用!$AG$2:$AL$48,MATCH(Y1874,【参考】数式用!$AI$4:$AL$4,0)+2,0), ""), "")</f>
        <v/>
      </c>
      <c r="AD1874" s="864"/>
      <c r="AE1874" s="409"/>
      <c r="AF1874" s="53"/>
      <c r="AG1874" s="421" t="str">
        <f>IFERROR(VLOOKUP(O1874, 【参考】数式用!$AY$5:$AY$13, 1, FALSE), "")</f>
        <v/>
      </c>
      <c r="AH1874" s="422" t="str">
        <f>IFERROR(VLOOKUP(N1874, 【参考】数式用!$BA$2:$BB$48, 2, FALSE), "")</f>
        <v/>
      </c>
      <c r="AI1874" s="423" t="str">
        <f t="shared" si="60"/>
        <v/>
      </c>
      <c r="AJ1874" s="424" t="str">
        <f t="shared" si="61"/>
        <v/>
      </c>
    </row>
    <row r="1875" spans="1:36" ht="30" customHeight="1">
      <c r="A1875" s="153">
        <v>1862</v>
      </c>
      <c r="B1875" s="857" t="str">
        <f>IF(基本情報入力シート!C1900="","",基本情報入力シート!C1900)</f>
        <v/>
      </c>
      <c r="C1875" s="858"/>
      <c r="D1875" s="858"/>
      <c r="E1875" s="858"/>
      <c r="F1875" s="858"/>
      <c r="G1875" s="858"/>
      <c r="H1875" s="858"/>
      <c r="I1875" s="859"/>
      <c r="J1875" s="405" t="str">
        <f>IF(基本情報入力シート!M1900="","",基本情報入力シート!M1900)</f>
        <v/>
      </c>
      <c r="K1875" s="406" t="str">
        <f>IF(基本情報入力シート!R1900="","",基本情報入力シート!R1900)</f>
        <v/>
      </c>
      <c r="L1875" s="406" t="str">
        <f>IF(基本情報入力シート!W1900="","",基本情報入力シート!W1900)</f>
        <v/>
      </c>
      <c r="M1875" s="405" t="str">
        <f>IF(基本情報入力シート!X1900="","",基本情報入力シート!X1900)</f>
        <v/>
      </c>
      <c r="N1875" s="157" t="str">
        <f>IF(基本情報入力シート!Y1900="","",基本情報入力シート!Y1900)</f>
        <v/>
      </c>
      <c r="O1875" s="164"/>
      <c r="P1875" s="43"/>
      <c r="Q1875" s="860"/>
      <c r="R1875" s="861"/>
      <c r="S1875" s="154" t="str">
        <f>IFERROR(ROUNDDOWN(Q1875*VLOOKUP(N1875,【参考】数式用!$AR$2:$AW$48,MATCH(P1875,【参考】数式用!$AT$4:$AW$4)+2,FALSE)*0.5, 0), "")</f>
        <v/>
      </c>
      <c r="T1875" s="47"/>
      <c r="U1875" s="156" t="str">
        <f>IFERROR(IF(AG1875&lt;&gt;"",Q1875*VLOOKUP(N1875,【参考】数式用!$AG$2:$AL$48,MATCH(P1875,【参考】数式用!$AI$4:$AL$4,0)+2,0), ""), "")</f>
        <v/>
      </c>
      <c r="V1875" s="42"/>
      <c r="W1875" s="862"/>
      <c r="X1875" s="863"/>
      <c r="Y1875" s="43"/>
      <c r="Z1875" s="48"/>
      <c r="AA1875" s="155"/>
      <c r="AB1875" s="49"/>
      <c r="AC1875" s="864" t="str">
        <f>IFERROR(IF(AG1875&lt;&gt;"",Z1875*VLOOKUP(N1875,【参考】数式用!$AG$2:$AL$48,MATCH(Y1875,【参考】数式用!$AI$4:$AL$4,0)+2,0), ""), "")</f>
        <v/>
      </c>
      <c r="AD1875" s="864"/>
      <c r="AE1875" s="409"/>
      <c r="AF1875" s="53"/>
      <c r="AG1875" s="421" t="str">
        <f>IFERROR(VLOOKUP(O1875, 【参考】数式用!$AY$5:$AY$13, 1, FALSE), "")</f>
        <v/>
      </c>
      <c r="AH1875" s="422" t="str">
        <f>IFERROR(VLOOKUP(N1875, 【参考】数式用!$BA$2:$BB$48, 2, FALSE), "")</f>
        <v/>
      </c>
      <c r="AI1875" s="423" t="str">
        <f t="shared" si="60"/>
        <v/>
      </c>
      <c r="AJ1875" s="424" t="str">
        <f t="shared" si="61"/>
        <v/>
      </c>
    </row>
    <row r="1876" spans="1:36" ht="30" customHeight="1">
      <c r="A1876" s="153">
        <v>1863</v>
      </c>
      <c r="B1876" s="857" t="str">
        <f>IF(基本情報入力シート!C1901="","",基本情報入力シート!C1901)</f>
        <v/>
      </c>
      <c r="C1876" s="858"/>
      <c r="D1876" s="858"/>
      <c r="E1876" s="858"/>
      <c r="F1876" s="858"/>
      <c r="G1876" s="858"/>
      <c r="H1876" s="858"/>
      <c r="I1876" s="859"/>
      <c r="J1876" s="405" t="str">
        <f>IF(基本情報入力シート!M1901="","",基本情報入力シート!M1901)</f>
        <v/>
      </c>
      <c r="K1876" s="406" t="str">
        <f>IF(基本情報入力シート!R1901="","",基本情報入力シート!R1901)</f>
        <v/>
      </c>
      <c r="L1876" s="406" t="str">
        <f>IF(基本情報入力シート!W1901="","",基本情報入力シート!W1901)</f>
        <v/>
      </c>
      <c r="M1876" s="405" t="str">
        <f>IF(基本情報入力シート!X1901="","",基本情報入力シート!X1901)</f>
        <v/>
      </c>
      <c r="N1876" s="157" t="str">
        <f>IF(基本情報入力シート!Y1901="","",基本情報入力シート!Y1901)</f>
        <v/>
      </c>
      <c r="O1876" s="164"/>
      <c r="P1876" s="43"/>
      <c r="Q1876" s="860"/>
      <c r="R1876" s="861"/>
      <c r="S1876" s="154" t="str">
        <f>IFERROR(ROUNDDOWN(Q1876*VLOOKUP(N1876,【参考】数式用!$AR$2:$AW$48,MATCH(P1876,【参考】数式用!$AT$4:$AW$4)+2,FALSE)*0.5, 0), "")</f>
        <v/>
      </c>
      <c r="T1876" s="47"/>
      <c r="U1876" s="156" t="str">
        <f>IFERROR(IF(AG1876&lt;&gt;"",Q1876*VLOOKUP(N1876,【参考】数式用!$AG$2:$AL$48,MATCH(P1876,【参考】数式用!$AI$4:$AL$4,0)+2,0), ""), "")</f>
        <v/>
      </c>
      <c r="V1876" s="42"/>
      <c r="W1876" s="862"/>
      <c r="X1876" s="863"/>
      <c r="Y1876" s="43"/>
      <c r="Z1876" s="48"/>
      <c r="AA1876" s="155"/>
      <c r="AB1876" s="49"/>
      <c r="AC1876" s="864" t="str">
        <f>IFERROR(IF(AG1876&lt;&gt;"",Z1876*VLOOKUP(N1876,【参考】数式用!$AG$2:$AL$48,MATCH(Y1876,【参考】数式用!$AI$4:$AL$4,0)+2,0), ""), "")</f>
        <v/>
      </c>
      <c r="AD1876" s="864"/>
      <c r="AE1876" s="409"/>
      <c r="AF1876" s="53"/>
      <c r="AG1876" s="421" t="str">
        <f>IFERROR(VLOOKUP(O1876, 【参考】数式用!$AY$5:$AY$13, 1, FALSE), "")</f>
        <v/>
      </c>
      <c r="AH1876" s="422" t="str">
        <f>IFERROR(VLOOKUP(N1876, 【参考】数式用!$BA$2:$BB$48, 2, FALSE), "")</f>
        <v/>
      </c>
      <c r="AI1876" s="423" t="str">
        <f t="shared" si="60"/>
        <v/>
      </c>
      <c r="AJ1876" s="424" t="str">
        <f t="shared" si="61"/>
        <v/>
      </c>
    </row>
    <row r="1877" spans="1:36" ht="30" customHeight="1">
      <c r="A1877" s="153">
        <v>1864</v>
      </c>
      <c r="B1877" s="857" t="str">
        <f>IF(基本情報入力シート!C1902="","",基本情報入力シート!C1902)</f>
        <v/>
      </c>
      <c r="C1877" s="858"/>
      <c r="D1877" s="858"/>
      <c r="E1877" s="858"/>
      <c r="F1877" s="858"/>
      <c r="G1877" s="858"/>
      <c r="H1877" s="858"/>
      <c r="I1877" s="859"/>
      <c r="J1877" s="405" t="str">
        <f>IF(基本情報入力シート!M1902="","",基本情報入力シート!M1902)</f>
        <v/>
      </c>
      <c r="K1877" s="406" t="str">
        <f>IF(基本情報入力シート!R1902="","",基本情報入力シート!R1902)</f>
        <v/>
      </c>
      <c r="L1877" s="406" t="str">
        <f>IF(基本情報入力シート!W1902="","",基本情報入力シート!W1902)</f>
        <v/>
      </c>
      <c r="M1877" s="405" t="str">
        <f>IF(基本情報入力シート!X1902="","",基本情報入力シート!X1902)</f>
        <v/>
      </c>
      <c r="N1877" s="157" t="str">
        <f>IF(基本情報入力シート!Y1902="","",基本情報入力シート!Y1902)</f>
        <v/>
      </c>
      <c r="O1877" s="164"/>
      <c r="P1877" s="43"/>
      <c r="Q1877" s="860"/>
      <c r="R1877" s="861"/>
      <c r="S1877" s="154" t="str">
        <f>IFERROR(ROUNDDOWN(Q1877*VLOOKUP(N1877,【参考】数式用!$AR$2:$AW$48,MATCH(P1877,【参考】数式用!$AT$4:$AW$4)+2,FALSE)*0.5, 0), "")</f>
        <v/>
      </c>
      <c r="T1877" s="47"/>
      <c r="U1877" s="156" t="str">
        <f>IFERROR(IF(AG1877&lt;&gt;"",Q1877*VLOOKUP(N1877,【参考】数式用!$AG$2:$AL$48,MATCH(P1877,【参考】数式用!$AI$4:$AL$4,0)+2,0), ""), "")</f>
        <v/>
      </c>
      <c r="V1877" s="42"/>
      <c r="W1877" s="862"/>
      <c r="X1877" s="863"/>
      <c r="Y1877" s="43"/>
      <c r="Z1877" s="48"/>
      <c r="AA1877" s="155"/>
      <c r="AB1877" s="49"/>
      <c r="AC1877" s="864" t="str">
        <f>IFERROR(IF(AG1877&lt;&gt;"",Z1877*VLOOKUP(N1877,【参考】数式用!$AG$2:$AL$48,MATCH(Y1877,【参考】数式用!$AI$4:$AL$4,0)+2,0), ""), "")</f>
        <v/>
      </c>
      <c r="AD1877" s="864"/>
      <c r="AE1877" s="409"/>
      <c r="AF1877" s="53"/>
      <c r="AG1877" s="421" t="str">
        <f>IFERROR(VLOOKUP(O1877, 【参考】数式用!$AY$5:$AY$13, 1, FALSE), "")</f>
        <v/>
      </c>
      <c r="AH1877" s="422" t="str">
        <f>IFERROR(VLOOKUP(N1877, 【参考】数式用!$BA$2:$BB$48, 2, FALSE), "")</f>
        <v/>
      </c>
      <c r="AI1877" s="423" t="str">
        <f t="shared" si="60"/>
        <v/>
      </c>
      <c r="AJ1877" s="424" t="str">
        <f t="shared" si="61"/>
        <v/>
      </c>
    </row>
    <row r="1878" spans="1:36" ht="30" customHeight="1">
      <c r="A1878" s="153">
        <v>1865</v>
      </c>
      <c r="B1878" s="857" t="str">
        <f>IF(基本情報入力シート!C1903="","",基本情報入力シート!C1903)</f>
        <v/>
      </c>
      <c r="C1878" s="858"/>
      <c r="D1878" s="858"/>
      <c r="E1878" s="858"/>
      <c r="F1878" s="858"/>
      <c r="G1878" s="858"/>
      <c r="H1878" s="858"/>
      <c r="I1878" s="859"/>
      <c r="J1878" s="405" t="str">
        <f>IF(基本情報入力シート!M1903="","",基本情報入力シート!M1903)</f>
        <v/>
      </c>
      <c r="K1878" s="406" t="str">
        <f>IF(基本情報入力シート!R1903="","",基本情報入力シート!R1903)</f>
        <v/>
      </c>
      <c r="L1878" s="406" t="str">
        <f>IF(基本情報入力シート!W1903="","",基本情報入力シート!W1903)</f>
        <v/>
      </c>
      <c r="M1878" s="405" t="str">
        <f>IF(基本情報入力シート!X1903="","",基本情報入力シート!X1903)</f>
        <v/>
      </c>
      <c r="N1878" s="157" t="str">
        <f>IF(基本情報入力シート!Y1903="","",基本情報入力シート!Y1903)</f>
        <v/>
      </c>
      <c r="O1878" s="164"/>
      <c r="P1878" s="43"/>
      <c r="Q1878" s="860"/>
      <c r="R1878" s="861"/>
      <c r="S1878" s="154" t="str">
        <f>IFERROR(ROUNDDOWN(Q1878*VLOOKUP(N1878,【参考】数式用!$AR$2:$AW$48,MATCH(P1878,【参考】数式用!$AT$4:$AW$4)+2,FALSE)*0.5, 0), "")</f>
        <v/>
      </c>
      <c r="T1878" s="47"/>
      <c r="U1878" s="156" t="str">
        <f>IFERROR(IF(AG1878&lt;&gt;"",Q1878*VLOOKUP(N1878,【参考】数式用!$AG$2:$AL$48,MATCH(P1878,【参考】数式用!$AI$4:$AL$4,0)+2,0), ""), "")</f>
        <v/>
      </c>
      <c r="V1878" s="42"/>
      <c r="W1878" s="862"/>
      <c r="X1878" s="863"/>
      <c r="Y1878" s="43"/>
      <c r="Z1878" s="48"/>
      <c r="AA1878" s="155"/>
      <c r="AB1878" s="49"/>
      <c r="AC1878" s="864" t="str">
        <f>IFERROR(IF(AG1878&lt;&gt;"",Z1878*VLOOKUP(N1878,【参考】数式用!$AG$2:$AL$48,MATCH(Y1878,【参考】数式用!$AI$4:$AL$4,0)+2,0), ""), "")</f>
        <v/>
      </c>
      <c r="AD1878" s="864"/>
      <c r="AE1878" s="409"/>
      <c r="AF1878" s="53"/>
      <c r="AG1878" s="421" t="str">
        <f>IFERROR(VLOOKUP(O1878, 【参考】数式用!$AY$5:$AY$13, 1, FALSE), "")</f>
        <v/>
      </c>
      <c r="AH1878" s="422" t="str">
        <f>IFERROR(VLOOKUP(N1878, 【参考】数式用!$BA$2:$BB$48, 2, FALSE), "")</f>
        <v/>
      </c>
      <c r="AI1878" s="423" t="str">
        <f t="shared" si="60"/>
        <v/>
      </c>
      <c r="AJ1878" s="424" t="str">
        <f t="shared" si="61"/>
        <v/>
      </c>
    </row>
    <row r="1879" spans="1:36" ht="30" customHeight="1">
      <c r="A1879" s="153">
        <v>1866</v>
      </c>
      <c r="B1879" s="857" t="str">
        <f>IF(基本情報入力シート!C1904="","",基本情報入力シート!C1904)</f>
        <v/>
      </c>
      <c r="C1879" s="858"/>
      <c r="D1879" s="858"/>
      <c r="E1879" s="858"/>
      <c r="F1879" s="858"/>
      <c r="G1879" s="858"/>
      <c r="H1879" s="858"/>
      <c r="I1879" s="859"/>
      <c r="J1879" s="405" t="str">
        <f>IF(基本情報入力シート!M1904="","",基本情報入力シート!M1904)</f>
        <v/>
      </c>
      <c r="K1879" s="406" t="str">
        <f>IF(基本情報入力シート!R1904="","",基本情報入力シート!R1904)</f>
        <v/>
      </c>
      <c r="L1879" s="406" t="str">
        <f>IF(基本情報入力シート!W1904="","",基本情報入力シート!W1904)</f>
        <v/>
      </c>
      <c r="M1879" s="405" t="str">
        <f>IF(基本情報入力シート!X1904="","",基本情報入力シート!X1904)</f>
        <v/>
      </c>
      <c r="N1879" s="157" t="str">
        <f>IF(基本情報入力シート!Y1904="","",基本情報入力シート!Y1904)</f>
        <v/>
      </c>
      <c r="O1879" s="164"/>
      <c r="P1879" s="43"/>
      <c r="Q1879" s="860"/>
      <c r="R1879" s="861"/>
      <c r="S1879" s="154" t="str">
        <f>IFERROR(ROUNDDOWN(Q1879*VLOOKUP(N1879,【参考】数式用!$AR$2:$AW$48,MATCH(P1879,【参考】数式用!$AT$4:$AW$4)+2,FALSE)*0.5, 0), "")</f>
        <v/>
      </c>
      <c r="T1879" s="47"/>
      <c r="U1879" s="156" t="str">
        <f>IFERROR(IF(AG1879&lt;&gt;"",Q1879*VLOOKUP(N1879,【参考】数式用!$AG$2:$AL$48,MATCH(P1879,【参考】数式用!$AI$4:$AL$4,0)+2,0), ""), "")</f>
        <v/>
      </c>
      <c r="V1879" s="42"/>
      <c r="W1879" s="862"/>
      <c r="X1879" s="863"/>
      <c r="Y1879" s="43"/>
      <c r="Z1879" s="48"/>
      <c r="AA1879" s="155"/>
      <c r="AB1879" s="49"/>
      <c r="AC1879" s="864" t="str">
        <f>IFERROR(IF(AG1879&lt;&gt;"",Z1879*VLOOKUP(N1879,【参考】数式用!$AG$2:$AL$48,MATCH(Y1879,【参考】数式用!$AI$4:$AL$4,0)+2,0), ""), "")</f>
        <v/>
      </c>
      <c r="AD1879" s="864"/>
      <c r="AE1879" s="409"/>
      <c r="AF1879" s="53"/>
      <c r="AG1879" s="421" t="str">
        <f>IFERROR(VLOOKUP(O1879, 【参考】数式用!$AY$5:$AY$13, 1, FALSE), "")</f>
        <v/>
      </c>
      <c r="AH1879" s="422" t="str">
        <f>IFERROR(VLOOKUP(N1879, 【参考】数式用!$BA$2:$BB$48, 2, FALSE), "")</f>
        <v/>
      </c>
      <c r="AI1879" s="423" t="str">
        <f t="shared" si="60"/>
        <v/>
      </c>
      <c r="AJ1879" s="424" t="str">
        <f t="shared" si="61"/>
        <v/>
      </c>
    </row>
    <row r="1880" spans="1:36" ht="30" customHeight="1">
      <c r="A1880" s="153">
        <v>1867</v>
      </c>
      <c r="B1880" s="857" t="str">
        <f>IF(基本情報入力シート!C1905="","",基本情報入力シート!C1905)</f>
        <v/>
      </c>
      <c r="C1880" s="858"/>
      <c r="D1880" s="858"/>
      <c r="E1880" s="858"/>
      <c r="F1880" s="858"/>
      <c r="G1880" s="858"/>
      <c r="H1880" s="858"/>
      <c r="I1880" s="859"/>
      <c r="J1880" s="405" t="str">
        <f>IF(基本情報入力シート!M1905="","",基本情報入力シート!M1905)</f>
        <v/>
      </c>
      <c r="K1880" s="406" t="str">
        <f>IF(基本情報入力シート!R1905="","",基本情報入力シート!R1905)</f>
        <v/>
      </c>
      <c r="L1880" s="406" t="str">
        <f>IF(基本情報入力シート!W1905="","",基本情報入力シート!W1905)</f>
        <v/>
      </c>
      <c r="M1880" s="405" t="str">
        <f>IF(基本情報入力シート!X1905="","",基本情報入力シート!X1905)</f>
        <v/>
      </c>
      <c r="N1880" s="157" t="str">
        <f>IF(基本情報入力シート!Y1905="","",基本情報入力シート!Y1905)</f>
        <v/>
      </c>
      <c r="O1880" s="164"/>
      <c r="P1880" s="43"/>
      <c r="Q1880" s="860"/>
      <c r="R1880" s="861"/>
      <c r="S1880" s="154" t="str">
        <f>IFERROR(ROUNDDOWN(Q1880*VLOOKUP(N1880,【参考】数式用!$AR$2:$AW$48,MATCH(P1880,【参考】数式用!$AT$4:$AW$4)+2,FALSE)*0.5, 0), "")</f>
        <v/>
      </c>
      <c r="T1880" s="47"/>
      <c r="U1880" s="156" t="str">
        <f>IFERROR(IF(AG1880&lt;&gt;"",Q1880*VLOOKUP(N1880,【参考】数式用!$AG$2:$AL$48,MATCH(P1880,【参考】数式用!$AI$4:$AL$4,0)+2,0), ""), "")</f>
        <v/>
      </c>
      <c r="V1880" s="42"/>
      <c r="W1880" s="862"/>
      <c r="X1880" s="863"/>
      <c r="Y1880" s="43"/>
      <c r="Z1880" s="48"/>
      <c r="AA1880" s="155"/>
      <c r="AB1880" s="49"/>
      <c r="AC1880" s="864" t="str">
        <f>IFERROR(IF(AG1880&lt;&gt;"",Z1880*VLOOKUP(N1880,【参考】数式用!$AG$2:$AL$48,MATCH(Y1880,【参考】数式用!$AI$4:$AL$4,0)+2,0), ""), "")</f>
        <v/>
      </c>
      <c r="AD1880" s="864"/>
      <c r="AE1880" s="409"/>
      <c r="AF1880" s="53"/>
      <c r="AG1880" s="421" t="str">
        <f>IFERROR(VLOOKUP(O1880, 【参考】数式用!$AY$5:$AY$13, 1, FALSE), "")</f>
        <v/>
      </c>
      <c r="AH1880" s="422" t="str">
        <f>IFERROR(VLOOKUP(N1880, 【参考】数式用!$BA$2:$BB$48, 2, FALSE), "")</f>
        <v/>
      </c>
      <c r="AI1880" s="423" t="str">
        <f t="shared" si="60"/>
        <v/>
      </c>
      <c r="AJ1880" s="424" t="str">
        <f t="shared" si="61"/>
        <v/>
      </c>
    </row>
    <row r="1881" spans="1:36" ht="30" customHeight="1">
      <c r="A1881" s="153">
        <v>1868</v>
      </c>
      <c r="B1881" s="857" t="str">
        <f>IF(基本情報入力シート!C1906="","",基本情報入力シート!C1906)</f>
        <v/>
      </c>
      <c r="C1881" s="858"/>
      <c r="D1881" s="858"/>
      <c r="E1881" s="858"/>
      <c r="F1881" s="858"/>
      <c r="G1881" s="858"/>
      <c r="H1881" s="858"/>
      <c r="I1881" s="859"/>
      <c r="J1881" s="405" t="str">
        <f>IF(基本情報入力シート!M1906="","",基本情報入力シート!M1906)</f>
        <v/>
      </c>
      <c r="K1881" s="406" t="str">
        <f>IF(基本情報入力シート!R1906="","",基本情報入力シート!R1906)</f>
        <v/>
      </c>
      <c r="L1881" s="406" t="str">
        <f>IF(基本情報入力シート!W1906="","",基本情報入力シート!W1906)</f>
        <v/>
      </c>
      <c r="M1881" s="405" t="str">
        <f>IF(基本情報入力シート!X1906="","",基本情報入力シート!X1906)</f>
        <v/>
      </c>
      <c r="N1881" s="157" t="str">
        <f>IF(基本情報入力シート!Y1906="","",基本情報入力シート!Y1906)</f>
        <v/>
      </c>
      <c r="O1881" s="164"/>
      <c r="P1881" s="43"/>
      <c r="Q1881" s="860"/>
      <c r="R1881" s="861"/>
      <c r="S1881" s="154" t="str">
        <f>IFERROR(ROUNDDOWN(Q1881*VLOOKUP(N1881,【参考】数式用!$AR$2:$AW$48,MATCH(P1881,【参考】数式用!$AT$4:$AW$4)+2,FALSE)*0.5, 0), "")</f>
        <v/>
      </c>
      <c r="T1881" s="47"/>
      <c r="U1881" s="156" t="str">
        <f>IFERROR(IF(AG1881&lt;&gt;"",Q1881*VLOOKUP(N1881,【参考】数式用!$AG$2:$AL$48,MATCH(P1881,【参考】数式用!$AI$4:$AL$4,0)+2,0), ""), "")</f>
        <v/>
      </c>
      <c r="V1881" s="42"/>
      <c r="W1881" s="862"/>
      <c r="X1881" s="863"/>
      <c r="Y1881" s="43"/>
      <c r="Z1881" s="48"/>
      <c r="AA1881" s="155"/>
      <c r="AB1881" s="49"/>
      <c r="AC1881" s="864" t="str">
        <f>IFERROR(IF(AG1881&lt;&gt;"",Z1881*VLOOKUP(N1881,【参考】数式用!$AG$2:$AL$48,MATCH(Y1881,【参考】数式用!$AI$4:$AL$4,0)+2,0), ""), "")</f>
        <v/>
      </c>
      <c r="AD1881" s="864"/>
      <c r="AE1881" s="409"/>
      <c r="AF1881" s="53"/>
      <c r="AG1881" s="421" t="str">
        <f>IFERROR(VLOOKUP(O1881, 【参考】数式用!$AY$5:$AY$13, 1, FALSE), "")</f>
        <v/>
      </c>
      <c r="AH1881" s="422" t="str">
        <f>IFERROR(VLOOKUP(N1881, 【参考】数式用!$BA$2:$BB$48, 2, FALSE), "")</f>
        <v/>
      </c>
      <c r="AI1881" s="423" t="str">
        <f t="shared" si="60"/>
        <v/>
      </c>
      <c r="AJ1881" s="424" t="str">
        <f t="shared" si="61"/>
        <v/>
      </c>
    </row>
    <row r="1882" spans="1:36" ht="30" customHeight="1">
      <c r="A1882" s="153">
        <v>1869</v>
      </c>
      <c r="B1882" s="857" t="str">
        <f>IF(基本情報入力シート!C1907="","",基本情報入力シート!C1907)</f>
        <v/>
      </c>
      <c r="C1882" s="858"/>
      <c r="D1882" s="858"/>
      <c r="E1882" s="858"/>
      <c r="F1882" s="858"/>
      <c r="G1882" s="858"/>
      <c r="H1882" s="858"/>
      <c r="I1882" s="859"/>
      <c r="J1882" s="405" t="str">
        <f>IF(基本情報入力シート!M1907="","",基本情報入力シート!M1907)</f>
        <v/>
      </c>
      <c r="K1882" s="406" t="str">
        <f>IF(基本情報入力シート!R1907="","",基本情報入力シート!R1907)</f>
        <v/>
      </c>
      <c r="L1882" s="406" t="str">
        <f>IF(基本情報入力シート!W1907="","",基本情報入力シート!W1907)</f>
        <v/>
      </c>
      <c r="M1882" s="405" t="str">
        <f>IF(基本情報入力シート!X1907="","",基本情報入力シート!X1907)</f>
        <v/>
      </c>
      <c r="N1882" s="157" t="str">
        <f>IF(基本情報入力シート!Y1907="","",基本情報入力シート!Y1907)</f>
        <v/>
      </c>
      <c r="O1882" s="164"/>
      <c r="P1882" s="43"/>
      <c r="Q1882" s="860"/>
      <c r="R1882" s="861"/>
      <c r="S1882" s="154" t="str">
        <f>IFERROR(ROUNDDOWN(Q1882*VLOOKUP(N1882,【参考】数式用!$AR$2:$AW$48,MATCH(P1882,【参考】数式用!$AT$4:$AW$4)+2,FALSE)*0.5, 0), "")</f>
        <v/>
      </c>
      <c r="T1882" s="47"/>
      <c r="U1882" s="156" t="str">
        <f>IFERROR(IF(AG1882&lt;&gt;"",Q1882*VLOOKUP(N1882,【参考】数式用!$AG$2:$AL$48,MATCH(P1882,【参考】数式用!$AI$4:$AL$4,0)+2,0), ""), "")</f>
        <v/>
      </c>
      <c r="V1882" s="42"/>
      <c r="W1882" s="862"/>
      <c r="X1882" s="863"/>
      <c r="Y1882" s="43"/>
      <c r="Z1882" s="48"/>
      <c r="AA1882" s="155"/>
      <c r="AB1882" s="49"/>
      <c r="AC1882" s="864" t="str">
        <f>IFERROR(IF(AG1882&lt;&gt;"",Z1882*VLOOKUP(N1882,【参考】数式用!$AG$2:$AL$48,MATCH(Y1882,【参考】数式用!$AI$4:$AL$4,0)+2,0), ""), "")</f>
        <v/>
      </c>
      <c r="AD1882" s="864"/>
      <c r="AE1882" s="409"/>
      <c r="AF1882" s="53"/>
      <c r="AG1882" s="421" t="str">
        <f>IFERROR(VLOOKUP(O1882, 【参考】数式用!$AY$5:$AY$13, 1, FALSE), "")</f>
        <v/>
      </c>
      <c r="AH1882" s="422" t="str">
        <f>IFERROR(VLOOKUP(N1882, 【参考】数式用!$BA$2:$BB$48, 2, FALSE), "")</f>
        <v/>
      </c>
      <c r="AI1882" s="423" t="str">
        <f t="shared" si="60"/>
        <v/>
      </c>
      <c r="AJ1882" s="424" t="str">
        <f t="shared" si="61"/>
        <v/>
      </c>
    </row>
    <row r="1883" spans="1:36" ht="30" customHeight="1">
      <c r="A1883" s="153">
        <v>1870</v>
      </c>
      <c r="B1883" s="857" t="str">
        <f>IF(基本情報入力シート!C1908="","",基本情報入力シート!C1908)</f>
        <v/>
      </c>
      <c r="C1883" s="858"/>
      <c r="D1883" s="858"/>
      <c r="E1883" s="858"/>
      <c r="F1883" s="858"/>
      <c r="G1883" s="858"/>
      <c r="H1883" s="858"/>
      <c r="I1883" s="859"/>
      <c r="J1883" s="405" t="str">
        <f>IF(基本情報入力シート!M1908="","",基本情報入力シート!M1908)</f>
        <v/>
      </c>
      <c r="K1883" s="406" t="str">
        <f>IF(基本情報入力シート!R1908="","",基本情報入力シート!R1908)</f>
        <v/>
      </c>
      <c r="L1883" s="406" t="str">
        <f>IF(基本情報入力シート!W1908="","",基本情報入力シート!W1908)</f>
        <v/>
      </c>
      <c r="M1883" s="405" t="str">
        <f>IF(基本情報入力シート!X1908="","",基本情報入力シート!X1908)</f>
        <v/>
      </c>
      <c r="N1883" s="157" t="str">
        <f>IF(基本情報入力シート!Y1908="","",基本情報入力シート!Y1908)</f>
        <v/>
      </c>
      <c r="O1883" s="164"/>
      <c r="P1883" s="43"/>
      <c r="Q1883" s="860"/>
      <c r="R1883" s="861"/>
      <c r="S1883" s="154" t="str">
        <f>IFERROR(ROUNDDOWN(Q1883*VLOOKUP(N1883,【参考】数式用!$AR$2:$AW$48,MATCH(P1883,【参考】数式用!$AT$4:$AW$4)+2,FALSE)*0.5, 0), "")</f>
        <v/>
      </c>
      <c r="T1883" s="47"/>
      <c r="U1883" s="156" t="str">
        <f>IFERROR(IF(AG1883&lt;&gt;"",Q1883*VLOOKUP(N1883,【参考】数式用!$AG$2:$AL$48,MATCH(P1883,【参考】数式用!$AI$4:$AL$4,0)+2,0), ""), "")</f>
        <v/>
      </c>
      <c r="V1883" s="42"/>
      <c r="W1883" s="862"/>
      <c r="X1883" s="863"/>
      <c r="Y1883" s="43"/>
      <c r="Z1883" s="48"/>
      <c r="AA1883" s="155"/>
      <c r="AB1883" s="49"/>
      <c r="AC1883" s="864" t="str">
        <f>IFERROR(IF(AG1883&lt;&gt;"",Z1883*VLOOKUP(N1883,【参考】数式用!$AG$2:$AL$48,MATCH(Y1883,【参考】数式用!$AI$4:$AL$4,0)+2,0), ""), "")</f>
        <v/>
      </c>
      <c r="AD1883" s="864"/>
      <c r="AE1883" s="409"/>
      <c r="AF1883" s="53"/>
      <c r="AG1883" s="421" t="str">
        <f>IFERROR(VLOOKUP(O1883, 【参考】数式用!$AY$5:$AY$13, 1, FALSE), "")</f>
        <v/>
      </c>
      <c r="AH1883" s="422" t="str">
        <f>IFERROR(VLOOKUP(N1883, 【参考】数式用!$BA$2:$BB$48, 2, FALSE), "")</f>
        <v/>
      </c>
      <c r="AI1883" s="423" t="str">
        <f t="shared" si="60"/>
        <v/>
      </c>
      <c r="AJ1883" s="424" t="str">
        <f t="shared" si="61"/>
        <v/>
      </c>
    </row>
    <row r="1884" spans="1:36" ht="30" customHeight="1">
      <c r="A1884" s="153">
        <v>1871</v>
      </c>
      <c r="B1884" s="857" t="str">
        <f>IF(基本情報入力シート!C1909="","",基本情報入力シート!C1909)</f>
        <v/>
      </c>
      <c r="C1884" s="858"/>
      <c r="D1884" s="858"/>
      <c r="E1884" s="858"/>
      <c r="F1884" s="858"/>
      <c r="G1884" s="858"/>
      <c r="H1884" s="858"/>
      <c r="I1884" s="859"/>
      <c r="J1884" s="405" t="str">
        <f>IF(基本情報入力シート!M1909="","",基本情報入力シート!M1909)</f>
        <v/>
      </c>
      <c r="K1884" s="406" t="str">
        <f>IF(基本情報入力シート!R1909="","",基本情報入力シート!R1909)</f>
        <v/>
      </c>
      <c r="L1884" s="406" t="str">
        <f>IF(基本情報入力シート!W1909="","",基本情報入力シート!W1909)</f>
        <v/>
      </c>
      <c r="M1884" s="405" t="str">
        <f>IF(基本情報入力シート!X1909="","",基本情報入力シート!X1909)</f>
        <v/>
      </c>
      <c r="N1884" s="157" t="str">
        <f>IF(基本情報入力シート!Y1909="","",基本情報入力シート!Y1909)</f>
        <v/>
      </c>
      <c r="O1884" s="164"/>
      <c r="P1884" s="43"/>
      <c r="Q1884" s="860"/>
      <c r="R1884" s="861"/>
      <c r="S1884" s="154" t="str">
        <f>IFERROR(ROUNDDOWN(Q1884*VLOOKUP(N1884,【参考】数式用!$AR$2:$AW$48,MATCH(P1884,【参考】数式用!$AT$4:$AW$4)+2,FALSE)*0.5, 0), "")</f>
        <v/>
      </c>
      <c r="T1884" s="47"/>
      <c r="U1884" s="156" t="str">
        <f>IFERROR(IF(AG1884&lt;&gt;"",Q1884*VLOOKUP(N1884,【参考】数式用!$AG$2:$AL$48,MATCH(P1884,【参考】数式用!$AI$4:$AL$4,0)+2,0), ""), "")</f>
        <v/>
      </c>
      <c r="V1884" s="42"/>
      <c r="W1884" s="862"/>
      <c r="X1884" s="863"/>
      <c r="Y1884" s="43"/>
      <c r="Z1884" s="48"/>
      <c r="AA1884" s="155"/>
      <c r="AB1884" s="49"/>
      <c r="AC1884" s="864" t="str">
        <f>IFERROR(IF(AG1884&lt;&gt;"",Z1884*VLOOKUP(N1884,【参考】数式用!$AG$2:$AL$48,MATCH(Y1884,【参考】数式用!$AI$4:$AL$4,0)+2,0), ""), "")</f>
        <v/>
      </c>
      <c r="AD1884" s="864"/>
      <c r="AE1884" s="409"/>
      <c r="AF1884" s="53"/>
      <c r="AG1884" s="421" t="str">
        <f>IFERROR(VLOOKUP(O1884, 【参考】数式用!$AY$5:$AY$13, 1, FALSE), "")</f>
        <v/>
      </c>
      <c r="AH1884" s="422" t="str">
        <f>IFERROR(VLOOKUP(N1884, 【参考】数式用!$BA$2:$BB$48, 2, FALSE), "")</f>
        <v/>
      </c>
      <c r="AI1884" s="423" t="str">
        <f t="shared" si="60"/>
        <v/>
      </c>
      <c r="AJ1884" s="424" t="str">
        <f t="shared" si="61"/>
        <v/>
      </c>
    </row>
    <row r="1885" spans="1:36" ht="30" customHeight="1">
      <c r="A1885" s="153">
        <v>1872</v>
      </c>
      <c r="B1885" s="857" t="str">
        <f>IF(基本情報入力シート!C1910="","",基本情報入力シート!C1910)</f>
        <v/>
      </c>
      <c r="C1885" s="858"/>
      <c r="D1885" s="858"/>
      <c r="E1885" s="858"/>
      <c r="F1885" s="858"/>
      <c r="G1885" s="858"/>
      <c r="H1885" s="858"/>
      <c r="I1885" s="859"/>
      <c r="J1885" s="405" t="str">
        <f>IF(基本情報入力シート!M1910="","",基本情報入力シート!M1910)</f>
        <v/>
      </c>
      <c r="K1885" s="406" t="str">
        <f>IF(基本情報入力シート!R1910="","",基本情報入力シート!R1910)</f>
        <v/>
      </c>
      <c r="L1885" s="406" t="str">
        <f>IF(基本情報入力シート!W1910="","",基本情報入力シート!W1910)</f>
        <v/>
      </c>
      <c r="M1885" s="405" t="str">
        <f>IF(基本情報入力シート!X1910="","",基本情報入力シート!X1910)</f>
        <v/>
      </c>
      <c r="N1885" s="157" t="str">
        <f>IF(基本情報入力シート!Y1910="","",基本情報入力シート!Y1910)</f>
        <v/>
      </c>
      <c r="O1885" s="164"/>
      <c r="P1885" s="43"/>
      <c r="Q1885" s="860"/>
      <c r="R1885" s="861"/>
      <c r="S1885" s="154" t="str">
        <f>IFERROR(ROUNDDOWN(Q1885*VLOOKUP(N1885,【参考】数式用!$AR$2:$AW$48,MATCH(P1885,【参考】数式用!$AT$4:$AW$4)+2,FALSE)*0.5, 0), "")</f>
        <v/>
      </c>
      <c r="T1885" s="47"/>
      <c r="U1885" s="156" t="str">
        <f>IFERROR(IF(AG1885&lt;&gt;"",Q1885*VLOOKUP(N1885,【参考】数式用!$AG$2:$AL$48,MATCH(P1885,【参考】数式用!$AI$4:$AL$4,0)+2,0), ""), "")</f>
        <v/>
      </c>
      <c r="V1885" s="42"/>
      <c r="W1885" s="862"/>
      <c r="X1885" s="863"/>
      <c r="Y1885" s="43"/>
      <c r="Z1885" s="48"/>
      <c r="AA1885" s="155"/>
      <c r="AB1885" s="49"/>
      <c r="AC1885" s="864" t="str">
        <f>IFERROR(IF(AG1885&lt;&gt;"",Z1885*VLOOKUP(N1885,【参考】数式用!$AG$2:$AL$48,MATCH(Y1885,【参考】数式用!$AI$4:$AL$4,0)+2,0), ""), "")</f>
        <v/>
      </c>
      <c r="AD1885" s="864"/>
      <c r="AE1885" s="409"/>
      <c r="AF1885" s="53"/>
      <c r="AG1885" s="421" t="str">
        <f>IFERROR(VLOOKUP(O1885, 【参考】数式用!$AY$5:$AY$13, 1, FALSE), "")</f>
        <v/>
      </c>
      <c r="AH1885" s="422" t="str">
        <f>IFERROR(VLOOKUP(N1885, 【参考】数式用!$BA$2:$BB$48, 2, FALSE), "")</f>
        <v/>
      </c>
      <c r="AI1885" s="423" t="str">
        <f t="shared" si="60"/>
        <v/>
      </c>
      <c r="AJ1885" s="424" t="str">
        <f t="shared" si="61"/>
        <v/>
      </c>
    </row>
    <row r="1886" spans="1:36" ht="30" customHeight="1">
      <c r="A1886" s="153">
        <v>1873</v>
      </c>
      <c r="B1886" s="857" t="str">
        <f>IF(基本情報入力シート!C1911="","",基本情報入力シート!C1911)</f>
        <v/>
      </c>
      <c r="C1886" s="858"/>
      <c r="D1886" s="858"/>
      <c r="E1886" s="858"/>
      <c r="F1886" s="858"/>
      <c r="G1886" s="858"/>
      <c r="H1886" s="858"/>
      <c r="I1886" s="859"/>
      <c r="J1886" s="405" t="str">
        <f>IF(基本情報入力シート!M1911="","",基本情報入力シート!M1911)</f>
        <v/>
      </c>
      <c r="K1886" s="406" t="str">
        <f>IF(基本情報入力シート!R1911="","",基本情報入力シート!R1911)</f>
        <v/>
      </c>
      <c r="L1886" s="406" t="str">
        <f>IF(基本情報入力シート!W1911="","",基本情報入力シート!W1911)</f>
        <v/>
      </c>
      <c r="M1886" s="405" t="str">
        <f>IF(基本情報入力シート!X1911="","",基本情報入力シート!X1911)</f>
        <v/>
      </c>
      <c r="N1886" s="157" t="str">
        <f>IF(基本情報入力シート!Y1911="","",基本情報入力シート!Y1911)</f>
        <v/>
      </c>
      <c r="O1886" s="164"/>
      <c r="P1886" s="43"/>
      <c r="Q1886" s="860"/>
      <c r="R1886" s="861"/>
      <c r="S1886" s="154" t="str">
        <f>IFERROR(ROUNDDOWN(Q1886*VLOOKUP(N1886,【参考】数式用!$AR$2:$AW$48,MATCH(P1886,【参考】数式用!$AT$4:$AW$4)+2,FALSE)*0.5, 0), "")</f>
        <v/>
      </c>
      <c r="T1886" s="47"/>
      <c r="U1886" s="156" t="str">
        <f>IFERROR(IF(AG1886&lt;&gt;"",Q1886*VLOOKUP(N1886,【参考】数式用!$AG$2:$AL$48,MATCH(P1886,【参考】数式用!$AI$4:$AL$4,0)+2,0), ""), "")</f>
        <v/>
      </c>
      <c r="V1886" s="42"/>
      <c r="W1886" s="862"/>
      <c r="X1886" s="863"/>
      <c r="Y1886" s="43"/>
      <c r="Z1886" s="48"/>
      <c r="AA1886" s="155"/>
      <c r="AB1886" s="49"/>
      <c r="AC1886" s="864" t="str">
        <f>IFERROR(IF(AG1886&lt;&gt;"",Z1886*VLOOKUP(N1886,【参考】数式用!$AG$2:$AL$48,MATCH(Y1886,【参考】数式用!$AI$4:$AL$4,0)+2,0), ""), "")</f>
        <v/>
      </c>
      <c r="AD1886" s="864"/>
      <c r="AE1886" s="409"/>
      <c r="AF1886" s="53"/>
      <c r="AG1886" s="421" t="str">
        <f>IFERROR(VLOOKUP(O1886, 【参考】数式用!$AY$5:$AY$13, 1, FALSE), "")</f>
        <v/>
      </c>
      <c r="AH1886" s="422" t="str">
        <f>IFERROR(VLOOKUP(N1886, 【参考】数式用!$BA$2:$BB$48, 2, FALSE), "")</f>
        <v/>
      </c>
      <c r="AI1886" s="423" t="str">
        <f t="shared" si="60"/>
        <v/>
      </c>
      <c r="AJ1886" s="424" t="str">
        <f t="shared" si="61"/>
        <v/>
      </c>
    </row>
    <row r="1887" spans="1:36" ht="30" customHeight="1">
      <c r="A1887" s="153">
        <v>1874</v>
      </c>
      <c r="B1887" s="857" t="str">
        <f>IF(基本情報入力シート!C1912="","",基本情報入力シート!C1912)</f>
        <v/>
      </c>
      <c r="C1887" s="858"/>
      <c r="D1887" s="858"/>
      <c r="E1887" s="858"/>
      <c r="F1887" s="858"/>
      <c r="G1887" s="858"/>
      <c r="H1887" s="858"/>
      <c r="I1887" s="859"/>
      <c r="J1887" s="405" t="str">
        <f>IF(基本情報入力シート!M1912="","",基本情報入力シート!M1912)</f>
        <v/>
      </c>
      <c r="K1887" s="406" t="str">
        <f>IF(基本情報入力シート!R1912="","",基本情報入力シート!R1912)</f>
        <v/>
      </c>
      <c r="L1887" s="406" t="str">
        <f>IF(基本情報入力シート!W1912="","",基本情報入力シート!W1912)</f>
        <v/>
      </c>
      <c r="M1887" s="405" t="str">
        <f>IF(基本情報入力シート!X1912="","",基本情報入力シート!X1912)</f>
        <v/>
      </c>
      <c r="N1887" s="157" t="str">
        <f>IF(基本情報入力シート!Y1912="","",基本情報入力シート!Y1912)</f>
        <v/>
      </c>
      <c r="O1887" s="164"/>
      <c r="P1887" s="43"/>
      <c r="Q1887" s="860"/>
      <c r="R1887" s="861"/>
      <c r="S1887" s="154" t="str">
        <f>IFERROR(ROUNDDOWN(Q1887*VLOOKUP(N1887,【参考】数式用!$AR$2:$AW$48,MATCH(P1887,【参考】数式用!$AT$4:$AW$4)+2,FALSE)*0.5, 0), "")</f>
        <v/>
      </c>
      <c r="T1887" s="47"/>
      <c r="U1887" s="156" t="str">
        <f>IFERROR(IF(AG1887&lt;&gt;"",Q1887*VLOOKUP(N1887,【参考】数式用!$AG$2:$AL$48,MATCH(P1887,【参考】数式用!$AI$4:$AL$4,0)+2,0), ""), "")</f>
        <v/>
      </c>
      <c r="V1887" s="42"/>
      <c r="W1887" s="862"/>
      <c r="X1887" s="863"/>
      <c r="Y1887" s="43"/>
      <c r="Z1887" s="48"/>
      <c r="AA1887" s="155"/>
      <c r="AB1887" s="49"/>
      <c r="AC1887" s="864" t="str">
        <f>IFERROR(IF(AG1887&lt;&gt;"",Z1887*VLOOKUP(N1887,【参考】数式用!$AG$2:$AL$48,MATCH(Y1887,【参考】数式用!$AI$4:$AL$4,0)+2,0), ""), "")</f>
        <v/>
      </c>
      <c r="AD1887" s="864"/>
      <c r="AE1887" s="409"/>
      <c r="AF1887" s="53"/>
      <c r="AG1887" s="421" t="str">
        <f>IFERROR(VLOOKUP(O1887, 【参考】数式用!$AY$5:$AY$13, 1, FALSE), "")</f>
        <v/>
      </c>
      <c r="AH1887" s="422" t="str">
        <f>IFERROR(VLOOKUP(N1887, 【参考】数式用!$BA$2:$BB$48, 2, FALSE), "")</f>
        <v/>
      </c>
      <c r="AI1887" s="423" t="str">
        <f t="shared" si="60"/>
        <v/>
      </c>
      <c r="AJ1887" s="424" t="str">
        <f t="shared" si="61"/>
        <v/>
      </c>
    </row>
    <row r="1888" spans="1:36" ht="30" customHeight="1">
      <c r="A1888" s="153">
        <v>1875</v>
      </c>
      <c r="B1888" s="857" t="str">
        <f>IF(基本情報入力シート!C1913="","",基本情報入力シート!C1913)</f>
        <v/>
      </c>
      <c r="C1888" s="858"/>
      <c r="D1888" s="858"/>
      <c r="E1888" s="858"/>
      <c r="F1888" s="858"/>
      <c r="G1888" s="858"/>
      <c r="H1888" s="858"/>
      <c r="I1888" s="859"/>
      <c r="J1888" s="405" t="str">
        <f>IF(基本情報入力シート!M1913="","",基本情報入力シート!M1913)</f>
        <v/>
      </c>
      <c r="K1888" s="406" t="str">
        <f>IF(基本情報入力シート!R1913="","",基本情報入力シート!R1913)</f>
        <v/>
      </c>
      <c r="L1888" s="406" t="str">
        <f>IF(基本情報入力シート!W1913="","",基本情報入力シート!W1913)</f>
        <v/>
      </c>
      <c r="M1888" s="405" t="str">
        <f>IF(基本情報入力シート!X1913="","",基本情報入力シート!X1913)</f>
        <v/>
      </c>
      <c r="N1888" s="157" t="str">
        <f>IF(基本情報入力シート!Y1913="","",基本情報入力シート!Y1913)</f>
        <v/>
      </c>
      <c r="O1888" s="164"/>
      <c r="P1888" s="43"/>
      <c r="Q1888" s="860"/>
      <c r="R1888" s="861"/>
      <c r="S1888" s="154" t="str">
        <f>IFERROR(ROUNDDOWN(Q1888*VLOOKUP(N1888,【参考】数式用!$AR$2:$AW$48,MATCH(P1888,【参考】数式用!$AT$4:$AW$4)+2,FALSE)*0.5, 0), "")</f>
        <v/>
      </c>
      <c r="T1888" s="47"/>
      <c r="U1888" s="156" t="str">
        <f>IFERROR(IF(AG1888&lt;&gt;"",Q1888*VLOOKUP(N1888,【参考】数式用!$AG$2:$AL$48,MATCH(P1888,【参考】数式用!$AI$4:$AL$4,0)+2,0), ""), "")</f>
        <v/>
      </c>
      <c r="V1888" s="42"/>
      <c r="W1888" s="862"/>
      <c r="X1888" s="863"/>
      <c r="Y1888" s="43"/>
      <c r="Z1888" s="48"/>
      <c r="AA1888" s="155"/>
      <c r="AB1888" s="49"/>
      <c r="AC1888" s="864" t="str">
        <f>IFERROR(IF(AG1888&lt;&gt;"",Z1888*VLOOKUP(N1888,【参考】数式用!$AG$2:$AL$48,MATCH(Y1888,【参考】数式用!$AI$4:$AL$4,0)+2,0), ""), "")</f>
        <v/>
      </c>
      <c r="AD1888" s="864"/>
      <c r="AE1888" s="409"/>
      <c r="AF1888" s="53"/>
      <c r="AG1888" s="421" t="str">
        <f>IFERROR(VLOOKUP(O1888, 【参考】数式用!$AY$5:$AY$13, 1, FALSE), "")</f>
        <v/>
      </c>
      <c r="AH1888" s="422" t="str">
        <f>IFERROR(VLOOKUP(N1888, 【参考】数式用!$BA$2:$BB$48, 2, FALSE), "")</f>
        <v/>
      </c>
      <c r="AI1888" s="423" t="str">
        <f t="shared" si="60"/>
        <v/>
      </c>
      <c r="AJ1888" s="424" t="str">
        <f t="shared" si="61"/>
        <v/>
      </c>
    </row>
    <row r="1889" spans="1:36" ht="30" customHeight="1">
      <c r="A1889" s="153">
        <v>1876</v>
      </c>
      <c r="B1889" s="857" t="str">
        <f>IF(基本情報入力シート!C1914="","",基本情報入力シート!C1914)</f>
        <v/>
      </c>
      <c r="C1889" s="858"/>
      <c r="D1889" s="858"/>
      <c r="E1889" s="858"/>
      <c r="F1889" s="858"/>
      <c r="G1889" s="858"/>
      <c r="H1889" s="858"/>
      <c r="I1889" s="859"/>
      <c r="J1889" s="405" t="str">
        <f>IF(基本情報入力シート!M1914="","",基本情報入力シート!M1914)</f>
        <v/>
      </c>
      <c r="K1889" s="406" t="str">
        <f>IF(基本情報入力シート!R1914="","",基本情報入力シート!R1914)</f>
        <v/>
      </c>
      <c r="L1889" s="406" t="str">
        <f>IF(基本情報入力シート!W1914="","",基本情報入力シート!W1914)</f>
        <v/>
      </c>
      <c r="M1889" s="405" t="str">
        <f>IF(基本情報入力シート!X1914="","",基本情報入力シート!X1914)</f>
        <v/>
      </c>
      <c r="N1889" s="157" t="str">
        <f>IF(基本情報入力シート!Y1914="","",基本情報入力シート!Y1914)</f>
        <v/>
      </c>
      <c r="O1889" s="164"/>
      <c r="P1889" s="43"/>
      <c r="Q1889" s="860"/>
      <c r="R1889" s="861"/>
      <c r="S1889" s="154" t="str">
        <f>IFERROR(ROUNDDOWN(Q1889*VLOOKUP(N1889,【参考】数式用!$AR$2:$AW$48,MATCH(P1889,【参考】数式用!$AT$4:$AW$4)+2,FALSE)*0.5, 0), "")</f>
        <v/>
      </c>
      <c r="T1889" s="47"/>
      <c r="U1889" s="156" t="str">
        <f>IFERROR(IF(AG1889&lt;&gt;"",Q1889*VLOOKUP(N1889,【参考】数式用!$AG$2:$AL$48,MATCH(P1889,【参考】数式用!$AI$4:$AL$4,0)+2,0), ""), "")</f>
        <v/>
      </c>
      <c r="V1889" s="42"/>
      <c r="W1889" s="862"/>
      <c r="X1889" s="863"/>
      <c r="Y1889" s="43"/>
      <c r="Z1889" s="48"/>
      <c r="AA1889" s="155"/>
      <c r="AB1889" s="49"/>
      <c r="AC1889" s="864" t="str">
        <f>IFERROR(IF(AG1889&lt;&gt;"",Z1889*VLOOKUP(N1889,【参考】数式用!$AG$2:$AL$48,MATCH(Y1889,【参考】数式用!$AI$4:$AL$4,0)+2,0), ""), "")</f>
        <v/>
      </c>
      <c r="AD1889" s="864"/>
      <c r="AE1889" s="409"/>
      <c r="AF1889" s="53"/>
      <c r="AG1889" s="421" t="str">
        <f>IFERROR(VLOOKUP(O1889, 【参考】数式用!$AY$5:$AY$13, 1, FALSE), "")</f>
        <v/>
      </c>
      <c r="AH1889" s="422" t="str">
        <f>IFERROR(VLOOKUP(N1889, 【参考】数式用!$BA$2:$BB$48, 2, FALSE), "")</f>
        <v/>
      </c>
      <c r="AI1889" s="423" t="str">
        <f t="shared" si="60"/>
        <v/>
      </c>
      <c r="AJ1889" s="424" t="str">
        <f t="shared" si="61"/>
        <v/>
      </c>
    </row>
    <row r="1890" spans="1:36" ht="30" customHeight="1">
      <c r="A1890" s="153">
        <v>1877</v>
      </c>
      <c r="B1890" s="857" t="str">
        <f>IF(基本情報入力シート!C1915="","",基本情報入力シート!C1915)</f>
        <v/>
      </c>
      <c r="C1890" s="858"/>
      <c r="D1890" s="858"/>
      <c r="E1890" s="858"/>
      <c r="F1890" s="858"/>
      <c r="G1890" s="858"/>
      <c r="H1890" s="858"/>
      <c r="I1890" s="859"/>
      <c r="J1890" s="405" t="str">
        <f>IF(基本情報入力シート!M1915="","",基本情報入力シート!M1915)</f>
        <v/>
      </c>
      <c r="K1890" s="406" t="str">
        <f>IF(基本情報入力シート!R1915="","",基本情報入力シート!R1915)</f>
        <v/>
      </c>
      <c r="L1890" s="406" t="str">
        <f>IF(基本情報入力シート!W1915="","",基本情報入力シート!W1915)</f>
        <v/>
      </c>
      <c r="M1890" s="405" t="str">
        <f>IF(基本情報入力シート!X1915="","",基本情報入力シート!X1915)</f>
        <v/>
      </c>
      <c r="N1890" s="157" t="str">
        <f>IF(基本情報入力シート!Y1915="","",基本情報入力シート!Y1915)</f>
        <v/>
      </c>
      <c r="O1890" s="164"/>
      <c r="P1890" s="43"/>
      <c r="Q1890" s="860"/>
      <c r="R1890" s="861"/>
      <c r="S1890" s="154" t="str">
        <f>IFERROR(ROUNDDOWN(Q1890*VLOOKUP(N1890,【参考】数式用!$AR$2:$AW$48,MATCH(P1890,【参考】数式用!$AT$4:$AW$4)+2,FALSE)*0.5, 0), "")</f>
        <v/>
      </c>
      <c r="T1890" s="47"/>
      <c r="U1890" s="156" t="str">
        <f>IFERROR(IF(AG1890&lt;&gt;"",Q1890*VLOOKUP(N1890,【参考】数式用!$AG$2:$AL$48,MATCH(P1890,【参考】数式用!$AI$4:$AL$4,0)+2,0), ""), "")</f>
        <v/>
      </c>
      <c r="V1890" s="42"/>
      <c r="W1890" s="862"/>
      <c r="X1890" s="863"/>
      <c r="Y1890" s="43"/>
      <c r="Z1890" s="48"/>
      <c r="AA1890" s="155"/>
      <c r="AB1890" s="49"/>
      <c r="AC1890" s="864" t="str">
        <f>IFERROR(IF(AG1890&lt;&gt;"",Z1890*VLOOKUP(N1890,【参考】数式用!$AG$2:$AL$48,MATCH(Y1890,【参考】数式用!$AI$4:$AL$4,0)+2,0), ""), "")</f>
        <v/>
      </c>
      <c r="AD1890" s="864"/>
      <c r="AE1890" s="409"/>
      <c r="AF1890" s="53"/>
      <c r="AG1890" s="421" t="str">
        <f>IFERROR(VLOOKUP(O1890, 【参考】数式用!$AY$5:$AY$13, 1, FALSE), "")</f>
        <v/>
      </c>
      <c r="AH1890" s="422" t="str">
        <f>IFERROR(VLOOKUP(N1890, 【参考】数式用!$BA$2:$BB$48, 2, FALSE), "")</f>
        <v/>
      </c>
      <c r="AI1890" s="423" t="str">
        <f t="shared" si="60"/>
        <v/>
      </c>
      <c r="AJ1890" s="424" t="str">
        <f t="shared" si="61"/>
        <v/>
      </c>
    </row>
    <row r="1891" spans="1:36" ht="30" customHeight="1">
      <c r="A1891" s="153">
        <v>1878</v>
      </c>
      <c r="B1891" s="857" t="str">
        <f>IF(基本情報入力シート!C1916="","",基本情報入力シート!C1916)</f>
        <v/>
      </c>
      <c r="C1891" s="858"/>
      <c r="D1891" s="858"/>
      <c r="E1891" s="858"/>
      <c r="F1891" s="858"/>
      <c r="G1891" s="858"/>
      <c r="H1891" s="858"/>
      <c r="I1891" s="859"/>
      <c r="J1891" s="405" t="str">
        <f>IF(基本情報入力シート!M1916="","",基本情報入力シート!M1916)</f>
        <v/>
      </c>
      <c r="K1891" s="406" t="str">
        <f>IF(基本情報入力シート!R1916="","",基本情報入力シート!R1916)</f>
        <v/>
      </c>
      <c r="L1891" s="406" t="str">
        <f>IF(基本情報入力シート!W1916="","",基本情報入力シート!W1916)</f>
        <v/>
      </c>
      <c r="M1891" s="405" t="str">
        <f>IF(基本情報入力シート!X1916="","",基本情報入力シート!X1916)</f>
        <v/>
      </c>
      <c r="N1891" s="157" t="str">
        <f>IF(基本情報入力シート!Y1916="","",基本情報入力シート!Y1916)</f>
        <v/>
      </c>
      <c r="O1891" s="164"/>
      <c r="P1891" s="43"/>
      <c r="Q1891" s="860"/>
      <c r="R1891" s="861"/>
      <c r="S1891" s="154" t="str">
        <f>IFERROR(ROUNDDOWN(Q1891*VLOOKUP(N1891,【参考】数式用!$AR$2:$AW$48,MATCH(P1891,【参考】数式用!$AT$4:$AW$4)+2,FALSE)*0.5, 0), "")</f>
        <v/>
      </c>
      <c r="T1891" s="47"/>
      <c r="U1891" s="156" t="str">
        <f>IFERROR(IF(AG1891&lt;&gt;"",Q1891*VLOOKUP(N1891,【参考】数式用!$AG$2:$AL$48,MATCH(P1891,【参考】数式用!$AI$4:$AL$4,0)+2,0), ""), "")</f>
        <v/>
      </c>
      <c r="V1891" s="42"/>
      <c r="W1891" s="862"/>
      <c r="X1891" s="863"/>
      <c r="Y1891" s="43"/>
      <c r="Z1891" s="48"/>
      <c r="AA1891" s="155"/>
      <c r="AB1891" s="49"/>
      <c r="AC1891" s="864" t="str">
        <f>IFERROR(IF(AG1891&lt;&gt;"",Z1891*VLOOKUP(N1891,【参考】数式用!$AG$2:$AL$48,MATCH(Y1891,【参考】数式用!$AI$4:$AL$4,0)+2,0), ""), "")</f>
        <v/>
      </c>
      <c r="AD1891" s="864"/>
      <c r="AE1891" s="409"/>
      <c r="AF1891" s="53"/>
      <c r="AG1891" s="421" t="str">
        <f>IFERROR(VLOOKUP(O1891, 【参考】数式用!$AY$5:$AY$13, 1, FALSE), "")</f>
        <v/>
      </c>
      <c r="AH1891" s="422" t="str">
        <f>IFERROR(VLOOKUP(N1891, 【参考】数式用!$BA$2:$BB$48, 2, FALSE), "")</f>
        <v/>
      </c>
      <c r="AI1891" s="423" t="str">
        <f t="shared" si="60"/>
        <v/>
      </c>
      <c r="AJ1891" s="424" t="str">
        <f t="shared" si="61"/>
        <v/>
      </c>
    </row>
    <row r="1892" spans="1:36" ht="30" customHeight="1">
      <c r="A1892" s="153">
        <v>1879</v>
      </c>
      <c r="B1892" s="857" t="str">
        <f>IF(基本情報入力シート!C1917="","",基本情報入力シート!C1917)</f>
        <v/>
      </c>
      <c r="C1892" s="858"/>
      <c r="D1892" s="858"/>
      <c r="E1892" s="858"/>
      <c r="F1892" s="858"/>
      <c r="G1892" s="858"/>
      <c r="H1892" s="858"/>
      <c r="I1892" s="859"/>
      <c r="J1892" s="405" t="str">
        <f>IF(基本情報入力シート!M1917="","",基本情報入力シート!M1917)</f>
        <v/>
      </c>
      <c r="K1892" s="406" t="str">
        <f>IF(基本情報入力シート!R1917="","",基本情報入力シート!R1917)</f>
        <v/>
      </c>
      <c r="L1892" s="406" t="str">
        <f>IF(基本情報入力シート!W1917="","",基本情報入力シート!W1917)</f>
        <v/>
      </c>
      <c r="M1892" s="405" t="str">
        <f>IF(基本情報入力シート!X1917="","",基本情報入力シート!X1917)</f>
        <v/>
      </c>
      <c r="N1892" s="157" t="str">
        <f>IF(基本情報入力シート!Y1917="","",基本情報入力シート!Y1917)</f>
        <v/>
      </c>
      <c r="O1892" s="164"/>
      <c r="P1892" s="43"/>
      <c r="Q1892" s="860"/>
      <c r="R1892" s="861"/>
      <c r="S1892" s="154" t="str">
        <f>IFERROR(ROUNDDOWN(Q1892*VLOOKUP(N1892,【参考】数式用!$AR$2:$AW$48,MATCH(P1892,【参考】数式用!$AT$4:$AW$4)+2,FALSE)*0.5, 0), "")</f>
        <v/>
      </c>
      <c r="T1892" s="47"/>
      <c r="U1892" s="156" t="str">
        <f>IFERROR(IF(AG1892&lt;&gt;"",Q1892*VLOOKUP(N1892,【参考】数式用!$AG$2:$AL$48,MATCH(P1892,【参考】数式用!$AI$4:$AL$4,0)+2,0), ""), "")</f>
        <v/>
      </c>
      <c r="V1892" s="42"/>
      <c r="W1892" s="862"/>
      <c r="X1892" s="863"/>
      <c r="Y1892" s="43"/>
      <c r="Z1892" s="48"/>
      <c r="AA1892" s="155"/>
      <c r="AB1892" s="49"/>
      <c r="AC1892" s="864" t="str">
        <f>IFERROR(IF(AG1892&lt;&gt;"",Z1892*VLOOKUP(N1892,【参考】数式用!$AG$2:$AL$48,MATCH(Y1892,【参考】数式用!$AI$4:$AL$4,0)+2,0), ""), "")</f>
        <v/>
      </c>
      <c r="AD1892" s="864"/>
      <c r="AE1892" s="409"/>
      <c r="AF1892" s="53"/>
      <c r="AG1892" s="421" t="str">
        <f>IFERROR(VLOOKUP(O1892, 【参考】数式用!$AY$5:$AY$13, 1, FALSE), "")</f>
        <v/>
      </c>
      <c r="AH1892" s="422" t="str">
        <f>IFERROR(VLOOKUP(N1892, 【参考】数式用!$BA$2:$BB$48, 2, FALSE), "")</f>
        <v/>
      </c>
      <c r="AI1892" s="423" t="str">
        <f t="shared" si="60"/>
        <v/>
      </c>
      <c r="AJ1892" s="424" t="str">
        <f t="shared" si="61"/>
        <v/>
      </c>
    </row>
    <row r="1893" spans="1:36" ht="30" customHeight="1">
      <c r="A1893" s="153">
        <v>1880</v>
      </c>
      <c r="B1893" s="857" t="str">
        <f>IF(基本情報入力シート!C1918="","",基本情報入力シート!C1918)</f>
        <v/>
      </c>
      <c r="C1893" s="858"/>
      <c r="D1893" s="858"/>
      <c r="E1893" s="858"/>
      <c r="F1893" s="858"/>
      <c r="G1893" s="858"/>
      <c r="H1893" s="858"/>
      <c r="I1893" s="859"/>
      <c r="J1893" s="405" t="str">
        <f>IF(基本情報入力シート!M1918="","",基本情報入力シート!M1918)</f>
        <v/>
      </c>
      <c r="K1893" s="406" t="str">
        <f>IF(基本情報入力シート!R1918="","",基本情報入力シート!R1918)</f>
        <v/>
      </c>
      <c r="L1893" s="406" t="str">
        <f>IF(基本情報入力シート!W1918="","",基本情報入力シート!W1918)</f>
        <v/>
      </c>
      <c r="M1893" s="405" t="str">
        <f>IF(基本情報入力シート!X1918="","",基本情報入力シート!X1918)</f>
        <v/>
      </c>
      <c r="N1893" s="157" t="str">
        <f>IF(基本情報入力シート!Y1918="","",基本情報入力シート!Y1918)</f>
        <v/>
      </c>
      <c r="O1893" s="164"/>
      <c r="P1893" s="43"/>
      <c r="Q1893" s="860"/>
      <c r="R1893" s="861"/>
      <c r="S1893" s="154" t="str">
        <f>IFERROR(ROUNDDOWN(Q1893*VLOOKUP(N1893,【参考】数式用!$AR$2:$AW$48,MATCH(P1893,【参考】数式用!$AT$4:$AW$4)+2,FALSE)*0.5, 0), "")</f>
        <v/>
      </c>
      <c r="T1893" s="47"/>
      <c r="U1893" s="156" t="str">
        <f>IFERROR(IF(AG1893&lt;&gt;"",Q1893*VLOOKUP(N1893,【参考】数式用!$AG$2:$AL$48,MATCH(P1893,【参考】数式用!$AI$4:$AL$4,0)+2,0), ""), "")</f>
        <v/>
      </c>
      <c r="V1893" s="42"/>
      <c r="W1893" s="862"/>
      <c r="X1893" s="863"/>
      <c r="Y1893" s="43"/>
      <c r="Z1893" s="48"/>
      <c r="AA1893" s="155"/>
      <c r="AB1893" s="49"/>
      <c r="AC1893" s="864" t="str">
        <f>IFERROR(IF(AG1893&lt;&gt;"",Z1893*VLOOKUP(N1893,【参考】数式用!$AG$2:$AL$48,MATCH(Y1893,【参考】数式用!$AI$4:$AL$4,0)+2,0), ""), "")</f>
        <v/>
      </c>
      <c r="AD1893" s="864"/>
      <c r="AE1893" s="409"/>
      <c r="AF1893" s="53"/>
      <c r="AG1893" s="421" t="str">
        <f>IFERROR(VLOOKUP(O1893, 【参考】数式用!$AY$5:$AY$13, 1, FALSE), "")</f>
        <v/>
      </c>
      <c r="AH1893" s="422" t="str">
        <f>IFERROR(VLOOKUP(N1893, 【参考】数式用!$BA$2:$BB$48, 2, FALSE), "")</f>
        <v/>
      </c>
      <c r="AI1893" s="423" t="str">
        <f t="shared" si="60"/>
        <v/>
      </c>
      <c r="AJ1893" s="424" t="str">
        <f t="shared" si="61"/>
        <v/>
      </c>
    </row>
    <row r="1894" spans="1:36" ht="30" customHeight="1">
      <c r="A1894" s="153">
        <v>1881</v>
      </c>
      <c r="B1894" s="857" t="str">
        <f>IF(基本情報入力シート!C1919="","",基本情報入力シート!C1919)</f>
        <v/>
      </c>
      <c r="C1894" s="858"/>
      <c r="D1894" s="858"/>
      <c r="E1894" s="858"/>
      <c r="F1894" s="858"/>
      <c r="G1894" s="858"/>
      <c r="H1894" s="858"/>
      <c r="I1894" s="859"/>
      <c r="J1894" s="405" t="str">
        <f>IF(基本情報入力シート!M1919="","",基本情報入力シート!M1919)</f>
        <v/>
      </c>
      <c r="K1894" s="406" t="str">
        <f>IF(基本情報入力シート!R1919="","",基本情報入力シート!R1919)</f>
        <v/>
      </c>
      <c r="L1894" s="406" t="str">
        <f>IF(基本情報入力シート!W1919="","",基本情報入力シート!W1919)</f>
        <v/>
      </c>
      <c r="M1894" s="405" t="str">
        <f>IF(基本情報入力シート!X1919="","",基本情報入力シート!X1919)</f>
        <v/>
      </c>
      <c r="N1894" s="157" t="str">
        <f>IF(基本情報入力シート!Y1919="","",基本情報入力シート!Y1919)</f>
        <v/>
      </c>
      <c r="O1894" s="164"/>
      <c r="P1894" s="43"/>
      <c r="Q1894" s="860"/>
      <c r="R1894" s="861"/>
      <c r="S1894" s="154" t="str">
        <f>IFERROR(ROUNDDOWN(Q1894*VLOOKUP(N1894,【参考】数式用!$AR$2:$AW$48,MATCH(P1894,【参考】数式用!$AT$4:$AW$4)+2,FALSE)*0.5, 0), "")</f>
        <v/>
      </c>
      <c r="T1894" s="47"/>
      <c r="U1894" s="156" t="str">
        <f>IFERROR(IF(AG1894&lt;&gt;"",Q1894*VLOOKUP(N1894,【参考】数式用!$AG$2:$AL$48,MATCH(P1894,【参考】数式用!$AI$4:$AL$4,0)+2,0), ""), "")</f>
        <v/>
      </c>
      <c r="V1894" s="42"/>
      <c r="W1894" s="862"/>
      <c r="X1894" s="863"/>
      <c r="Y1894" s="43"/>
      <c r="Z1894" s="48"/>
      <c r="AA1894" s="155"/>
      <c r="AB1894" s="49"/>
      <c r="AC1894" s="864" t="str">
        <f>IFERROR(IF(AG1894&lt;&gt;"",Z1894*VLOOKUP(N1894,【参考】数式用!$AG$2:$AL$48,MATCH(Y1894,【参考】数式用!$AI$4:$AL$4,0)+2,0), ""), "")</f>
        <v/>
      </c>
      <c r="AD1894" s="864"/>
      <c r="AE1894" s="409"/>
      <c r="AF1894" s="53"/>
      <c r="AG1894" s="421" t="str">
        <f>IFERROR(VLOOKUP(O1894, 【参考】数式用!$AY$5:$AY$13, 1, FALSE), "")</f>
        <v/>
      </c>
      <c r="AH1894" s="422" t="str">
        <f>IFERROR(VLOOKUP(N1894, 【参考】数式用!$BA$2:$BB$48, 2, FALSE), "")</f>
        <v/>
      </c>
      <c r="AI1894" s="423" t="str">
        <f t="shared" si="60"/>
        <v/>
      </c>
      <c r="AJ1894" s="424" t="str">
        <f t="shared" si="61"/>
        <v/>
      </c>
    </row>
    <row r="1895" spans="1:36" ht="30" customHeight="1">
      <c r="A1895" s="153">
        <v>1882</v>
      </c>
      <c r="B1895" s="857" t="str">
        <f>IF(基本情報入力シート!C1920="","",基本情報入力シート!C1920)</f>
        <v/>
      </c>
      <c r="C1895" s="858"/>
      <c r="D1895" s="858"/>
      <c r="E1895" s="858"/>
      <c r="F1895" s="858"/>
      <c r="G1895" s="858"/>
      <c r="H1895" s="858"/>
      <c r="I1895" s="859"/>
      <c r="J1895" s="405" t="str">
        <f>IF(基本情報入力シート!M1920="","",基本情報入力シート!M1920)</f>
        <v/>
      </c>
      <c r="K1895" s="406" t="str">
        <f>IF(基本情報入力シート!R1920="","",基本情報入力シート!R1920)</f>
        <v/>
      </c>
      <c r="L1895" s="406" t="str">
        <f>IF(基本情報入力シート!W1920="","",基本情報入力シート!W1920)</f>
        <v/>
      </c>
      <c r="M1895" s="405" t="str">
        <f>IF(基本情報入力シート!X1920="","",基本情報入力シート!X1920)</f>
        <v/>
      </c>
      <c r="N1895" s="157" t="str">
        <f>IF(基本情報入力シート!Y1920="","",基本情報入力シート!Y1920)</f>
        <v/>
      </c>
      <c r="O1895" s="164"/>
      <c r="P1895" s="43"/>
      <c r="Q1895" s="860"/>
      <c r="R1895" s="861"/>
      <c r="S1895" s="154" t="str">
        <f>IFERROR(ROUNDDOWN(Q1895*VLOOKUP(N1895,【参考】数式用!$AR$2:$AW$48,MATCH(P1895,【参考】数式用!$AT$4:$AW$4)+2,FALSE)*0.5, 0), "")</f>
        <v/>
      </c>
      <c r="T1895" s="47"/>
      <c r="U1895" s="156" t="str">
        <f>IFERROR(IF(AG1895&lt;&gt;"",Q1895*VLOOKUP(N1895,【参考】数式用!$AG$2:$AL$48,MATCH(P1895,【参考】数式用!$AI$4:$AL$4,0)+2,0), ""), "")</f>
        <v/>
      </c>
      <c r="V1895" s="42"/>
      <c r="W1895" s="862"/>
      <c r="X1895" s="863"/>
      <c r="Y1895" s="43"/>
      <c r="Z1895" s="48"/>
      <c r="AA1895" s="155"/>
      <c r="AB1895" s="49"/>
      <c r="AC1895" s="864" t="str">
        <f>IFERROR(IF(AG1895&lt;&gt;"",Z1895*VLOOKUP(N1895,【参考】数式用!$AG$2:$AL$48,MATCH(Y1895,【参考】数式用!$AI$4:$AL$4,0)+2,0), ""), "")</f>
        <v/>
      </c>
      <c r="AD1895" s="864"/>
      <c r="AE1895" s="409"/>
      <c r="AF1895" s="53"/>
      <c r="AG1895" s="421" t="str">
        <f>IFERROR(VLOOKUP(O1895, 【参考】数式用!$AY$5:$AY$13, 1, FALSE), "")</f>
        <v/>
      </c>
      <c r="AH1895" s="422" t="str">
        <f>IFERROR(VLOOKUP(N1895, 【参考】数式用!$BA$2:$BB$48, 2, FALSE), "")</f>
        <v/>
      </c>
      <c r="AI1895" s="423" t="str">
        <f t="shared" si="60"/>
        <v/>
      </c>
      <c r="AJ1895" s="424" t="str">
        <f t="shared" si="61"/>
        <v/>
      </c>
    </row>
    <row r="1896" spans="1:36" ht="30" customHeight="1">
      <c r="A1896" s="153">
        <v>1883</v>
      </c>
      <c r="B1896" s="857" t="str">
        <f>IF(基本情報入力シート!C1921="","",基本情報入力シート!C1921)</f>
        <v/>
      </c>
      <c r="C1896" s="858"/>
      <c r="D1896" s="858"/>
      <c r="E1896" s="858"/>
      <c r="F1896" s="858"/>
      <c r="G1896" s="858"/>
      <c r="H1896" s="858"/>
      <c r="I1896" s="859"/>
      <c r="J1896" s="405" t="str">
        <f>IF(基本情報入力シート!M1921="","",基本情報入力シート!M1921)</f>
        <v/>
      </c>
      <c r="K1896" s="406" t="str">
        <f>IF(基本情報入力シート!R1921="","",基本情報入力シート!R1921)</f>
        <v/>
      </c>
      <c r="L1896" s="406" t="str">
        <f>IF(基本情報入力シート!W1921="","",基本情報入力シート!W1921)</f>
        <v/>
      </c>
      <c r="M1896" s="405" t="str">
        <f>IF(基本情報入力シート!X1921="","",基本情報入力シート!X1921)</f>
        <v/>
      </c>
      <c r="N1896" s="157" t="str">
        <f>IF(基本情報入力シート!Y1921="","",基本情報入力シート!Y1921)</f>
        <v/>
      </c>
      <c r="O1896" s="164"/>
      <c r="P1896" s="43"/>
      <c r="Q1896" s="860"/>
      <c r="R1896" s="861"/>
      <c r="S1896" s="154" t="str">
        <f>IFERROR(ROUNDDOWN(Q1896*VLOOKUP(N1896,【参考】数式用!$AR$2:$AW$48,MATCH(P1896,【参考】数式用!$AT$4:$AW$4)+2,FALSE)*0.5, 0), "")</f>
        <v/>
      </c>
      <c r="T1896" s="47"/>
      <c r="U1896" s="156" t="str">
        <f>IFERROR(IF(AG1896&lt;&gt;"",Q1896*VLOOKUP(N1896,【参考】数式用!$AG$2:$AL$48,MATCH(P1896,【参考】数式用!$AI$4:$AL$4,0)+2,0), ""), "")</f>
        <v/>
      </c>
      <c r="V1896" s="42"/>
      <c r="W1896" s="862"/>
      <c r="X1896" s="863"/>
      <c r="Y1896" s="43"/>
      <c r="Z1896" s="48"/>
      <c r="AA1896" s="155"/>
      <c r="AB1896" s="49"/>
      <c r="AC1896" s="864" t="str">
        <f>IFERROR(IF(AG1896&lt;&gt;"",Z1896*VLOOKUP(N1896,【参考】数式用!$AG$2:$AL$48,MATCH(Y1896,【参考】数式用!$AI$4:$AL$4,0)+2,0), ""), "")</f>
        <v/>
      </c>
      <c r="AD1896" s="864"/>
      <c r="AE1896" s="409"/>
      <c r="AF1896" s="53"/>
      <c r="AG1896" s="421" t="str">
        <f>IFERROR(VLOOKUP(O1896, 【参考】数式用!$AY$5:$AY$13, 1, FALSE), "")</f>
        <v/>
      </c>
      <c r="AH1896" s="422" t="str">
        <f>IFERROR(VLOOKUP(N1896, 【参考】数式用!$BA$2:$BB$48, 2, FALSE), "")</f>
        <v/>
      </c>
      <c r="AI1896" s="423" t="str">
        <f t="shared" ref="AI1896:AI1959" si="62">IF(AND(OR(P1896="処遇改善加算Ⅰ",P1896="処遇改善加算Ⅱ"),AH1896="対象"), 1,"")</f>
        <v/>
      </c>
      <c r="AJ1896" s="424" t="str">
        <f t="shared" ref="AJ1896:AJ1959" si="63">IF(OR(Y1896="処遇改善加算Ⅰ",Y1896="処遇改善加算Ⅱ"),IF(AND(N1896&lt;&gt;"訪問型サービス（総合事業）",N1896&lt;&gt;"通所型サービス（総合事業）",N1896&lt;&gt;"（介護予防）短期入所生活介護",N1896&lt;&gt;"（介護予防）短期入所療養介護（老健）",N1896&lt;&gt;"（介護予防）短期入所療養介護 （病院等（老健以外）)",N1896&lt;&gt;"（介護予防）短期入所療養介護（医療院）"),1,""),"")</f>
        <v/>
      </c>
    </row>
    <row r="1897" spans="1:36" ht="30" customHeight="1">
      <c r="A1897" s="153">
        <v>1884</v>
      </c>
      <c r="B1897" s="857" t="str">
        <f>IF(基本情報入力シート!C1922="","",基本情報入力シート!C1922)</f>
        <v/>
      </c>
      <c r="C1897" s="858"/>
      <c r="D1897" s="858"/>
      <c r="E1897" s="858"/>
      <c r="F1897" s="858"/>
      <c r="G1897" s="858"/>
      <c r="H1897" s="858"/>
      <c r="I1897" s="859"/>
      <c r="J1897" s="405" t="str">
        <f>IF(基本情報入力シート!M1922="","",基本情報入力シート!M1922)</f>
        <v/>
      </c>
      <c r="K1897" s="406" t="str">
        <f>IF(基本情報入力シート!R1922="","",基本情報入力シート!R1922)</f>
        <v/>
      </c>
      <c r="L1897" s="406" t="str">
        <f>IF(基本情報入力シート!W1922="","",基本情報入力シート!W1922)</f>
        <v/>
      </c>
      <c r="M1897" s="405" t="str">
        <f>IF(基本情報入力シート!X1922="","",基本情報入力シート!X1922)</f>
        <v/>
      </c>
      <c r="N1897" s="157" t="str">
        <f>IF(基本情報入力シート!Y1922="","",基本情報入力シート!Y1922)</f>
        <v/>
      </c>
      <c r="O1897" s="164"/>
      <c r="P1897" s="43"/>
      <c r="Q1897" s="860"/>
      <c r="R1897" s="861"/>
      <c r="S1897" s="154" t="str">
        <f>IFERROR(ROUNDDOWN(Q1897*VLOOKUP(N1897,【参考】数式用!$AR$2:$AW$48,MATCH(P1897,【参考】数式用!$AT$4:$AW$4)+2,FALSE)*0.5, 0), "")</f>
        <v/>
      </c>
      <c r="T1897" s="47"/>
      <c r="U1897" s="156" t="str">
        <f>IFERROR(IF(AG1897&lt;&gt;"",Q1897*VLOOKUP(N1897,【参考】数式用!$AG$2:$AL$48,MATCH(P1897,【参考】数式用!$AI$4:$AL$4,0)+2,0), ""), "")</f>
        <v/>
      </c>
      <c r="V1897" s="42"/>
      <c r="W1897" s="862"/>
      <c r="X1897" s="863"/>
      <c r="Y1897" s="43"/>
      <c r="Z1897" s="48"/>
      <c r="AA1897" s="155"/>
      <c r="AB1897" s="49"/>
      <c r="AC1897" s="864" t="str">
        <f>IFERROR(IF(AG1897&lt;&gt;"",Z1897*VLOOKUP(N1897,【参考】数式用!$AG$2:$AL$48,MATCH(Y1897,【参考】数式用!$AI$4:$AL$4,0)+2,0), ""), "")</f>
        <v/>
      </c>
      <c r="AD1897" s="864"/>
      <c r="AE1897" s="409"/>
      <c r="AF1897" s="53"/>
      <c r="AG1897" s="421" t="str">
        <f>IFERROR(VLOOKUP(O1897, 【参考】数式用!$AY$5:$AY$13, 1, FALSE), "")</f>
        <v/>
      </c>
      <c r="AH1897" s="422" t="str">
        <f>IFERROR(VLOOKUP(N1897, 【参考】数式用!$BA$2:$BB$48, 2, FALSE), "")</f>
        <v/>
      </c>
      <c r="AI1897" s="423" t="str">
        <f t="shared" si="62"/>
        <v/>
      </c>
      <c r="AJ1897" s="424" t="str">
        <f t="shared" si="63"/>
        <v/>
      </c>
    </row>
    <row r="1898" spans="1:36" ht="30" customHeight="1">
      <c r="A1898" s="153">
        <v>1885</v>
      </c>
      <c r="B1898" s="857" t="str">
        <f>IF(基本情報入力シート!C1923="","",基本情報入力シート!C1923)</f>
        <v/>
      </c>
      <c r="C1898" s="858"/>
      <c r="D1898" s="858"/>
      <c r="E1898" s="858"/>
      <c r="F1898" s="858"/>
      <c r="G1898" s="858"/>
      <c r="H1898" s="858"/>
      <c r="I1898" s="859"/>
      <c r="J1898" s="405" t="str">
        <f>IF(基本情報入力シート!M1923="","",基本情報入力シート!M1923)</f>
        <v/>
      </c>
      <c r="K1898" s="406" t="str">
        <f>IF(基本情報入力シート!R1923="","",基本情報入力シート!R1923)</f>
        <v/>
      </c>
      <c r="L1898" s="406" t="str">
        <f>IF(基本情報入力シート!W1923="","",基本情報入力シート!W1923)</f>
        <v/>
      </c>
      <c r="M1898" s="405" t="str">
        <f>IF(基本情報入力シート!X1923="","",基本情報入力シート!X1923)</f>
        <v/>
      </c>
      <c r="N1898" s="157" t="str">
        <f>IF(基本情報入力シート!Y1923="","",基本情報入力シート!Y1923)</f>
        <v/>
      </c>
      <c r="O1898" s="164"/>
      <c r="P1898" s="43"/>
      <c r="Q1898" s="860"/>
      <c r="R1898" s="861"/>
      <c r="S1898" s="154" t="str">
        <f>IFERROR(ROUNDDOWN(Q1898*VLOOKUP(N1898,【参考】数式用!$AR$2:$AW$48,MATCH(P1898,【参考】数式用!$AT$4:$AW$4)+2,FALSE)*0.5, 0), "")</f>
        <v/>
      </c>
      <c r="T1898" s="47"/>
      <c r="U1898" s="156" t="str">
        <f>IFERROR(IF(AG1898&lt;&gt;"",Q1898*VLOOKUP(N1898,【参考】数式用!$AG$2:$AL$48,MATCH(P1898,【参考】数式用!$AI$4:$AL$4,0)+2,0), ""), "")</f>
        <v/>
      </c>
      <c r="V1898" s="42"/>
      <c r="W1898" s="862"/>
      <c r="X1898" s="863"/>
      <c r="Y1898" s="43"/>
      <c r="Z1898" s="48"/>
      <c r="AA1898" s="155"/>
      <c r="AB1898" s="49"/>
      <c r="AC1898" s="864" t="str">
        <f>IFERROR(IF(AG1898&lt;&gt;"",Z1898*VLOOKUP(N1898,【参考】数式用!$AG$2:$AL$48,MATCH(Y1898,【参考】数式用!$AI$4:$AL$4,0)+2,0), ""), "")</f>
        <v/>
      </c>
      <c r="AD1898" s="864"/>
      <c r="AE1898" s="409"/>
      <c r="AF1898" s="53"/>
      <c r="AG1898" s="421" t="str">
        <f>IFERROR(VLOOKUP(O1898, 【参考】数式用!$AY$5:$AY$13, 1, FALSE), "")</f>
        <v/>
      </c>
      <c r="AH1898" s="422" t="str">
        <f>IFERROR(VLOOKUP(N1898, 【参考】数式用!$BA$2:$BB$48, 2, FALSE), "")</f>
        <v/>
      </c>
      <c r="AI1898" s="423" t="str">
        <f t="shared" si="62"/>
        <v/>
      </c>
      <c r="AJ1898" s="424" t="str">
        <f t="shared" si="63"/>
        <v/>
      </c>
    </row>
    <row r="1899" spans="1:36" ht="30" customHeight="1">
      <c r="A1899" s="153">
        <v>1886</v>
      </c>
      <c r="B1899" s="857" t="str">
        <f>IF(基本情報入力シート!C1924="","",基本情報入力シート!C1924)</f>
        <v/>
      </c>
      <c r="C1899" s="858"/>
      <c r="D1899" s="858"/>
      <c r="E1899" s="858"/>
      <c r="F1899" s="858"/>
      <c r="G1899" s="858"/>
      <c r="H1899" s="858"/>
      <c r="I1899" s="859"/>
      <c r="J1899" s="405" t="str">
        <f>IF(基本情報入力シート!M1924="","",基本情報入力シート!M1924)</f>
        <v/>
      </c>
      <c r="K1899" s="406" t="str">
        <f>IF(基本情報入力シート!R1924="","",基本情報入力シート!R1924)</f>
        <v/>
      </c>
      <c r="L1899" s="406" t="str">
        <f>IF(基本情報入力シート!W1924="","",基本情報入力シート!W1924)</f>
        <v/>
      </c>
      <c r="M1899" s="405" t="str">
        <f>IF(基本情報入力シート!X1924="","",基本情報入力シート!X1924)</f>
        <v/>
      </c>
      <c r="N1899" s="157" t="str">
        <f>IF(基本情報入力シート!Y1924="","",基本情報入力シート!Y1924)</f>
        <v/>
      </c>
      <c r="O1899" s="164"/>
      <c r="P1899" s="43"/>
      <c r="Q1899" s="860"/>
      <c r="R1899" s="861"/>
      <c r="S1899" s="154" t="str">
        <f>IFERROR(ROUNDDOWN(Q1899*VLOOKUP(N1899,【参考】数式用!$AR$2:$AW$48,MATCH(P1899,【参考】数式用!$AT$4:$AW$4)+2,FALSE)*0.5, 0), "")</f>
        <v/>
      </c>
      <c r="T1899" s="47"/>
      <c r="U1899" s="156" t="str">
        <f>IFERROR(IF(AG1899&lt;&gt;"",Q1899*VLOOKUP(N1899,【参考】数式用!$AG$2:$AL$48,MATCH(P1899,【参考】数式用!$AI$4:$AL$4,0)+2,0), ""), "")</f>
        <v/>
      </c>
      <c r="V1899" s="42"/>
      <c r="W1899" s="862"/>
      <c r="X1899" s="863"/>
      <c r="Y1899" s="43"/>
      <c r="Z1899" s="48"/>
      <c r="AA1899" s="155"/>
      <c r="AB1899" s="49"/>
      <c r="AC1899" s="864" t="str">
        <f>IFERROR(IF(AG1899&lt;&gt;"",Z1899*VLOOKUP(N1899,【参考】数式用!$AG$2:$AL$48,MATCH(Y1899,【参考】数式用!$AI$4:$AL$4,0)+2,0), ""), "")</f>
        <v/>
      </c>
      <c r="AD1899" s="864"/>
      <c r="AE1899" s="409"/>
      <c r="AF1899" s="53"/>
      <c r="AG1899" s="421" t="str">
        <f>IFERROR(VLOOKUP(O1899, 【参考】数式用!$AY$5:$AY$13, 1, FALSE), "")</f>
        <v/>
      </c>
      <c r="AH1899" s="422" t="str">
        <f>IFERROR(VLOOKUP(N1899, 【参考】数式用!$BA$2:$BB$48, 2, FALSE), "")</f>
        <v/>
      </c>
      <c r="AI1899" s="423" t="str">
        <f t="shared" si="62"/>
        <v/>
      </c>
      <c r="AJ1899" s="424" t="str">
        <f t="shared" si="63"/>
        <v/>
      </c>
    </row>
    <row r="1900" spans="1:36" ht="30" customHeight="1">
      <c r="A1900" s="153">
        <v>1887</v>
      </c>
      <c r="B1900" s="857" t="str">
        <f>IF(基本情報入力シート!C1925="","",基本情報入力シート!C1925)</f>
        <v/>
      </c>
      <c r="C1900" s="858"/>
      <c r="D1900" s="858"/>
      <c r="E1900" s="858"/>
      <c r="F1900" s="858"/>
      <c r="G1900" s="858"/>
      <c r="H1900" s="858"/>
      <c r="I1900" s="859"/>
      <c r="J1900" s="405" t="str">
        <f>IF(基本情報入力シート!M1925="","",基本情報入力シート!M1925)</f>
        <v/>
      </c>
      <c r="K1900" s="406" t="str">
        <f>IF(基本情報入力シート!R1925="","",基本情報入力シート!R1925)</f>
        <v/>
      </c>
      <c r="L1900" s="406" t="str">
        <f>IF(基本情報入力シート!W1925="","",基本情報入力シート!W1925)</f>
        <v/>
      </c>
      <c r="M1900" s="405" t="str">
        <f>IF(基本情報入力シート!X1925="","",基本情報入力シート!X1925)</f>
        <v/>
      </c>
      <c r="N1900" s="157" t="str">
        <f>IF(基本情報入力シート!Y1925="","",基本情報入力シート!Y1925)</f>
        <v/>
      </c>
      <c r="O1900" s="164"/>
      <c r="P1900" s="43"/>
      <c r="Q1900" s="860"/>
      <c r="R1900" s="861"/>
      <c r="S1900" s="154" t="str">
        <f>IFERROR(ROUNDDOWN(Q1900*VLOOKUP(N1900,【参考】数式用!$AR$2:$AW$48,MATCH(P1900,【参考】数式用!$AT$4:$AW$4)+2,FALSE)*0.5, 0), "")</f>
        <v/>
      </c>
      <c r="T1900" s="47"/>
      <c r="U1900" s="156" t="str">
        <f>IFERROR(IF(AG1900&lt;&gt;"",Q1900*VLOOKUP(N1900,【参考】数式用!$AG$2:$AL$48,MATCH(P1900,【参考】数式用!$AI$4:$AL$4,0)+2,0), ""), "")</f>
        <v/>
      </c>
      <c r="V1900" s="42"/>
      <c r="W1900" s="862"/>
      <c r="X1900" s="863"/>
      <c r="Y1900" s="43"/>
      <c r="Z1900" s="48"/>
      <c r="AA1900" s="155"/>
      <c r="AB1900" s="49"/>
      <c r="AC1900" s="864" t="str">
        <f>IFERROR(IF(AG1900&lt;&gt;"",Z1900*VLOOKUP(N1900,【参考】数式用!$AG$2:$AL$48,MATCH(Y1900,【参考】数式用!$AI$4:$AL$4,0)+2,0), ""), "")</f>
        <v/>
      </c>
      <c r="AD1900" s="864"/>
      <c r="AE1900" s="409"/>
      <c r="AF1900" s="53"/>
      <c r="AG1900" s="421" t="str">
        <f>IFERROR(VLOOKUP(O1900, 【参考】数式用!$AY$5:$AY$13, 1, FALSE), "")</f>
        <v/>
      </c>
      <c r="AH1900" s="422" t="str">
        <f>IFERROR(VLOOKUP(N1900, 【参考】数式用!$BA$2:$BB$48, 2, FALSE), "")</f>
        <v/>
      </c>
      <c r="AI1900" s="423" t="str">
        <f t="shared" si="62"/>
        <v/>
      </c>
      <c r="AJ1900" s="424" t="str">
        <f t="shared" si="63"/>
        <v/>
      </c>
    </row>
    <row r="1901" spans="1:36" ht="30" customHeight="1">
      <c r="A1901" s="153">
        <v>1888</v>
      </c>
      <c r="B1901" s="857" t="str">
        <f>IF(基本情報入力シート!C1926="","",基本情報入力シート!C1926)</f>
        <v/>
      </c>
      <c r="C1901" s="858"/>
      <c r="D1901" s="858"/>
      <c r="E1901" s="858"/>
      <c r="F1901" s="858"/>
      <c r="G1901" s="858"/>
      <c r="H1901" s="858"/>
      <c r="I1901" s="859"/>
      <c r="J1901" s="405" t="str">
        <f>IF(基本情報入力シート!M1926="","",基本情報入力シート!M1926)</f>
        <v/>
      </c>
      <c r="K1901" s="406" t="str">
        <f>IF(基本情報入力シート!R1926="","",基本情報入力シート!R1926)</f>
        <v/>
      </c>
      <c r="L1901" s="406" t="str">
        <f>IF(基本情報入力シート!W1926="","",基本情報入力シート!W1926)</f>
        <v/>
      </c>
      <c r="M1901" s="405" t="str">
        <f>IF(基本情報入力シート!X1926="","",基本情報入力シート!X1926)</f>
        <v/>
      </c>
      <c r="N1901" s="157" t="str">
        <f>IF(基本情報入力シート!Y1926="","",基本情報入力シート!Y1926)</f>
        <v/>
      </c>
      <c r="O1901" s="164"/>
      <c r="P1901" s="43"/>
      <c r="Q1901" s="860"/>
      <c r="R1901" s="861"/>
      <c r="S1901" s="154" t="str">
        <f>IFERROR(ROUNDDOWN(Q1901*VLOOKUP(N1901,【参考】数式用!$AR$2:$AW$48,MATCH(P1901,【参考】数式用!$AT$4:$AW$4)+2,FALSE)*0.5, 0), "")</f>
        <v/>
      </c>
      <c r="T1901" s="47"/>
      <c r="U1901" s="156" t="str">
        <f>IFERROR(IF(AG1901&lt;&gt;"",Q1901*VLOOKUP(N1901,【参考】数式用!$AG$2:$AL$48,MATCH(P1901,【参考】数式用!$AI$4:$AL$4,0)+2,0), ""), "")</f>
        <v/>
      </c>
      <c r="V1901" s="42"/>
      <c r="W1901" s="862"/>
      <c r="X1901" s="863"/>
      <c r="Y1901" s="43"/>
      <c r="Z1901" s="48"/>
      <c r="AA1901" s="155"/>
      <c r="AB1901" s="49"/>
      <c r="AC1901" s="864" t="str">
        <f>IFERROR(IF(AG1901&lt;&gt;"",Z1901*VLOOKUP(N1901,【参考】数式用!$AG$2:$AL$48,MATCH(Y1901,【参考】数式用!$AI$4:$AL$4,0)+2,0), ""), "")</f>
        <v/>
      </c>
      <c r="AD1901" s="864"/>
      <c r="AE1901" s="409"/>
      <c r="AF1901" s="53"/>
      <c r="AG1901" s="421" t="str">
        <f>IFERROR(VLOOKUP(O1901, 【参考】数式用!$AY$5:$AY$13, 1, FALSE), "")</f>
        <v/>
      </c>
      <c r="AH1901" s="422" t="str">
        <f>IFERROR(VLOOKUP(N1901, 【参考】数式用!$BA$2:$BB$48, 2, FALSE), "")</f>
        <v/>
      </c>
      <c r="AI1901" s="423" t="str">
        <f t="shared" si="62"/>
        <v/>
      </c>
      <c r="AJ1901" s="424" t="str">
        <f t="shared" si="63"/>
        <v/>
      </c>
    </row>
    <row r="1902" spans="1:36" ht="30" customHeight="1">
      <c r="A1902" s="153">
        <v>1889</v>
      </c>
      <c r="B1902" s="857" t="str">
        <f>IF(基本情報入力シート!C1927="","",基本情報入力シート!C1927)</f>
        <v/>
      </c>
      <c r="C1902" s="858"/>
      <c r="D1902" s="858"/>
      <c r="E1902" s="858"/>
      <c r="F1902" s="858"/>
      <c r="G1902" s="858"/>
      <c r="H1902" s="858"/>
      <c r="I1902" s="859"/>
      <c r="J1902" s="405" t="str">
        <f>IF(基本情報入力シート!M1927="","",基本情報入力シート!M1927)</f>
        <v/>
      </c>
      <c r="K1902" s="406" t="str">
        <f>IF(基本情報入力シート!R1927="","",基本情報入力シート!R1927)</f>
        <v/>
      </c>
      <c r="L1902" s="406" t="str">
        <f>IF(基本情報入力シート!W1927="","",基本情報入力シート!W1927)</f>
        <v/>
      </c>
      <c r="M1902" s="405" t="str">
        <f>IF(基本情報入力シート!X1927="","",基本情報入力シート!X1927)</f>
        <v/>
      </c>
      <c r="N1902" s="157" t="str">
        <f>IF(基本情報入力シート!Y1927="","",基本情報入力シート!Y1927)</f>
        <v/>
      </c>
      <c r="O1902" s="164"/>
      <c r="P1902" s="43"/>
      <c r="Q1902" s="860"/>
      <c r="R1902" s="861"/>
      <c r="S1902" s="154" t="str">
        <f>IFERROR(ROUNDDOWN(Q1902*VLOOKUP(N1902,【参考】数式用!$AR$2:$AW$48,MATCH(P1902,【参考】数式用!$AT$4:$AW$4)+2,FALSE)*0.5, 0), "")</f>
        <v/>
      </c>
      <c r="T1902" s="47"/>
      <c r="U1902" s="156" t="str">
        <f>IFERROR(IF(AG1902&lt;&gt;"",Q1902*VLOOKUP(N1902,【参考】数式用!$AG$2:$AL$48,MATCH(P1902,【参考】数式用!$AI$4:$AL$4,0)+2,0), ""), "")</f>
        <v/>
      </c>
      <c r="V1902" s="42"/>
      <c r="W1902" s="862"/>
      <c r="X1902" s="863"/>
      <c r="Y1902" s="43"/>
      <c r="Z1902" s="48"/>
      <c r="AA1902" s="155"/>
      <c r="AB1902" s="49"/>
      <c r="AC1902" s="864" t="str">
        <f>IFERROR(IF(AG1902&lt;&gt;"",Z1902*VLOOKUP(N1902,【参考】数式用!$AG$2:$AL$48,MATCH(Y1902,【参考】数式用!$AI$4:$AL$4,0)+2,0), ""), "")</f>
        <v/>
      </c>
      <c r="AD1902" s="864"/>
      <c r="AE1902" s="409"/>
      <c r="AF1902" s="53"/>
      <c r="AG1902" s="421" t="str">
        <f>IFERROR(VLOOKUP(O1902, 【参考】数式用!$AY$5:$AY$13, 1, FALSE), "")</f>
        <v/>
      </c>
      <c r="AH1902" s="422" t="str">
        <f>IFERROR(VLOOKUP(N1902, 【参考】数式用!$BA$2:$BB$48, 2, FALSE), "")</f>
        <v/>
      </c>
      <c r="AI1902" s="423" t="str">
        <f t="shared" si="62"/>
        <v/>
      </c>
      <c r="AJ1902" s="424" t="str">
        <f t="shared" si="63"/>
        <v/>
      </c>
    </row>
    <row r="1903" spans="1:36" ht="30" customHeight="1">
      <c r="A1903" s="153">
        <v>1890</v>
      </c>
      <c r="B1903" s="857" t="str">
        <f>IF(基本情報入力シート!C1928="","",基本情報入力シート!C1928)</f>
        <v/>
      </c>
      <c r="C1903" s="858"/>
      <c r="D1903" s="858"/>
      <c r="E1903" s="858"/>
      <c r="F1903" s="858"/>
      <c r="G1903" s="858"/>
      <c r="H1903" s="858"/>
      <c r="I1903" s="859"/>
      <c r="J1903" s="405" t="str">
        <f>IF(基本情報入力シート!M1928="","",基本情報入力シート!M1928)</f>
        <v/>
      </c>
      <c r="K1903" s="406" t="str">
        <f>IF(基本情報入力シート!R1928="","",基本情報入力シート!R1928)</f>
        <v/>
      </c>
      <c r="L1903" s="406" t="str">
        <f>IF(基本情報入力シート!W1928="","",基本情報入力シート!W1928)</f>
        <v/>
      </c>
      <c r="M1903" s="405" t="str">
        <f>IF(基本情報入力シート!X1928="","",基本情報入力シート!X1928)</f>
        <v/>
      </c>
      <c r="N1903" s="157" t="str">
        <f>IF(基本情報入力シート!Y1928="","",基本情報入力シート!Y1928)</f>
        <v/>
      </c>
      <c r="O1903" s="164"/>
      <c r="P1903" s="43"/>
      <c r="Q1903" s="860"/>
      <c r="R1903" s="861"/>
      <c r="S1903" s="154" t="str">
        <f>IFERROR(ROUNDDOWN(Q1903*VLOOKUP(N1903,【参考】数式用!$AR$2:$AW$48,MATCH(P1903,【参考】数式用!$AT$4:$AW$4)+2,FALSE)*0.5, 0), "")</f>
        <v/>
      </c>
      <c r="T1903" s="47"/>
      <c r="U1903" s="156" t="str">
        <f>IFERROR(IF(AG1903&lt;&gt;"",Q1903*VLOOKUP(N1903,【参考】数式用!$AG$2:$AL$48,MATCH(P1903,【参考】数式用!$AI$4:$AL$4,0)+2,0), ""), "")</f>
        <v/>
      </c>
      <c r="V1903" s="42"/>
      <c r="W1903" s="862"/>
      <c r="X1903" s="863"/>
      <c r="Y1903" s="43"/>
      <c r="Z1903" s="48"/>
      <c r="AA1903" s="155"/>
      <c r="AB1903" s="49"/>
      <c r="AC1903" s="864" t="str">
        <f>IFERROR(IF(AG1903&lt;&gt;"",Z1903*VLOOKUP(N1903,【参考】数式用!$AG$2:$AL$48,MATCH(Y1903,【参考】数式用!$AI$4:$AL$4,0)+2,0), ""), "")</f>
        <v/>
      </c>
      <c r="AD1903" s="864"/>
      <c r="AE1903" s="409"/>
      <c r="AF1903" s="53"/>
      <c r="AG1903" s="421" t="str">
        <f>IFERROR(VLOOKUP(O1903, 【参考】数式用!$AY$5:$AY$13, 1, FALSE), "")</f>
        <v/>
      </c>
      <c r="AH1903" s="422" t="str">
        <f>IFERROR(VLOOKUP(N1903, 【参考】数式用!$BA$2:$BB$48, 2, FALSE), "")</f>
        <v/>
      </c>
      <c r="AI1903" s="423" t="str">
        <f t="shared" si="62"/>
        <v/>
      </c>
      <c r="AJ1903" s="424" t="str">
        <f t="shared" si="63"/>
        <v/>
      </c>
    </row>
    <row r="1904" spans="1:36" ht="30" customHeight="1">
      <c r="A1904" s="153">
        <v>1891</v>
      </c>
      <c r="B1904" s="857" t="str">
        <f>IF(基本情報入力シート!C1929="","",基本情報入力シート!C1929)</f>
        <v/>
      </c>
      <c r="C1904" s="858"/>
      <c r="D1904" s="858"/>
      <c r="E1904" s="858"/>
      <c r="F1904" s="858"/>
      <c r="G1904" s="858"/>
      <c r="H1904" s="858"/>
      <c r="I1904" s="859"/>
      <c r="J1904" s="405" t="str">
        <f>IF(基本情報入力シート!M1929="","",基本情報入力シート!M1929)</f>
        <v/>
      </c>
      <c r="K1904" s="406" t="str">
        <f>IF(基本情報入力シート!R1929="","",基本情報入力シート!R1929)</f>
        <v/>
      </c>
      <c r="L1904" s="406" t="str">
        <f>IF(基本情報入力シート!W1929="","",基本情報入力シート!W1929)</f>
        <v/>
      </c>
      <c r="M1904" s="405" t="str">
        <f>IF(基本情報入力シート!X1929="","",基本情報入力シート!X1929)</f>
        <v/>
      </c>
      <c r="N1904" s="157" t="str">
        <f>IF(基本情報入力シート!Y1929="","",基本情報入力シート!Y1929)</f>
        <v/>
      </c>
      <c r="O1904" s="164"/>
      <c r="P1904" s="43"/>
      <c r="Q1904" s="860"/>
      <c r="R1904" s="861"/>
      <c r="S1904" s="154" t="str">
        <f>IFERROR(ROUNDDOWN(Q1904*VLOOKUP(N1904,【参考】数式用!$AR$2:$AW$48,MATCH(P1904,【参考】数式用!$AT$4:$AW$4)+2,FALSE)*0.5, 0), "")</f>
        <v/>
      </c>
      <c r="T1904" s="47"/>
      <c r="U1904" s="156" t="str">
        <f>IFERROR(IF(AG1904&lt;&gt;"",Q1904*VLOOKUP(N1904,【参考】数式用!$AG$2:$AL$48,MATCH(P1904,【参考】数式用!$AI$4:$AL$4,0)+2,0), ""), "")</f>
        <v/>
      </c>
      <c r="V1904" s="42"/>
      <c r="W1904" s="862"/>
      <c r="X1904" s="863"/>
      <c r="Y1904" s="43"/>
      <c r="Z1904" s="48"/>
      <c r="AA1904" s="155"/>
      <c r="AB1904" s="49"/>
      <c r="AC1904" s="864" t="str">
        <f>IFERROR(IF(AG1904&lt;&gt;"",Z1904*VLOOKUP(N1904,【参考】数式用!$AG$2:$AL$48,MATCH(Y1904,【参考】数式用!$AI$4:$AL$4,0)+2,0), ""), "")</f>
        <v/>
      </c>
      <c r="AD1904" s="864"/>
      <c r="AE1904" s="409"/>
      <c r="AF1904" s="53"/>
      <c r="AG1904" s="421" t="str">
        <f>IFERROR(VLOOKUP(O1904, 【参考】数式用!$AY$5:$AY$13, 1, FALSE), "")</f>
        <v/>
      </c>
      <c r="AH1904" s="422" t="str">
        <f>IFERROR(VLOOKUP(N1904, 【参考】数式用!$BA$2:$BB$48, 2, FALSE), "")</f>
        <v/>
      </c>
      <c r="AI1904" s="423" t="str">
        <f t="shared" si="62"/>
        <v/>
      </c>
      <c r="AJ1904" s="424" t="str">
        <f t="shared" si="63"/>
        <v/>
      </c>
    </row>
    <row r="1905" spans="1:36" ht="30" customHeight="1">
      <c r="A1905" s="153">
        <v>1892</v>
      </c>
      <c r="B1905" s="857" t="str">
        <f>IF(基本情報入力シート!C1930="","",基本情報入力シート!C1930)</f>
        <v/>
      </c>
      <c r="C1905" s="858"/>
      <c r="D1905" s="858"/>
      <c r="E1905" s="858"/>
      <c r="F1905" s="858"/>
      <c r="G1905" s="858"/>
      <c r="H1905" s="858"/>
      <c r="I1905" s="859"/>
      <c r="J1905" s="405" t="str">
        <f>IF(基本情報入力シート!M1930="","",基本情報入力シート!M1930)</f>
        <v/>
      </c>
      <c r="K1905" s="406" t="str">
        <f>IF(基本情報入力シート!R1930="","",基本情報入力シート!R1930)</f>
        <v/>
      </c>
      <c r="L1905" s="406" t="str">
        <f>IF(基本情報入力シート!W1930="","",基本情報入力シート!W1930)</f>
        <v/>
      </c>
      <c r="M1905" s="405" t="str">
        <f>IF(基本情報入力シート!X1930="","",基本情報入力シート!X1930)</f>
        <v/>
      </c>
      <c r="N1905" s="157" t="str">
        <f>IF(基本情報入力シート!Y1930="","",基本情報入力シート!Y1930)</f>
        <v/>
      </c>
      <c r="O1905" s="164"/>
      <c r="P1905" s="43"/>
      <c r="Q1905" s="860"/>
      <c r="R1905" s="861"/>
      <c r="S1905" s="154" t="str">
        <f>IFERROR(ROUNDDOWN(Q1905*VLOOKUP(N1905,【参考】数式用!$AR$2:$AW$48,MATCH(P1905,【参考】数式用!$AT$4:$AW$4)+2,FALSE)*0.5, 0), "")</f>
        <v/>
      </c>
      <c r="T1905" s="47"/>
      <c r="U1905" s="156" t="str">
        <f>IFERROR(IF(AG1905&lt;&gt;"",Q1905*VLOOKUP(N1905,【参考】数式用!$AG$2:$AL$48,MATCH(P1905,【参考】数式用!$AI$4:$AL$4,0)+2,0), ""), "")</f>
        <v/>
      </c>
      <c r="V1905" s="42"/>
      <c r="W1905" s="862"/>
      <c r="X1905" s="863"/>
      <c r="Y1905" s="43"/>
      <c r="Z1905" s="48"/>
      <c r="AA1905" s="155"/>
      <c r="AB1905" s="49"/>
      <c r="AC1905" s="864" t="str">
        <f>IFERROR(IF(AG1905&lt;&gt;"",Z1905*VLOOKUP(N1905,【参考】数式用!$AG$2:$AL$48,MATCH(Y1905,【参考】数式用!$AI$4:$AL$4,0)+2,0), ""), "")</f>
        <v/>
      </c>
      <c r="AD1905" s="864"/>
      <c r="AE1905" s="409"/>
      <c r="AF1905" s="53"/>
      <c r="AG1905" s="421" t="str">
        <f>IFERROR(VLOOKUP(O1905, 【参考】数式用!$AY$5:$AY$13, 1, FALSE), "")</f>
        <v/>
      </c>
      <c r="AH1905" s="422" t="str">
        <f>IFERROR(VLOOKUP(N1905, 【参考】数式用!$BA$2:$BB$48, 2, FALSE), "")</f>
        <v/>
      </c>
      <c r="AI1905" s="423" t="str">
        <f t="shared" si="62"/>
        <v/>
      </c>
      <c r="AJ1905" s="424" t="str">
        <f t="shared" si="63"/>
        <v/>
      </c>
    </row>
    <row r="1906" spans="1:36" ht="30" customHeight="1">
      <c r="A1906" s="153">
        <v>1893</v>
      </c>
      <c r="B1906" s="857" t="str">
        <f>IF(基本情報入力シート!C1931="","",基本情報入力シート!C1931)</f>
        <v/>
      </c>
      <c r="C1906" s="858"/>
      <c r="D1906" s="858"/>
      <c r="E1906" s="858"/>
      <c r="F1906" s="858"/>
      <c r="G1906" s="858"/>
      <c r="H1906" s="858"/>
      <c r="I1906" s="859"/>
      <c r="J1906" s="405" t="str">
        <f>IF(基本情報入力シート!M1931="","",基本情報入力シート!M1931)</f>
        <v/>
      </c>
      <c r="K1906" s="406" t="str">
        <f>IF(基本情報入力シート!R1931="","",基本情報入力シート!R1931)</f>
        <v/>
      </c>
      <c r="L1906" s="406" t="str">
        <f>IF(基本情報入力シート!W1931="","",基本情報入力シート!W1931)</f>
        <v/>
      </c>
      <c r="M1906" s="405" t="str">
        <f>IF(基本情報入力シート!X1931="","",基本情報入力シート!X1931)</f>
        <v/>
      </c>
      <c r="N1906" s="157" t="str">
        <f>IF(基本情報入力シート!Y1931="","",基本情報入力シート!Y1931)</f>
        <v/>
      </c>
      <c r="O1906" s="164"/>
      <c r="P1906" s="43"/>
      <c r="Q1906" s="860"/>
      <c r="R1906" s="861"/>
      <c r="S1906" s="154" t="str">
        <f>IFERROR(ROUNDDOWN(Q1906*VLOOKUP(N1906,【参考】数式用!$AR$2:$AW$48,MATCH(P1906,【参考】数式用!$AT$4:$AW$4)+2,FALSE)*0.5, 0), "")</f>
        <v/>
      </c>
      <c r="T1906" s="47"/>
      <c r="U1906" s="156" t="str">
        <f>IFERROR(IF(AG1906&lt;&gt;"",Q1906*VLOOKUP(N1906,【参考】数式用!$AG$2:$AL$48,MATCH(P1906,【参考】数式用!$AI$4:$AL$4,0)+2,0), ""), "")</f>
        <v/>
      </c>
      <c r="V1906" s="42"/>
      <c r="W1906" s="862"/>
      <c r="X1906" s="863"/>
      <c r="Y1906" s="43"/>
      <c r="Z1906" s="48"/>
      <c r="AA1906" s="155"/>
      <c r="AB1906" s="49"/>
      <c r="AC1906" s="864" t="str">
        <f>IFERROR(IF(AG1906&lt;&gt;"",Z1906*VLOOKUP(N1906,【参考】数式用!$AG$2:$AL$48,MATCH(Y1906,【参考】数式用!$AI$4:$AL$4,0)+2,0), ""), "")</f>
        <v/>
      </c>
      <c r="AD1906" s="864"/>
      <c r="AE1906" s="409"/>
      <c r="AF1906" s="53"/>
      <c r="AG1906" s="421" t="str">
        <f>IFERROR(VLOOKUP(O1906, 【参考】数式用!$AY$5:$AY$13, 1, FALSE), "")</f>
        <v/>
      </c>
      <c r="AH1906" s="422" t="str">
        <f>IFERROR(VLOOKUP(N1906, 【参考】数式用!$BA$2:$BB$48, 2, FALSE), "")</f>
        <v/>
      </c>
      <c r="AI1906" s="423" t="str">
        <f t="shared" si="62"/>
        <v/>
      </c>
      <c r="AJ1906" s="424" t="str">
        <f t="shared" si="63"/>
        <v/>
      </c>
    </row>
    <row r="1907" spans="1:36" ht="30" customHeight="1">
      <c r="A1907" s="153">
        <v>1894</v>
      </c>
      <c r="B1907" s="857" t="str">
        <f>IF(基本情報入力シート!C1932="","",基本情報入力シート!C1932)</f>
        <v/>
      </c>
      <c r="C1907" s="858"/>
      <c r="D1907" s="858"/>
      <c r="E1907" s="858"/>
      <c r="F1907" s="858"/>
      <c r="G1907" s="858"/>
      <c r="H1907" s="858"/>
      <c r="I1907" s="859"/>
      <c r="J1907" s="405" t="str">
        <f>IF(基本情報入力シート!M1932="","",基本情報入力シート!M1932)</f>
        <v/>
      </c>
      <c r="K1907" s="406" t="str">
        <f>IF(基本情報入力シート!R1932="","",基本情報入力シート!R1932)</f>
        <v/>
      </c>
      <c r="L1907" s="406" t="str">
        <f>IF(基本情報入力シート!W1932="","",基本情報入力シート!W1932)</f>
        <v/>
      </c>
      <c r="M1907" s="405" t="str">
        <f>IF(基本情報入力シート!X1932="","",基本情報入力シート!X1932)</f>
        <v/>
      </c>
      <c r="N1907" s="157" t="str">
        <f>IF(基本情報入力シート!Y1932="","",基本情報入力シート!Y1932)</f>
        <v/>
      </c>
      <c r="O1907" s="164"/>
      <c r="P1907" s="43"/>
      <c r="Q1907" s="860"/>
      <c r="R1907" s="861"/>
      <c r="S1907" s="154" t="str">
        <f>IFERROR(ROUNDDOWN(Q1907*VLOOKUP(N1907,【参考】数式用!$AR$2:$AW$48,MATCH(P1907,【参考】数式用!$AT$4:$AW$4)+2,FALSE)*0.5, 0), "")</f>
        <v/>
      </c>
      <c r="T1907" s="47"/>
      <c r="U1907" s="156" t="str">
        <f>IFERROR(IF(AG1907&lt;&gt;"",Q1907*VLOOKUP(N1907,【参考】数式用!$AG$2:$AL$48,MATCH(P1907,【参考】数式用!$AI$4:$AL$4,0)+2,0), ""), "")</f>
        <v/>
      </c>
      <c r="V1907" s="42"/>
      <c r="W1907" s="862"/>
      <c r="X1907" s="863"/>
      <c r="Y1907" s="43"/>
      <c r="Z1907" s="48"/>
      <c r="AA1907" s="155"/>
      <c r="AB1907" s="49"/>
      <c r="AC1907" s="864" t="str">
        <f>IFERROR(IF(AG1907&lt;&gt;"",Z1907*VLOOKUP(N1907,【参考】数式用!$AG$2:$AL$48,MATCH(Y1907,【参考】数式用!$AI$4:$AL$4,0)+2,0), ""), "")</f>
        <v/>
      </c>
      <c r="AD1907" s="864"/>
      <c r="AE1907" s="409"/>
      <c r="AF1907" s="53"/>
      <c r="AG1907" s="421" t="str">
        <f>IFERROR(VLOOKUP(O1907, 【参考】数式用!$AY$5:$AY$13, 1, FALSE), "")</f>
        <v/>
      </c>
      <c r="AH1907" s="422" t="str">
        <f>IFERROR(VLOOKUP(N1907, 【参考】数式用!$BA$2:$BB$48, 2, FALSE), "")</f>
        <v/>
      </c>
      <c r="AI1907" s="423" t="str">
        <f t="shared" si="62"/>
        <v/>
      </c>
      <c r="AJ1907" s="424" t="str">
        <f t="shared" si="63"/>
        <v/>
      </c>
    </row>
    <row r="1908" spans="1:36" ht="30" customHeight="1">
      <c r="A1908" s="153">
        <v>1895</v>
      </c>
      <c r="B1908" s="857" t="str">
        <f>IF(基本情報入力シート!C1933="","",基本情報入力シート!C1933)</f>
        <v/>
      </c>
      <c r="C1908" s="858"/>
      <c r="D1908" s="858"/>
      <c r="E1908" s="858"/>
      <c r="F1908" s="858"/>
      <c r="G1908" s="858"/>
      <c r="H1908" s="858"/>
      <c r="I1908" s="859"/>
      <c r="J1908" s="405" t="str">
        <f>IF(基本情報入力シート!M1933="","",基本情報入力シート!M1933)</f>
        <v/>
      </c>
      <c r="K1908" s="406" t="str">
        <f>IF(基本情報入力シート!R1933="","",基本情報入力シート!R1933)</f>
        <v/>
      </c>
      <c r="L1908" s="406" t="str">
        <f>IF(基本情報入力シート!W1933="","",基本情報入力シート!W1933)</f>
        <v/>
      </c>
      <c r="M1908" s="405" t="str">
        <f>IF(基本情報入力シート!X1933="","",基本情報入力シート!X1933)</f>
        <v/>
      </c>
      <c r="N1908" s="157" t="str">
        <f>IF(基本情報入力シート!Y1933="","",基本情報入力シート!Y1933)</f>
        <v/>
      </c>
      <c r="O1908" s="164"/>
      <c r="P1908" s="43"/>
      <c r="Q1908" s="860"/>
      <c r="R1908" s="861"/>
      <c r="S1908" s="154" t="str">
        <f>IFERROR(ROUNDDOWN(Q1908*VLOOKUP(N1908,【参考】数式用!$AR$2:$AW$48,MATCH(P1908,【参考】数式用!$AT$4:$AW$4)+2,FALSE)*0.5, 0), "")</f>
        <v/>
      </c>
      <c r="T1908" s="47"/>
      <c r="U1908" s="156" t="str">
        <f>IFERROR(IF(AG1908&lt;&gt;"",Q1908*VLOOKUP(N1908,【参考】数式用!$AG$2:$AL$48,MATCH(P1908,【参考】数式用!$AI$4:$AL$4,0)+2,0), ""), "")</f>
        <v/>
      </c>
      <c r="V1908" s="42"/>
      <c r="W1908" s="862"/>
      <c r="X1908" s="863"/>
      <c r="Y1908" s="43"/>
      <c r="Z1908" s="48"/>
      <c r="AA1908" s="155"/>
      <c r="AB1908" s="49"/>
      <c r="AC1908" s="864" t="str">
        <f>IFERROR(IF(AG1908&lt;&gt;"",Z1908*VLOOKUP(N1908,【参考】数式用!$AG$2:$AL$48,MATCH(Y1908,【参考】数式用!$AI$4:$AL$4,0)+2,0), ""), "")</f>
        <v/>
      </c>
      <c r="AD1908" s="864"/>
      <c r="AE1908" s="409"/>
      <c r="AF1908" s="53"/>
      <c r="AG1908" s="421" t="str">
        <f>IFERROR(VLOOKUP(O1908, 【参考】数式用!$AY$5:$AY$13, 1, FALSE), "")</f>
        <v/>
      </c>
      <c r="AH1908" s="422" t="str">
        <f>IFERROR(VLOOKUP(N1908, 【参考】数式用!$BA$2:$BB$48, 2, FALSE), "")</f>
        <v/>
      </c>
      <c r="AI1908" s="423" t="str">
        <f t="shared" si="62"/>
        <v/>
      </c>
      <c r="AJ1908" s="424" t="str">
        <f t="shared" si="63"/>
        <v/>
      </c>
    </row>
    <row r="1909" spans="1:36" ht="30" customHeight="1">
      <c r="A1909" s="153">
        <v>1896</v>
      </c>
      <c r="B1909" s="857" t="str">
        <f>IF(基本情報入力シート!C1934="","",基本情報入力シート!C1934)</f>
        <v/>
      </c>
      <c r="C1909" s="858"/>
      <c r="D1909" s="858"/>
      <c r="E1909" s="858"/>
      <c r="F1909" s="858"/>
      <c r="G1909" s="858"/>
      <c r="H1909" s="858"/>
      <c r="I1909" s="859"/>
      <c r="J1909" s="405" t="str">
        <f>IF(基本情報入力シート!M1934="","",基本情報入力シート!M1934)</f>
        <v/>
      </c>
      <c r="K1909" s="406" t="str">
        <f>IF(基本情報入力シート!R1934="","",基本情報入力シート!R1934)</f>
        <v/>
      </c>
      <c r="L1909" s="406" t="str">
        <f>IF(基本情報入力シート!W1934="","",基本情報入力シート!W1934)</f>
        <v/>
      </c>
      <c r="M1909" s="405" t="str">
        <f>IF(基本情報入力シート!X1934="","",基本情報入力シート!X1934)</f>
        <v/>
      </c>
      <c r="N1909" s="157" t="str">
        <f>IF(基本情報入力シート!Y1934="","",基本情報入力シート!Y1934)</f>
        <v/>
      </c>
      <c r="O1909" s="164"/>
      <c r="P1909" s="43"/>
      <c r="Q1909" s="860"/>
      <c r="R1909" s="861"/>
      <c r="S1909" s="154" t="str">
        <f>IFERROR(ROUNDDOWN(Q1909*VLOOKUP(N1909,【参考】数式用!$AR$2:$AW$48,MATCH(P1909,【参考】数式用!$AT$4:$AW$4)+2,FALSE)*0.5, 0), "")</f>
        <v/>
      </c>
      <c r="T1909" s="47"/>
      <c r="U1909" s="156" t="str">
        <f>IFERROR(IF(AG1909&lt;&gt;"",Q1909*VLOOKUP(N1909,【参考】数式用!$AG$2:$AL$48,MATCH(P1909,【参考】数式用!$AI$4:$AL$4,0)+2,0), ""), "")</f>
        <v/>
      </c>
      <c r="V1909" s="42"/>
      <c r="W1909" s="862"/>
      <c r="X1909" s="863"/>
      <c r="Y1909" s="43"/>
      <c r="Z1909" s="48"/>
      <c r="AA1909" s="155"/>
      <c r="AB1909" s="49"/>
      <c r="AC1909" s="864" t="str">
        <f>IFERROR(IF(AG1909&lt;&gt;"",Z1909*VLOOKUP(N1909,【参考】数式用!$AG$2:$AL$48,MATCH(Y1909,【参考】数式用!$AI$4:$AL$4,0)+2,0), ""), "")</f>
        <v/>
      </c>
      <c r="AD1909" s="864"/>
      <c r="AE1909" s="409"/>
      <c r="AF1909" s="53"/>
      <c r="AG1909" s="421" t="str">
        <f>IFERROR(VLOOKUP(O1909, 【参考】数式用!$AY$5:$AY$13, 1, FALSE), "")</f>
        <v/>
      </c>
      <c r="AH1909" s="422" t="str">
        <f>IFERROR(VLOOKUP(N1909, 【参考】数式用!$BA$2:$BB$48, 2, FALSE), "")</f>
        <v/>
      </c>
      <c r="AI1909" s="423" t="str">
        <f t="shared" si="62"/>
        <v/>
      </c>
      <c r="AJ1909" s="424" t="str">
        <f t="shared" si="63"/>
        <v/>
      </c>
    </row>
    <row r="1910" spans="1:36" ht="30" customHeight="1">
      <c r="A1910" s="153">
        <v>1897</v>
      </c>
      <c r="B1910" s="857" t="str">
        <f>IF(基本情報入力シート!C1935="","",基本情報入力シート!C1935)</f>
        <v/>
      </c>
      <c r="C1910" s="858"/>
      <c r="D1910" s="858"/>
      <c r="E1910" s="858"/>
      <c r="F1910" s="858"/>
      <c r="G1910" s="858"/>
      <c r="H1910" s="858"/>
      <c r="I1910" s="859"/>
      <c r="J1910" s="405" t="str">
        <f>IF(基本情報入力シート!M1935="","",基本情報入力シート!M1935)</f>
        <v/>
      </c>
      <c r="K1910" s="406" t="str">
        <f>IF(基本情報入力シート!R1935="","",基本情報入力シート!R1935)</f>
        <v/>
      </c>
      <c r="L1910" s="406" t="str">
        <f>IF(基本情報入力シート!W1935="","",基本情報入力シート!W1935)</f>
        <v/>
      </c>
      <c r="M1910" s="405" t="str">
        <f>IF(基本情報入力シート!X1935="","",基本情報入力シート!X1935)</f>
        <v/>
      </c>
      <c r="N1910" s="157" t="str">
        <f>IF(基本情報入力シート!Y1935="","",基本情報入力シート!Y1935)</f>
        <v/>
      </c>
      <c r="O1910" s="164"/>
      <c r="P1910" s="43"/>
      <c r="Q1910" s="860"/>
      <c r="R1910" s="861"/>
      <c r="S1910" s="154" t="str">
        <f>IFERROR(ROUNDDOWN(Q1910*VLOOKUP(N1910,【参考】数式用!$AR$2:$AW$48,MATCH(P1910,【参考】数式用!$AT$4:$AW$4)+2,FALSE)*0.5, 0), "")</f>
        <v/>
      </c>
      <c r="T1910" s="47"/>
      <c r="U1910" s="156" t="str">
        <f>IFERROR(IF(AG1910&lt;&gt;"",Q1910*VLOOKUP(N1910,【参考】数式用!$AG$2:$AL$48,MATCH(P1910,【参考】数式用!$AI$4:$AL$4,0)+2,0), ""), "")</f>
        <v/>
      </c>
      <c r="V1910" s="42"/>
      <c r="W1910" s="862"/>
      <c r="X1910" s="863"/>
      <c r="Y1910" s="43"/>
      <c r="Z1910" s="48"/>
      <c r="AA1910" s="155"/>
      <c r="AB1910" s="49"/>
      <c r="AC1910" s="864" t="str">
        <f>IFERROR(IF(AG1910&lt;&gt;"",Z1910*VLOOKUP(N1910,【参考】数式用!$AG$2:$AL$48,MATCH(Y1910,【参考】数式用!$AI$4:$AL$4,0)+2,0), ""), "")</f>
        <v/>
      </c>
      <c r="AD1910" s="864"/>
      <c r="AE1910" s="409"/>
      <c r="AF1910" s="53"/>
      <c r="AG1910" s="421" t="str">
        <f>IFERROR(VLOOKUP(O1910, 【参考】数式用!$AY$5:$AY$13, 1, FALSE), "")</f>
        <v/>
      </c>
      <c r="AH1910" s="422" t="str">
        <f>IFERROR(VLOOKUP(N1910, 【参考】数式用!$BA$2:$BB$48, 2, FALSE), "")</f>
        <v/>
      </c>
      <c r="AI1910" s="423" t="str">
        <f t="shared" si="62"/>
        <v/>
      </c>
      <c r="AJ1910" s="424" t="str">
        <f t="shared" si="63"/>
        <v/>
      </c>
    </row>
    <row r="1911" spans="1:36" ht="30" customHeight="1">
      <c r="A1911" s="153">
        <v>1898</v>
      </c>
      <c r="B1911" s="857" t="str">
        <f>IF(基本情報入力シート!C1936="","",基本情報入力シート!C1936)</f>
        <v/>
      </c>
      <c r="C1911" s="858"/>
      <c r="D1911" s="858"/>
      <c r="E1911" s="858"/>
      <c r="F1911" s="858"/>
      <c r="G1911" s="858"/>
      <c r="H1911" s="858"/>
      <c r="I1911" s="859"/>
      <c r="J1911" s="405" t="str">
        <f>IF(基本情報入力シート!M1936="","",基本情報入力シート!M1936)</f>
        <v/>
      </c>
      <c r="K1911" s="406" t="str">
        <f>IF(基本情報入力シート!R1936="","",基本情報入力シート!R1936)</f>
        <v/>
      </c>
      <c r="L1911" s="406" t="str">
        <f>IF(基本情報入力シート!W1936="","",基本情報入力シート!W1936)</f>
        <v/>
      </c>
      <c r="M1911" s="405" t="str">
        <f>IF(基本情報入力シート!X1936="","",基本情報入力シート!X1936)</f>
        <v/>
      </c>
      <c r="N1911" s="157" t="str">
        <f>IF(基本情報入力シート!Y1936="","",基本情報入力シート!Y1936)</f>
        <v/>
      </c>
      <c r="O1911" s="164"/>
      <c r="P1911" s="43"/>
      <c r="Q1911" s="860"/>
      <c r="R1911" s="861"/>
      <c r="S1911" s="154" t="str">
        <f>IFERROR(ROUNDDOWN(Q1911*VLOOKUP(N1911,【参考】数式用!$AR$2:$AW$48,MATCH(P1911,【参考】数式用!$AT$4:$AW$4)+2,FALSE)*0.5, 0), "")</f>
        <v/>
      </c>
      <c r="T1911" s="47"/>
      <c r="U1911" s="156" t="str">
        <f>IFERROR(IF(AG1911&lt;&gt;"",Q1911*VLOOKUP(N1911,【参考】数式用!$AG$2:$AL$48,MATCH(P1911,【参考】数式用!$AI$4:$AL$4,0)+2,0), ""), "")</f>
        <v/>
      </c>
      <c r="V1911" s="42"/>
      <c r="W1911" s="862"/>
      <c r="X1911" s="863"/>
      <c r="Y1911" s="43"/>
      <c r="Z1911" s="48"/>
      <c r="AA1911" s="155"/>
      <c r="AB1911" s="49"/>
      <c r="AC1911" s="864" t="str">
        <f>IFERROR(IF(AG1911&lt;&gt;"",Z1911*VLOOKUP(N1911,【参考】数式用!$AG$2:$AL$48,MATCH(Y1911,【参考】数式用!$AI$4:$AL$4,0)+2,0), ""), "")</f>
        <v/>
      </c>
      <c r="AD1911" s="864"/>
      <c r="AE1911" s="409"/>
      <c r="AF1911" s="53"/>
      <c r="AG1911" s="421" t="str">
        <f>IFERROR(VLOOKUP(O1911, 【参考】数式用!$AY$5:$AY$13, 1, FALSE), "")</f>
        <v/>
      </c>
      <c r="AH1911" s="422" t="str">
        <f>IFERROR(VLOOKUP(N1911, 【参考】数式用!$BA$2:$BB$48, 2, FALSE), "")</f>
        <v/>
      </c>
      <c r="AI1911" s="423" t="str">
        <f t="shared" si="62"/>
        <v/>
      </c>
      <c r="AJ1911" s="424" t="str">
        <f t="shared" si="63"/>
        <v/>
      </c>
    </row>
    <row r="1912" spans="1:36" ht="30" customHeight="1">
      <c r="A1912" s="153">
        <v>1899</v>
      </c>
      <c r="B1912" s="857" t="str">
        <f>IF(基本情報入力シート!C1937="","",基本情報入力シート!C1937)</f>
        <v/>
      </c>
      <c r="C1912" s="858"/>
      <c r="D1912" s="858"/>
      <c r="E1912" s="858"/>
      <c r="F1912" s="858"/>
      <c r="G1912" s="858"/>
      <c r="H1912" s="858"/>
      <c r="I1912" s="859"/>
      <c r="J1912" s="405" t="str">
        <f>IF(基本情報入力シート!M1937="","",基本情報入力シート!M1937)</f>
        <v/>
      </c>
      <c r="K1912" s="406" t="str">
        <f>IF(基本情報入力シート!R1937="","",基本情報入力シート!R1937)</f>
        <v/>
      </c>
      <c r="L1912" s="406" t="str">
        <f>IF(基本情報入力シート!W1937="","",基本情報入力シート!W1937)</f>
        <v/>
      </c>
      <c r="M1912" s="405" t="str">
        <f>IF(基本情報入力シート!X1937="","",基本情報入力シート!X1937)</f>
        <v/>
      </c>
      <c r="N1912" s="157" t="str">
        <f>IF(基本情報入力シート!Y1937="","",基本情報入力シート!Y1937)</f>
        <v/>
      </c>
      <c r="O1912" s="164"/>
      <c r="P1912" s="43"/>
      <c r="Q1912" s="860"/>
      <c r="R1912" s="861"/>
      <c r="S1912" s="154" t="str">
        <f>IFERROR(ROUNDDOWN(Q1912*VLOOKUP(N1912,【参考】数式用!$AR$2:$AW$48,MATCH(P1912,【参考】数式用!$AT$4:$AW$4)+2,FALSE)*0.5, 0), "")</f>
        <v/>
      </c>
      <c r="T1912" s="47"/>
      <c r="U1912" s="156" t="str">
        <f>IFERROR(IF(AG1912&lt;&gt;"",Q1912*VLOOKUP(N1912,【参考】数式用!$AG$2:$AL$48,MATCH(P1912,【参考】数式用!$AI$4:$AL$4,0)+2,0), ""), "")</f>
        <v/>
      </c>
      <c r="V1912" s="42"/>
      <c r="W1912" s="862"/>
      <c r="X1912" s="863"/>
      <c r="Y1912" s="43"/>
      <c r="Z1912" s="48"/>
      <c r="AA1912" s="155"/>
      <c r="AB1912" s="49"/>
      <c r="AC1912" s="864" t="str">
        <f>IFERROR(IF(AG1912&lt;&gt;"",Z1912*VLOOKUP(N1912,【参考】数式用!$AG$2:$AL$48,MATCH(Y1912,【参考】数式用!$AI$4:$AL$4,0)+2,0), ""), "")</f>
        <v/>
      </c>
      <c r="AD1912" s="864"/>
      <c r="AE1912" s="409"/>
      <c r="AF1912" s="53"/>
      <c r="AG1912" s="421" t="str">
        <f>IFERROR(VLOOKUP(O1912, 【参考】数式用!$AY$5:$AY$13, 1, FALSE), "")</f>
        <v/>
      </c>
      <c r="AH1912" s="422" t="str">
        <f>IFERROR(VLOOKUP(N1912, 【参考】数式用!$BA$2:$BB$48, 2, FALSE), "")</f>
        <v/>
      </c>
      <c r="AI1912" s="423" t="str">
        <f t="shared" si="62"/>
        <v/>
      </c>
      <c r="AJ1912" s="424" t="str">
        <f t="shared" si="63"/>
        <v/>
      </c>
    </row>
    <row r="1913" spans="1:36" ht="30" customHeight="1">
      <c r="A1913" s="153">
        <v>1900</v>
      </c>
      <c r="B1913" s="857" t="str">
        <f>IF(基本情報入力シート!C1938="","",基本情報入力シート!C1938)</f>
        <v/>
      </c>
      <c r="C1913" s="858"/>
      <c r="D1913" s="858"/>
      <c r="E1913" s="858"/>
      <c r="F1913" s="858"/>
      <c r="G1913" s="858"/>
      <c r="H1913" s="858"/>
      <c r="I1913" s="859"/>
      <c r="J1913" s="405" t="str">
        <f>IF(基本情報入力シート!M1938="","",基本情報入力シート!M1938)</f>
        <v/>
      </c>
      <c r="K1913" s="406" t="str">
        <f>IF(基本情報入力シート!R1938="","",基本情報入力シート!R1938)</f>
        <v/>
      </c>
      <c r="L1913" s="406" t="str">
        <f>IF(基本情報入力シート!W1938="","",基本情報入力シート!W1938)</f>
        <v/>
      </c>
      <c r="M1913" s="405" t="str">
        <f>IF(基本情報入力シート!X1938="","",基本情報入力シート!X1938)</f>
        <v/>
      </c>
      <c r="N1913" s="157" t="str">
        <f>IF(基本情報入力シート!Y1938="","",基本情報入力シート!Y1938)</f>
        <v/>
      </c>
      <c r="O1913" s="164"/>
      <c r="P1913" s="43"/>
      <c r="Q1913" s="860"/>
      <c r="R1913" s="861"/>
      <c r="S1913" s="154" t="str">
        <f>IFERROR(ROUNDDOWN(Q1913*VLOOKUP(N1913,【参考】数式用!$AR$2:$AW$48,MATCH(P1913,【参考】数式用!$AT$4:$AW$4)+2,FALSE)*0.5, 0), "")</f>
        <v/>
      </c>
      <c r="T1913" s="47"/>
      <c r="U1913" s="156" t="str">
        <f>IFERROR(IF(AG1913&lt;&gt;"",Q1913*VLOOKUP(N1913,【参考】数式用!$AG$2:$AL$48,MATCH(P1913,【参考】数式用!$AI$4:$AL$4,0)+2,0), ""), "")</f>
        <v/>
      </c>
      <c r="V1913" s="42"/>
      <c r="W1913" s="862"/>
      <c r="X1913" s="863"/>
      <c r="Y1913" s="43"/>
      <c r="Z1913" s="48"/>
      <c r="AA1913" s="155"/>
      <c r="AB1913" s="49"/>
      <c r="AC1913" s="864" t="str">
        <f>IFERROR(IF(AG1913&lt;&gt;"",Z1913*VLOOKUP(N1913,【参考】数式用!$AG$2:$AL$48,MATCH(Y1913,【参考】数式用!$AI$4:$AL$4,0)+2,0), ""), "")</f>
        <v/>
      </c>
      <c r="AD1913" s="864"/>
      <c r="AE1913" s="409"/>
      <c r="AF1913" s="53"/>
      <c r="AG1913" s="421" t="str">
        <f>IFERROR(VLOOKUP(O1913, 【参考】数式用!$AY$5:$AY$13, 1, FALSE), "")</f>
        <v/>
      </c>
      <c r="AH1913" s="422" t="str">
        <f>IFERROR(VLOOKUP(N1913, 【参考】数式用!$BA$2:$BB$48, 2, FALSE), "")</f>
        <v/>
      </c>
      <c r="AI1913" s="423" t="str">
        <f t="shared" si="62"/>
        <v/>
      </c>
      <c r="AJ1913" s="424" t="str">
        <f t="shared" si="63"/>
        <v/>
      </c>
    </row>
    <row r="1914" spans="1:36" ht="30" customHeight="1">
      <c r="A1914" s="153">
        <v>1901</v>
      </c>
      <c r="B1914" s="857" t="str">
        <f>IF(基本情報入力シート!C1939="","",基本情報入力シート!C1939)</f>
        <v/>
      </c>
      <c r="C1914" s="858"/>
      <c r="D1914" s="858"/>
      <c r="E1914" s="858"/>
      <c r="F1914" s="858"/>
      <c r="G1914" s="858"/>
      <c r="H1914" s="858"/>
      <c r="I1914" s="859"/>
      <c r="J1914" s="405" t="str">
        <f>IF(基本情報入力シート!M1939="","",基本情報入力シート!M1939)</f>
        <v/>
      </c>
      <c r="K1914" s="406" t="str">
        <f>IF(基本情報入力シート!R1939="","",基本情報入力シート!R1939)</f>
        <v/>
      </c>
      <c r="L1914" s="406" t="str">
        <f>IF(基本情報入力シート!W1939="","",基本情報入力シート!W1939)</f>
        <v/>
      </c>
      <c r="M1914" s="405" t="str">
        <f>IF(基本情報入力シート!X1939="","",基本情報入力シート!X1939)</f>
        <v/>
      </c>
      <c r="N1914" s="157" t="str">
        <f>IF(基本情報入力シート!Y1939="","",基本情報入力シート!Y1939)</f>
        <v/>
      </c>
      <c r="O1914" s="164"/>
      <c r="P1914" s="43"/>
      <c r="Q1914" s="860"/>
      <c r="R1914" s="861"/>
      <c r="S1914" s="154" t="str">
        <f>IFERROR(ROUNDDOWN(Q1914*VLOOKUP(N1914,【参考】数式用!$AR$2:$AW$48,MATCH(P1914,【参考】数式用!$AT$4:$AW$4)+2,FALSE)*0.5, 0), "")</f>
        <v/>
      </c>
      <c r="T1914" s="47"/>
      <c r="U1914" s="156" t="str">
        <f>IFERROR(IF(AG1914&lt;&gt;"",Q1914*VLOOKUP(N1914,【参考】数式用!$AG$2:$AL$48,MATCH(P1914,【参考】数式用!$AI$4:$AL$4,0)+2,0), ""), "")</f>
        <v/>
      </c>
      <c r="V1914" s="42"/>
      <c r="W1914" s="862"/>
      <c r="X1914" s="863"/>
      <c r="Y1914" s="43"/>
      <c r="Z1914" s="48"/>
      <c r="AA1914" s="155"/>
      <c r="AB1914" s="49"/>
      <c r="AC1914" s="864" t="str">
        <f>IFERROR(IF(AG1914&lt;&gt;"",Z1914*VLOOKUP(N1914,【参考】数式用!$AG$2:$AL$48,MATCH(Y1914,【参考】数式用!$AI$4:$AL$4,0)+2,0), ""), "")</f>
        <v/>
      </c>
      <c r="AD1914" s="864"/>
      <c r="AE1914" s="409"/>
      <c r="AF1914" s="53"/>
      <c r="AG1914" s="421" t="str">
        <f>IFERROR(VLOOKUP(O1914, 【参考】数式用!$AY$5:$AY$13, 1, FALSE), "")</f>
        <v/>
      </c>
      <c r="AH1914" s="422" t="str">
        <f>IFERROR(VLOOKUP(N1914, 【参考】数式用!$BA$2:$BB$48, 2, FALSE), "")</f>
        <v/>
      </c>
      <c r="AI1914" s="423" t="str">
        <f t="shared" si="62"/>
        <v/>
      </c>
      <c r="AJ1914" s="424" t="str">
        <f t="shared" si="63"/>
        <v/>
      </c>
    </row>
    <row r="1915" spans="1:36" ht="30" customHeight="1">
      <c r="A1915" s="153">
        <v>1902</v>
      </c>
      <c r="B1915" s="857" t="str">
        <f>IF(基本情報入力シート!C1940="","",基本情報入力シート!C1940)</f>
        <v/>
      </c>
      <c r="C1915" s="858"/>
      <c r="D1915" s="858"/>
      <c r="E1915" s="858"/>
      <c r="F1915" s="858"/>
      <c r="G1915" s="858"/>
      <c r="H1915" s="858"/>
      <c r="I1915" s="859"/>
      <c r="J1915" s="405" t="str">
        <f>IF(基本情報入力シート!M1940="","",基本情報入力シート!M1940)</f>
        <v/>
      </c>
      <c r="K1915" s="406" t="str">
        <f>IF(基本情報入力シート!R1940="","",基本情報入力シート!R1940)</f>
        <v/>
      </c>
      <c r="L1915" s="406" t="str">
        <f>IF(基本情報入力シート!W1940="","",基本情報入力シート!W1940)</f>
        <v/>
      </c>
      <c r="M1915" s="405" t="str">
        <f>IF(基本情報入力シート!X1940="","",基本情報入力シート!X1940)</f>
        <v/>
      </c>
      <c r="N1915" s="157" t="str">
        <f>IF(基本情報入力シート!Y1940="","",基本情報入力シート!Y1940)</f>
        <v/>
      </c>
      <c r="O1915" s="164"/>
      <c r="P1915" s="43"/>
      <c r="Q1915" s="860"/>
      <c r="R1915" s="861"/>
      <c r="S1915" s="154" t="str">
        <f>IFERROR(ROUNDDOWN(Q1915*VLOOKUP(N1915,【参考】数式用!$AR$2:$AW$48,MATCH(P1915,【参考】数式用!$AT$4:$AW$4)+2,FALSE)*0.5, 0), "")</f>
        <v/>
      </c>
      <c r="T1915" s="47"/>
      <c r="U1915" s="156" t="str">
        <f>IFERROR(IF(AG1915&lt;&gt;"",Q1915*VLOOKUP(N1915,【参考】数式用!$AG$2:$AL$48,MATCH(P1915,【参考】数式用!$AI$4:$AL$4,0)+2,0), ""), "")</f>
        <v/>
      </c>
      <c r="V1915" s="42"/>
      <c r="W1915" s="862"/>
      <c r="X1915" s="863"/>
      <c r="Y1915" s="43"/>
      <c r="Z1915" s="48"/>
      <c r="AA1915" s="155"/>
      <c r="AB1915" s="49"/>
      <c r="AC1915" s="864" t="str">
        <f>IFERROR(IF(AG1915&lt;&gt;"",Z1915*VLOOKUP(N1915,【参考】数式用!$AG$2:$AL$48,MATCH(Y1915,【参考】数式用!$AI$4:$AL$4,0)+2,0), ""), "")</f>
        <v/>
      </c>
      <c r="AD1915" s="864"/>
      <c r="AE1915" s="409"/>
      <c r="AF1915" s="53"/>
      <c r="AG1915" s="421" t="str">
        <f>IFERROR(VLOOKUP(O1915, 【参考】数式用!$AY$5:$AY$13, 1, FALSE), "")</f>
        <v/>
      </c>
      <c r="AH1915" s="422" t="str">
        <f>IFERROR(VLOOKUP(N1915, 【参考】数式用!$BA$2:$BB$48, 2, FALSE), "")</f>
        <v/>
      </c>
      <c r="AI1915" s="423" t="str">
        <f t="shared" si="62"/>
        <v/>
      </c>
      <c r="AJ1915" s="424" t="str">
        <f t="shared" si="63"/>
        <v/>
      </c>
    </row>
    <row r="1916" spans="1:36" ht="30" customHeight="1">
      <c r="A1916" s="153">
        <v>1903</v>
      </c>
      <c r="B1916" s="857" t="str">
        <f>IF(基本情報入力シート!C1941="","",基本情報入力シート!C1941)</f>
        <v/>
      </c>
      <c r="C1916" s="858"/>
      <c r="D1916" s="858"/>
      <c r="E1916" s="858"/>
      <c r="F1916" s="858"/>
      <c r="G1916" s="858"/>
      <c r="H1916" s="858"/>
      <c r="I1916" s="859"/>
      <c r="J1916" s="405" t="str">
        <f>IF(基本情報入力シート!M1941="","",基本情報入力シート!M1941)</f>
        <v/>
      </c>
      <c r="K1916" s="406" t="str">
        <f>IF(基本情報入力シート!R1941="","",基本情報入力シート!R1941)</f>
        <v/>
      </c>
      <c r="L1916" s="406" t="str">
        <f>IF(基本情報入力シート!W1941="","",基本情報入力シート!W1941)</f>
        <v/>
      </c>
      <c r="M1916" s="405" t="str">
        <f>IF(基本情報入力シート!X1941="","",基本情報入力シート!X1941)</f>
        <v/>
      </c>
      <c r="N1916" s="157" t="str">
        <f>IF(基本情報入力シート!Y1941="","",基本情報入力シート!Y1941)</f>
        <v/>
      </c>
      <c r="O1916" s="164"/>
      <c r="P1916" s="43"/>
      <c r="Q1916" s="860"/>
      <c r="R1916" s="861"/>
      <c r="S1916" s="154" t="str">
        <f>IFERROR(ROUNDDOWN(Q1916*VLOOKUP(N1916,【参考】数式用!$AR$2:$AW$48,MATCH(P1916,【参考】数式用!$AT$4:$AW$4)+2,FALSE)*0.5, 0), "")</f>
        <v/>
      </c>
      <c r="T1916" s="47"/>
      <c r="U1916" s="156" t="str">
        <f>IFERROR(IF(AG1916&lt;&gt;"",Q1916*VLOOKUP(N1916,【参考】数式用!$AG$2:$AL$48,MATCH(P1916,【参考】数式用!$AI$4:$AL$4,0)+2,0), ""), "")</f>
        <v/>
      </c>
      <c r="V1916" s="42"/>
      <c r="W1916" s="862"/>
      <c r="X1916" s="863"/>
      <c r="Y1916" s="43"/>
      <c r="Z1916" s="48"/>
      <c r="AA1916" s="155"/>
      <c r="AB1916" s="49"/>
      <c r="AC1916" s="864" t="str">
        <f>IFERROR(IF(AG1916&lt;&gt;"",Z1916*VLOOKUP(N1916,【参考】数式用!$AG$2:$AL$48,MATCH(Y1916,【参考】数式用!$AI$4:$AL$4,0)+2,0), ""), "")</f>
        <v/>
      </c>
      <c r="AD1916" s="864"/>
      <c r="AE1916" s="409"/>
      <c r="AF1916" s="53"/>
      <c r="AG1916" s="421" t="str">
        <f>IFERROR(VLOOKUP(O1916, 【参考】数式用!$AY$5:$AY$13, 1, FALSE), "")</f>
        <v/>
      </c>
      <c r="AH1916" s="422" t="str">
        <f>IFERROR(VLOOKUP(N1916, 【参考】数式用!$BA$2:$BB$48, 2, FALSE), "")</f>
        <v/>
      </c>
      <c r="AI1916" s="423" t="str">
        <f t="shared" si="62"/>
        <v/>
      </c>
      <c r="AJ1916" s="424" t="str">
        <f t="shared" si="63"/>
        <v/>
      </c>
    </row>
    <row r="1917" spans="1:36" ht="30" customHeight="1">
      <c r="A1917" s="153">
        <v>1904</v>
      </c>
      <c r="B1917" s="857" t="str">
        <f>IF(基本情報入力シート!C1942="","",基本情報入力シート!C1942)</f>
        <v/>
      </c>
      <c r="C1917" s="858"/>
      <c r="D1917" s="858"/>
      <c r="E1917" s="858"/>
      <c r="F1917" s="858"/>
      <c r="G1917" s="858"/>
      <c r="H1917" s="858"/>
      <c r="I1917" s="859"/>
      <c r="J1917" s="405" t="str">
        <f>IF(基本情報入力シート!M1942="","",基本情報入力シート!M1942)</f>
        <v/>
      </c>
      <c r="K1917" s="406" t="str">
        <f>IF(基本情報入力シート!R1942="","",基本情報入力シート!R1942)</f>
        <v/>
      </c>
      <c r="L1917" s="406" t="str">
        <f>IF(基本情報入力シート!W1942="","",基本情報入力シート!W1942)</f>
        <v/>
      </c>
      <c r="M1917" s="405" t="str">
        <f>IF(基本情報入力シート!X1942="","",基本情報入力シート!X1942)</f>
        <v/>
      </c>
      <c r="N1917" s="157" t="str">
        <f>IF(基本情報入力シート!Y1942="","",基本情報入力シート!Y1942)</f>
        <v/>
      </c>
      <c r="O1917" s="164"/>
      <c r="P1917" s="43"/>
      <c r="Q1917" s="860"/>
      <c r="R1917" s="861"/>
      <c r="S1917" s="154" t="str">
        <f>IFERROR(ROUNDDOWN(Q1917*VLOOKUP(N1917,【参考】数式用!$AR$2:$AW$48,MATCH(P1917,【参考】数式用!$AT$4:$AW$4)+2,FALSE)*0.5, 0), "")</f>
        <v/>
      </c>
      <c r="T1917" s="47"/>
      <c r="U1917" s="156" t="str">
        <f>IFERROR(IF(AG1917&lt;&gt;"",Q1917*VLOOKUP(N1917,【参考】数式用!$AG$2:$AL$48,MATCH(P1917,【参考】数式用!$AI$4:$AL$4,0)+2,0), ""), "")</f>
        <v/>
      </c>
      <c r="V1917" s="42"/>
      <c r="W1917" s="862"/>
      <c r="X1917" s="863"/>
      <c r="Y1917" s="43"/>
      <c r="Z1917" s="48"/>
      <c r="AA1917" s="155"/>
      <c r="AB1917" s="49"/>
      <c r="AC1917" s="864" t="str">
        <f>IFERROR(IF(AG1917&lt;&gt;"",Z1917*VLOOKUP(N1917,【参考】数式用!$AG$2:$AL$48,MATCH(Y1917,【参考】数式用!$AI$4:$AL$4,0)+2,0), ""), "")</f>
        <v/>
      </c>
      <c r="AD1917" s="864"/>
      <c r="AE1917" s="409"/>
      <c r="AF1917" s="53"/>
      <c r="AG1917" s="421" t="str">
        <f>IFERROR(VLOOKUP(O1917, 【参考】数式用!$AY$5:$AY$13, 1, FALSE), "")</f>
        <v/>
      </c>
      <c r="AH1917" s="422" t="str">
        <f>IFERROR(VLOOKUP(N1917, 【参考】数式用!$BA$2:$BB$48, 2, FALSE), "")</f>
        <v/>
      </c>
      <c r="AI1917" s="423" t="str">
        <f t="shared" si="62"/>
        <v/>
      </c>
      <c r="AJ1917" s="424" t="str">
        <f t="shared" si="63"/>
        <v/>
      </c>
    </row>
    <row r="1918" spans="1:36" ht="30" customHeight="1">
      <c r="A1918" s="153">
        <v>1905</v>
      </c>
      <c r="B1918" s="857" t="str">
        <f>IF(基本情報入力シート!C1943="","",基本情報入力シート!C1943)</f>
        <v/>
      </c>
      <c r="C1918" s="858"/>
      <c r="D1918" s="858"/>
      <c r="E1918" s="858"/>
      <c r="F1918" s="858"/>
      <c r="G1918" s="858"/>
      <c r="H1918" s="858"/>
      <c r="I1918" s="859"/>
      <c r="J1918" s="405" t="str">
        <f>IF(基本情報入力シート!M1943="","",基本情報入力シート!M1943)</f>
        <v/>
      </c>
      <c r="K1918" s="406" t="str">
        <f>IF(基本情報入力シート!R1943="","",基本情報入力シート!R1943)</f>
        <v/>
      </c>
      <c r="L1918" s="406" t="str">
        <f>IF(基本情報入力シート!W1943="","",基本情報入力シート!W1943)</f>
        <v/>
      </c>
      <c r="M1918" s="405" t="str">
        <f>IF(基本情報入力シート!X1943="","",基本情報入力シート!X1943)</f>
        <v/>
      </c>
      <c r="N1918" s="157" t="str">
        <f>IF(基本情報入力シート!Y1943="","",基本情報入力シート!Y1943)</f>
        <v/>
      </c>
      <c r="O1918" s="164"/>
      <c r="P1918" s="43"/>
      <c r="Q1918" s="860"/>
      <c r="R1918" s="861"/>
      <c r="S1918" s="154" t="str">
        <f>IFERROR(ROUNDDOWN(Q1918*VLOOKUP(N1918,【参考】数式用!$AR$2:$AW$48,MATCH(P1918,【参考】数式用!$AT$4:$AW$4)+2,FALSE)*0.5, 0), "")</f>
        <v/>
      </c>
      <c r="T1918" s="47"/>
      <c r="U1918" s="156" t="str">
        <f>IFERROR(IF(AG1918&lt;&gt;"",Q1918*VLOOKUP(N1918,【参考】数式用!$AG$2:$AL$48,MATCH(P1918,【参考】数式用!$AI$4:$AL$4,0)+2,0), ""), "")</f>
        <v/>
      </c>
      <c r="V1918" s="42"/>
      <c r="W1918" s="862"/>
      <c r="X1918" s="863"/>
      <c r="Y1918" s="43"/>
      <c r="Z1918" s="48"/>
      <c r="AA1918" s="155"/>
      <c r="AB1918" s="49"/>
      <c r="AC1918" s="864" t="str">
        <f>IFERROR(IF(AG1918&lt;&gt;"",Z1918*VLOOKUP(N1918,【参考】数式用!$AG$2:$AL$48,MATCH(Y1918,【参考】数式用!$AI$4:$AL$4,0)+2,0), ""), "")</f>
        <v/>
      </c>
      <c r="AD1918" s="864"/>
      <c r="AE1918" s="409"/>
      <c r="AF1918" s="53"/>
      <c r="AG1918" s="421" t="str">
        <f>IFERROR(VLOOKUP(O1918, 【参考】数式用!$AY$5:$AY$13, 1, FALSE), "")</f>
        <v/>
      </c>
      <c r="AH1918" s="422" t="str">
        <f>IFERROR(VLOOKUP(N1918, 【参考】数式用!$BA$2:$BB$48, 2, FALSE), "")</f>
        <v/>
      </c>
      <c r="AI1918" s="423" t="str">
        <f t="shared" si="62"/>
        <v/>
      </c>
      <c r="AJ1918" s="424" t="str">
        <f t="shared" si="63"/>
        <v/>
      </c>
    </row>
    <row r="1919" spans="1:36" ht="30" customHeight="1">
      <c r="A1919" s="153">
        <v>1906</v>
      </c>
      <c r="B1919" s="857" t="str">
        <f>IF(基本情報入力シート!C1944="","",基本情報入力シート!C1944)</f>
        <v/>
      </c>
      <c r="C1919" s="858"/>
      <c r="D1919" s="858"/>
      <c r="E1919" s="858"/>
      <c r="F1919" s="858"/>
      <c r="G1919" s="858"/>
      <c r="H1919" s="858"/>
      <c r="I1919" s="859"/>
      <c r="J1919" s="405" t="str">
        <f>IF(基本情報入力シート!M1944="","",基本情報入力シート!M1944)</f>
        <v/>
      </c>
      <c r="K1919" s="406" t="str">
        <f>IF(基本情報入力シート!R1944="","",基本情報入力シート!R1944)</f>
        <v/>
      </c>
      <c r="L1919" s="406" t="str">
        <f>IF(基本情報入力シート!W1944="","",基本情報入力シート!W1944)</f>
        <v/>
      </c>
      <c r="M1919" s="405" t="str">
        <f>IF(基本情報入力シート!X1944="","",基本情報入力シート!X1944)</f>
        <v/>
      </c>
      <c r="N1919" s="157" t="str">
        <f>IF(基本情報入力シート!Y1944="","",基本情報入力シート!Y1944)</f>
        <v/>
      </c>
      <c r="O1919" s="164"/>
      <c r="P1919" s="43"/>
      <c r="Q1919" s="860"/>
      <c r="R1919" s="861"/>
      <c r="S1919" s="154" t="str">
        <f>IFERROR(ROUNDDOWN(Q1919*VLOOKUP(N1919,【参考】数式用!$AR$2:$AW$48,MATCH(P1919,【参考】数式用!$AT$4:$AW$4)+2,FALSE)*0.5, 0), "")</f>
        <v/>
      </c>
      <c r="T1919" s="47"/>
      <c r="U1919" s="156" t="str">
        <f>IFERROR(IF(AG1919&lt;&gt;"",Q1919*VLOOKUP(N1919,【参考】数式用!$AG$2:$AL$48,MATCH(P1919,【参考】数式用!$AI$4:$AL$4,0)+2,0), ""), "")</f>
        <v/>
      </c>
      <c r="V1919" s="42"/>
      <c r="W1919" s="862"/>
      <c r="X1919" s="863"/>
      <c r="Y1919" s="43"/>
      <c r="Z1919" s="48"/>
      <c r="AA1919" s="155"/>
      <c r="AB1919" s="49"/>
      <c r="AC1919" s="864" t="str">
        <f>IFERROR(IF(AG1919&lt;&gt;"",Z1919*VLOOKUP(N1919,【参考】数式用!$AG$2:$AL$48,MATCH(Y1919,【参考】数式用!$AI$4:$AL$4,0)+2,0), ""), "")</f>
        <v/>
      </c>
      <c r="AD1919" s="864"/>
      <c r="AE1919" s="409"/>
      <c r="AF1919" s="53"/>
      <c r="AG1919" s="421" t="str">
        <f>IFERROR(VLOOKUP(O1919, 【参考】数式用!$AY$5:$AY$13, 1, FALSE), "")</f>
        <v/>
      </c>
      <c r="AH1919" s="422" t="str">
        <f>IFERROR(VLOOKUP(N1919, 【参考】数式用!$BA$2:$BB$48, 2, FALSE), "")</f>
        <v/>
      </c>
      <c r="AI1919" s="423" t="str">
        <f t="shared" si="62"/>
        <v/>
      </c>
      <c r="AJ1919" s="424" t="str">
        <f t="shared" si="63"/>
        <v/>
      </c>
    </row>
    <row r="1920" spans="1:36" ht="30" customHeight="1">
      <c r="A1920" s="153">
        <v>1907</v>
      </c>
      <c r="B1920" s="857" t="str">
        <f>IF(基本情報入力シート!C1945="","",基本情報入力シート!C1945)</f>
        <v/>
      </c>
      <c r="C1920" s="858"/>
      <c r="D1920" s="858"/>
      <c r="E1920" s="858"/>
      <c r="F1920" s="858"/>
      <c r="G1920" s="858"/>
      <c r="H1920" s="858"/>
      <c r="I1920" s="859"/>
      <c r="J1920" s="405" t="str">
        <f>IF(基本情報入力シート!M1945="","",基本情報入力シート!M1945)</f>
        <v/>
      </c>
      <c r="K1920" s="406" t="str">
        <f>IF(基本情報入力シート!R1945="","",基本情報入力シート!R1945)</f>
        <v/>
      </c>
      <c r="L1920" s="406" t="str">
        <f>IF(基本情報入力シート!W1945="","",基本情報入力シート!W1945)</f>
        <v/>
      </c>
      <c r="M1920" s="405" t="str">
        <f>IF(基本情報入力シート!X1945="","",基本情報入力シート!X1945)</f>
        <v/>
      </c>
      <c r="N1920" s="157" t="str">
        <f>IF(基本情報入力シート!Y1945="","",基本情報入力シート!Y1945)</f>
        <v/>
      </c>
      <c r="O1920" s="164"/>
      <c r="P1920" s="43"/>
      <c r="Q1920" s="860"/>
      <c r="R1920" s="861"/>
      <c r="S1920" s="154" t="str">
        <f>IFERROR(ROUNDDOWN(Q1920*VLOOKUP(N1920,【参考】数式用!$AR$2:$AW$48,MATCH(P1920,【参考】数式用!$AT$4:$AW$4)+2,FALSE)*0.5, 0), "")</f>
        <v/>
      </c>
      <c r="T1920" s="47"/>
      <c r="U1920" s="156" t="str">
        <f>IFERROR(IF(AG1920&lt;&gt;"",Q1920*VLOOKUP(N1920,【参考】数式用!$AG$2:$AL$48,MATCH(P1920,【参考】数式用!$AI$4:$AL$4,0)+2,0), ""), "")</f>
        <v/>
      </c>
      <c r="V1920" s="42"/>
      <c r="W1920" s="862"/>
      <c r="X1920" s="863"/>
      <c r="Y1920" s="43"/>
      <c r="Z1920" s="48"/>
      <c r="AA1920" s="155"/>
      <c r="AB1920" s="49"/>
      <c r="AC1920" s="864" t="str">
        <f>IFERROR(IF(AG1920&lt;&gt;"",Z1920*VLOOKUP(N1920,【参考】数式用!$AG$2:$AL$48,MATCH(Y1920,【参考】数式用!$AI$4:$AL$4,0)+2,0), ""), "")</f>
        <v/>
      </c>
      <c r="AD1920" s="864"/>
      <c r="AE1920" s="409"/>
      <c r="AF1920" s="53"/>
      <c r="AG1920" s="421" t="str">
        <f>IFERROR(VLOOKUP(O1920, 【参考】数式用!$AY$5:$AY$13, 1, FALSE), "")</f>
        <v/>
      </c>
      <c r="AH1920" s="422" t="str">
        <f>IFERROR(VLOOKUP(N1920, 【参考】数式用!$BA$2:$BB$48, 2, FALSE), "")</f>
        <v/>
      </c>
      <c r="AI1920" s="423" t="str">
        <f t="shared" si="62"/>
        <v/>
      </c>
      <c r="AJ1920" s="424" t="str">
        <f t="shared" si="63"/>
        <v/>
      </c>
    </row>
    <row r="1921" spans="1:36" ht="30" customHeight="1">
      <c r="A1921" s="153">
        <v>1908</v>
      </c>
      <c r="B1921" s="857" t="str">
        <f>IF(基本情報入力シート!C1946="","",基本情報入力シート!C1946)</f>
        <v/>
      </c>
      <c r="C1921" s="858"/>
      <c r="D1921" s="858"/>
      <c r="E1921" s="858"/>
      <c r="F1921" s="858"/>
      <c r="G1921" s="858"/>
      <c r="H1921" s="858"/>
      <c r="I1921" s="859"/>
      <c r="J1921" s="405" t="str">
        <f>IF(基本情報入力シート!M1946="","",基本情報入力シート!M1946)</f>
        <v/>
      </c>
      <c r="K1921" s="406" t="str">
        <f>IF(基本情報入力シート!R1946="","",基本情報入力シート!R1946)</f>
        <v/>
      </c>
      <c r="L1921" s="406" t="str">
        <f>IF(基本情報入力シート!W1946="","",基本情報入力シート!W1946)</f>
        <v/>
      </c>
      <c r="M1921" s="405" t="str">
        <f>IF(基本情報入力シート!X1946="","",基本情報入力シート!X1946)</f>
        <v/>
      </c>
      <c r="N1921" s="157" t="str">
        <f>IF(基本情報入力シート!Y1946="","",基本情報入力シート!Y1946)</f>
        <v/>
      </c>
      <c r="O1921" s="164"/>
      <c r="P1921" s="43"/>
      <c r="Q1921" s="860"/>
      <c r="R1921" s="861"/>
      <c r="S1921" s="154" t="str">
        <f>IFERROR(ROUNDDOWN(Q1921*VLOOKUP(N1921,【参考】数式用!$AR$2:$AW$48,MATCH(P1921,【参考】数式用!$AT$4:$AW$4)+2,FALSE)*0.5, 0), "")</f>
        <v/>
      </c>
      <c r="T1921" s="47"/>
      <c r="U1921" s="156" t="str">
        <f>IFERROR(IF(AG1921&lt;&gt;"",Q1921*VLOOKUP(N1921,【参考】数式用!$AG$2:$AL$48,MATCH(P1921,【参考】数式用!$AI$4:$AL$4,0)+2,0), ""), "")</f>
        <v/>
      </c>
      <c r="V1921" s="42"/>
      <c r="W1921" s="862"/>
      <c r="X1921" s="863"/>
      <c r="Y1921" s="43"/>
      <c r="Z1921" s="48"/>
      <c r="AA1921" s="155"/>
      <c r="AB1921" s="49"/>
      <c r="AC1921" s="864" t="str">
        <f>IFERROR(IF(AG1921&lt;&gt;"",Z1921*VLOOKUP(N1921,【参考】数式用!$AG$2:$AL$48,MATCH(Y1921,【参考】数式用!$AI$4:$AL$4,0)+2,0), ""), "")</f>
        <v/>
      </c>
      <c r="AD1921" s="864"/>
      <c r="AE1921" s="409"/>
      <c r="AF1921" s="53"/>
      <c r="AG1921" s="421" t="str">
        <f>IFERROR(VLOOKUP(O1921, 【参考】数式用!$AY$5:$AY$13, 1, FALSE), "")</f>
        <v/>
      </c>
      <c r="AH1921" s="422" t="str">
        <f>IFERROR(VLOOKUP(N1921, 【参考】数式用!$BA$2:$BB$48, 2, FALSE), "")</f>
        <v/>
      </c>
      <c r="AI1921" s="423" t="str">
        <f t="shared" si="62"/>
        <v/>
      </c>
      <c r="AJ1921" s="424" t="str">
        <f t="shared" si="63"/>
        <v/>
      </c>
    </row>
    <row r="1922" spans="1:36" ht="30" customHeight="1">
      <c r="A1922" s="153">
        <v>1909</v>
      </c>
      <c r="B1922" s="857" t="str">
        <f>IF(基本情報入力シート!C1947="","",基本情報入力シート!C1947)</f>
        <v/>
      </c>
      <c r="C1922" s="858"/>
      <c r="D1922" s="858"/>
      <c r="E1922" s="858"/>
      <c r="F1922" s="858"/>
      <c r="G1922" s="858"/>
      <c r="H1922" s="858"/>
      <c r="I1922" s="859"/>
      <c r="J1922" s="405" t="str">
        <f>IF(基本情報入力シート!M1947="","",基本情報入力シート!M1947)</f>
        <v/>
      </c>
      <c r="K1922" s="406" t="str">
        <f>IF(基本情報入力シート!R1947="","",基本情報入力シート!R1947)</f>
        <v/>
      </c>
      <c r="L1922" s="406" t="str">
        <f>IF(基本情報入力シート!W1947="","",基本情報入力シート!W1947)</f>
        <v/>
      </c>
      <c r="M1922" s="405" t="str">
        <f>IF(基本情報入力シート!X1947="","",基本情報入力シート!X1947)</f>
        <v/>
      </c>
      <c r="N1922" s="157" t="str">
        <f>IF(基本情報入力シート!Y1947="","",基本情報入力シート!Y1947)</f>
        <v/>
      </c>
      <c r="O1922" s="164"/>
      <c r="P1922" s="43"/>
      <c r="Q1922" s="860"/>
      <c r="R1922" s="861"/>
      <c r="S1922" s="154" t="str">
        <f>IFERROR(ROUNDDOWN(Q1922*VLOOKUP(N1922,【参考】数式用!$AR$2:$AW$48,MATCH(P1922,【参考】数式用!$AT$4:$AW$4)+2,FALSE)*0.5, 0), "")</f>
        <v/>
      </c>
      <c r="T1922" s="47"/>
      <c r="U1922" s="156" t="str">
        <f>IFERROR(IF(AG1922&lt;&gt;"",Q1922*VLOOKUP(N1922,【参考】数式用!$AG$2:$AL$48,MATCH(P1922,【参考】数式用!$AI$4:$AL$4,0)+2,0), ""), "")</f>
        <v/>
      </c>
      <c r="V1922" s="42"/>
      <c r="W1922" s="862"/>
      <c r="X1922" s="863"/>
      <c r="Y1922" s="43"/>
      <c r="Z1922" s="48"/>
      <c r="AA1922" s="155"/>
      <c r="AB1922" s="49"/>
      <c r="AC1922" s="864" t="str">
        <f>IFERROR(IF(AG1922&lt;&gt;"",Z1922*VLOOKUP(N1922,【参考】数式用!$AG$2:$AL$48,MATCH(Y1922,【参考】数式用!$AI$4:$AL$4,0)+2,0), ""), "")</f>
        <v/>
      </c>
      <c r="AD1922" s="864"/>
      <c r="AE1922" s="409"/>
      <c r="AF1922" s="53"/>
      <c r="AG1922" s="421" t="str">
        <f>IFERROR(VLOOKUP(O1922, 【参考】数式用!$AY$5:$AY$13, 1, FALSE), "")</f>
        <v/>
      </c>
      <c r="AH1922" s="422" t="str">
        <f>IFERROR(VLOOKUP(N1922, 【参考】数式用!$BA$2:$BB$48, 2, FALSE), "")</f>
        <v/>
      </c>
      <c r="AI1922" s="423" t="str">
        <f t="shared" si="62"/>
        <v/>
      </c>
      <c r="AJ1922" s="424" t="str">
        <f t="shared" si="63"/>
        <v/>
      </c>
    </row>
    <row r="1923" spans="1:36" ht="30" customHeight="1">
      <c r="A1923" s="153">
        <v>1910</v>
      </c>
      <c r="B1923" s="857" t="str">
        <f>IF(基本情報入力シート!C1948="","",基本情報入力シート!C1948)</f>
        <v/>
      </c>
      <c r="C1923" s="858"/>
      <c r="D1923" s="858"/>
      <c r="E1923" s="858"/>
      <c r="F1923" s="858"/>
      <c r="G1923" s="858"/>
      <c r="H1923" s="858"/>
      <c r="I1923" s="859"/>
      <c r="J1923" s="405" t="str">
        <f>IF(基本情報入力シート!M1948="","",基本情報入力シート!M1948)</f>
        <v/>
      </c>
      <c r="K1923" s="406" t="str">
        <f>IF(基本情報入力シート!R1948="","",基本情報入力シート!R1948)</f>
        <v/>
      </c>
      <c r="L1923" s="406" t="str">
        <f>IF(基本情報入力シート!W1948="","",基本情報入力シート!W1948)</f>
        <v/>
      </c>
      <c r="M1923" s="405" t="str">
        <f>IF(基本情報入力シート!X1948="","",基本情報入力シート!X1948)</f>
        <v/>
      </c>
      <c r="N1923" s="157" t="str">
        <f>IF(基本情報入力シート!Y1948="","",基本情報入力シート!Y1948)</f>
        <v/>
      </c>
      <c r="O1923" s="164"/>
      <c r="P1923" s="43"/>
      <c r="Q1923" s="860"/>
      <c r="R1923" s="861"/>
      <c r="S1923" s="154" t="str">
        <f>IFERROR(ROUNDDOWN(Q1923*VLOOKUP(N1923,【参考】数式用!$AR$2:$AW$48,MATCH(P1923,【参考】数式用!$AT$4:$AW$4)+2,FALSE)*0.5, 0), "")</f>
        <v/>
      </c>
      <c r="T1923" s="47"/>
      <c r="U1923" s="156" t="str">
        <f>IFERROR(IF(AG1923&lt;&gt;"",Q1923*VLOOKUP(N1923,【参考】数式用!$AG$2:$AL$48,MATCH(P1923,【参考】数式用!$AI$4:$AL$4,0)+2,0), ""), "")</f>
        <v/>
      </c>
      <c r="V1923" s="42"/>
      <c r="W1923" s="862"/>
      <c r="X1923" s="863"/>
      <c r="Y1923" s="43"/>
      <c r="Z1923" s="48"/>
      <c r="AA1923" s="155"/>
      <c r="AB1923" s="49"/>
      <c r="AC1923" s="864" t="str">
        <f>IFERROR(IF(AG1923&lt;&gt;"",Z1923*VLOOKUP(N1923,【参考】数式用!$AG$2:$AL$48,MATCH(Y1923,【参考】数式用!$AI$4:$AL$4,0)+2,0), ""), "")</f>
        <v/>
      </c>
      <c r="AD1923" s="864"/>
      <c r="AE1923" s="409"/>
      <c r="AF1923" s="53"/>
      <c r="AG1923" s="421" t="str">
        <f>IFERROR(VLOOKUP(O1923, 【参考】数式用!$AY$5:$AY$13, 1, FALSE), "")</f>
        <v/>
      </c>
      <c r="AH1923" s="422" t="str">
        <f>IFERROR(VLOOKUP(N1923, 【参考】数式用!$BA$2:$BB$48, 2, FALSE), "")</f>
        <v/>
      </c>
      <c r="AI1923" s="423" t="str">
        <f t="shared" si="62"/>
        <v/>
      </c>
      <c r="AJ1923" s="424" t="str">
        <f t="shared" si="63"/>
        <v/>
      </c>
    </row>
    <row r="1924" spans="1:36" ht="30" customHeight="1">
      <c r="A1924" s="153">
        <v>1911</v>
      </c>
      <c r="B1924" s="857" t="str">
        <f>IF(基本情報入力シート!C1949="","",基本情報入力シート!C1949)</f>
        <v/>
      </c>
      <c r="C1924" s="858"/>
      <c r="D1924" s="858"/>
      <c r="E1924" s="858"/>
      <c r="F1924" s="858"/>
      <c r="G1924" s="858"/>
      <c r="H1924" s="858"/>
      <c r="I1924" s="859"/>
      <c r="J1924" s="405" t="str">
        <f>IF(基本情報入力シート!M1949="","",基本情報入力シート!M1949)</f>
        <v/>
      </c>
      <c r="K1924" s="406" t="str">
        <f>IF(基本情報入力シート!R1949="","",基本情報入力シート!R1949)</f>
        <v/>
      </c>
      <c r="L1924" s="406" t="str">
        <f>IF(基本情報入力シート!W1949="","",基本情報入力シート!W1949)</f>
        <v/>
      </c>
      <c r="M1924" s="405" t="str">
        <f>IF(基本情報入力シート!X1949="","",基本情報入力シート!X1949)</f>
        <v/>
      </c>
      <c r="N1924" s="157" t="str">
        <f>IF(基本情報入力シート!Y1949="","",基本情報入力シート!Y1949)</f>
        <v/>
      </c>
      <c r="O1924" s="164"/>
      <c r="P1924" s="43"/>
      <c r="Q1924" s="860"/>
      <c r="R1924" s="861"/>
      <c r="S1924" s="154" t="str">
        <f>IFERROR(ROUNDDOWN(Q1924*VLOOKUP(N1924,【参考】数式用!$AR$2:$AW$48,MATCH(P1924,【参考】数式用!$AT$4:$AW$4)+2,FALSE)*0.5, 0), "")</f>
        <v/>
      </c>
      <c r="T1924" s="47"/>
      <c r="U1924" s="156" t="str">
        <f>IFERROR(IF(AG1924&lt;&gt;"",Q1924*VLOOKUP(N1924,【参考】数式用!$AG$2:$AL$48,MATCH(P1924,【参考】数式用!$AI$4:$AL$4,0)+2,0), ""), "")</f>
        <v/>
      </c>
      <c r="V1924" s="42"/>
      <c r="W1924" s="862"/>
      <c r="X1924" s="863"/>
      <c r="Y1924" s="43"/>
      <c r="Z1924" s="48"/>
      <c r="AA1924" s="155"/>
      <c r="AB1924" s="49"/>
      <c r="AC1924" s="864" t="str">
        <f>IFERROR(IF(AG1924&lt;&gt;"",Z1924*VLOOKUP(N1924,【参考】数式用!$AG$2:$AL$48,MATCH(Y1924,【参考】数式用!$AI$4:$AL$4,0)+2,0), ""), "")</f>
        <v/>
      </c>
      <c r="AD1924" s="864"/>
      <c r="AE1924" s="409"/>
      <c r="AF1924" s="53"/>
      <c r="AG1924" s="421" t="str">
        <f>IFERROR(VLOOKUP(O1924, 【参考】数式用!$AY$5:$AY$13, 1, FALSE), "")</f>
        <v/>
      </c>
      <c r="AH1924" s="422" t="str">
        <f>IFERROR(VLOOKUP(N1924, 【参考】数式用!$BA$2:$BB$48, 2, FALSE), "")</f>
        <v/>
      </c>
      <c r="AI1924" s="423" t="str">
        <f t="shared" si="62"/>
        <v/>
      </c>
      <c r="AJ1924" s="424" t="str">
        <f t="shared" si="63"/>
        <v/>
      </c>
    </row>
    <row r="1925" spans="1:36" ht="30" customHeight="1">
      <c r="A1925" s="153">
        <v>1912</v>
      </c>
      <c r="B1925" s="857" t="str">
        <f>IF(基本情報入力シート!C1950="","",基本情報入力シート!C1950)</f>
        <v/>
      </c>
      <c r="C1925" s="858"/>
      <c r="D1925" s="858"/>
      <c r="E1925" s="858"/>
      <c r="F1925" s="858"/>
      <c r="G1925" s="858"/>
      <c r="H1925" s="858"/>
      <c r="I1925" s="859"/>
      <c r="J1925" s="405" t="str">
        <f>IF(基本情報入力シート!M1950="","",基本情報入力シート!M1950)</f>
        <v/>
      </c>
      <c r="K1925" s="406" t="str">
        <f>IF(基本情報入力シート!R1950="","",基本情報入力シート!R1950)</f>
        <v/>
      </c>
      <c r="L1925" s="406" t="str">
        <f>IF(基本情報入力シート!W1950="","",基本情報入力シート!W1950)</f>
        <v/>
      </c>
      <c r="M1925" s="405" t="str">
        <f>IF(基本情報入力シート!X1950="","",基本情報入力シート!X1950)</f>
        <v/>
      </c>
      <c r="N1925" s="157" t="str">
        <f>IF(基本情報入力シート!Y1950="","",基本情報入力シート!Y1950)</f>
        <v/>
      </c>
      <c r="O1925" s="164"/>
      <c r="P1925" s="43"/>
      <c r="Q1925" s="860"/>
      <c r="R1925" s="861"/>
      <c r="S1925" s="154" t="str">
        <f>IFERROR(ROUNDDOWN(Q1925*VLOOKUP(N1925,【参考】数式用!$AR$2:$AW$48,MATCH(P1925,【参考】数式用!$AT$4:$AW$4)+2,FALSE)*0.5, 0), "")</f>
        <v/>
      </c>
      <c r="T1925" s="47"/>
      <c r="U1925" s="156" t="str">
        <f>IFERROR(IF(AG1925&lt;&gt;"",Q1925*VLOOKUP(N1925,【参考】数式用!$AG$2:$AL$48,MATCH(P1925,【参考】数式用!$AI$4:$AL$4,0)+2,0), ""), "")</f>
        <v/>
      </c>
      <c r="V1925" s="42"/>
      <c r="W1925" s="862"/>
      <c r="X1925" s="863"/>
      <c r="Y1925" s="43"/>
      <c r="Z1925" s="48"/>
      <c r="AA1925" s="155"/>
      <c r="AB1925" s="49"/>
      <c r="AC1925" s="864" t="str">
        <f>IFERROR(IF(AG1925&lt;&gt;"",Z1925*VLOOKUP(N1925,【参考】数式用!$AG$2:$AL$48,MATCH(Y1925,【参考】数式用!$AI$4:$AL$4,0)+2,0), ""), "")</f>
        <v/>
      </c>
      <c r="AD1925" s="864"/>
      <c r="AE1925" s="409"/>
      <c r="AF1925" s="53"/>
      <c r="AG1925" s="421" t="str">
        <f>IFERROR(VLOOKUP(O1925, 【参考】数式用!$AY$5:$AY$13, 1, FALSE), "")</f>
        <v/>
      </c>
      <c r="AH1925" s="422" t="str">
        <f>IFERROR(VLOOKUP(N1925, 【参考】数式用!$BA$2:$BB$48, 2, FALSE), "")</f>
        <v/>
      </c>
      <c r="AI1925" s="423" t="str">
        <f t="shared" si="62"/>
        <v/>
      </c>
      <c r="AJ1925" s="424" t="str">
        <f t="shared" si="63"/>
        <v/>
      </c>
    </row>
    <row r="1926" spans="1:36" ht="30" customHeight="1">
      <c r="A1926" s="153">
        <v>1913</v>
      </c>
      <c r="B1926" s="857" t="str">
        <f>IF(基本情報入力シート!C1951="","",基本情報入力シート!C1951)</f>
        <v/>
      </c>
      <c r="C1926" s="858"/>
      <c r="D1926" s="858"/>
      <c r="E1926" s="858"/>
      <c r="F1926" s="858"/>
      <c r="G1926" s="858"/>
      <c r="H1926" s="858"/>
      <c r="I1926" s="859"/>
      <c r="J1926" s="405" t="str">
        <f>IF(基本情報入力シート!M1951="","",基本情報入力シート!M1951)</f>
        <v/>
      </c>
      <c r="K1926" s="406" t="str">
        <f>IF(基本情報入力シート!R1951="","",基本情報入力シート!R1951)</f>
        <v/>
      </c>
      <c r="L1926" s="406" t="str">
        <f>IF(基本情報入力シート!W1951="","",基本情報入力シート!W1951)</f>
        <v/>
      </c>
      <c r="M1926" s="405" t="str">
        <f>IF(基本情報入力シート!X1951="","",基本情報入力シート!X1951)</f>
        <v/>
      </c>
      <c r="N1926" s="157" t="str">
        <f>IF(基本情報入力シート!Y1951="","",基本情報入力シート!Y1951)</f>
        <v/>
      </c>
      <c r="O1926" s="164"/>
      <c r="P1926" s="43"/>
      <c r="Q1926" s="860"/>
      <c r="R1926" s="861"/>
      <c r="S1926" s="154" t="str">
        <f>IFERROR(ROUNDDOWN(Q1926*VLOOKUP(N1926,【参考】数式用!$AR$2:$AW$48,MATCH(P1926,【参考】数式用!$AT$4:$AW$4)+2,FALSE)*0.5, 0), "")</f>
        <v/>
      </c>
      <c r="T1926" s="47"/>
      <c r="U1926" s="156" t="str">
        <f>IFERROR(IF(AG1926&lt;&gt;"",Q1926*VLOOKUP(N1926,【参考】数式用!$AG$2:$AL$48,MATCH(P1926,【参考】数式用!$AI$4:$AL$4,0)+2,0), ""), "")</f>
        <v/>
      </c>
      <c r="V1926" s="42"/>
      <c r="W1926" s="862"/>
      <c r="X1926" s="863"/>
      <c r="Y1926" s="43"/>
      <c r="Z1926" s="48"/>
      <c r="AA1926" s="155"/>
      <c r="AB1926" s="49"/>
      <c r="AC1926" s="864" t="str">
        <f>IFERROR(IF(AG1926&lt;&gt;"",Z1926*VLOOKUP(N1926,【参考】数式用!$AG$2:$AL$48,MATCH(Y1926,【参考】数式用!$AI$4:$AL$4,0)+2,0), ""), "")</f>
        <v/>
      </c>
      <c r="AD1926" s="864"/>
      <c r="AE1926" s="409"/>
      <c r="AF1926" s="53"/>
      <c r="AG1926" s="421" t="str">
        <f>IFERROR(VLOOKUP(O1926, 【参考】数式用!$AY$5:$AY$13, 1, FALSE), "")</f>
        <v/>
      </c>
      <c r="AH1926" s="422" t="str">
        <f>IFERROR(VLOOKUP(N1926, 【参考】数式用!$BA$2:$BB$48, 2, FALSE), "")</f>
        <v/>
      </c>
      <c r="AI1926" s="423" t="str">
        <f t="shared" si="62"/>
        <v/>
      </c>
      <c r="AJ1926" s="424" t="str">
        <f t="shared" si="63"/>
        <v/>
      </c>
    </row>
    <row r="1927" spans="1:36" ht="30" customHeight="1">
      <c r="A1927" s="153">
        <v>1914</v>
      </c>
      <c r="B1927" s="857" t="str">
        <f>IF(基本情報入力シート!C1952="","",基本情報入力シート!C1952)</f>
        <v/>
      </c>
      <c r="C1927" s="858"/>
      <c r="D1927" s="858"/>
      <c r="E1927" s="858"/>
      <c r="F1927" s="858"/>
      <c r="G1927" s="858"/>
      <c r="H1927" s="858"/>
      <c r="I1927" s="859"/>
      <c r="J1927" s="405" t="str">
        <f>IF(基本情報入力シート!M1952="","",基本情報入力シート!M1952)</f>
        <v/>
      </c>
      <c r="K1927" s="406" t="str">
        <f>IF(基本情報入力シート!R1952="","",基本情報入力シート!R1952)</f>
        <v/>
      </c>
      <c r="L1927" s="406" t="str">
        <f>IF(基本情報入力シート!W1952="","",基本情報入力シート!W1952)</f>
        <v/>
      </c>
      <c r="M1927" s="405" t="str">
        <f>IF(基本情報入力シート!X1952="","",基本情報入力シート!X1952)</f>
        <v/>
      </c>
      <c r="N1927" s="157" t="str">
        <f>IF(基本情報入力シート!Y1952="","",基本情報入力シート!Y1952)</f>
        <v/>
      </c>
      <c r="O1927" s="164"/>
      <c r="P1927" s="43"/>
      <c r="Q1927" s="860"/>
      <c r="R1927" s="861"/>
      <c r="S1927" s="154" t="str">
        <f>IFERROR(ROUNDDOWN(Q1927*VLOOKUP(N1927,【参考】数式用!$AR$2:$AW$48,MATCH(P1927,【参考】数式用!$AT$4:$AW$4)+2,FALSE)*0.5, 0), "")</f>
        <v/>
      </c>
      <c r="T1927" s="47"/>
      <c r="U1927" s="156" t="str">
        <f>IFERROR(IF(AG1927&lt;&gt;"",Q1927*VLOOKUP(N1927,【参考】数式用!$AG$2:$AL$48,MATCH(P1927,【参考】数式用!$AI$4:$AL$4,0)+2,0), ""), "")</f>
        <v/>
      </c>
      <c r="V1927" s="42"/>
      <c r="W1927" s="862"/>
      <c r="X1927" s="863"/>
      <c r="Y1927" s="43"/>
      <c r="Z1927" s="48"/>
      <c r="AA1927" s="155"/>
      <c r="AB1927" s="49"/>
      <c r="AC1927" s="864" t="str">
        <f>IFERROR(IF(AG1927&lt;&gt;"",Z1927*VLOOKUP(N1927,【参考】数式用!$AG$2:$AL$48,MATCH(Y1927,【参考】数式用!$AI$4:$AL$4,0)+2,0), ""), "")</f>
        <v/>
      </c>
      <c r="AD1927" s="864"/>
      <c r="AE1927" s="409"/>
      <c r="AF1927" s="53"/>
      <c r="AG1927" s="421" t="str">
        <f>IFERROR(VLOOKUP(O1927, 【参考】数式用!$AY$5:$AY$13, 1, FALSE), "")</f>
        <v/>
      </c>
      <c r="AH1927" s="422" t="str">
        <f>IFERROR(VLOOKUP(N1927, 【参考】数式用!$BA$2:$BB$48, 2, FALSE), "")</f>
        <v/>
      </c>
      <c r="AI1927" s="423" t="str">
        <f t="shared" si="62"/>
        <v/>
      </c>
      <c r="AJ1927" s="424" t="str">
        <f t="shared" si="63"/>
        <v/>
      </c>
    </row>
    <row r="1928" spans="1:36" ht="30" customHeight="1">
      <c r="A1928" s="153">
        <v>1915</v>
      </c>
      <c r="B1928" s="857" t="str">
        <f>IF(基本情報入力シート!C1953="","",基本情報入力シート!C1953)</f>
        <v/>
      </c>
      <c r="C1928" s="858"/>
      <c r="D1928" s="858"/>
      <c r="E1928" s="858"/>
      <c r="F1928" s="858"/>
      <c r="G1928" s="858"/>
      <c r="H1928" s="858"/>
      <c r="I1928" s="859"/>
      <c r="J1928" s="405" t="str">
        <f>IF(基本情報入力シート!M1953="","",基本情報入力シート!M1953)</f>
        <v/>
      </c>
      <c r="K1928" s="406" t="str">
        <f>IF(基本情報入力シート!R1953="","",基本情報入力シート!R1953)</f>
        <v/>
      </c>
      <c r="L1928" s="406" t="str">
        <f>IF(基本情報入力シート!W1953="","",基本情報入力シート!W1953)</f>
        <v/>
      </c>
      <c r="M1928" s="405" t="str">
        <f>IF(基本情報入力シート!X1953="","",基本情報入力シート!X1953)</f>
        <v/>
      </c>
      <c r="N1928" s="157" t="str">
        <f>IF(基本情報入力シート!Y1953="","",基本情報入力シート!Y1953)</f>
        <v/>
      </c>
      <c r="O1928" s="164"/>
      <c r="P1928" s="43"/>
      <c r="Q1928" s="860"/>
      <c r="R1928" s="861"/>
      <c r="S1928" s="154" t="str">
        <f>IFERROR(ROUNDDOWN(Q1928*VLOOKUP(N1928,【参考】数式用!$AR$2:$AW$48,MATCH(P1928,【参考】数式用!$AT$4:$AW$4)+2,FALSE)*0.5, 0), "")</f>
        <v/>
      </c>
      <c r="T1928" s="47"/>
      <c r="U1928" s="156" t="str">
        <f>IFERROR(IF(AG1928&lt;&gt;"",Q1928*VLOOKUP(N1928,【参考】数式用!$AG$2:$AL$48,MATCH(P1928,【参考】数式用!$AI$4:$AL$4,0)+2,0), ""), "")</f>
        <v/>
      </c>
      <c r="V1928" s="42"/>
      <c r="W1928" s="862"/>
      <c r="X1928" s="863"/>
      <c r="Y1928" s="43"/>
      <c r="Z1928" s="48"/>
      <c r="AA1928" s="155"/>
      <c r="AB1928" s="49"/>
      <c r="AC1928" s="864" t="str">
        <f>IFERROR(IF(AG1928&lt;&gt;"",Z1928*VLOOKUP(N1928,【参考】数式用!$AG$2:$AL$48,MATCH(Y1928,【参考】数式用!$AI$4:$AL$4,0)+2,0), ""), "")</f>
        <v/>
      </c>
      <c r="AD1928" s="864"/>
      <c r="AE1928" s="409"/>
      <c r="AF1928" s="53"/>
      <c r="AG1928" s="421" t="str">
        <f>IFERROR(VLOOKUP(O1928, 【参考】数式用!$AY$5:$AY$13, 1, FALSE), "")</f>
        <v/>
      </c>
      <c r="AH1928" s="422" t="str">
        <f>IFERROR(VLOOKUP(N1928, 【参考】数式用!$BA$2:$BB$48, 2, FALSE), "")</f>
        <v/>
      </c>
      <c r="AI1928" s="423" t="str">
        <f t="shared" si="62"/>
        <v/>
      </c>
      <c r="AJ1928" s="424" t="str">
        <f t="shared" si="63"/>
        <v/>
      </c>
    </row>
    <row r="1929" spans="1:36" ht="30" customHeight="1">
      <c r="A1929" s="153">
        <v>1916</v>
      </c>
      <c r="B1929" s="857" t="str">
        <f>IF(基本情報入力シート!C1954="","",基本情報入力シート!C1954)</f>
        <v/>
      </c>
      <c r="C1929" s="858"/>
      <c r="D1929" s="858"/>
      <c r="E1929" s="858"/>
      <c r="F1929" s="858"/>
      <c r="G1929" s="858"/>
      <c r="H1929" s="858"/>
      <c r="I1929" s="859"/>
      <c r="J1929" s="405" t="str">
        <f>IF(基本情報入力シート!M1954="","",基本情報入力シート!M1954)</f>
        <v/>
      </c>
      <c r="K1929" s="406" t="str">
        <f>IF(基本情報入力シート!R1954="","",基本情報入力シート!R1954)</f>
        <v/>
      </c>
      <c r="L1929" s="406" t="str">
        <f>IF(基本情報入力シート!W1954="","",基本情報入力シート!W1954)</f>
        <v/>
      </c>
      <c r="M1929" s="405" t="str">
        <f>IF(基本情報入力シート!X1954="","",基本情報入力シート!X1954)</f>
        <v/>
      </c>
      <c r="N1929" s="157" t="str">
        <f>IF(基本情報入力シート!Y1954="","",基本情報入力シート!Y1954)</f>
        <v/>
      </c>
      <c r="O1929" s="164"/>
      <c r="P1929" s="43"/>
      <c r="Q1929" s="860"/>
      <c r="R1929" s="861"/>
      <c r="S1929" s="154" t="str">
        <f>IFERROR(ROUNDDOWN(Q1929*VLOOKUP(N1929,【参考】数式用!$AR$2:$AW$48,MATCH(P1929,【参考】数式用!$AT$4:$AW$4)+2,FALSE)*0.5, 0), "")</f>
        <v/>
      </c>
      <c r="T1929" s="47"/>
      <c r="U1929" s="156" t="str">
        <f>IFERROR(IF(AG1929&lt;&gt;"",Q1929*VLOOKUP(N1929,【参考】数式用!$AG$2:$AL$48,MATCH(P1929,【参考】数式用!$AI$4:$AL$4,0)+2,0), ""), "")</f>
        <v/>
      </c>
      <c r="V1929" s="42"/>
      <c r="W1929" s="862"/>
      <c r="X1929" s="863"/>
      <c r="Y1929" s="43"/>
      <c r="Z1929" s="48"/>
      <c r="AA1929" s="155"/>
      <c r="AB1929" s="49"/>
      <c r="AC1929" s="864" t="str">
        <f>IFERROR(IF(AG1929&lt;&gt;"",Z1929*VLOOKUP(N1929,【参考】数式用!$AG$2:$AL$48,MATCH(Y1929,【参考】数式用!$AI$4:$AL$4,0)+2,0), ""), "")</f>
        <v/>
      </c>
      <c r="AD1929" s="864"/>
      <c r="AE1929" s="409"/>
      <c r="AF1929" s="53"/>
      <c r="AG1929" s="421" t="str">
        <f>IFERROR(VLOOKUP(O1929, 【参考】数式用!$AY$5:$AY$13, 1, FALSE), "")</f>
        <v/>
      </c>
      <c r="AH1929" s="422" t="str">
        <f>IFERROR(VLOOKUP(N1929, 【参考】数式用!$BA$2:$BB$48, 2, FALSE), "")</f>
        <v/>
      </c>
      <c r="AI1929" s="423" t="str">
        <f t="shared" si="62"/>
        <v/>
      </c>
      <c r="AJ1929" s="424" t="str">
        <f t="shared" si="63"/>
        <v/>
      </c>
    </row>
    <row r="1930" spans="1:36" ht="30" customHeight="1">
      <c r="A1930" s="153">
        <v>1917</v>
      </c>
      <c r="B1930" s="857" t="str">
        <f>IF(基本情報入力シート!C1955="","",基本情報入力シート!C1955)</f>
        <v/>
      </c>
      <c r="C1930" s="858"/>
      <c r="D1930" s="858"/>
      <c r="E1930" s="858"/>
      <c r="F1930" s="858"/>
      <c r="G1930" s="858"/>
      <c r="H1930" s="858"/>
      <c r="I1930" s="859"/>
      <c r="J1930" s="405" t="str">
        <f>IF(基本情報入力シート!M1955="","",基本情報入力シート!M1955)</f>
        <v/>
      </c>
      <c r="K1930" s="406" t="str">
        <f>IF(基本情報入力シート!R1955="","",基本情報入力シート!R1955)</f>
        <v/>
      </c>
      <c r="L1930" s="406" t="str">
        <f>IF(基本情報入力シート!W1955="","",基本情報入力シート!W1955)</f>
        <v/>
      </c>
      <c r="M1930" s="405" t="str">
        <f>IF(基本情報入力シート!X1955="","",基本情報入力シート!X1955)</f>
        <v/>
      </c>
      <c r="N1930" s="157" t="str">
        <f>IF(基本情報入力シート!Y1955="","",基本情報入力シート!Y1955)</f>
        <v/>
      </c>
      <c r="O1930" s="164"/>
      <c r="P1930" s="43"/>
      <c r="Q1930" s="860"/>
      <c r="R1930" s="861"/>
      <c r="S1930" s="154" t="str">
        <f>IFERROR(ROUNDDOWN(Q1930*VLOOKUP(N1930,【参考】数式用!$AR$2:$AW$48,MATCH(P1930,【参考】数式用!$AT$4:$AW$4)+2,FALSE)*0.5, 0), "")</f>
        <v/>
      </c>
      <c r="T1930" s="47"/>
      <c r="U1930" s="156" t="str">
        <f>IFERROR(IF(AG1930&lt;&gt;"",Q1930*VLOOKUP(N1930,【参考】数式用!$AG$2:$AL$48,MATCH(P1930,【参考】数式用!$AI$4:$AL$4,0)+2,0), ""), "")</f>
        <v/>
      </c>
      <c r="V1930" s="42"/>
      <c r="W1930" s="862"/>
      <c r="X1930" s="863"/>
      <c r="Y1930" s="43"/>
      <c r="Z1930" s="48"/>
      <c r="AA1930" s="155"/>
      <c r="AB1930" s="49"/>
      <c r="AC1930" s="864" t="str">
        <f>IFERROR(IF(AG1930&lt;&gt;"",Z1930*VLOOKUP(N1930,【参考】数式用!$AG$2:$AL$48,MATCH(Y1930,【参考】数式用!$AI$4:$AL$4,0)+2,0), ""), "")</f>
        <v/>
      </c>
      <c r="AD1930" s="864"/>
      <c r="AE1930" s="409"/>
      <c r="AF1930" s="53"/>
      <c r="AG1930" s="421" t="str">
        <f>IFERROR(VLOOKUP(O1930, 【参考】数式用!$AY$5:$AY$13, 1, FALSE), "")</f>
        <v/>
      </c>
      <c r="AH1930" s="422" t="str">
        <f>IFERROR(VLOOKUP(N1930, 【参考】数式用!$BA$2:$BB$48, 2, FALSE), "")</f>
        <v/>
      </c>
      <c r="AI1930" s="423" t="str">
        <f t="shared" si="62"/>
        <v/>
      </c>
      <c r="AJ1930" s="424" t="str">
        <f t="shared" si="63"/>
        <v/>
      </c>
    </row>
    <row r="1931" spans="1:36" ht="30" customHeight="1">
      <c r="A1931" s="153">
        <v>1918</v>
      </c>
      <c r="B1931" s="857" t="str">
        <f>IF(基本情報入力シート!C1956="","",基本情報入力シート!C1956)</f>
        <v/>
      </c>
      <c r="C1931" s="858"/>
      <c r="D1931" s="858"/>
      <c r="E1931" s="858"/>
      <c r="F1931" s="858"/>
      <c r="G1931" s="858"/>
      <c r="H1931" s="858"/>
      <c r="I1931" s="859"/>
      <c r="J1931" s="405" t="str">
        <f>IF(基本情報入力シート!M1956="","",基本情報入力シート!M1956)</f>
        <v/>
      </c>
      <c r="K1931" s="406" t="str">
        <f>IF(基本情報入力シート!R1956="","",基本情報入力シート!R1956)</f>
        <v/>
      </c>
      <c r="L1931" s="406" t="str">
        <f>IF(基本情報入力シート!W1956="","",基本情報入力シート!W1956)</f>
        <v/>
      </c>
      <c r="M1931" s="405" t="str">
        <f>IF(基本情報入力シート!X1956="","",基本情報入力シート!X1956)</f>
        <v/>
      </c>
      <c r="N1931" s="157" t="str">
        <f>IF(基本情報入力シート!Y1956="","",基本情報入力シート!Y1956)</f>
        <v/>
      </c>
      <c r="O1931" s="164"/>
      <c r="P1931" s="43"/>
      <c r="Q1931" s="860"/>
      <c r="R1931" s="861"/>
      <c r="S1931" s="154" t="str">
        <f>IFERROR(ROUNDDOWN(Q1931*VLOOKUP(N1931,【参考】数式用!$AR$2:$AW$48,MATCH(P1931,【参考】数式用!$AT$4:$AW$4)+2,FALSE)*0.5, 0), "")</f>
        <v/>
      </c>
      <c r="T1931" s="47"/>
      <c r="U1931" s="156" t="str">
        <f>IFERROR(IF(AG1931&lt;&gt;"",Q1931*VLOOKUP(N1931,【参考】数式用!$AG$2:$AL$48,MATCH(P1931,【参考】数式用!$AI$4:$AL$4,0)+2,0), ""), "")</f>
        <v/>
      </c>
      <c r="V1931" s="42"/>
      <c r="W1931" s="862"/>
      <c r="X1931" s="863"/>
      <c r="Y1931" s="43"/>
      <c r="Z1931" s="48"/>
      <c r="AA1931" s="155"/>
      <c r="AB1931" s="49"/>
      <c r="AC1931" s="864" t="str">
        <f>IFERROR(IF(AG1931&lt;&gt;"",Z1931*VLOOKUP(N1931,【参考】数式用!$AG$2:$AL$48,MATCH(Y1931,【参考】数式用!$AI$4:$AL$4,0)+2,0), ""), "")</f>
        <v/>
      </c>
      <c r="AD1931" s="864"/>
      <c r="AE1931" s="409"/>
      <c r="AF1931" s="53"/>
      <c r="AG1931" s="421" t="str">
        <f>IFERROR(VLOOKUP(O1931, 【参考】数式用!$AY$5:$AY$13, 1, FALSE), "")</f>
        <v/>
      </c>
      <c r="AH1931" s="422" t="str">
        <f>IFERROR(VLOOKUP(N1931, 【参考】数式用!$BA$2:$BB$48, 2, FALSE), "")</f>
        <v/>
      </c>
      <c r="AI1931" s="423" t="str">
        <f t="shared" si="62"/>
        <v/>
      </c>
      <c r="AJ1931" s="424" t="str">
        <f t="shared" si="63"/>
        <v/>
      </c>
    </row>
    <row r="1932" spans="1:36" ht="30" customHeight="1">
      <c r="A1932" s="153">
        <v>1919</v>
      </c>
      <c r="B1932" s="857" t="str">
        <f>IF(基本情報入力シート!C1957="","",基本情報入力シート!C1957)</f>
        <v/>
      </c>
      <c r="C1932" s="858"/>
      <c r="D1932" s="858"/>
      <c r="E1932" s="858"/>
      <c r="F1932" s="858"/>
      <c r="G1932" s="858"/>
      <c r="H1932" s="858"/>
      <c r="I1932" s="859"/>
      <c r="J1932" s="405" t="str">
        <f>IF(基本情報入力シート!M1957="","",基本情報入力シート!M1957)</f>
        <v/>
      </c>
      <c r="K1932" s="406" t="str">
        <f>IF(基本情報入力シート!R1957="","",基本情報入力シート!R1957)</f>
        <v/>
      </c>
      <c r="L1932" s="406" t="str">
        <f>IF(基本情報入力シート!W1957="","",基本情報入力シート!W1957)</f>
        <v/>
      </c>
      <c r="M1932" s="405" t="str">
        <f>IF(基本情報入力シート!X1957="","",基本情報入力シート!X1957)</f>
        <v/>
      </c>
      <c r="N1932" s="157" t="str">
        <f>IF(基本情報入力シート!Y1957="","",基本情報入力シート!Y1957)</f>
        <v/>
      </c>
      <c r="O1932" s="164"/>
      <c r="P1932" s="43"/>
      <c r="Q1932" s="860"/>
      <c r="R1932" s="861"/>
      <c r="S1932" s="154" t="str">
        <f>IFERROR(ROUNDDOWN(Q1932*VLOOKUP(N1932,【参考】数式用!$AR$2:$AW$48,MATCH(P1932,【参考】数式用!$AT$4:$AW$4)+2,FALSE)*0.5, 0), "")</f>
        <v/>
      </c>
      <c r="T1932" s="47"/>
      <c r="U1932" s="156" t="str">
        <f>IFERROR(IF(AG1932&lt;&gt;"",Q1932*VLOOKUP(N1932,【参考】数式用!$AG$2:$AL$48,MATCH(P1932,【参考】数式用!$AI$4:$AL$4,0)+2,0), ""), "")</f>
        <v/>
      </c>
      <c r="V1932" s="42"/>
      <c r="W1932" s="862"/>
      <c r="X1932" s="863"/>
      <c r="Y1932" s="43"/>
      <c r="Z1932" s="48"/>
      <c r="AA1932" s="155"/>
      <c r="AB1932" s="49"/>
      <c r="AC1932" s="864" t="str">
        <f>IFERROR(IF(AG1932&lt;&gt;"",Z1932*VLOOKUP(N1932,【参考】数式用!$AG$2:$AL$48,MATCH(Y1932,【参考】数式用!$AI$4:$AL$4,0)+2,0), ""), "")</f>
        <v/>
      </c>
      <c r="AD1932" s="864"/>
      <c r="AE1932" s="409"/>
      <c r="AF1932" s="53"/>
      <c r="AG1932" s="421" t="str">
        <f>IFERROR(VLOOKUP(O1932, 【参考】数式用!$AY$5:$AY$13, 1, FALSE), "")</f>
        <v/>
      </c>
      <c r="AH1932" s="422" t="str">
        <f>IFERROR(VLOOKUP(N1932, 【参考】数式用!$BA$2:$BB$48, 2, FALSE), "")</f>
        <v/>
      </c>
      <c r="AI1932" s="423" t="str">
        <f t="shared" si="62"/>
        <v/>
      </c>
      <c r="AJ1932" s="424" t="str">
        <f t="shared" si="63"/>
        <v/>
      </c>
    </row>
    <row r="1933" spans="1:36" ht="30" customHeight="1">
      <c r="A1933" s="153">
        <v>1920</v>
      </c>
      <c r="B1933" s="857" t="str">
        <f>IF(基本情報入力シート!C1958="","",基本情報入力シート!C1958)</f>
        <v/>
      </c>
      <c r="C1933" s="858"/>
      <c r="D1933" s="858"/>
      <c r="E1933" s="858"/>
      <c r="F1933" s="858"/>
      <c r="G1933" s="858"/>
      <c r="H1933" s="858"/>
      <c r="I1933" s="859"/>
      <c r="J1933" s="405" t="str">
        <f>IF(基本情報入力シート!M1958="","",基本情報入力シート!M1958)</f>
        <v/>
      </c>
      <c r="K1933" s="406" t="str">
        <f>IF(基本情報入力シート!R1958="","",基本情報入力シート!R1958)</f>
        <v/>
      </c>
      <c r="L1933" s="406" t="str">
        <f>IF(基本情報入力シート!W1958="","",基本情報入力シート!W1958)</f>
        <v/>
      </c>
      <c r="M1933" s="405" t="str">
        <f>IF(基本情報入力シート!X1958="","",基本情報入力シート!X1958)</f>
        <v/>
      </c>
      <c r="N1933" s="157" t="str">
        <f>IF(基本情報入力シート!Y1958="","",基本情報入力シート!Y1958)</f>
        <v/>
      </c>
      <c r="O1933" s="164"/>
      <c r="P1933" s="43"/>
      <c r="Q1933" s="860"/>
      <c r="R1933" s="861"/>
      <c r="S1933" s="154" t="str">
        <f>IFERROR(ROUNDDOWN(Q1933*VLOOKUP(N1933,【参考】数式用!$AR$2:$AW$48,MATCH(P1933,【参考】数式用!$AT$4:$AW$4)+2,FALSE)*0.5, 0), "")</f>
        <v/>
      </c>
      <c r="T1933" s="47"/>
      <c r="U1933" s="156" t="str">
        <f>IFERROR(IF(AG1933&lt;&gt;"",Q1933*VLOOKUP(N1933,【参考】数式用!$AG$2:$AL$48,MATCH(P1933,【参考】数式用!$AI$4:$AL$4,0)+2,0), ""), "")</f>
        <v/>
      </c>
      <c r="V1933" s="42"/>
      <c r="W1933" s="862"/>
      <c r="X1933" s="863"/>
      <c r="Y1933" s="43"/>
      <c r="Z1933" s="48"/>
      <c r="AA1933" s="155"/>
      <c r="AB1933" s="49"/>
      <c r="AC1933" s="864" t="str">
        <f>IFERROR(IF(AG1933&lt;&gt;"",Z1933*VLOOKUP(N1933,【参考】数式用!$AG$2:$AL$48,MATCH(Y1933,【参考】数式用!$AI$4:$AL$4,0)+2,0), ""), "")</f>
        <v/>
      </c>
      <c r="AD1933" s="864"/>
      <c r="AE1933" s="409"/>
      <c r="AF1933" s="53"/>
      <c r="AG1933" s="421" t="str">
        <f>IFERROR(VLOOKUP(O1933, 【参考】数式用!$AY$5:$AY$13, 1, FALSE), "")</f>
        <v/>
      </c>
      <c r="AH1933" s="422" t="str">
        <f>IFERROR(VLOOKUP(N1933, 【参考】数式用!$BA$2:$BB$48, 2, FALSE), "")</f>
        <v/>
      </c>
      <c r="AI1933" s="423" t="str">
        <f t="shared" si="62"/>
        <v/>
      </c>
      <c r="AJ1933" s="424" t="str">
        <f t="shared" si="63"/>
        <v/>
      </c>
    </row>
    <row r="1934" spans="1:36" ht="30" customHeight="1">
      <c r="A1934" s="153">
        <v>1921</v>
      </c>
      <c r="B1934" s="857" t="str">
        <f>IF(基本情報入力シート!C1959="","",基本情報入力シート!C1959)</f>
        <v/>
      </c>
      <c r="C1934" s="858"/>
      <c r="D1934" s="858"/>
      <c r="E1934" s="858"/>
      <c r="F1934" s="858"/>
      <c r="G1934" s="858"/>
      <c r="H1934" s="858"/>
      <c r="I1934" s="859"/>
      <c r="J1934" s="405" t="str">
        <f>IF(基本情報入力シート!M1959="","",基本情報入力シート!M1959)</f>
        <v/>
      </c>
      <c r="K1934" s="406" t="str">
        <f>IF(基本情報入力シート!R1959="","",基本情報入力シート!R1959)</f>
        <v/>
      </c>
      <c r="L1934" s="406" t="str">
        <f>IF(基本情報入力シート!W1959="","",基本情報入力シート!W1959)</f>
        <v/>
      </c>
      <c r="M1934" s="405" t="str">
        <f>IF(基本情報入力シート!X1959="","",基本情報入力シート!X1959)</f>
        <v/>
      </c>
      <c r="N1934" s="157" t="str">
        <f>IF(基本情報入力シート!Y1959="","",基本情報入力シート!Y1959)</f>
        <v/>
      </c>
      <c r="O1934" s="164"/>
      <c r="P1934" s="43"/>
      <c r="Q1934" s="860"/>
      <c r="R1934" s="861"/>
      <c r="S1934" s="154" t="str">
        <f>IFERROR(ROUNDDOWN(Q1934*VLOOKUP(N1934,【参考】数式用!$AR$2:$AW$48,MATCH(P1934,【参考】数式用!$AT$4:$AW$4)+2,FALSE)*0.5, 0), "")</f>
        <v/>
      </c>
      <c r="T1934" s="47"/>
      <c r="U1934" s="156" t="str">
        <f>IFERROR(IF(AG1934&lt;&gt;"",Q1934*VLOOKUP(N1934,【参考】数式用!$AG$2:$AL$48,MATCH(P1934,【参考】数式用!$AI$4:$AL$4,0)+2,0), ""), "")</f>
        <v/>
      </c>
      <c r="V1934" s="42"/>
      <c r="W1934" s="862"/>
      <c r="X1934" s="863"/>
      <c r="Y1934" s="43"/>
      <c r="Z1934" s="48"/>
      <c r="AA1934" s="155"/>
      <c r="AB1934" s="49"/>
      <c r="AC1934" s="864" t="str">
        <f>IFERROR(IF(AG1934&lt;&gt;"",Z1934*VLOOKUP(N1934,【参考】数式用!$AG$2:$AL$48,MATCH(Y1934,【参考】数式用!$AI$4:$AL$4,0)+2,0), ""), "")</f>
        <v/>
      </c>
      <c r="AD1934" s="864"/>
      <c r="AE1934" s="409"/>
      <c r="AF1934" s="53"/>
      <c r="AG1934" s="421" t="str">
        <f>IFERROR(VLOOKUP(O1934, 【参考】数式用!$AY$5:$AY$13, 1, FALSE), "")</f>
        <v/>
      </c>
      <c r="AH1934" s="422" t="str">
        <f>IFERROR(VLOOKUP(N1934, 【参考】数式用!$BA$2:$BB$48, 2, FALSE), "")</f>
        <v/>
      </c>
      <c r="AI1934" s="423" t="str">
        <f t="shared" si="62"/>
        <v/>
      </c>
      <c r="AJ1934" s="424" t="str">
        <f t="shared" si="63"/>
        <v/>
      </c>
    </row>
    <row r="1935" spans="1:36" ht="30" customHeight="1">
      <c r="A1935" s="153">
        <v>1922</v>
      </c>
      <c r="B1935" s="857" t="str">
        <f>IF(基本情報入力シート!C1960="","",基本情報入力シート!C1960)</f>
        <v/>
      </c>
      <c r="C1935" s="858"/>
      <c r="D1935" s="858"/>
      <c r="E1935" s="858"/>
      <c r="F1935" s="858"/>
      <c r="G1935" s="858"/>
      <c r="H1935" s="858"/>
      <c r="I1935" s="859"/>
      <c r="J1935" s="405" t="str">
        <f>IF(基本情報入力シート!M1960="","",基本情報入力シート!M1960)</f>
        <v/>
      </c>
      <c r="K1935" s="406" t="str">
        <f>IF(基本情報入力シート!R1960="","",基本情報入力シート!R1960)</f>
        <v/>
      </c>
      <c r="L1935" s="406" t="str">
        <f>IF(基本情報入力シート!W1960="","",基本情報入力シート!W1960)</f>
        <v/>
      </c>
      <c r="M1935" s="405" t="str">
        <f>IF(基本情報入力シート!X1960="","",基本情報入力シート!X1960)</f>
        <v/>
      </c>
      <c r="N1935" s="157" t="str">
        <f>IF(基本情報入力シート!Y1960="","",基本情報入力シート!Y1960)</f>
        <v/>
      </c>
      <c r="O1935" s="164"/>
      <c r="P1935" s="43"/>
      <c r="Q1935" s="860"/>
      <c r="R1935" s="861"/>
      <c r="S1935" s="154" t="str">
        <f>IFERROR(ROUNDDOWN(Q1935*VLOOKUP(N1935,【参考】数式用!$AR$2:$AW$48,MATCH(P1935,【参考】数式用!$AT$4:$AW$4)+2,FALSE)*0.5, 0), "")</f>
        <v/>
      </c>
      <c r="T1935" s="47"/>
      <c r="U1935" s="156" t="str">
        <f>IFERROR(IF(AG1935&lt;&gt;"",Q1935*VLOOKUP(N1935,【参考】数式用!$AG$2:$AL$48,MATCH(P1935,【参考】数式用!$AI$4:$AL$4,0)+2,0), ""), "")</f>
        <v/>
      </c>
      <c r="V1935" s="42"/>
      <c r="W1935" s="862"/>
      <c r="X1935" s="863"/>
      <c r="Y1935" s="43"/>
      <c r="Z1935" s="48"/>
      <c r="AA1935" s="155"/>
      <c r="AB1935" s="49"/>
      <c r="AC1935" s="864" t="str">
        <f>IFERROR(IF(AG1935&lt;&gt;"",Z1935*VLOOKUP(N1935,【参考】数式用!$AG$2:$AL$48,MATCH(Y1935,【参考】数式用!$AI$4:$AL$4,0)+2,0), ""), "")</f>
        <v/>
      </c>
      <c r="AD1935" s="864"/>
      <c r="AE1935" s="409"/>
      <c r="AF1935" s="53"/>
      <c r="AG1935" s="421" t="str">
        <f>IFERROR(VLOOKUP(O1935, 【参考】数式用!$AY$5:$AY$13, 1, FALSE), "")</f>
        <v/>
      </c>
      <c r="AH1935" s="422" t="str">
        <f>IFERROR(VLOOKUP(N1935, 【参考】数式用!$BA$2:$BB$48, 2, FALSE), "")</f>
        <v/>
      </c>
      <c r="AI1935" s="423" t="str">
        <f t="shared" si="62"/>
        <v/>
      </c>
      <c r="AJ1935" s="424" t="str">
        <f t="shared" si="63"/>
        <v/>
      </c>
    </row>
    <row r="1936" spans="1:36" ht="30" customHeight="1">
      <c r="A1936" s="153">
        <v>1923</v>
      </c>
      <c r="B1936" s="857" t="str">
        <f>IF(基本情報入力シート!C1961="","",基本情報入力シート!C1961)</f>
        <v/>
      </c>
      <c r="C1936" s="858"/>
      <c r="D1936" s="858"/>
      <c r="E1936" s="858"/>
      <c r="F1936" s="858"/>
      <c r="G1936" s="858"/>
      <c r="H1936" s="858"/>
      <c r="I1936" s="859"/>
      <c r="J1936" s="405" t="str">
        <f>IF(基本情報入力シート!M1961="","",基本情報入力シート!M1961)</f>
        <v/>
      </c>
      <c r="K1936" s="406" t="str">
        <f>IF(基本情報入力シート!R1961="","",基本情報入力シート!R1961)</f>
        <v/>
      </c>
      <c r="L1936" s="406" t="str">
        <f>IF(基本情報入力シート!W1961="","",基本情報入力シート!W1961)</f>
        <v/>
      </c>
      <c r="M1936" s="405" t="str">
        <f>IF(基本情報入力シート!X1961="","",基本情報入力シート!X1961)</f>
        <v/>
      </c>
      <c r="N1936" s="157" t="str">
        <f>IF(基本情報入力シート!Y1961="","",基本情報入力シート!Y1961)</f>
        <v/>
      </c>
      <c r="O1936" s="164"/>
      <c r="P1936" s="43"/>
      <c r="Q1936" s="860"/>
      <c r="R1936" s="861"/>
      <c r="S1936" s="154" t="str">
        <f>IFERROR(ROUNDDOWN(Q1936*VLOOKUP(N1936,【参考】数式用!$AR$2:$AW$48,MATCH(P1936,【参考】数式用!$AT$4:$AW$4)+2,FALSE)*0.5, 0), "")</f>
        <v/>
      </c>
      <c r="T1936" s="47"/>
      <c r="U1936" s="156" t="str">
        <f>IFERROR(IF(AG1936&lt;&gt;"",Q1936*VLOOKUP(N1936,【参考】数式用!$AG$2:$AL$48,MATCH(P1936,【参考】数式用!$AI$4:$AL$4,0)+2,0), ""), "")</f>
        <v/>
      </c>
      <c r="V1936" s="42"/>
      <c r="W1936" s="862"/>
      <c r="X1936" s="863"/>
      <c r="Y1936" s="43"/>
      <c r="Z1936" s="48"/>
      <c r="AA1936" s="155"/>
      <c r="AB1936" s="49"/>
      <c r="AC1936" s="864" t="str">
        <f>IFERROR(IF(AG1936&lt;&gt;"",Z1936*VLOOKUP(N1936,【参考】数式用!$AG$2:$AL$48,MATCH(Y1936,【参考】数式用!$AI$4:$AL$4,0)+2,0), ""), "")</f>
        <v/>
      </c>
      <c r="AD1936" s="864"/>
      <c r="AE1936" s="409"/>
      <c r="AF1936" s="53"/>
      <c r="AG1936" s="421" t="str">
        <f>IFERROR(VLOOKUP(O1936, 【参考】数式用!$AY$5:$AY$13, 1, FALSE), "")</f>
        <v/>
      </c>
      <c r="AH1936" s="422" t="str">
        <f>IFERROR(VLOOKUP(N1936, 【参考】数式用!$BA$2:$BB$48, 2, FALSE), "")</f>
        <v/>
      </c>
      <c r="AI1936" s="423" t="str">
        <f t="shared" si="62"/>
        <v/>
      </c>
      <c r="AJ1936" s="424" t="str">
        <f t="shared" si="63"/>
        <v/>
      </c>
    </row>
    <row r="1937" spans="1:36" ht="30" customHeight="1">
      <c r="A1937" s="153">
        <v>1924</v>
      </c>
      <c r="B1937" s="857" t="str">
        <f>IF(基本情報入力シート!C1962="","",基本情報入力シート!C1962)</f>
        <v/>
      </c>
      <c r="C1937" s="858"/>
      <c r="D1937" s="858"/>
      <c r="E1937" s="858"/>
      <c r="F1937" s="858"/>
      <c r="G1937" s="858"/>
      <c r="H1937" s="858"/>
      <c r="I1937" s="859"/>
      <c r="J1937" s="405" t="str">
        <f>IF(基本情報入力シート!M1962="","",基本情報入力シート!M1962)</f>
        <v/>
      </c>
      <c r="K1937" s="406" t="str">
        <f>IF(基本情報入力シート!R1962="","",基本情報入力シート!R1962)</f>
        <v/>
      </c>
      <c r="L1937" s="406" t="str">
        <f>IF(基本情報入力シート!W1962="","",基本情報入力シート!W1962)</f>
        <v/>
      </c>
      <c r="M1937" s="405" t="str">
        <f>IF(基本情報入力シート!X1962="","",基本情報入力シート!X1962)</f>
        <v/>
      </c>
      <c r="N1937" s="157" t="str">
        <f>IF(基本情報入力シート!Y1962="","",基本情報入力シート!Y1962)</f>
        <v/>
      </c>
      <c r="O1937" s="164"/>
      <c r="P1937" s="43"/>
      <c r="Q1937" s="860"/>
      <c r="R1937" s="861"/>
      <c r="S1937" s="154" t="str">
        <f>IFERROR(ROUNDDOWN(Q1937*VLOOKUP(N1937,【参考】数式用!$AR$2:$AW$48,MATCH(P1937,【参考】数式用!$AT$4:$AW$4)+2,FALSE)*0.5, 0), "")</f>
        <v/>
      </c>
      <c r="T1937" s="47"/>
      <c r="U1937" s="156" t="str">
        <f>IFERROR(IF(AG1937&lt;&gt;"",Q1937*VLOOKUP(N1937,【参考】数式用!$AG$2:$AL$48,MATCH(P1937,【参考】数式用!$AI$4:$AL$4,0)+2,0), ""), "")</f>
        <v/>
      </c>
      <c r="V1937" s="42"/>
      <c r="W1937" s="862"/>
      <c r="X1937" s="863"/>
      <c r="Y1937" s="43"/>
      <c r="Z1937" s="48"/>
      <c r="AA1937" s="155"/>
      <c r="AB1937" s="49"/>
      <c r="AC1937" s="864" t="str">
        <f>IFERROR(IF(AG1937&lt;&gt;"",Z1937*VLOOKUP(N1937,【参考】数式用!$AG$2:$AL$48,MATCH(Y1937,【参考】数式用!$AI$4:$AL$4,0)+2,0), ""), "")</f>
        <v/>
      </c>
      <c r="AD1937" s="864"/>
      <c r="AE1937" s="409"/>
      <c r="AF1937" s="53"/>
      <c r="AG1937" s="421" t="str">
        <f>IFERROR(VLOOKUP(O1937, 【参考】数式用!$AY$5:$AY$13, 1, FALSE), "")</f>
        <v/>
      </c>
      <c r="AH1937" s="422" t="str">
        <f>IFERROR(VLOOKUP(N1937, 【参考】数式用!$BA$2:$BB$48, 2, FALSE), "")</f>
        <v/>
      </c>
      <c r="AI1937" s="423" t="str">
        <f t="shared" si="62"/>
        <v/>
      </c>
      <c r="AJ1937" s="424" t="str">
        <f t="shared" si="63"/>
        <v/>
      </c>
    </row>
    <row r="1938" spans="1:36" ht="30" customHeight="1">
      <c r="A1938" s="153">
        <v>1925</v>
      </c>
      <c r="B1938" s="857" t="str">
        <f>IF(基本情報入力シート!C1963="","",基本情報入力シート!C1963)</f>
        <v/>
      </c>
      <c r="C1938" s="858"/>
      <c r="D1938" s="858"/>
      <c r="E1938" s="858"/>
      <c r="F1938" s="858"/>
      <c r="G1938" s="858"/>
      <c r="H1938" s="858"/>
      <c r="I1938" s="859"/>
      <c r="J1938" s="405" t="str">
        <f>IF(基本情報入力シート!M1963="","",基本情報入力シート!M1963)</f>
        <v/>
      </c>
      <c r="K1938" s="406" t="str">
        <f>IF(基本情報入力シート!R1963="","",基本情報入力シート!R1963)</f>
        <v/>
      </c>
      <c r="L1938" s="406" t="str">
        <f>IF(基本情報入力シート!W1963="","",基本情報入力シート!W1963)</f>
        <v/>
      </c>
      <c r="M1938" s="405" t="str">
        <f>IF(基本情報入力シート!X1963="","",基本情報入力シート!X1963)</f>
        <v/>
      </c>
      <c r="N1938" s="157" t="str">
        <f>IF(基本情報入力シート!Y1963="","",基本情報入力シート!Y1963)</f>
        <v/>
      </c>
      <c r="O1938" s="164"/>
      <c r="P1938" s="43"/>
      <c r="Q1938" s="860"/>
      <c r="R1938" s="861"/>
      <c r="S1938" s="154" t="str">
        <f>IFERROR(ROUNDDOWN(Q1938*VLOOKUP(N1938,【参考】数式用!$AR$2:$AW$48,MATCH(P1938,【参考】数式用!$AT$4:$AW$4)+2,FALSE)*0.5, 0), "")</f>
        <v/>
      </c>
      <c r="T1938" s="47"/>
      <c r="U1938" s="156" t="str">
        <f>IFERROR(IF(AG1938&lt;&gt;"",Q1938*VLOOKUP(N1938,【参考】数式用!$AG$2:$AL$48,MATCH(P1938,【参考】数式用!$AI$4:$AL$4,0)+2,0), ""), "")</f>
        <v/>
      </c>
      <c r="V1938" s="42"/>
      <c r="W1938" s="862"/>
      <c r="X1938" s="863"/>
      <c r="Y1938" s="43"/>
      <c r="Z1938" s="48"/>
      <c r="AA1938" s="155"/>
      <c r="AB1938" s="49"/>
      <c r="AC1938" s="864" t="str">
        <f>IFERROR(IF(AG1938&lt;&gt;"",Z1938*VLOOKUP(N1938,【参考】数式用!$AG$2:$AL$48,MATCH(Y1938,【参考】数式用!$AI$4:$AL$4,0)+2,0), ""), "")</f>
        <v/>
      </c>
      <c r="AD1938" s="864"/>
      <c r="AE1938" s="409"/>
      <c r="AF1938" s="53"/>
      <c r="AG1938" s="421" t="str">
        <f>IFERROR(VLOOKUP(O1938, 【参考】数式用!$AY$5:$AY$13, 1, FALSE), "")</f>
        <v/>
      </c>
      <c r="AH1938" s="422" t="str">
        <f>IFERROR(VLOOKUP(N1938, 【参考】数式用!$BA$2:$BB$48, 2, FALSE), "")</f>
        <v/>
      </c>
      <c r="AI1938" s="423" t="str">
        <f t="shared" si="62"/>
        <v/>
      </c>
      <c r="AJ1938" s="424" t="str">
        <f t="shared" si="63"/>
        <v/>
      </c>
    </row>
    <row r="1939" spans="1:36" ht="30" customHeight="1">
      <c r="A1939" s="153">
        <v>1926</v>
      </c>
      <c r="B1939" s="857" t="str">
        <f>IF(基本情報入力シート!C1964="","",基本情報入力シート!C1964)</f>
        <v/>
      </c>
      <c r="C1939" s="858"/>
      <c r="D1939" s="858"/>
      <c r="E1939" s="858"/>
      <c r="F1939" s="858"/>
      <c r="G1939" s="858"/>
      <c r="H1939" s="858"/>
      <c r="I1939" s="859"/>
      <c r="J1939" s="405" t="str">
        <f>IF(基本情報入力シート!M1964="","",基本情報入力シート!M1964)</f>
        <v/>
      </c>
      <c r="K1939" s="406" t="str">
        <f>IF(基本情報入力シート!R1964="","",基本情報入力シート!R1964)</f>
        <v/>
      </c>
      <c r="L1939" s="406" t="str">
        <f>IF(基本情報入力シート!W1964="","",基本情報入力シート!W1964)</f>
        <v/>
      </c>
      <c r="M1939" s="405" t="str">
        <f>IF(基本情報入力シート!X1964="","",基本情報入力シート!X1964)</f>
        <v/>
      </c>
      <c r="N1939" s="157" t="str">
        <f>IF(基本情報入力シート!Y1964="","",基本情報入力シート!Y1964)</f>
        <v/>
      </c>
      <c r="O1939" s="164"/>
      <c r="P1939" s="43"/>
      <c r="Q1939" s="860"/>
      <c r="R1939" s="861"/>
      <c r="S1939" s="154" t="str">
        <f>IFERROR(ROUNDDOWN(Q1939*VLOOKUP(N1939,【参考】数式用!$AR$2:$AW$48,MATCH(P1939,【参考】数式用!$AT$4:$AW$4)+2,FALSE)*0.5, 0), "")</f>
        <v/>
      </c>
      <c r="T1939" s="47"/>
      <c r="U1939" s="156" t="str">
        <f>IFERROR(IF(AG1939&lt;&gt;"",Q1939*VLOOKUP(N1939,【参考】数式用!$AG$2:$AL$48,MATCH(P1939,【参考】数式用!$AI$4:$AL$4,0)+2,0), ""), "")</f>
        <v/>
      </c>
      <c r="V1939" s="42"/>
      <c r="W1939" s="862"/>
      <c r="X1939" s="863"/>
      <c r="Y1939" s="43"/>
      <c r="Z1939" s="48"/>
      <c r="AA1939" s="155"/>
      <c r="AB1939" s="49"/>
      <c r="AC1939" s="864" t="str">
        <f>IFERROR(IF(AG1939&lt;&gt;"",Z1939*VLOOKUP(N1939,【参考】数式用!$AG$2:$AL$48,MATCH(Y1939,【参考】数式用!$AI$4:$AL$4,0)+2,0), ""), "")</f>
        <v/>
      </c>
      <c r="AD1939" s="864"/>
      <c r="AE1939" s="409"/>
      <c r="AF1939" s="53"/>
      <c r="AG1939" s="421" t="str">
        <f>IFERROR(VLOOKUP(O1939, 【参考】数式用!$AY$5:$AY$13, 1, FALSE), "")</f>
        <v/>
      </c>
      <c r="AH1939" s="422" t="str">
        <f>IFERROR(VLOOKUP(N1939, 【参考】数式用!$BA$2:$BB$48, 2, FALSE), "")</f>
        <v/>
      </c>
      <c r="AI1939" s="423" t="str">
        <f t="shared" si="62"/>
        <v/>
      </c>
      <c r="AJ1939" s="424" t="str">
        <f t="shared" si="63"/>
        <v/>
      </c>
    </row>
    <row r="1940" spans="1:36" ht="30" customHeight="1">
      <c r="A1940" s="153">
        <v>1927</v>
      </c>
      <c r="B1940" s="857" t="str">
        <f>IF(基本情報入力シート!C1965="","",基本情報入力シート!C1965)</f>
        <v/>
      </c>
      <c r="C1940" s="858"/>
      <c r="D1940" s="858"/>
      <c r="E1940" s="858"/>
      <c r="F1940" s="858"/>
      <c r="G1940" s="858"/>
      <c r="H1940" s="858"/>
      <c r="I1940" s="859"/>
      <c r="J1940" s="405" t="str">
        <f>IF(基本情報入力シート!M1965="","",基本情報入力シート!M1965)</f>
        <v/>
      </c>
      <c r="K1940" s="406" t="str">
        <f>IF(基本情報入力シート!R1965="","",基本情報入力シート!R1965)</f>
        <v/>
      </c>
      <c r="L1940" s="406" t="str">
        <f>IF(基本情報入力シート!W1965="","",基本情報入力シート!W1965)</f>
        <v/>
      </c>
      <c r="M1940" s="405" t="str">
        <f>IF(基本情報入力シート!X1965="","",基本情報入力シート!X1965)</f>
        <v/>
      </c>
      <c r="N1940" s="157" t="str">
        <f>IF(基本情報入力シート!Y1965="","",基本情報入力シート!Y1965)</f>
        <v/>
      </c>
      <c r="O1940" s="164"/>
      <c r="P1940" s="43"/>
      <c r="Q1940" s="860"/>
      <c r="R1940" s="861"/>
      <c r="S1940" s="154" t="str">
        <f>IFERROR(ROUNDDOWN(Q1940*VLOOKUP(N1940,【参考】数式用!$AR$2:$AW$48,MATCH(P1940,【参考】数式用!$AT$4:$AW$4)+2,FALSE)*0.5, 0), "")</f>
        <v/>
      </c>
      <c r="T1940" s="47"/>
      <c r="U1940" s="156" t="str">
        <f>IFERROR(IF(AG1940&lt;&gt;"",Q1940*VLOOKUP(N1940,【参考】数式用!$AG$2:$AL$48,MATCH(P1940,【参考】数式用!$AI$4:$AL$4,0)+2,0), ""), "")</f>
        <v/>
      </c>
      <c r="V1940" s="42"/>
      <c r="W1940" s="862"/>
      <c r="X1940" s="863"/>
      <c r="Y1940" s="43"/>
      <c r="Z1940" s="48"/>
      <c r="AA1940" s="155"/>
      <c r="AB1940" s="49"/>
      <c r="AC1940" s="864" t="str">
        <f>IFERROR(IF(AG1940&lt;&gt;"",Z1940*VLOOKUP(N1940,【参考】数式用!$AG$2:$AL$48,MATCH(Y1940,【参考】数式用!$AI$4:$AL$4,0)+2,0), ""), "")</f>
        <v/>
      </c>
      <c r="AD1940" s="864"/>
      <c r="AE1940" s="409"/>
      <c r="AF1940" s="53"/>
      <c r="AG1940" s="421" t="str">
        <f>IFERROR(VLOOKUP(O1940, 【参考】数式用!$AY$5:$AY$13, 1, FALSE), "")</f>
        <v/>
      </c>
      <c r="AH1940" s="422" t="str">
        <f>IFERROR(VLOOKUP(N1940, 【参考】数式用!$BA$2:$BB$48, 2, FALSE), "")</f>
        <v/>
      </c>
      <c r="AI1940" s="423" t="str">
        <f t="shared" si="62"/>
        <v/>
      </c>
      <c r="AJ1940" s="424" t="str">
        <f t="shared" si="63"/>
        <v/>
      </c>
    </row>
    <row r="1941" spans="1:36" ht="30" customHeight="1">
      <c r="A1941" s="153">
        <v>1928</v>
      </c>
      <c r="B1941" s="857" t="str">
        <f>IF(基本情報入力シート!C1966="","",基本情報入力シート!C1966)</f>
        <v/>
      </c>
      <c r="C1941" s="858"/>
      <c r="D1941" s="858"/>
      <c r="E1941" s="858"/>
      <c r="F1941" s="858"/>
      <c r="G1941" s="858"/>
      <c r="H1941" s="858"/>
      <c r="I1941" s="859"/>
      <c r="J1941" s="405" t="str">
        <f>IF(基本情報入力シート!M1966="","",基本情報入力シート!M1966)</f>
        <v/>
      </c>
      <c r="K1941" s="406" t="str">
        <f>IF(基本情報入力シート!R1966="","",基本情報入力シート!R1966)</f>
        <v/>
      </c>
      <c r="L1941" s="406" t="str">
        <f>IF(基本情報入力シート!W1966="","",基本情報入力シート!W1966)</f>
        <v/>
      </c>
      <c r="M1941" s="405" t="str">
        <f>IF(基本情報入力シート!X1966="","",基本情報入力シート!X1966)</f>
        <v/>
      </c>
      <c r="N1941" s="157" t="str">
        <f>IF(基本情報入力シート!Y1966="","",基本情報入力シート!Y1966)</f>
        <v/>
      </c>
      <c r="O1941" s="164"/>
      <c r="P1941" s="43"/>
      <c r="Q1941" s="860"/>
      <c r="R1941" s="861"/>
      <c r="S1941" s="154" t="str">
        <f>IFERROR(ROUNDDOWN(Q1941*VLOOKUP(N1941,【参考】数式用!$AR$2:$AW$48,MATCH(P1941,【参考】数式用!$AT$4:$AW$4)+2,FALSE)*0.5, 0), "")</f>
        <v/>
      </c>
      <c r="T1941" s="47"/>
      <c r="U1941" s="156" t="str">
        <f>IFERROR(IF(AG1941&lt;&gt;"",Q1941*VLOOKUP(N1941,【参考】数式用!$AG$2:$AL$48,MATCH(P1941,【参考】数式用!$AI$4:$AL$4,0)+2,0), ""), "")</f>
        <v/>
      </c>
      <c r="V1941" s="42"/>
      <c r="W1941" s="862"/>
      <c r="X1941" s="863"/>
      <c r="Y1941" s="43"/>
      <c r="Z1941" s="48"/>
      <c r="AA1941" s="155"/>
      <c r="AB1941" s="49"/>
      <c r="AC1941" s="864" t="str">
        <f>IFERROR(IF(AG1941&lt;&gt;"",Z1941*VLOOKUP(N1941,【参考】数式用!$AG$2:$AL$48,MATCH(Y1941,【参考】数式用!$AI$4:$AL$4,0)+2,0), ""), "")</f>
        <v/>
      </c>
      <c r="AD1941" s="864"/>
      <c r="AE1941" s="409"/>
      <c r="AF1941" s="53"/>
      <c r="AG1941" s="421" t="str">
        <f>IFERROR(VLOOKUP(O1941, 【参考】数式用!$AY$5:$AY$13, 1, FALSE), "")</f>
        <v/>
      </c>
      <c r="AH1941" s="422" t="str">
        <f>IFERROR(VLOOKUP(N1941, 【参考】数式用!$BA$2:$BB$48, 2, FALSE), "")</f>
        <v/>
      </c>
      <c r="AI1941" s="423" t="str">
        <f t="shared" si="62"/>
        <v/>
      </c>
      <c r="AJ1941" s="424" t="str">
        <f t="shared" si="63"/>
        <v/>
      </c>
    </row>
    <row r="1942" spans="1:36" ht="30" customHeight="1">
      <c r="A1942" s="153">
        <v>1929</v>
      </c>
      <c r="B1942" s="857" t="str">
        <f>IF(基本情報入力シート!C1967="","",基本情報入力シート!C1967)</f>
        <v/>
      </c>
      <c r="C1942" s="858"/>
      <c r="D1942" s="858"/>
      <c r="E1942" s="858"/>
      <c r="F1942" s="858"/>
      <c r="G1942" s="858"/>
      <c r="H1942" s="858"/>
      <c r="I1942" s="859"/>
      <c r="J1942" s="405" t="str">
        <f>IF(基本情報入力シート!M1967="","",基本情報入力シート!M1967)</f>
        <v/>
      </c>
      <c r="K1942" s="406" t="str">
        <f>IF(基本情報入力シート!R1967="","",基本情報入力シート!R1967)</f>
        <v/>
      </c>
      <c r="L1942" s="406" t="str">
        <f>IF(基本情報入力シート!W1967="","",基本情報入力シート!W1967)</f>
        <v/>
      </c>
      <c r="M1942" s="405" t="str">
        <f>IF(基本情報入力シート!X1967="","",基本情報入力シート!X1967)</f>
        <v/>
      </c>
      <c r="N1942" s="157" t="str">
        <f>IF(基本情報入力シート!Y1967="","",基本情報入力シート!Y1967)</f>
        <v/>
      </c>
      <c r="O1942" s="164"/>
      <c r="P1942" s="43"/>
      <c r="Q1942" s="860"/>
      <c r="R1942" s="861"/>
      <c r="S1942" s="154" t="str">
        <f>IFERROR(ROUNDDOWN(Q1942*VLOOKUP(N1942,【参考】数式用!$AR$2:$AW$48,MATCH(P1942,【参考】数式用!$AT$4:$AW$4)+2,FALSE)*0.5, 0), "")</f>
        <v/>
      </c>
      <c r="T1942" s="47"/>
      <c r="U1942" s="156" t="str">
        <f>IFERROR(IF(AG1942&lt;&gt;"",Q1942*VLOOKUP(N1942,【参考】数式用!$AG$2:$AL$48,MATCH(P1942,【参考】数式用!$AI$4:$AL$4,0)+2,0), ""), "")</f>
        <v/>
      </c>
      <c r="V1942" s="42"/>
      <c r="W1942" s="862"/>
      <c r="X1942" s="863"/>
      <c r="Y1942" s="43"/>
      <c r="Z1942" s="48"/>
      <c r="AA1942" s="155"/>
      <c r="AB1942" s="49"/>
      <c r="AC1942" s="864" t="str">
        <f>IFERROR(IF(AG1942&lt;&gt;"",Z1942*VLOOKUP(N1942,【参考】数式用!$AG$2:$AL$48,MATCH(Y1942,【参考】数式用!$AI$4:$AL$4,0)+2,0), ""), "")</f>
        <v/>
      </c>
      <c r="AD1942" s="864"/>
      <c r="AE1942" s="409"/>
      <c r="AF1942" s="53"/>
      <c r="AG1942" s="421" t="str">
        <f>IFERROR(VLOOKUP(O1942, 【参考】数式用!$AY$5:$AY$13, 1, FALSE), "")</f>
        <v/>
      </c>
      <c r="AH1942" s="422" t="str">
        <f>IFERROR(VLOOKUP(N1942, 【参考】数式用!$BA$2:$BB$48, 2, FALSE), "")</f>
        <v/>
      </c>
      <c r="AI1942" s="423" t="str">
        <f t="shared" si="62"/>
        <v/>
      </c>
      <c r="AJ1942" s="424" t="str">
        <f t="shared" si="63"/>
        <v/>
      </c>
    </row>
    <row r="1943" spans="1:36" ht="30" customHeight="1">
      <c r="A1943" s="153">
        <v>1930</v>
      </c>
      <c r="B1943" s="857" t="str">
        <f>IF(基本情報入力シート!C1968="","",基本情報入力シート!C1968)</f>
        <v/>
      </c>
      <c r="C1943" s="858"/>
      <c r="D1943" s="858"/>
      <c r="E1943" s="858"/>
      <c r="F1943" s="858"/>
      <c r="G1943" s="858"/>
      <c r="H1943" s="858"/>
      <c r="I1943" s="859"/>
      <c r="J1943" s="405" t="str">
        <f>IF(基本情報入力シート!M1968="","",基本情報入力シート!M1968)</f>
        <v/>
      </c>
      <c r="K1943" s="406" t="str">
        <f>IF(基本情報入力シート!R1968="","",基本情報入力シート!R1968)</f>
        <v/>
      </c>
      <c r="L1943" s="406" t="str">
        <f>IF(基本情報入力シート!W1968="","",基本情報入力シート!W1968)</f>
        <v/>
      </c>
      <c r="M1943" s="405" t="str">
        <f>IF(基本情報入力シート!X1968="","",基本情報入力シート!X1968)</f>
        <v/>
      </c>
      <c r="N1943" s="157" t="str">
        <f>IF(基本情報入力シート!Y1968="","",基本情報入力シート!Y1968)</f>
        <v/>
      </c>
      <c r="O1943" s="164"/>
      <c r="P1943" s="43"/>
      <c r="Q1943" s="860"/>
      <c r="R1943" s="861"/>
      <c r="S1943" s="154" t="str">
        <f>IFERROR(ROUNDDOWN(Q1943*VLOOKUP(N1943,【参考】数式用!$AR$2:$AW$48,MATCH(P1943,【参考】数式用!$AT$4:$AW$4)+2,FALSE)*0.5, 0), "")</f>
        <v/>
      </c>
      <c r="T1943" s="47"/>
      <c r="U1943" s="156" t="str">
        <f>IFERROR(IF(AG1943&lt;&gt;"",Q1943*VLOOKUP(N1943,【参考】数式用!$AG$2:$AL$48,MATCH(P1943,【参考】数式用!$AI$4:$AL$4,0)+2,0), ""), "")</f>
        <v/>
      </c>
      <c r="V1943" s="42"/>
      <c r="W1943" s="862"/>
      <c r="X1943" s="863"/>
      <c r="Y1943" s="43"/>
      <c r="Z1943" s="48"/>
      <c r="AA1943" s="155"/>
      <c r="AB1943" s="49"/>
      <c r="AC1943" s="864" t="str">
        <f>IFERROR(IF(AG1943&lt;&gt;"",Z1943*VLOOKUP(N1943,【参考】数式用!$AG$2:$AL$48,MATCH(Y1943,【参考】数式用!$AI$4:$AL$4,0)+2,0), ""), "")</f>
        <v/>
      </c>
      <c r="AD1943" s="864"/>
      <c r="AE1943" s="409"/>
      <c r="AF1943" s="53"/>
      <c r="AG1943" s="421" t="str">
        <f>IFERROR(VLOOKUP(O1943, 【参考】数式用!$AY$5:$AY$13, 1, FALSE), "")</f>
        <v/>
      </c>
      <c r="AH1943" s="422" t="str">
        <f>IFERROR(VLOOKUP(N1943, 【参考】数式用!$BA$2:$BB$48, 2, FALSE), "")</f>
        <v/>
      </c>
      <c r="AI1943" s="423" t="str">
        <f t="shared" si="62"/>
        <v/>
      </c>
      <c r="AJ1943" s="424" t="str">
        <f t="shared" si="63"/>
        <v/>
      </c>
    </row>
    <row r="1944" spans="1:36" ht="30" customHeight="1">
      <c r="A1944" s="153">
        <v>1931</v>
      </c>
      <c r="B1944" s="857" t="str">
        <f>IF(基本情報入力シート!C1969="","",基本情報入力シート!C1969)</f>
        <v/>
      </c>
      <c r="C1944" s="858"/>
      <c r="D1944" s="858"/>
      <c r="E1944" s="858"/>
      <c r="F1944" s="858"/>
      <c r="G1944" s="858"/>
      <c r="H1944" s="858"/>
      <c r="I1944" s="859"/>
      <c r="J1944" s="405" t="str">
        <f>IF(基本情報入力シート!M1969="","",基本情報入力シート!M1969)</f>
        <v/>
      </c>
      <c r="K1944" s="406" t="str">
        <f>IF(基本情報入力シート!R1969="","",基本情報入力シート!R1969)</f>
        <v/>
      </c>
      <c r="L1944" s="406" t="str">
        <f>IF(基本情報入力シート!W1969="","",基本情報入力シート!W1969)</f>
        <v/>
      </c>
      <c r="M1944" s="405" t="str">
        <f>IF(基本情報入力シート!X1969="","",基本情報入力シート!X1969)</f>
        <v/>
      </c>
      <c r="N1944" s="157" t="str">
        <f>IF(基本情報入力シート!Y1969="","",基本情報入力シート!Y1969)</f>
        <v/>
      </c>
      <c r="O1944" s="164"/>
      <c r="P1944" s="43"/>
      <c r="Q1944" s="860"/>
      <c r="R1944" s="861"/>
      <c r="S1944" s="154" t="str">
        <f>IFERROR(ROUNDDOWN(Q1944*VLOOKUP(N1944,【参考】数式用!$AR$2:$AW$48,MATCH(P1944,【参考】数式用!$AT$4:$AW$4)+2,FALSE)*0.5, 0), "")</f>
        <v/>
      </c>
      <c r="T1944" s="47"/>
      <c r="U1944" s="156" t="str">
        <f>IFERROR(IF(AG1944&lt;&gt;"",Q1944*VLOOKUP(N1944,【参考】数式用!$AG$2:$AL$48,MATCH(P1944,【参考】数式用!$AI$4:$AL$4,0)+2,0), ""), "")</f>
        <v/>
      </c>
      <c r="V1944" s="42"/>
      <c r="W1944" s="862"/>
      <c r="X1944" s="863"/>
      <c r="Y1944" s="43"/>
      <c r="Z1944" s="48"/>
      <c r="AA1944" s="155"/>
      <c r="AB1944" s="49"/>
      <c r="AC1944" s="864" t="str">
        <f>IFERROR(IF(AG1944&lt;&gt;"",Z1944*VLOOKUP(N1944,【参考】数式用!$AG$2:$AL$48,MATCH(Y1944,【参考】数式用!$AI$4:$AL$4,0)+2,0), ""), "")</f>
        <v/>
      </c>
      <c r="AD1944" s="864"/>
      <c r="AE1944" s="409"/>
      <c r="AF1944" s="53"/>
      <c r="AG1944" s="421" t="str">
        <f>IFERROR(VLOOKUP(O1944, 【参考】数式用!$AY$5:$AY$13, 1, FALSE), "")</f>
        <v/>
      </c>
      <c r="AH1944" s="422" t="str">
        <f>IFERROR(VLOOKUP(N1944, 【参考】数式用!$BA$2:$BB$48, 2, FALSE), "")</f>
        <v/>
      </c>
      <c r="AI1944" s="423" t="str">
        <f t="shared" si="62"/>
        <v/>
      </c>
      <c r="AJ1944" s="424" t="str">
        <f t="shared" si="63"/>
        <v/>
      </c>
    </row>
    <row r="1945" spans="1:36" ht="30" customHeight="1">
      <c r="A1945" s="153">
        <v>1932</v>
      </c>
      <c r="B1945" s="857" t="str">
        <f>IF(基本情報入力シート!C1970="","",基本情報入力シート!C1970)</f>
        <v/>
      </c>
      <c r="C1945" s="858"/>
      <c r="D1945" s="858"/>
      <c r="E1945" s="858"/>
      <c r="F1945" s="858"/>
      <c r="G1945" s="858"/>
      <c r="H1945" s="858"/>
      <c r="I1945" s="859"/>
      <c r="J1945" s="405" t="str">
        <f>IF(基本情報入力シート!M1970="","",基本情報入力シート!M1970)</f>
        <v/>
      </c>
      <c r="K1945" s="406" t="str">
        <f>IF(基本情報入力シート!R1970="","",基本情報入力シート!R1970)</f>
        <v/>
      </c>
      <c r="L1945" s="406" t="str">
        <f>IF(基本情報入力シート!W1970="","",基本情報入力シート!W1970)</f>
        <v/>
      </c>
      <c r="M1945" s="405" t="str">
        <f>IF(基本情報入力シート!X1970="","",基本情報入力シート!X1970)</f>
        <v/>
      </c>
      <c r="N1945" s="157" t="str">
        <f>IF(基本情報入力シート!Y1970="","",基本情報入力シート!Y1970)</f>
        <v/>
      </c>
      <c r="O1945" s="164"/>
      <c r="P1945" s="43"/>
      <c r="Q1945" s="860"/>
      <c r="R1945" s="861"/>
      <c r="S1945" s="154" t="str">
        <f>IFERROR(ROUNDDOWN(Q1945*VLOOKUP(N1945,【参考】数式用!$AR$2:$AW$48,MATCH(P1945,【参考】数式用!$AT$4:$AW$4)+2,FALSE)*0.5, 0), "")</f>
        <v/>
      </c>
      <c r="T1945" s="47"/>
      <c r="U1945" s="156" t="str">
        <f>IFERROR(IF(AG1945&lt;&gt;"",Q1945*VLOOKUP(N1945,【参考】数式用!$AG$2:$AL$48,MATCH(P1945,【参考】数式用!$AI$4:$AL$4,0)+2,0), ""), "")</f>
        <v/>
      </c>
      <c r="V1945" s="42"/>
      <c r="W1945" s="862"/>
      <c r="X1945" s="863"/>
      <c r="Y1945" s="43"/>
      <c r="Z1945" s="48"/>
      <c r="AA1945" s="155"/>
      <c r="AB1945" s="49"/>
      <c r="AC1945" s="864" t="str">
        <f>IFERROR(IF(AG1945&lt;&gt;"",Z1945*VLOOKUP(N1945,【参考】数式用!$AG$2:$AL$48,MATCH(Y1945,【参考】数式用!$AI$4:$AL$4,0)+2,0), ""), "")</f>
        <v/>
      </c>
      <c r="AD1945" s="864"/>
      <c r="AE1945" s="409"/>
      <c r="AF1945" s="53"/>
      <c r="AG1945" s="421" t="str">
        <f>IFERROR(VLOOKUP(O1945, 【参考】数式用!$AY$5:$AY$13, 1, FALSE), "")</f>
        <v/>
      </c>
      <c r="AH1945" s="422" t="str">
        <f>IFERROR(VLOOKUP(N1945, 【参考】数式用!$BA$2:$BB$48, 2, FALSE), "")</f>
        <v/>
      </c>
      <c r="AI1945" s="423" t="str">
        <f t="shared" si="62"/>
        <v/>
      </c>
      <c r="AJ1945" s="424" t="str">
        <f t="shared" si="63"/>
        <v/>
      </c>
    </row>
    <row r="1946" spans="1:36" ht="30" customHeight="1">
      <c r="A1946" s="153">
        <v>1933</v>
      </c>
      <c r="B1946" s="857" t="str">
        <f>IF(基本情報入力シート!C1971="","",基本情報入力シート!C1971)</f>
        <v/>
      </c>
      <c r="C1946" s="858"/>
      <c r="D1946" s="858"/>
      <c r="E1946" s="858"/>
      <c r="F1946" s="858"/>
      <c r="G1946" s="858"/>
      <c r="H1946" s="858"/>
      <c r="I1946" s="859"/>
      <c r="J1946" s="405" t="str">
        <f>IF(基本情報入力シート!M1971="","",基本情報入力シート!M1971)</f>
        <v/>
      </c>
      <c r="K1946" s="406" t="str">
        <f>IF(基本情報入力シート!R1971="","",基本情報入力シート!R1971)</f>
        <v/>
      </c>
      <c r="L1946" s="406" t="str">
        <f>IF(基本情報入力シート!W1971="","",基本情報入力シート!W1971)</f>
        <v/>
      </c>
      <c r="M1946" s="405" t="str">
        <f>IF(基本情報入力シート!X1971="","",基本情報入力シート!X1971)</f>
        <v/>
      </c>
      <c r="N1946" s="157" t="str">
        <f>IF(基本情報入力シート!Y1971="","",基本情報入力シート!Y1971)</f>
        <v/>
      </c>
      <c r="O1946" s="164"/>
      <c r="P1946" s="43"/>
      <c r="Q1946" s="860"/>
      <c r="R1946" s="861"/>
      <c r="S1946" s="154" t="str">
        <f>IFERROR(ROUNDDOWN(Q1946*VLOOKUP(N1946,【参考】数式用!$AR$2:$AW$48,MATCH(P1946,【参考】数式用!$AT$4:$AW$4)+2,FALSE)*0.5, 0), "")</f>
        <v/>
      </c>
      <c r="T1946" s="47"/>
      <c r="U1946" s="156" t="str">
        <f>IFERROR(IF(AG1946&lt;&gt;"",Q1946*VLOOKUP(N1946,【参考】数式用!$AG$2:$AL$48,MATCH(P1946,【参考】数式用!$AI$4:$AL$4,0)+2,0), ""), "")</f>
        <v/>
      </c>
      <c r="V1946" s="42"/>
      <c r="W1946" s="862"/>
      <c r="X1946" s="863"/>
      <c r="Y1946" s="43"/>
      <c r="Z1946" s="48"/>
      <c r="AA1946" s="155"/>
      <c r="AB1946" s="49"/>
      <c r="AC1946" s="864" t="str">
        <f>IFERROR(IF(AG1946&lt;&gt;"",Z1946*VLOOKUP(N1946,【参考】数式用!$AG$2:$AL$48,MATCH(Y1946,【参考】数式用!$AI$4:$AL$4,0)+2,0), ""), "")</f>
        <v/>
      </c>
      <c r="AD1946" s="864"/>
      <c r="AE1946" s="409"/>
      <c r="AF1946" s="53"/>
      <c r="AG1946" s="421" t="str">
        <f>IFERROR(VLOOKUP(O1946, 【参考】数式用!$AY$5:$AY$13, 1, FALSE), "")</f>
        <v/>
      </c>
      <c r="AH1946" s="422" t="str">
        <f>IFERROR(VLOOKUP(N1946, 【参考】数式用!$BA$2:$BB$48, 2, FALSE), "")</f>
        <v/>
      </c>
      <c r="AI1946" s="423" t="str">
        <f t="shared" si="62"/>
        <v/>
      </c>
      <c r="AJ1946" s="424" t="str">
        <f t="shared" si="63"/>
        <v/>
      </c>
    </row>
    <row r="1947" spans="1:36" ht="30" customHeight="1">
      <c r="A1947" s="153">
        <v>1934</v>
      </c>
      <c r="B1947" s="857" t="str">
        <f>IF(基本情報入力シート!C1972="","",基本情報入力シート!C1972)</f>
        <v/>
      </c>
      <c r="C1947" s="858"/>
      <c r="D1947" s="858"/>
      <c r="E1947" s="858"/>
      <c r="F1947" s="858"/>
      <c r="G1947" s="858"/>
      <c r="H1947" s="858"/>
      <c r="I1947" s="859"/>
      <c r="J1947" s="405" t="str">
        <f>IF(基本情報入力シート!M1972="","",基本情報入力シート!M1972)</f>
        <v/>
      </c>
      <c r="K1947" s="406" t="str">
        <f>IF(基本情報入力シート!R1972="","",基本情報入力シート!R1972)</f>
        <v/>
      </c>
      <c r="L1947" s="406" t="str">
        <f>IF(基本情報入力シート!W1972="","",基本情報入力シート!W1972)</f>
        <v/>
      </c>
      <c r="M1947" s="405" t="str">
        <f>IF(基本情報入力シート!X1972="","",基本情報入力シート!X1972)</f>
        <v/>
      </c>
      <c r="N1947" s="157" t="str">
        <f>IF(基本情報入力シート!Y1972="","",基本情報入力シート!Y1972)</f>
        <v/>
      </c>
      <c r="O1947" s="164"/>
      <c r="P1947" s="43"/>
      <c r="Q1947" s="860"/>
      <c r="R1947" s="861"/>
      <c r="S1947" s="154" t="str">
        <f>IFERROR(ROUNDDOWN(Q1947*VLOOKUP(N1947,【参考】数式用!$AR$2:$AW$48,MATCH(P1947,【参考】数式用!$AT$4:$AW$4)+2,FALSE)*0.5, 0), "")</f>
        <v/>
      </c>
      <c r="T1947" s="47"/>
      <c r="U1947" s="156" t="str">
        <f>IFERROR(IF(AG1947&lt;&gt;"",Q1947*VLOOKUP(N1947,【参考】数式用!$AG$2:$AL$48,MATCH(P1947,【参考】数式用!$AI$4:$AL$4,0)+2,0), ""), "")</f>
        <v/>
      </c>
      <c r="V1947" s="42"/>
      <c r="W1947" s="862"/>
      <c r="X1947" s="863"/>
      <c r="Y1947" s="43"/>
      <c r="Z1947" s="48"/>
      <c r="AA1947" s="155"/>
      <c r="AB1947" s="49"/>
      <c r="AC1947" s="864" t="str">
        <f>IFERROR(IF(AG1947&lt;&gt;"",Z1947*VLOOKUP(N1947,【参考】数式用!$AG$2:$AL$48,MATCH(Y1947,【参考】数式用!$AI$4:$AL$4,0)+2,0), ""), "")</f>
        <v/>
      </c>
      <c r="AD1947" s="864"/>
      <c r="AE1947" s="409"/>
      <c r="AF1947" s="53"/>
      <c r="AG1947" s="421" t="str">
        <f>IFERROR(VLOOKUP(O1947, 【参考】数式用!$AY$5:$AY$13, 1, FALSE), "")</f>
        <v/>
      </c>
      <c r="AH1947" s="422" t="str">
        <f>IFERROR(VLOOKUP(N1947, 【参考】数式用!$BA$2:$BB$48, 2, FALSE), "")</f>
        <v/>
      </c>
      <c r="AI1947" s="423" t="str">
        <f t="shared" si="62"/>
        <v/>
      </c>
      <c r="AJ1947" s="424" t="str">
        <f t="shared" si="63"/>
        <v/>
      </c>
    </row>
    <row r="1948" spans="1:36" ht="30" customHeight="1">
      <c r="A1948" s="153">
        <v>1935</v>
      </c>
      <c r="B1948" s="857" t="str">
        <f>IF(基本情報入力シート!C1973="","",基本情報入力シート!C1973)</f>
        <v/>
      </c>
      <c r="C1948" s="858"/>
      <c r="D1948" s="858"/>
      <c r="E1948" s="858"/>
      <c r="F1948" s="858"/>
      <c r="G1948" s="858"/>
      <c r="H1948" s="858"/>
      <c r="I1948" s="859"/>
      <c r="J1948" s="405" t="str">
        <f>IF(基本情報入力シート!M1973="","",基本情報入力シート!M1973)</f>
        <v/>
      </c>
      <c r="K1948" s="406" t="str">
        <f>IF(基本情報入力シート!R1973="","",基本情報入力シート!R1973)</f>
        <v/>
      </c>
      <c r="L1948" s="406" t="str">
        <f>IF(基本情報入力シート!W1973="","",基本情報入力シート!W1973)</f>
        <v/>
      </c>
      <c r="M1948" s="405" t="str">
        <f>IF(基本情報入力シート!X1973="","",基本情報入力シート!X1973)</f>
        <v/>
      </c>
      <c r="N1948" s="157" t="str">
        <f>IF(基本情報入力シート!Y1973="","",基本情報入力シート!Y1973)</f>
        <v/>
      </c>
      <c r="O1948" s="164"/>
      <c r="P1948" s="43"/>
      <c r="Q1948" s="860"/>
      <c r="R1948" s="861"/>
      <c r="S1948" s="154" t="str">
        <f>IFERROR(ROUNDDOWN(Q1948*VLOOKUP(N1948,【参考】数式用!$AR$2:$AW$48,MATCH(P1948,【参考】数式用!$AT$4:$AW$4)+2,FALSE)*0.5, 0), "")</f>
        <v/>
      </c>
      <c r="T1948" s="47"/>
      <c r="U1948" s="156" t="str">
        <f>IFERROR(IF(AG1948&lt;&gt;"",Q1948*VLOOKUP(N1948,【参考】数式用!$AG$2:$AL$48,MATCH(P1948,【参考】数式用!$AI$4:$AL$4,0)+2,0), ""), "")</f>
        <v/>
      </c>
      <c r="V1948" s="42"/>
      <c r="W1948" s="862"/>
      <c r="X1948" s="863"/>
      <c r="Y1948" s="43"/>
      <c r="Z1948" s="48"/>
      <c r="AA1948" s="155"/>
      <c r="AB1948" s="49"/>
      <c r="AC1948" s="864" t="str">
        <f>IFERROR(IF(AG1948&lt;&gt;"",Z1948*VLOOKUP(N1948,【参考】数式用!$AG$2:$AL$48,MATCH(Y1948,【参考】数式用!$AI$4:$AL$4,0)+2,0), ""), "")</f>
        <v/>
      </c>
      <c r="AD1948" s="864"/>
      <c r="AE1948" s="409"/>
      <c r="AF1948" s="53"/>
      <c r="AG1948" s="421" t="str">
        <f>IFERROR(VLOOKUP(O1948, 【参考】数式用!$AY$5:$AY$13, 1, FALSE), "")</f>
        <v/>
      </c>
      <c r="AH1948" s="422" t="str">
        <f>IFERROR(VLOOKUP(N1948, 【参考】数式用!$BA$2:$BB$48, 2, FALSE), "")</f>
        <v/>
      </c>
      <c r="AI1948" s="423" t="str">
        <f t="shared" si="62"/>
        <v/>
      </c>
      <c r="AJ1948" s="424" t="str">
        <f t="shared" si="63"/>
        <v/>
      </c>
    </row>
    <row r="1949" spans="1:36" ht="30" customHeight="1">
      <c r="A1949" s="153">
        <v>1936</v>
      </c>
      <c r="B1949" s="857" t="str">
        <f>IF(基本情報入力シート!C1974="","",基本情報入力シート!C1974)</f>
        <v/>
      </c>
      <c r="C1949" s="858"/>
      <c r="D1949" s="858"/>
      <c r="E1949" s="858"/>
      <c r="F1949" s="858"/>
      <c r="G1949" s="858"/>
      <c r="H1949" s="858"/>
      <c r="I1949" s="859"/>
      <c r="J1949" s="405" t="str">
        <f>IF(基本情報入力シート!M1974="","",基本情報入力シート!M1974)</f>
        <v/>
      </c>
      <c r="K1949" s="406" t="str">
        <f>IF(基本情報入力シート!R1974="","",基本情報入力シート!R1974)</f>
        <v/>
      </c>
      <c r="L1949" s="406" t="str">
        <f>IF(基本情報入力シート!W1974="","",基本情報入力シート!W1974)</f>
        <v/>
      </c>
      <c r="M1949" s="405" t="str">
        <f>IF(基本情報入力シート!X1974="","",基本情報入力シート!X1974)</f>
        <v/>
      </c>
      <c r="N1949" s="157" t="str">
        <f>IF(基本情報入力シート!Y1974="","",基本情報入力シート!Y1974)</f>
        <v/>
      </c>
      <c r="O1949" s="164"/>
      <c r="P1949" s="43"/>
      <c r="Q1949" s="860"/>
      <c r="R1949" s="861"/>
      <c r="S1949" s="154" t="str">
        <f>IFERROR(ROUNDDOWN(Q1949*VLOOKUP(N1949,【参考】数式用!$AR$2:$AW$48,MATCH(P1949,【参考】数式用!$AT$4:$AW$4)+2,FALSE)*0.5, 0), "")</f>
        <v/>
      </c>
      <c r="T1949" s="47"/>
      <c r="U1949" s="156" t="str">
        <f>IFERROR(IF(AG1949&lt;&gt;"",Q1949*VLOOKUP(N1949,【参考】数式用!$AG$2:$AL$48,MATCH(P1949,【参考】数式用!$AI$4:$AL$4,0)+2,0), ""), "")</f>
        <v/>
      </c>
      <c r="V1949" s="42"/>
      <c r="W1949" s="862"/>
      <c r="X1949" s="863"/>
      <c r="Y1949" s="43"/>
      <c r="Z1949" s="48"/>
      <c r="AA1949" s="155"/>
      <c r="AB1949" s="49"/>
      <c r="AC1949" s="864" t="str">
        <f>IFERROR(IF(AG1949&lt;&gt;"",Z1949*VLOOKUP(N1949,【参考】数式用!$AG$2:$AL$48,MATCH(Y1949,【参考】数式用!$AI$4:$AL$4,0)+2,0), ""), "")</f>
        <v/>
      </c>
      <c r="AD1949" s="864"/>
      <c r="AE1949" s="409"/>
      <c r="AF1949" s="53"/>
      <c r="AG1949" s="421" t="str">
        <f>IFERROR(VLOOKUP(O1949, 【参考】数式用!$AY$5:$AY$13, 1, FALSE), "")</f>
        <v/>
      </c>
      <c r="AH1949" s="422" t="str">
        <f>IFERROR(VLOOKUP(N1949, 【参考】数式用!$BA$2:$BB$48, 2, FALSE), "")</f>
        <v/>
      </c>
      <c r="AI1949" s="423" t="str">
        <f t="shared" si="62"/>
        <v/>
      </c>
      <c r="AJ1949" s="424" t="str">
        <f t="shared" si="63"/>
        <v/>
      </c>
    </row>
    <row r="1950" spans="1:36" ht="30" customHeight="1">
      <c r="A1950" s="153">
        <v>1937</v>
      </c>
      <c r="B1950" s="857" t="str">
        <f>IF(基本情報入力シート!C1975="","",基本情報入力シート!C1975)</f>
        <v/>
      </c>
      <c r="C1950" s="858"/>
      <c r="D1950" s="858"/>
      <c r="E1950" s="858"/>
      <c r="F1950" s="858"/>
      <c r="G1950" s="858"/>
      <c r="H1950" s="858"/>
      <c r="I1950" s="859"/>
      <c r="J1950" s="405" t="str">
        <f>IF(基本情報入力シート!M1975="","",基本情報入力シート!M1975)</f>
        <v/>
      </c>
      <c r="K1950" s="406" t="str">
        <f>IF(基本情報入力シート!R1975="","",基本情報入力シート!R1975)</f>
        <v/>
      </c>
      <c r="L1950" s="406" t="str">
        <f>IF(基本情報入力シート!W1975="","",基本情報入力シート!W1975)</f>
        <v/>
      </c>
      <c r="M1950" s="405" t="str">
        <f>IF(基本情報入力シート!X1975="","",基本情報入力シート!X1975)</f>
        <v/>
      </c>
      <c r="N1950" s="157" t="str">
        <f>IF(基本情報入力シート!Y1975="","",基本情報入力シート!Y1975)</f>
        <v/>
      </c>
      <c r="O1950" s="164"/>
      <c r="P1950" s="43"/>
      <c r="Q1950" s="860"/>
      <c r="R1950" s="861"/>
      <c r="S1950" s="154" t="str">
        <f>IFERROR(ROUNDDOWN(Q1950*VLOOKUP(N1950,【参考】数式用!$AR$2:$AW$48,MATCH(P1950,【参考】数式用!$AT$4:$AW$4)+2,FALSE)*0.5, 0), "")</f>
        <v/>
      </c>
      <c r="T1950" s="47"/>
      <c r="U1950" s="156" t="str">
        <f>IFERROR(IF(AG1950&lt;&gt;"",Q1950*VLOOKUP(N1950,【参考】数式用!$AG$2:$AL$48,MATCH(P1950,【参考】数式用!$AI$4:$AL$4,0)+2,0), ""), "")</f>
        <v/>
      </c>
      <c r="V1950" s="42"/>
      <c r="W1950" s="862"/>
      <c r="X1950" s="863"/>
      <c r="Y1950" s="43"/>
      <c r="Z1950" s="48"/>
      <c r="AA1950" s="155"/>
      <c r="AB1950" s="49"/>
      <c r="AC1950" s="864" t="str">
        <f>IFERROR(IF(AG1950&lt;&gt;"",Z1950*VLOOKUP(N1950,【参考】数式用!$AG$2:$AL$48,MATCH(Y1950,【参考】数式用!$AI$4:$AL$4,0)+2,0), ""), "")</f>
        <v/>
      </c>
      <c r="AD1950" s="864"/>
      <c r="AE1950" s="409"/>
      <c r="AF1950" s="53"/>
      <c r="AG1950" s="421" t="str">
        <f>IFERROR(VLOOKUP(O1950, 【参考】数式用!$AY$5:$AY$13, 1, FALSE), "")</f>
        <v/>
      </c>
      <c r="AH1950" s="422" t="str">
        <f>IFERROR(VLOOKUP(N1950, 【参考】数式用!$BA$2:$BB$48, 2, FALSE), "")</f>
        <v/>
      </c>
      <c r="AI1950" s="423" t="str">
        <f t="shared" si="62"/>
        <v/>
      </c>
      <c r="AJ1950" s="424" t="str">
        <f t="shared" si="63"/>
        <v/>
      </c>
    </row>
    <row r="1951" spans="1:36" ht="30" customHeight="1">
      <c r="A1951" s="153">
        <v>1938</v>
      </c>
      <c r="B1951" s="857" t="str">
        <f>IF(基本情報入力シート!C1976="","",基本情報入力シート!C1976)</f>
        <v/>
      </c>
      <c r="C1951" s="858"/>
      <c r="D1951" s="858"/>
      <c r="E1951" s="858"/>
      <c r="F1951" s="858"/>
      <c r="G1951" s="858"/>
      <c r="H1951" s="858"/>
      <c r="I1951" s="859"/>
      <c r="J1951" s="405" t="str">
        <f>IF(基本情報入力シート!M1976="","",基本情報入力シート!M1976)</f>
        <v/>
      </c>
      <c r="K1951" s="406" t="str">
        <f>IF(基本情報入力シート!R1976="","",基本情報入力シート!R1976)</f>
        <v/>
      </c>
      <c r="L1951" s="406" t="str">
        <f>IF(基本情報入力シート!W1976="","",基本情報入力シート!W1976)</f>
        <v/>
      </c>
      <c r="M1951" s="405" t="str">
        <f>IF(基本情報入力シート!X1976="","",基本情報入力シート!X1976)</f>
        <v/>
      </c>
      <c r="N1951" s="157" t="str">
        <f>IF(基本情報入力シート!Y1976="","",基本情報入力シート!Y1976)</f>
        <v/>
      </c>
      <c r="O1951" s="164"/>
      <c r="P1951" s="43"/>
      <c r="Q1951" s="860"/>
      <c r="R1951" s="861"/>
      <c r="S1951" s="154" t="str">
        <f>IFERROR(ROUNDDOWN(Q1951*VLOOKUP(N1951,【参考】数式用!$AR$2:$AW$48,MATCH(P1951,【参考】数式用!$AT$4:$AW$4)+2,FALSE)*0.5, 0), "")</f>
        <v/>
      </c>
      <c r="T1951" s="47"/>
      <c r="U1951" s="156" t="str">
        <f>IFERROR(IF(AG1951&lt;&gt;"",Q1951*VLOOKUP(N1951,【参考】数式用!$AG$2:$AL$48,MATCH(P1951,【参考】数式用!$AI$4:$AL$4,0)+2,0), ""), "")</f>
        <v/>
      </c>
      <c r="V1951" s="42"/>
      <c r="W1951" s="862"/>
      <c r="X1951" s="863"/>
      <c r="Y1951" s="43"/>
      <c r="Z1951" s="48"/>
      <c r="AA1951" s="155"/>
      <c r="AB1951" s="49"/>
      <c r="AC1951" s="864" t="str">
        <f>IFERROR(IF(AG1951&lt;&gt;"",Z1951*VLOOKUP(N1951,【参考】数式用!$AG$2:$AL$48,MATCH(Y1951,【参考】数式用!$AI$4:$AL$4,0)+2,0), ""), "")</f>
        <v/>
      </c>
      <c r="AD1951" s="864"/>
      <c r="AE1951" s="409"/>
      <c r="AF1951" s="53"/>
      <c r="AG1951" s="421" t="str">
        <f>IFERROR(VLOOKUP(O1951, 【参考】数式用!$AY$5:$AY$13, 1, FALSE), "")</f>
        <v/>
      </c>
      <c r="AH1951" s="422" t="str">
        <f>IFERROR(VLOOKUP(N1951, 【参考】数式用!$BA$2:$BB$48, 2, FALSE), "")</f>
        <v/>
      </c>
      <c r="AI1951" s="423" t="str">
        <f t="shared" si="62"/>
        <v/>
      </c>
      <c r="AJ1951" s="424" t="str">
        <f t="shared" si="63"/>
        <v/>
      </c>
    </row>
    <row r="1952" spans="1:36" ht="30" customHeight="1">
      <c r="A1952" s="153">
        <v>1939</v>
      </c>
      <c r="B1952" s="857" t="str">
        <f>IF(基本情報入力シート!C1977="","",基本情報入力シート!C1977)</f>
        <v/>
      </c>
      <c r="C1952" s="858"/>
      <c r="D1952" s="858"/>
      <c r="E1952" s="858"/>
      <c r="F1952" s="858"/>
      <c r="G1952" s="858"/>
      <c r="H1952" s="858"/>
      <c r="I1952" s="859"/>
      <c r="J1952" s="405" t="str">
        <f>IF(基本情報入力シート!M1977="","",基本情報入力シート!M1977)</f>
        <v/>
      </c>
      <c r="K1952" s="406" t="str">
        <f>IF(基本情報入力シート!R1977="","",基本情報入力シート!R1977)</f>
        <v/>
      </c>
      <c r="L1952" s="406" t="str">
        <f>IF(基本情報入力シート!W1977="","",基本情報入力シート!W1977)</f>
        <v/>
      </c>
      <c r="M1952" s="405" t="str">
        <f>IF(基本情報入力シート!X1977="","",基本情報入力シート!X1977)</f>
        <v/>
      </c>
      <c r="N1952" s="157" t="str">
        <f>IF(基本情報入力シート!Y1977="","",基本情報入力シート!Y1977)</f>
        <v/>
      </c>
      <c r="O1952" s="164"/>
      <c r="P1952" s="43"/>
      <c r="Q1952" s="860"/>
      <c r="R1952" s="861"/>
      <c r="S1952" s="154" t="str">
        <f>IFERROR(ROUNDDOWN(Q1952*VLOOKUP(N1952,【参考】数式用!$AR$2:$AW$48,MATCH(P1952,【参考】数式用!$AT$4:$AW$4)+2,FALSE)*0.5, 0), "")</f>
        <v/>
      </c>
      <c r="T1952" s="47"/>
      <c r="U1952" s="156" t="str">
        <f>IFERROR(IF(AG1952&lt;&gt;"",Q1952*VLOOKUP(N1952,【参考】数式用!$AG$2:$AL$48,MATCH(P1952,【参考】数式用!$AI$4:$AL$4,0)+2,0), ""), "")</f>
        <v/>
      </c>
      <c r="V1952" s="42"/>
      <c r="W1952" s="862"/>
      <c r="X1952" s="863"/>
      <c r="Y1952" s="43"/>
      <c r="Z1952" s="48"/>
      <c r="AA1952" s="155"/>
      <c r="AB1952" s="49"/>
      <c r="AC1952" s="864" t="str">
        <f>IFERROR(IF(AG1952&lt;&gt;"",Z1952*VLOOKUP(N1952,【参考】数式用!$AG$2:$AL$48,MATCH(Y1952,【参考】数式用!$AI$4:$AL$4,0)+2,0), ""), "")</f>
        <v/>
      </c>
      <c r="AD1952" s="864"/>
      <c r="AE1952" s="409"/>
      <c r="AF1952" s="53"/>
      <c r="AG1952" s="421" t="str">
        <f>IFERROR(VLOOKUP(O1952, 【参考】数式用!$AY$5:$AY$13, 1, FALSE), "")</f>
        <v/>
      </c>
      <c r="AH1952" s="422" t="str">
        <f>IFERROR(VLOOKUP(N1952, 【参考】数式用!$BA$2:$BB$48, 2, FALSE), "")</f>
        <v/>
      </c>
      <c r="AI1952" s="423" t="str">
        <f t="shared" si="62"/>
        <v/>
      </c>
      <c r="AJ1952" s="424" t="str">
        <f t="shared" si="63"/>
        <v/>
      </c>
    </row>
    <row r="1953" spans="1:36" ht="30" customHeight="1">
      <c r="A1953" s="153">
        <v>1940</v>
      </c>
      <c r="B1953" s="857" t="str">
        <f>IF(基本情報入力シート!C1978="","",基本情報入力シート!C1978)</f>
        <v/>
      </c>
      <c r="C1953" s="858"/>
      <c r="D1953" s="858"/>
      <c r="E1953" s="858"/>
      <c r="F1953" s="858"/>
      <c r="G1953" s="858"/>
      <c r="H1953" s="858"/>
      <c r="I1953" s="859"/>
      <c r="J1953" s="405" t="str">
        <f>IF(基本情報入力シート!M1978="","",基本情報入力シート!M1978)</f>
        <v/>
      </c>
      <c r="K1953" s="406" t="str">
        <f>IF(基本情報入力シート!R1978="","",基本情報入力シート!R1978)</f>
        <v/>
      </c>
      <c r="L1953" s="406" t="str">
        <f>IF(基本情報入力シート!W1978="","",基本情報入力シート!W1978)</f>
        <v/>
      </c>
      <c r="M1953" s="405" t="str">
        <f>IF(基本情報入力シート!X1978="","",基本情報入力シート!X1978)</f>
        <v/>
      </c>
      <c r="N1953" s="157" t="str">
        <f>IF(基本情報入力シート!Y1978="","",基本情報入力シート!Y1978)</f>
        <v/>
      </c>
      <c r="O1953" s="164"/>
      <c r="P1953" s="43"/>
      <c r="Q1953" s="860"/>
      <c r="R1953" s="861"/>
      <c r="S1953" s="154" t="str">
        <f>IFERROR(ROUNDDOWN(Q1953*VLOOKUP(N1953,【参考】数式用!$AR$2:$AW$48,MATCH(P1953,【参考】数式用!$AT$4:$AW$4)+2,FALSE)*0.5, 0), "")</f>
        <v/>
      </c>
      <c r="T1953" s="47"/>
      <c r="U1953" s="156" t="str">
        <f>IFERROR(IF(AG1953&lt;&gt;"",Q1953*VLOOKUP(N1953,【参考】数式用!$AG$2:$AL$48,MATCH(P1953,【参考】数式用!$AI$4:$AL$4,0)+2,0), ""), "")</f>
        <v/>
      </c>
      <c r="V1953" s="42"/>
      <c r="W1953" s="862"/>
      <c r="X1953" s="863"/>
      <c r="Y1953" s="43"/>
      <c r="Z1953" s="48"/>
      <c r="AA1953" s="155"/>
      <c r="AB1953" s="49"/>
      <c r="AC1953" s="864" t="str">
        <f>IFERROR(IF(AG1953&lt;&gt;"",Z1953*VLOOKUP(N1953,【参考】数式用!$AG$2:$AL$48,MATCH(Y1953,【参考】数式用!$AI$4:$AL$4,0)+2,0), ""), "")</f>
        <v/>
      </c>
      <c r="AD1953" s="864"/>
      <c r="AE1953" s="409"/>
      <c r="AF1953" s="53"/>
      <c r="AG1953" s="421" t="str">
        <f>IFERROR(VLOOKUP(O1953, 【参考】数式用!$AY$5:$AY$13, 1, FALSE), "")</f>
        <v/>
      </c>
      <c r="AH1953" s="422" t="str">
        <f>IFERROR(VLOOKUP(N1953, 【参考】数式用!$BA$2:$BB$48, 2, FALSE), "")</f>
        <v/>
      </c>
      <c r="AI1953" s="423" t="str">
        <f t="shared" si="62"/>
        <v/>
      </c>
      <c r="AJ1953" s="424" t="str">
        <f t="shared" si="63"/>
        <v/>
      </c>
    </row>
    <row r="1954" spans="1:36" ht="30" customHeight="1">
      <c r="A1954" s="153">
        <v>1941</v>
      </c>
      <c r="B1954" s="857" t="str">
        <f>IF(基本情報入力シート!C1979="","",基本情報入力シート!C1979)</f>
        <v/>
      </c>
      <c r="C1954" s="858"/>
      <c r="D1954" s="858"/>
      <c r="E1954" s="858"/>
      <c r="F1954" s="858"/>
      <c r="G1954" s="858"/>
      <c r="H1954" s="858"/>
      <c r="I1954" s="859"/>
      <c r="J1954" s="405" t="str">
        <f>IF(基本情報入力シート!M1979="","",基本情報入力シート!M1979)</f>
        <v/>
      </c>
      <c r="K1954" s="406" t="str">
        <f>IF(基本情報入力シート!R1979="","",基本情報入力シート!R1979)</f>
        <v/>
      </c>
      <c r="L1954" s="406" t="str">
        <f>IF(基本情報入力シート!W1979="","",基本情報入力シート!W1979)</f>
        <v/>
      </c>
      <c r="M1954" s="405" t="str">
        <f>IF(基本情報入力シート!X1979="","",基本情報入力シート!X1979)</f>
        <v/>
      </c>
      <c r="N1954" s="157" t="str">
        <f>IF(基本情報入力シート!Y1979="","",基本情報入力シート!Y1979)</f>
        <v/>
      </c>
      <c r="O1954" s="164"/>
      <c r="P1954" s="43"/>
      <c r="Q1954" s="860"/>
      <c r="R1954" s="861"/>
      <c r="S1954" s="154" t="str">
        <f>IFERROR(ROUNDDOWN(Q1954*VLOOKUP(N1954,【参考】数式用!$AR$2:$AW$48,MATCH(P1954,【参考】数式用!$AT$4:$AW$4)+2,FALSE)*0.5, 0), "")</f>
        <v/>
      </c>
      <c r="T1954" s="47"/>
      <c r="U1954" s="156" t="str">
        <f>IFERROR(IF(AG1954&lt;&gt;"",Q1954*VLOOKUP(N1954,【参考】数式用!$AG$2:$AL$48,MATCH(P1954,【参考】数式用!$AI$4:$AL$4,0)+2,0), ""), "")</f>
        <v/>
      </c>
      <c r="V1954" s="42"/>
      <c r="W1954" s="862"/>
      <c r="X1954" s="863"/>
      <c r="Y1954" s="43"/>
      <c r="Z1954" s="48"/>
      <c r="AA1954" s="155"/>
      <c r="AB1954" s="49"/>
      <c r="AC1954" s="864" t="str">
        <f>IFERROR(IF(AG1954&lt;&gt;"",Z1954*VLOOKUP(N1954,【参考】数式用!$AG$2:$AL$48,MATCH(Y1954,【参考】数式用!$AI$4:$AL$4,0)+2,0), ""), "")</f>
        <v/>
      </c>
      <c r="AD1954" s="864"/>
      <c r="AE1954" s="409"/>
      <c r="AF1954" s="53"/>
      <c r="AG1954" s="421" t="str">
        <f>IFERROR(VLOOKUP(O1954, 【参考】数式用!$AY$5:$AY$13, 1, FALSE), "")</f>
        <v/>
      </c>
      <c r="AH1954" s="422" t="str">
        <f>IFERROR(VLOOKUP(N1954, 【参考】数式用!$BA$2:$BB$48, 2, FALSE), "")</f>
        <v/>
      </c>
      <c r="AI1954" s="423" t="str">
        <f t="shared" si="62"/>
        <v/>
      </c>
      <c r="AJ1954" s="424" t="str">
        <f t="shared" si="63"/>
        <v/>
      </c>
    </row>
    <row r="1955" spans="1:36" ht="30" customHeight="1">
      <c r="A1955" s="153">
        <v>1942</v>
      </c>
      <c r="B1955" s="857" t="str">
        <f>IF(基本情報入力シート!C1980="","",基本情報入力シート!C1980)</f>
        <v/>
      </c>
      <c r="C1955" s="858"/>
      <c r="D1955" s="858"/>
      <c r="E1955" s="858"/>
      <c r="F1955" s="858"/>
      <c r="G1955" s="858"/>
      <c r="H1955" s="858"/>
      <c r="I1955" s="859"/>
      <c r="J1955" s="405" t="str">
        <f>IF(基本情報入力シート!M1980="","",基本情報入力シート!M1980)</f>
        <v/>
      </c>
      <c r="K1955" s="406" t="str">
        <f>IF(基本情報入力シート!R1980="","",基本情報入力シート!R1980)</f>
        <v/>
      </c>
      <c r="L1955" s="406" t="str">
        <f>IF(基本情報入力シート!W1980="","",基本情報入力シート!W1980)</f>
        <v/>
      </c>
      <c r="M1955" s="405" t="str">
        <f>IF(基本情報入力シート!X1980="","",基本情報入力シート!X1980)</f>
        <v/>
      </c>
      <c r="N1955" s="157" t="str">
        <f>IF(基本情報入力シート!Y1980="","",基本情報入力シート!Y1980)</f>
        <v/>
      </c>
      <c r="O1955" s="164"/>
      <c r="P1955" s="43"/>
      <c r="Q1955" s="860"/>
      <c r="R1955" s="861"/>
      <c r="S1955" s="154" t="str">
        <f>IFERROR(ROUNDDOWN(Q1955*VLOOKUP(N1955,【参考】数式用!$AR$2:$AW$48,MATCH(P1955,【参考】数式用!$AT$4:$AW$4)+2,FALSE)*0.5, 0), "")</f>
        <v/>
      </c>
      <c r="T1955" s="47"/>
      <c r="U1955" s="156" t="str">
        <f>IFERROR(IF(AG1955&lt;&gt;"",Q1955*VLOOKUP(N1955,【参考】数式用!$AG$2:$AL$48,MATCH(P1955,【参考】数式用!$AI$4:$AL$4,0)+2,0), ""), "")</f>
        <v/>
      </c>
      <c r="V1955" s="42"/>
      <c r="W1955" s="862"/>
      <c r="X1955" s="863"/>
      <c r="Y1955" s="43"/>
      <c r="Z1955" s="48"/>
      <c r="AA1955" s="155"/>
      <c r="AB1955" s="49"/>
      <c r="AC1955" s="864" t="str">
        <f>IFERROR(IF(AG1955&lt;&gt;"",Z1955*VLOOKUP(N1955,【参考】数式用!$AG$2:$AL$48,MATCH(Y1955,【参考】数式用!$AI$4:$AL$4,0)+2,0), ""), "")</f>
        <v/>
      </c>
      <c r="AD1955" s="864"/>
      <c r="AE1955" s="409"/>
      <c r="AF1955" s="53"/>
      <c r="AG1955" s="421" t="str">
        <f>IFERROR(VLOOKUP(O1955, 【参考】数式用!$AY$5:$AY$13, 1, FALSE), "")</f>
        <v/>
      </c>
      <c r="AH1955" s="422" t="str">
        <f>IFERROR(VLOOKUP(N1955, 【参考】数式用!$BA$2:$BB$48, 2, FALSE), "")</f>
        <v/>
      </c>
      <c r="AI1955" s="423" t="str">
        <f t="shared" si="62"/>
        <v/>
      </c>
      <c r="AJ1955" s="424" t="str">
        <f t="shared" si="63"/>
        <v/>
      </c>
    </row>
    <row r="1956" spans="1:36" ht="30" customHeight="1">
      <c r="A1956" s="153">
        <v>1943</v>
      </c>
      <c r="B1956" s="857" t="str">
        <f>IF(基本情報入力シート!C1981="","",基本情報入力シート!C1981)</f>
        <v/>
      </c>
      <c r="C1956" s="858"/>
      <c r="D1956" s="858"/>
      <c r="E1956" s="858"/>
      <c r="F1956" s="858"/>
      <c r="G1956" s="858"/>
      <c r="H1956" s="858"/>
      <c r="I1956" s="859"/>
      <c r="J1956" s="405" t="str">
        <f>IF(基本情報入力シート!M1981="","",基本情報入力シート!M1981)</f>
        <v/>
      </c>
      <c r="K1956" s="406" t="str">
        <f>IF(基本情報入力シート!R1981="","",基本情報入力シート!R1981)</f>
        <v/>
      </c>
      <c r="L1956" s="406" t="str">
        <f>IF(基本情報入力シート!W1981="","",基本情報入力シート!W1981)</f>
        <v/>
      </c>
      <c r="M1956" s="405" t="str">
        <f>IF(基本情報入力シート!X1981="","",基本情報入力シート!X1981)</f>
        <v/>
      </c>
      <c r="N1956" s="157" t="str">
        <f>IF(基本情報入力シート!Y1981="","",基本情報入力シート!Y1981)</f>
        <v/>
      </c>
      <c r="O1956" s="164"/>
      <c r="P1956" s="43"/>
      <c r="Q1956" s="860"/>
      <c r="R1956" s="861"/>
      <c r="S1956" s="154" t="str">
        <f>IFERROR(ROUNDDOWN(Q1956*VLOOKUP(N1956,【参考】数式用!$AR$2:$AW$48,MATCH(P1956,【参考】数式用!$AT$4:$AW$4)+2,FALSE)*0.5, 0), "")</f>
        <v/>
      </c>
      <c r="T1956" s="47"/>
      <c r="U1956" s="156" t="str">
        <f>IFERROR(IF(AG1956&lt;&gt;"",Q1956*VLOOKUP(N1956,【参考】数式用!$AG$2:$AL$48,MATCH(P1956,【参考】数式用!$AI$4:$AL$4,0)+2,0), ""), "")</f>
        <v/>
      </c>
      <c r="V1956" s="42"/>
      <c r="W1956" s="862"/>
      <c r="X1956" s="863"/>
      <c r="Y1956" s="43"/>
      <c r="Z1956" s="48"/>
      <c r="AA1956" s="155"/>
      <c r="AB1956" s="49"/>
      <c r="AC1956" s="864" t="str">
        <f>IFERROR(IF(AG1956&lt;&gt;"",Z1956*VLOOKUP(N1956,【参考】数式用!$AG$2:$AL$48,MATCH(Y1956,【参考】数式用!$AI$4:$AL$4,0)+2,0), ""), "")</f>
        <v/>
      </c>
      <c r="AD1956" s="864"/>
      <c r="AE1956" s="409"/>
      <c r="AF1956" s="53"/>
      <c r="AG1956" s="421" t="str">
        <f>IFERROR(VLOOKUP(O1956, 【参考】数式用!$AY$5:$AY$13, 1, FALSE), "")</f>
        <v/>
      </c>
      <c r="AH1956" s="422" t="str">
        <f>IFERROR(VLOOKUP(N1956, 【参考】数式用!$BA$2:$BB$48, 2, FALSE), "")</f>
        <v/>
      </c>
      <c r="AI1956" s="423" t="str">
        <f t="shared" si="62"/>
        <v/>
      </c>
      <c r="AJ1956" s="424" t="str">
        <f t="shared" si="63"/>
        <v/>
      </c>
    </row>
    <row r="1957" spans="1:36" ht="30" customHeight="1">
      <c r="A1957" s="153">
        <v>1944</v>
      </c>
      <c r="B1957" s="857" t="str">
        <f>IF(基本情報入力シート!C1982="","",基本情報入力シート!C1982)</f>
        <v/>
      </c>
      <c r="C1957" s="858"/>
      <c r="D1957" s="858"/>
      <c r="E1957" s="858"/>
      <c r="F1957" s="858"/>
      <c r="G1957" s="858"/>
      <c r="H1957" s="858"/>
      <c r="I1957" s="859"/>
      <c r="J1957" s="405" t="str">
        <f>IF(基本情報入力シート!M1982="","",基本情報入力シート!M1982)</f>
        <v/>
      </c>
      <c r="K1957" s="406" t="str">
        <f>IF(基本情報入力シート!R1982="","",基本情報入力シート!R1982)</f>
        <v/>
      </c>
      <c r="L1957" s="406" t="str">
        <f>IF(基本情報入力シート!W1982="","",基本情報入力シート!W1982)</f>
        <v/>
      </c>
      <c r="M1957" s="405" t="str">
        <f>IF(基本情報入力シート!X1982="","",基本情報入力シート!X1982)</f>
        <v/>
      </c>
      <c r="N1957" s="157" t="str">
        <f>IF(基本情報入力シート!Y1982="","",基本情報入力シート!Y1982)</f>
        <v/>
      </c>
      <c r="O1957" s="164"/>
      <c r="P1957" s="43"/>
      <c r="Q1957" s="860"/>
      <c r="R1957" s="861"/>
      <c r="S1957" s="154" t="str">
        <f>IFERROR(ROUNDDOWN(Q1957*VLOOKUP(N1957,【参考】数式用!$AR$2:$AW$48,MATCH(P1957,【参考】数式用!$AT$4:$AW$4)+2,FALSE)*0.5, 0), "")</f>
        <v/>
      </c>
      <c r="T1957" s="47"/>
      <c r="U1957" s="156" t="str">
        <f>IFERROR(IF(AG1957&lt;&gt;"",Q1957*VLOOKUP(N1957,【参考】数式用!$AG$2:$AL$48,MATCH(P1957,【参考】数式用!$AI$4:$AL$4,0)+2,0), ""), "")</f>
        <v/>
      </c>
      <c r="V1957" s="42"/>
      <c r="W1957" s="862"/>
      <c r="X1957" s="863"/>
      <c r="Y1957" s="43"/>
      <c r="Z1957" s="48"/>
      <c r="AA1957" s="155"/>
      <c r="AB1957" s="49"/>
      <c r="AC1957" s="864" t="str">
        <f>IFERROR(IF(AG1957&lt;&gt;"",Z1957*VLOOKUP(N1957,【参考】数式用!$AG$2:$AL$48,MATCH(Y1957,【参考】数式用!$AI$4:$AL$4,0)+2,0), ""), "")</f>
        <v/>
      </c>
      <c r="AD1957" s="864"/>
      <c r="AE1957" s="409"/>
      <c r="AF1957" s="53"/>
      <c r="AG1957" s="421" t="str">
        <f>IFERROR(VLOOKUP(O1957, 【参考】数式用!$AY$5:$AY$13, 1, FALSE), "")</f>
        <v/>
      </c>
      <c r="AH1957" s="422" t="str">
        <f>IFERROR(VLOOKUP(N1957, 【参考】数式用!$BA$2:$BB$48, 2, FALSE), "")</f>
        <v/>
      </c>
      <c r="AI1957" s="423" t="str">
        <f t="shared" si="62"/>
        <v/>
      </c>
      <c r="AJ1957" s="424" t="str">
        <f t="shared" si="63"/>
        <v/>
      </c>
    </row>
    <row r="1958" spans="1:36" ht="30" customHeight="1">
      <c r="A1958" s="153">
        <v>1945</v>
      </c>
      <c r="B1958" s="857" t="str">
        <f>IF(基本情報入力シート!C1983="","",基本情報入力シート!C1983)</f>
        <v/>
      </c>
      <c r="C1958" s="858"/>
      <c r="D1958" s="858"/>
      <c r="E1958" s="858"/>
      <c r="F1958" s="858"/>
      <c r="G1958" s="858"/>
      <c r="H1958" s="858"/>
      <c r="I1958" s="859"/>
      <c r="J1958" s="405" t="str">
        <f>IF(基本情報入力シート!M1983="","",基本情報入力シート!M1983)</f>
        <v/>
      </c>
      <c r="K1958" s="406" t="str">
        <f>IF(基本情報入力シート!R1983="","",基本情報入力シート!R1983)</f>
        <v/>
      </c>
      <c r="L1958" s="406" t="str">
        <f>IF(基本情報入力シート!W1983="","",基本情報入力シート!W1983)</f>
        <v/>
      </c>
      <c r="M1958" s="405" t="str">
        <f>IF(基本情報入力シート!X1983="","",基本情報入力シート!X1983)</f>
        <v/>
      </c>
      <c r="N1958" s="157" t="str">
        <f>IF(基本情報入力シート!Y1983="","",基本情報入力シート!Y1983)</f>
        <v/>
      </c>
      <c r="O1958" s="164"/>
      <c r="P1958" s="43"/>
      <c r="Q1958" s="860"/>
      <c r="R1958" s="861"/>
      <c r="S1958" s="154" t="str">
        <f>IFERROR(ROUNDDOWN(Q1958*VLOOKUP(N1958,【参考】数式用!$AR$2:$AW$48,MATCH(P1958,【参考】数式用!$AT$4:$AW$4)+2,FALSE)*0.5, 0), "")</f>
        <v/>
      </c>
      <c r="T1958" s="47"/>
      <c r="U1958" s="156" t="str">
        <f>IFERROR(IF(AG1958&lt;&gt;"",Q1958*VLOOKUP(N1958,【参考】数式用!$AG$2:$AL$48,MATCH(P1958,【参考】数式用!$AI$4:$AL$4,0)+2,0), ""), "")</f>
        <v/>
      </c>
      <c r="V1958" s="42"/>
      <c r="W1958" s="862"/>
      <c r="X1958" s="863"/>
      <c r="Y1958" s="43"/>
      <c r="Z1958" s="48"/>
      <c r="AA1958" s="155"/>
      <c r="AB1958" s="49"/>
      <c r="AC1958" s="864" t="str">
        <f>IFERROR(IF(AG1958&lt;&gt;"",Z1958*VLOOKUP(N1958,【参考】数式用!$AG$2:$AL$48,MATCH(Y1958,【参考】数式用!$AI$4:$AL$4,0)+2,0), ""), "")</f>
        <v/>
      </c>
      <c r="AD1958" s="864"/>
      <c r="AE1958" s="409"/>
      <c r="AF1958" s="53"/>
      <c r="AG1958" s="421" t="str">
        <f>IFERROR(VLOOKUP(O1958, 【参考】数式用!$AY$5:$AY$13, 1, FALSE), "")</f>
        <v/>
      </c>
      <c r="AH1958" s="422" t="str">
        <f>IFERROR(VLOOKUP(N1958, 【参考】数式用!$BA$2:$BB$48, 2, FALSE), "")</f>
        <v/>
      </c>
      <c r="AI1958" s="423" t="str">
        <f t="shared" si="62"/>
        <v/>
      </c>
      <c r="AJ1958" s="424" t="str">
        <f t="shared" si="63"/>
        <v/>
      </c>
    </row>
    <row r="1959" spans="1:36" ht="30" customHeight="1">
      <c r="A1959" s="153">
        <v>1946</v>
      </c>
      <c r="B1959" s="857" t="str">
        <f>IF(基本情報入力シート!C1984="","",基本情報入力シート!C1984)</f>
        <v/>
      </c>
      <c r="C1959" s="858"/>
      <c r="D1959" s="858"/>
      <c r="E1959" s="858"/>
      <c r="F1959" s="858"/>
      <c r="G1959" s="858"/>
      <c r="H1959" s="858"/>
      <c r="I1959" s="859"/>
      <c r="J1959" s="405" t="str">
        <f>IF(基本情報入力シート!M1984="","",基本情報入力シート!M1984)</f>
        <v/>
      </c>
      <c r="K1959" s="406" t="str">
        <f>IF(基本情報入力シート!R1984="","",基本情報入力シート!R1984)</f>
        <v/>
      </c>
      <c r="L1959" s="406" t="str">
        <f>IF(基本情報入力シート!W1984="","",基本情報入力シート!W1984)</f>
        <v/>
      </c>
      <c r="M1959" s="405" t="str">
        <f>IF(基本情報入力シート!X1984="","",基本情報入力シート!X1984)</f>
        <v/>
      </c>
      <c r="N1959" s="157" t="str">
        <f>IF(基本情報入力シート!Y1984="","",基本情報入力シート!Y1984)</f>
        <v/>
      </c>
      <c r="O1959" s="164"/>
      <c r="P1959" s="43"/>
      <c r="Q1959" s="860"/>
      <c r="R1959" s="861"/>
      <c r="S1959" s="154" t="str">
        <f>IFERROR(ROUNDDOWN(Q1959*VLOOKUP(N1959,【参考】数式用!$AR$2:$AW$48,MATCH(P1959,【参考】数式用!$AT$4:$AW$4)+2,FALSE)*0.5, 0), "")</f>
        <v/>
      </c>
      <c r="T1959" s="47"/>
      <c r="U1959" s="156" t="str">
        <f>IFERROR(IF(AG1959&lt;&gt;"",Q1959*VLOOKUP(N1959,【参考】数式用!$AG$2:$AL$48,MATCH(P1959,【参考】数式用!$AI$4:$AL$4,0)+2,0), ""), "")</f>
        <v/>
      </c>
      <c r="V1959" s="42"/>
      <c r="W1959" s="862"/>
      <c r="X1959" s="863"/>
      <c r="Y1959" s="43"/>
      <c r="Z1959" s="48"/>
      <c r="AA1959" s="155"/>
      <c r="AB1959" s="49"/>
      <c r="AC1959" s="864" t="str">
        <f>IFERROR(IF(AG1959&lt;&gt;"",Z1959*VLOOKUP(N1959,【参考】数式用!$AG$2:$AL$48,MATCH(Y1959,【参考】数式用!$AI$4:$AL$4,0)+2,0), ""), "")</f>
        <v/>
      </c>
      <c r="AD1959" s="864"/>
      <c r="AE1959" s="409"/>
      <c r="AF1959" s="53"/>
      <c r="AG1959" s="421" t="str">
        <f>IFERROR(VLOOKUP(O1959, 【参考】数式用!$AY$5:$AY$13, 1, FALSE), "")</f>
        <v/>
      </c>
      <c r="AH1959" s="422" t="str">
        <f>IFERROR(VLOOKUP(N1959, 【参考】数式用!$BA$2:$BB$48, 2, FALSE), "")</f>
        <v/>
      </c>
      <c r="AI1959" s="423" t="str">
        <f t="shared" si="62"/>
        <v/>
      </c>
      <c r="AJ1959" s="424" t="str">
        <f t="shared" si="63"/>
        <v/>
      </c>
    </row>
    <row r="1960" spans="1:36" ht="30" customHeight="1">
      <c r="A1960" s="153">
        <v>1947</v>
      </c>
      <c r="B1960" s="857" t="str">
        <f>IF(基本情報入力シート!C1985="","",基本情報入力シート!C1985)</f>
        <v/>
      </c>
      <c r="C1960" s="858"/>
      <c r="D1960" s="858"/>
      <c r="E1960" s="858"/>
      <c r="F1960" s="858"/>
      <c r="G1960" s="858"/>
      <c r="H1960" s="858"/>
      <c r="I1960" s="859"/>
      <c r="J1960" s="405" t="str">
        <f>IF(基本情報入力シート!M1985="","",基本情報入力シート!M1985)</f>
        <v/>
      </c>
      <c r="K1960" s="406" t="str">
        <f>IF(基本情報入力シート!R1985="","",基本情報入力シート!R1985)</f>
        <v/>
      </c>
      <c r="L1960" s="406" t="str">
        <f>IF(基本情報入力シート!W1985="","",基本情報入力シート!W1985)</f>
        <v/>
      </c>
      <c r="M1960" s="405" t="str">
        <f>IF(基本情報入力シート!X1985="","",基本情報入力シート!X1985)</f>
        <v/>
      </c>
      <c r="N1960" s="157" t="str">
        <f>IF(基本情報入力シート!Y1985="","",基本情報入力シート!Y1985)</f>
        <v/>
      </c>
      <c r="O1960" s="164"/>
      <c r="P1960" s="43"/>
      <c r="Q1960" s="860"/>
      <c r="R1960" s="861"/>
      <c r="S1960" s="154" t="str">
        <f>IFERROR(ROUNDDOWN(Q1960*VLOOKUP(N1960,【参考】数式用!$AR$2:$AW$48,MATCH(P1960,【参考】数式用!$AT$4:$AW$4)+2,FALSE)*0.5, 0), "")</f>
        <v/>
      </c>
      <c r="T1960" s="47"/>
      <c r="U1960" s="156" t="str">
        <f>IFERROR(IF(AG1960&lt;&gt;"",Q1960*VLOOKUP(N1960,【参考】数式用!$AG$2:$AL$48,MATCH(P1960,【参考】数式用!$AI$4:$AL$4,0)+2,0), ""), "")</f>
        <v/>
      </c>
      <c r="V1960" s="42"/>
      <c r="W1960" s="862"/>
      <c r="X1960" s="863"/>
      <c r="Y1960" s="43"/>
      <c r="Z1960" s="48"/>
      <c r="AA1960" s="155"/>
      <c r="AB1960" s="49"/>
      <c r="AC1960" s="864" t="str">
        <f>IFERROR(IF(AG1960&lt;&gt;"",Z1960*VLOOKUP(N1960,【参考】数式用!$AG$2:$AL$48,MATCH(Y1960,【参考】数式用!$AI$4:$AL$4,0)+2,0), ""), "")</f>
        <v/>
      </c>
      <c r="AD1960" s="864"/>
      <c r="AE1960" s="409"/>
      <c r="AF1960" s="53"/>
      <c r="AG1960" s="421" t="str">
        <f>IFERROR(VLOOKUP(O1960, 【参考】数式用!$AY$5:$AY$13, 1, FALSE), "")</f>
        <v/>
      </c>
      <c r="AH1960" s="422" t="str">
        <f>IFERROR(VLOOKUP(N1960, 【参考】数式用!$BA$2:$BB$48, 2, FALSE), "")</f>
        <v/>
      </c>
      <c r="AI1960" s="423" t="str">
        <f t="shared" ref="AI1960:AI2013" si="64">IF(AND(OR(P1960="処遇改善加算Ⅰ",P1960="処遇改善加算Ⅱ"),AH1960="対象"), 1,"")</f>
        <v/>
      </c>
      <c r="AJ1960" s="424" t="str">
        <f t="shared" ref="AJ1960:AJ2013" si="65">IF(OR(Y1960="処遇改善加算Ⅰ",Y1960="処遇改善加算Ⅱ"),IF(AND(N1960&lt;&gt;"訪問型サービス（総合事業）",N1960&lt;&gt;"通所型サービス（総合事業）",N1960&lt;&gt;"（介護予防）短期入所生活介護",N1960&lt;&gt;"（介護予防）短期入所療養介護（老健）",N1960&lt;&gt;"（介護予防）短期入所療養介護 （病院等（老健以外）)",N1960&lt;&gt;"（介護予防）短期入所療養介護（医療院）"),1,""),"")</f>
        <v/>
      </c>
    </row>
    <row r="1961" spans="1:36" ht="30" customHeight="1">
      <c r="A1961" s="153">
        <v>1948</v>
      </c>
      <c r="B1961" s="857" t="str">
        <f>IF(基本情報入力シート!C1986="","",基本情報入力シート!C1986)</f>
        <v/>
      </c>
      <c r="C1961" s="858"/>
      <c r="D1961" s="858"/>
      <c r="E1961" s="858"/>
      <c r="F1961" s="858"/>
      <c r="G1961" s="858"/>
      <c r="H1961" s="858"/>
      <c r="I1961" s="859"/>
      <c r="J1961" s="405" t="str">
        <f>IF(基本情報入力シート!M1986="","",基本情報入力シート!M1986)</f>
        <v/>
      </c>
      <c r="K1961" s="406" t="str">
        <f>IF(基本情報入力シート!R1986="","",基本情報入力シート!R1986)</f>
        <v/>
      </c>
      <c r="L1961" s="406" t="str">
        <f>IF(基本情報入力シート!W1986="","",基本情報入力シート!W1986)</f>
        <v/>
      </c>
      <c r="M1961" s="405" t="str">
        <f>IF(基本情報入力シート!X1986="","",基本情報入力シート!X1986)</f>
        <v/>
      </c>
      <c r="N1961" s="157" t="str">
        <f>IF(基本情報入力シート!Y1986="","",基本情報入力シート!Y1986)</f>
        <v/>
      </c>
      <c r="O1961" s="164"/>
      <c r="P1961" s="43"/>
      <c r="Q1961" s="860"/>
      <c r="R1961" s="861"/>
      <c r="S1961" s="154" t="str">
        <f>IFERROR(ROUNDDOWN(Q1961*VLOOKUP(N1961,【参考】数式用!$AR$2:$AW$48,MATCH(P1961,【参考】数式用!$AT$4:$AW$4)+2,FALSE)*0.5, 0), "")</f>
        <v/>
      </c>
      <c r="T1961" s="47"/>
      <c r="U1961" s="156" t="str">
        <f>IFERROR(IF(AG1961&lt;&gt;"",Q1961*VLOOKUP(N1961,【参考】数式用!$AG$2:$AL$48,MATCH(P1961,【参考】数式用!$AI$4:$AL$4,0)+2,0), ""), "")</f>
        <v/>
      </c>
      <c r="V1961" s="42"/>
      <c r="W1961" s="862"/>
      <c r="X1961" s="863"/>
      <c r="Y1961" s="43"/>
      <c r="Z1961" s="48"/>
      <c r="AA1961" s="155"/>
      <c r="AB1961" s="49"/>
      <c r="AC1961" s="864" t="str">
        <f>IFERROR(IF(AG1961&lt;&gt;"",Z1961*VLOOKUP(N1961,【参考】数式用!$AG$2:$AL$48,MATCH(Y1961,【参考】数式用!$AI$4:$AL$4,0)+2,0), ""), "")</f>
        <v/>
      </c>
      <c r="AD1961" s="864"/>
      <c r="AE1961" s="409"/>
      <c r="AF1961" s="53"/>
      <c r="AG1961" s="421" t="str">
        <f>IFERROR(VLOOKUP(O1961, 【参考】数式用!$AY$5:$AY$13, 1, FALSE), "")</f>
        <v/>
      </c>
      <c r="AH1961" s="422" t="str">
        <f>IFERROR(VLOOKUP(N1961, 【参考】数式用!$BA$2:$BB$48, 2, FALSE), "")</f>
        <v/>
      </c>
      <c r="AI1961" s="423" t="str">
        <f t="shared" si="64"/>
        <v/>
      </c>
      <c r="AJ1961" s="424" t="str">
        <f t="shared" si="65"/>
        <v/>
      </c>
    </row>
    <row r="1962" spans="1:36" ht="30" customHeight="1">
      <c r="A1962" s="153">
        <v>1949</v>
      </c>
      <c r="B1962" s="857" t="str">
        <f>IF(基本情報入力シート!C1987="","",基本情報入力シート!C1987)</f>
        <v/>
      </c>
      <c r="C1962" s="858"/>
      <c r="D1962" s="858"/>
      <c r="E1962" s="858"/>
      <c r="F1962" s="858"/>
      <c r="G1962" s="858"/>
      <c r="H1962" s="858"/>
      <c r="I1962" s="859"/>
      <c r="J1962" s="405" t="str">
        <f>IF(基本情報入力シート!M1987="","",基本情報入力シート!M1987)</f>
        <v/>
      </c>
      <c r="K1962" s="406" t="str">
        <f>IF(基本情報入力シート!R1987="","",基本情報入力シート!R1987)</f>
        <v/>
      </c>
      <c r="L1962" s="406" t="str">
        <f>IF(基本情報入力シート!W1987="","",基本情報入力シート!W1987)</f>
        <v/>
      </c>
      <c r="M1962" s="405" t="str">
        <f>IF(基本情報入力シート!X1987="","",基本情報入力シート!X1987)</f>
        <v/>
      </c>
      <c r="N1962" s="157" t="str">
        <f>IF(基本情報入力シート!Y1987="","",基本情報入力シート!Y1987)</f>
        <v/>
      </c>
      <c r="O1962" s="164"/>
      <c r="P1962" s="43"/>
      <c r="Q1962" s="860"/>
      <c r="R1962" s="861"/>
      <c r="S1962" s="154" t="str">
        <f>IFERROR(ROUNDDOWN(Q1962*VLOOKUP(N1962,【参考】数式用!$AR$2:$AW$48,MATCH(P1962,【参考】数式用!$AT$4:$AW$4)+2,FALSE)*0.5, 0), "")</f>
        <v/>
      </c>
      <c r="T1962" s="47"/>
      <c r="U1962" s="156" t="str">
        <f>IFERROR(IF(AG1962&lt;&gt;"",Q1962*VLOOKUP(N1962,【参考】数式用!$AG$2:$AL$48,MATCH(P1962,【参考】数式用!$AI$4:$AL$4,0)+2,0), ""), "")</f>
        <v/>
      </c>
      <c r="V1962" s="42"/>
      <c r="W1962" s="862"/>
      <c r="X1962" s="863"/>
      <c r="Y1962" s="43"/>
      <c r="Z1962" s="48"/>
      <c r="AA1962" s="155"/>
      <c r="AB1962" s="49"/>
      <c r="AC1962" s="864" t="str">
        <f>IFERROR(IF(AG1962&lt;&gt;"",Z1962*VLOOKUP(N1962,【参考】数式用!$AG$2:$AL$48,MATCH(Y1962,【参考】数式用!$AI$4:$AL$4,0)+2,0), ""), "")</f>
        <v/>
      </c>
      <c r="AD1962" s="864"/>
      <c r="AE1962" s="409"/>
      <c r="AF1962" s="53"/>
      <c r="AG1962" s="421" t="str">
        <f>IFERROR(VLOOKUP(O1962, 【参考】数式用!$AY$5:$AY$13, 1, FALSE), "")</f>
        <v/>
      </c>
      <c r="AH1962" s="422" t="str">
        <f>IFERROR(VLOOKUP(N1962, 【参考】数式用!$BA$2:$BB$48, 2, FALSE), "")</f>
        <v/>
      </c>
      <c r="AI1962" s="423" t="str">
        <f t="shared" si="64"/>
        <v/>
      </c>
      <c r="AJ1962" s="424" t="str">
        <f t="shared" si="65"/>
        <v/>
      </c>
    </row>
    <row r="1963" spans="1:36" ht="30" customHeight="1">
      <c r="A1963" s="153">
        <v>1950</v>
      </c>
      <c r="B1963" s="857" t="str">
        <f>IF(基本情報入力シート!C1988="","",基本情報入力シート!C1988)</f>
        <v/>
      </c>
      <c r="C1963" s="858"/>
      <c r="D1963" s="858"/>
      <c r="E1963" s="858"/>
      <c r="F1963" s="858"/>
      <c r="G1963" s="858"/>
      <c r="H1963" s="858"/>
      <c r="I1963" s="859"/>
      <c r="J1963" s="405" t="str">
        <f>IF(基本情報入力シート!M1988="","",基本情報入力シート!M1988)</f>
        <v/>
      </c>
      <c r="K1963" s="406" t="str">
        <f>IF(基本情報入力シート!R1988="","",基本情報入力シート!R1988)</f>
        <v/>
      </c>
      <c r="L1963" s="406" t="str">
        <f>IF(基本情報入力シート!W1988="","",基本情報入力シート!W1988)</f>
        <v/>
      </c>
      <c r="M1963" s="405" t="str">
        <f>IF(基本情報入力シート!X1988="","",基本情報入力シート!X1988)</f>
        <v/>
      </c>
      <c r="N1963" s="157" t="str">
        <f>IF(基本情報入力シート!Y1988="","",基本情報入力シート!Y1988)</f>
        <v/>
      </c>
      <c r="O1963" s="164"/>
      <c r="P1963" s="43"/>
      <c r="Q1963" s="860"/>
      <c r="R1963" s="861"/>
      <c r="S1963" s="154" t="str">
        <f>IFERROR(ROUNDDOWN(Q1963*VLOOKUP(N1963,【参考】数式用!$AR$2:$AW$48,MATCH(P1963,【参考】数式用!$AT$4:$AW$4)+2,FALSE)*0.5, 0), "")</f>
        <v/>
      </c>
      <c r="T1963" s="47"/>
      <c r="U1963" s="156" t="str">
        <f>IFERROR(IF(AG1963&lt;&gt;"",Q1963*VLOOKUP(N1963,【参考】数式用!$AG$2:$AL$48,MATCH(P1963,【参考】数式用!$AI$4:$AL$4,0)+2,0), ""), "")</f>
        <v/>
      </c>
      <c r="V1963" s="42"/>
      <c r="W1963" s="862"/>
      <c r="X1963" s="863"/>
      <c r="Y1963" s="43"/>
      <c r="Z1963" s="48"/>
      <c r="AA1963" s="155"/>
      <c r="AB1963" s="49"/>
      <c r="AC1963" s="864" t="str">
        <f>IFERROR(IF(AG1963&lt;&gt;"",Z1963*VLOOKUP(N1963,【参考】数式用!$AG$2:$AL$48,MATCH(Y1963,【参考】数式用!$AI$4:$AL$4,0)+2,0), ""), "")</f>
        <v/>
      </c>
      <c r="AD1963" s="864"/>
      <c r="AE1963" s="409"/>
      <c r="AF1963" s="53"/>
      <c r="AG1963" s="421" t="str">
        <f>IFERROR(VLOOKUP(O1963, 【参考】数式用!$AY$5:$AY$13, 1, FALSE), "")</f>
        <v/>
      </c>
      <c r="AH1963" s="422" t="str">
        <f>IFERROR(VLOOKUP(N1963, 【参考】数式用!$BA$2:$BB$48, 2, FALSE), "")</f>
        <v/>
      </c>
      <c r="AI1963" s="423" t="str">
        <f t="shared" si="64"/>
        <v/>
      </c>
      <c r="AJ1963" s="424" t="str">
        <f t="shared" si="65"/>
        <v/>
      </c>
    </row>
    <row r="1964" spans="1:36" ht="30" customHeight="1">
      <c r="A1964" s="153">
        <v>1951</v>
      </c>
      <c r="B1964" s="857" t="str">
        <f>IF(基本情報入力シート!C1989="","",基本情報入力シート!C1989)</f>
        <v/>
      </c>
      <c r="C1964" s="858"/>
      <c r="D1964" s="858"/>
      <c r="E1964" s="858"/>
      <c r="F1964" s="858"/>
      <c r="G1964" s="858"/>
      <c r="H1964" s="858"/>
      <c r="I1964" s="859"/>
      <c r="J1964" s="405" t="str">
        <f>IF(基本情報入力シート!M1989="","",基本情報入力シート!M1989)</f>
        <v/>
      </c>
      <c r="K1964" s="406" t="str">
        <f>IF(基本情報入力シート!R1989="","",基本情報入力シート!R1989)</f>
        <v/>
      </c>
      <c r="L1964" s="406" t="str">
        <f>IF(基本情報入力シート!W1989="","",基本情報入力シート!W1989)</f>
        <v/>
      </c>
      <c r="M1964" s="405" t="str">
        <f>IF(基本情報入力シート!X1989="","",基本情報入力シート!X1989)</f>
        <v/>
      </c>
      <c r="N1964" s="157" t="str">
        <f>IF(基本情報入力シート!Y1989="","",基本情報入力シート!Y1989)</f>
        <v/>
      </c>
      <c r="O1964" s="164"/>
      <c r="P1964" s="43"/>
      <c r="Q1964" s="860"/>
      <c r="R1964" s="861"/>
      <c r="S1964" s="154" t="str">
        <f>IFERROR(ROUNDDOWN(Q1964*VLOOKUP(N1964,【参考】数式用!$AR$2:$AW$48,MATCH(P1964,【参考】数式用!$AT$4:$AW$4)+2,FALSE)*0.5, 0), "")</f>
        <v/>
      </c>
      <c r="T1964" s="47"/>
      <c r="U1964" s="156" t="str">
        <f>IFERROR(IF(AG1964&lt;&gt;"",Q1964*VLOOKUP(N1964,【参考】数式用!$AG$2:$AL$48,MATCH(P1964,【参考】数式用!$AI$4:$AL$4,0)+2,0), ""), "")</f>
        <v/>
      </c>
      <c r="V1964" s="42"/>
      <c r="W1964" s="862"/>
      <c r="X1964" s="863"/>
      <c r="Y1964" s="43"/>
      <c r="Z1964" s="48"/>
      <c r="AA1964" s="155"/>
      <c r="AB1964" s="49"/>
      <c r="AC1964" s="864" t="str">
        <f>IFERROR(IF(AG1964&lt;&gt;"",Z1964*VLOOKUP(N1964,【参考】数式用!$AG$2:$AL$48,MATCH(Y1964,【参考】数式用!$AI$4:$AL$4,0)+2,0), ""), "")</f>
        <v/>
      </c>
      <c r="AD1964" s="864"/>
      <c r="AE1964" s="409"/>
      <c r="AF1964" s="53"/>
      <c r="AG1964" s="421" t="str">
        <f>IFERROR(VLOOKUP(O1964, 【参考】数式用!$AY$5:$AY$13, 1, FALSE), "")</f>
        <v/>
      </c>
      <c r="AH1964" s="422" t="str">
        <f>IFERROR(VLOOKUP(N1964, 【参考】数式用!$BA$2:$BB$48, 2, FALSE), "")</f>
        <v/>
      </c>
      <c r="AI1964" s="423" t="str">
        <f t="shared" si="64"/>
        <v/>
      </c>
      <c r="AJ1964" s="424" t="str">
        <f t="shared" si="65"/>
        <v/>
      </c>
    </row>
    <row r="1965" spans="1:36" ht="30" customHeight="1">
      <c r="A1965" s="153">
        <v>1952</v>
      </c>
      <c r="B1965" s="857" t="str">
        <f>IF(基本情報入力シート!C1990="","",基本情報入力シート!C1990)</f>
        <v/>
      </c>
      <c r="C1965" s="858"/>
      <c r="D1965" s="858"/>
      <c r="E1965" s="858"/>
      <c r="F1965" s="858"/>
      <c r="G1965" s="858"/>
      <c r="H1965" s="858"/>
      <c r="I1965" s="859"/>
      <c r="J1965" s="405" t="str">
        <f>IF(基本情報入力シート!M1990="","",基本情報入力シート!M1990)</f>
        <v/>
      </c>
      <c r="K1965" s="406" t="str">
        <f>IF(基本情報入力シート!R1990="","",基本情報入力シート!R1990)</f>
        <v/>
      </c>
      <c r="L1965" s="406" t="str">
        <f>IF(基本情報入力シート!W1990="","",基本情報入力シート!W1990)</f>
        <v/>
      </c>
      <c r="M1965" s="405" t="str">
        <f>IF(基本情報入力シート!X1990="","",基本情報入力シート!X1990)</f>
        <v/>
      </c>
      <c r="N1965" s="157" t="str">
        <f>IF(基本情報入力シート!Y1990="","",基本情報入力シート!Y1990)</f>
        <v/>
      </c>
      <c r="O1965" s="164"/>
      <c r="P1965" s="43"/>
      <c r="Q1965" s="860"/>
      <c r="R1965" s="861"/>
      <c r="S1965" s="154" t="str">
        <f>IFERROR(ROUNDDOWN(Q1965*VLOOKUP(N1965,【参考】数式用!$AR$2:$AW$48,MATCH(P1965,【参考】数式用!$AT$4:$AW$4)+2,FALSE)*0.5, 0), "")</f>
        <v/>
      </c>
      <c r="T1965" s="47"/>
      <c r="U1965" s="156" t="str">
        <f>IFERROR(IF(AG1965&lt;&gt;"",Q1965*VLOOKUP(N1965,【参考】数式用!$AG$2:$AL$48,MATCH(P1965,【参考】数式用!$AI$4:$AL$4,0)+2,0), ""), "")</f>
        <v/>
      </c>
      <c r="V1965" s="42"/>
      <c r="W1965" s="862"/>
      <c r="X1965" s="863"/>
      <c r="Y1965" s="43"/>
      <c r="Z1965" s="48"/>
      <c r="AA1965" s="155"/>
      <c r="AB1965" s="49"/>
      <c r="AC1965" s="864" t="str">
        <f>IFERROR(IF(AG1965&lt;&gt;"",Z1965*VLOOKUP(N1965,【参考】数式用!$AG$2:$AL$48,MATCH(Y1965,【参考】数式用!$AI$4:$AL$4,0)+2,0), ""), "")</f>
        <v/>
      </c>
      <c r="AD1965" s="864"/>
      <c r="AE1965" s="409"/>
      <c r="AF1965" s="53"/>
      <c r="AG1965" s="421" t="str">
        <f>IFERROR(VLOOKUP(O1965, 【参考】数式用!$AY$5:$AY$13, 1, FALSE), "")</f>
        <v/>
      </c>
      <c r="AH1965" s="422" t="str">
        <f>IFERROR(VLOOKUP(N1965, 【参考】数式用!$BA$2:$BB$48, 2, FALSE), "")</f>
        <v/>
      </c>
      <c r="AI1965" s="423" t="str">
        <f t="shared" si="64"/>
        <v/>
      </c>
      <c r="AJ1965" s="424" t="str">
        <f t="shared" si="65"/>
        <v/>
      </c>
    </row>
    <row r="1966" spans="1:36" ht="30" customHeight="1">
      <c r="A1966" s="153">
        <v>1953</v>
      </c>
      <c r="B1966" s="857" t="str">
        <f>IF(基本情報入力シート!C1991="","",基本情報入力シート!C1991)</f>
        <v/>
      </c>
      <c r="C1966" s="858"/>
      <c r="D1966" s="858"/>
      <c r="E1966" s="858"/>
      <c r="F1966" s="858"/>
      <c r="G1966" s="858"/>
      <c r="H1966" s="858"/>
      <c r="I1966" s="859"/>
      <c r="J1966" s="405" t="str">
        <f>IF(基本情報入力シート!M1991="","",基本情報入力シート!M1991)</f>
        <v/>
      </c>
      <c r="K1966" s="406" t="str">
        <f>IF(基本情報入力シート!R1991="","",基本情報入力シート!R1991)</f>
        <v/>
      </c>
      <c r="L1966" s="406" t="str">
        <f>IF(基本情報入力シート!W1991="","",基本情報入力シート!W1991)</f>
        <v/>
      </c>
      <c r="M1966" s="405" t="str">
        <f>IF(基本情報入力シート!X1991="","",基本情報入力シート!X1991)</f>
        <v/>
      </c>
      <c r="N1966" s="157" t="str">
        <f>IF(基本情報入力シート!Y1991="","",基本情報入力シート!Y1991)</f>
        <v/>
      </c>
      <c r="O1966" s="164"/>
      <c r="P1966" s="43"/>
      <c r="Q1966" s="860"/>
      <c r="R1966" s="861"/>
      <c r="S1966" s="154" t="str">
        <f>IFERROR(ROUNDDOWN(Q1966*VLOOKUP(N1966,【参考】数式用!$AR$2:$AW$48,MATCH(P1966,【参考】数式用!$AT$4:$AW$4)+2,FALSE)*0.5, 0), "")</f>
        <v/>
      </c>
      <c r="T1966" s="47"/>
      <c r="U1966" s="156" t="str">
        <f>IFERROR(IF(AG1966&lt;&gt;"",Q1966*VLOOKUP(N1966,【参考】数式用!$AG$2:$AL$48,MATCH(P1966,【参考】数式用!$AI$4:$AL$4,0)+2,0), ""), "")</f>
        <v/>
      </c>
      <c r="V1966" s="42"/>
      <c r="W1966" s="862"/>
      <c r="X1966" s="863"/>
      <c r="Y1966" s="43"/>
      <c r="Z1966" s="48"/>
      <c r="AA1966" s="155"/>
      <c r="AB1966" s="49"/>
      <c r="AC1966" s="864" t="str">
        <f>IFERROR(IF(AG1966&lt;&gt;"",Z1966*VLOOKUP(N1966,【参考】数式用!$AG$2:$AL$48,MATCH(Y1966,【参考】数式用!$AI$4:$AL$4,0)+2,0), ""), "")</f>
        <v/>
      </c>
      <c r="AD1966" s="864"/>
      <c r="AE1966" s="409"/>
      <c r="AF1966" s="53"/>
      <c r="AG1966" s="421" t="str">
        <f>IFERROR(VLOOKUP(O1966, 【参考】数式用!$AY$5:$AY$13, 1, FALSE), "")</f>
        <v/>
      </c>
      <c r="AH1966" s="422" t="str">
        <f>IFERROR(VLOOKUP(N1966, 【参考】数式用!$BA$2:$BB$48, 2, FALSE), "")</f>
        <v/>
      </c>
      <c r="AI1966" s="423" t="str">
        <f t="shared" si="64"/>
        <v/>
      </c>
      <c r="AJ1966" s="424" t="str">
        <f t="shared" si="65"/>
        <v/>
      </c>
    </row>
    <row r="1967" spans="1:36" ht="30" customHeight="1">
      <c r="A1967" s="153">
        <v>1954</v>
      </c>
      <c r="B1967" s="857" t="str">
        <f>IF(基本情報入力シート!C1992="","",基本情報入力シート!C1992)</f>
        <v/>
      </c>
      <c r="C1967" s="858"/>
      <c r="D1967" s="858"/>
      <c r="E1967" s="858"/>
      <c r="F1967" s="858"/>
      <c r="G1967" s="858"/>
      <c r="H1967" s="858"/>
      <c r="I1967" s="859"/>
      <c r="J1967" s="405" t="str">
        <f>IF(基本情報入力シート!M1992="","",基本情報入力シート!M1992)</f>
        <v/>
      </c>
      <c r="K1967" s="406" t="str">
        <f>IF(基本情報入力シート!R1992="","",基本情報入力シート!R1992)</f>
        <v/>
      </c>
      <c r="L1967" s="406" t="str">
        <f>IF(基本情報入力シート!W1992="","",基本情報入力シート!W1992)</f>
        <v/>
      </c>
      <c r="M1967" s="405" t="str">
        <f>IF(基本情報入力シート!X1992="","",基本情報入力シート!X1992)</f>
        <v/>
      </c>
      <c r="N1967" s="157" t="str">
        <f>IF(基本情報入力シート!Y1992="","",基本情報入力シート!Y1992)</f>
        <v/>
      </c>
      <c r="O1967" s="164"/>
      <c r="P1967" s="43"/>
      <c r="Q1967" s="860"/>
      <c r="R1967" s="861"/>
      <c r="S1967" s="154" t="str">
        <f>IFERROR(ROUNDDOWN(Q1967*VLOOKUP(N1967,【参考】数式用!$AR$2:$AW$48,MATCH(P1967,【参考】数式用!$AT$4:$AW$4)+2,FALSE)*0.5, 0), "")</f>
        <v/>
      </c>
      <c r="T1967" s="47"/>
      <c r="U1967" s="156" t="str">
        <f>IFERROR(IF(AG1967&lt;&gt;"",Q1967*VLOOKUP(N1967,【参考】数式用!$AG$2:$AL$48,MATCH(P1967,【参考】数式用!$AI$4:$AL$4,0)+2,0), ""), "")</f>
        <v/>
      </c>
      <c r="V1967" s="42"/>
      <c r="W1967" s="862"/>
      <c r="X1967" s="863"/>
      <c r="Y1967" s="43"/>
      <c r="Z1967" s="48"/>
      <c r="AA1967" s="155"/>
      <c r="AB1967" s="49"/>
      <c r="AC1967" s="864" t="str">
        <f>IFERROR(IF(AG1967&lt;&gt;"",Z1967*VLOOKUP(N1967,【参考】数式用!$AG$2:$AL$48,MATCH(Y1967,【参考】数式用!$AI$4:$AL$4,0)+2,0), ""), "")</f>
        <v/>
      </c>
      <c r="AD1967" s="864"/>
      <c r="AE1967" s="409"/>
      <c r="AF1967" s="53"/>
      <c r="AG1967" s="421" t="str">
        <f>IFERROR(VLOOKUP(O1967, 【参考】数式用!$AY$5:$AY$13, 1, FALSE), "")</f>
        <v/>
      </c>
      <c r="AH1967" s="422" t="str">
        <f>IFERROR(VLOOKUP(N1967, 【参考】数式用!$BA$2:$BB$48, 2, FALSE), "")</f>
        <v/>
      </c>
      <c r="AI1967" s="423" t="str">
        <f t="shared" si="64"/>
        <v/>
      </c>
      <c r="AJ1967" s="424" t="str">
        <f t="shared" si="65"/>
        <v/>
      </c>
    </row>
    <row r="1968" spans="1:36" ht="30" customHeight="1">
      <c r="A1968" s="153">
        <v>1955</v>
      </c>
      <c r="B1968" s="857" t="str">
        <f>IF(基本情報入力シート!C1993="","",基本情報入力シート!C1993)</f>
        <v/>
      </c>
      <c r="C1968" s="858"/>
      <c r="D1968" s="858"/>
      <c r="E1968" s="858"/>
      <c r="F1968" s="858"/>
      <c r="G1968" s="858"/>
      <c r="H1968" s="858"/>
      <c r="I1968" s="859"/>
      <c r="J1968" s="405" t="str">
        <f>IF(基本情報入力シート!M1993="","",基本情報入力シート!M1993)</f>
        <v/>
      </c>
      <c r="K1968" s="406" t="str">
        <f>IF(基本情報入力シート!R1993="","",基本情報入力シート!R1993)</f>
        <v/>
      </c>
      <c r="L1968" s="406" t="str">
        <f>IF(基本情報入力シート!W1993="","",基本情報入力シート!W1993)</f>
        <v/>
      </c>
      <c r="M1968" s="405" t="str">
        <f>IF(基本情報入力シート!X1993="","",基本情報入力シート!X1993)</f>
        <v/>
      </c>
      <c r="N1968" s="157" t="str">
        <f>IF(基本情報入力シート!Y1993="","",基本情報入力シート!Y1993)</f>
        <v/>
      </c>
      <c r="O1968" s="164"/>
      <c r="P1968" s="43"/>
      <c r="Q1968" s="860"/>
      <c r="R1968" s="861"/>
      <c r="S1968" s="154" t="str">
        <f>IFERROR(ROUNDDOWN(Q1968*VLOOKUP(N1968,【参考】数式用!$AR$2:$AW$48,MATCH(P1968,【参考】数式用!$AT$4:$AW$4)+2,FALSE)*0.5, 0), "")</f>
        <v/>
      </c>
      <c r="T1968" s="47"/>
      <c r="U1968" s="156" t="str">
        <f>IFERROR(IF(AG1968&lt;&gt;"",Q1968*VLOOKUP(N1968,【参考】数式用!$AG$2:$AL$48,MATCH(P1968,【参考】数式用!$AI$4:$AL$4,0)+2,0), ""), "")</f>
        <v/>
      </c>
      <c r="V1968" s="42"/>
      <c r="W1968" s="862"/>
      <c r="X1968" s="863"/>
      <c r="Y1968" s="43"/>
      <c r="Z1968" s="48"/>
      <c r="AA1968" s="155"/>
      <c r="AB1968" s="49"/>
      <c r="AC1968" s="864" t="str">
        <f>IFERROR(IF(AG1968&lt;&gt;"",Z1968*VLOOKUP(N1968,【参考】数式用!$AG$2:$AL$48,MATCH(Y1968,【参考】数式用!$AI$4:$AL$4,0)+2,0), ""), "")</f>
        <v/>
      </c>
      <c r="AD1968" s="864"/>
      <c r="AE1968" s="409"/>
      <c r="AF1968" s="53"/>
      <c r="AG1968" s="421" t="str">
        <f>IFERROR(VLOOKUP(O1968, 【参考】数式用!$AY$5:$AY$13, 1, FALSE), "")</f>
        <v/>
      </c>
      <c r="AH1968" s="422" t="str">
        <f>IFERROR(VLOOKUP(N1968, 【参考】数式用!$BA$2:$BB$48, 2, FALSE), "")</f>
        <v/>
      </c>
      <c r="AI1968" s="423" t="str">
        <f t="shared" si="64"/>
        <v/>
      </c>
      <c r="AJ1968" s="424" t="str">
        <f t="shared" si="65"/>
        <v/>
      </c>
    </row>
    <row r="1969" spans="1:36" ht="30" customHeight="1">
      <c r="A1969" s="153">
        <v>1956</v>
      </c>
      <c r="B1969" s="857" t="str">
        <f>IF(基本情報入力シート!C1994="","",基本情報入力シート!C1994)</f>
        <v/>
      </c>
      <c r="C1969" s="858"/>
      <c r="D1969" s="858"/>
      <c r="E1969" s="858"/>
      <c r="F1969" s="858"/>
      <c r="G1969" s="858"/>
      <c r="H1969" s="858"/>
      <c r="I1969" s="859"/>
      <c r="J1969" s="405" t="str">
        <f>IF(基本情報入力シート!M1994="","",基本情報入力シート!M1994)</f>
        <v/>
      </c>
      <c r="K1969" s="406" t="str">
        <f>IF(基本情報入力シート!R1994="","",基本情報入力シート!R1994)</f>
        <v/>
      </c>
      <c r="L1969" s="406" t="str">
        <f>IF(基本情報入力シート!W1994="","",基本情報入力シート!W1994)</f>
        <v/>
      </c>
      <c r="M1969" s="405" t="str">
        <f>IF(基本情報入力シート!X1994="","",基本情報入力シート!X1994)</f>
        <v/>
      </c>
      <c r="N1969" s="157" t="str">
        <f>IF(基本情報入力シート!Y1994="","",基本情報入力シート!Y1994)</f>
        <v/>
      </c>
      <c r="O1969" s="164"/>
      <c r="P1969" s="43"/>
      <c r="Q1969" s="860"/>
      <c r="R1969" s="861"/>
      <c r="S1969" s="154" t="str">
        <f>IFERROR(ROUNDDOWN(Q1969*VLOOKUP(N1969,【参考】数式用!$AR$2:$AW$48,MATCH(P1969,【参考】数式用!$AT$4:$AW$4)+2,FALSE)*0.5, 0), "")</f>
        <v/>
      </c>
      <c r="T1969" s="47"/>
      <c r="U1969" s="156" t="str">
        <f>IFERROR(IF(AG1969&lt;&gt;"",Q1969*VLOOKUP(N1969,【参考】数式用!$AG$2:$AL$48,MATCH(P1969,【参考】数式用!$AI$4:$AL$4,0)+2,0), ""), "")</f>
        <v/>
      </c>
      <c r="V1969" s="42"/>
      <c r="W1969" s="862"/>
      <c r="X1969" s="863"/>
      <c r="Y1969" s="43"/>
      <c r="Z1969" s="48"/>
      <c r="AA1969" s="155"/>
      <c r="AB1969" s="49"/>
      <c r="AC1969" s="864" t="str">
        <f>IFERROR(IF(AG1969&lt;&gt;"",Z1969*VLOOKUP(N1969,【参考】数式用!$AG$2:$AL$48,MATCH(Y1969,【参考】数式用!$AI$4:$AL$4,0)+2,0), ""), "")</f>
        <v/>
      </c>
      <c r="AD1969" s="864"/>
      <c r="AE1969" s="409"/>
      <c r="AF1969" s="53"/>
      <c r="AG1969" s="421" t="str">
        <f>IFERROR(VLOOKUP(O1969, 【参考】数式用!$AY$5:$AY$13, 1, FALSE), "")</f>
        <v/>
      </c>
      <c r="AH1969" s="422" t="str">
        <f>IFERROR(VLOOKUP(N1969, 【参考】数式用!$BA$2:$BB$48, 2, FALSE), "")</f>
        <v/>
      </c>
      <c r="AI1969" s="423" t="str">
        <f t="shared" si="64"/>
        <v/>
      </c>
      <c r="AJ1969" s="424" t="str">
        <f t="shared" si="65"/>
        <v/>
      </c>
    </row>
    <row r="1970" spans="1:36" ht="30" customHeight="1">
      <c r="A1970" s="153">
        <v>1957</v>
      </c>
      <c r="B1970" s="857" t="str">
        <f>IF(基本情報入力シート!C1995="","",基本情報入力シート!C1995)</f>
        <v/>
      </c>
      <c r="C1970" s="858"/>
      <c r="D1970" s="858"/>
      <c r="E1970" s="858"/>
      <c r="F1970" s="858"/>
      <c r="G1970" s="858"/>
      <c r="H1970" s="858"/>
      <c r="I1970" s="859"/>
      <c r="J1970" s="405" t="str">
        <f>IF(基本情報入力シート!M1995="","",基本情報入力シート!M1995)</f>
        <v/>
      </c>
      <c r="K1970" s="406" t="str">
        <f>IF(基本情報入力シート!R1995="","",基本情報入力シート!R1995)</f>
        <v/>
      </c>
      <c r="L1970" s="406" t="str">
        <f>IF(基本情報入力シート!W1995="","",基本情報入力シート!W1995)</f>
        <v/>
      </c>
      <c r="M1970" s="405" t="str">
        <f>IF(基本情報入力シート!X1995="","",基本情報入力シート!X1995)</f>
        <v/>
      </c>
      <c r="N1970" s="157" t="str">
        <f>IF(基本情報入力シート!Y1995="","",基本情報入力シート!Y1995)</f>
        <v/>
      </c>
      <c r="O1970" s="164"/>
      <c r="P1970" s="43"/>
      <c r="Q1970" s="860"/>
      <c r="R1970" s="861"/>
      <c r="S1970" s="154" t="str">
        <f>IFERROR(ROUNDDOWN(Q1970*VLOOKUP(N1970,【参考】数式用!$AR$2:$AW$48,MATCH(P1970,【参考】数式用!$AT$4:$AW$4)+2,FALSE)*0.5, 0), "")</f>
        <v/>
      </c>
      <c r="T1970" s="47"/>
      <c r="U1970" s="156" t="str">
        <f>IFERROR(IF(AG1970&lt;&gt;"",Q1970*VLOOKUP(N1970,【参考】数式用!$AG$2:$AL$48,MATCH(P1970,【参考】数式用!$AI$4:$AL$4,0)+2,0), ""), "")</f>
        <v/>
      </c>
      <c r="V1970" s="42"/>
      <c r="W1970" s="862"/>
      <c r="X1970" s="863"/>
      <c r="Y1970" s="43"/>
      <c r="Z1970" s="48"/>
      <c r="AA1970" s="155"/>
      <c r="AB1970" s="49"/>
      <c r="AC1970" s="864" t="str">
        <f>IFERROR(IF(AG1970&lt;&gt;"",Z1970*VLOOKUP(N1970,【参考】数式用!$AG$2:$AL$48,MATCH(Y1970,【参考】数式用!$AI$4:$AL$4,0)+2,0), ""), "")</f>
        <v/>
      </c>
      <c r="AD1970" s="864"/>
      <c r="AE1970" s="409"/>
      <c r="AF1970" s="53"/>
      <c r="AG1970" s="421" t="str">
        <f>IFERROR(VLOOKUP(O1970, 【参考】数式用!$AY$5:$AY$13, 1, FALSE), "")</f>
        <v/>
      </c>
      <c r="AH1970" s="422" t="str">
        <f>IFERROR(VLOOKUP(N1970, 【参考】数式用!$BA$2:$BB$48, 2, FALSE), "")</f>
        <v/>
      </c>
      <c r="AI1970" s="423" t="str">
        <f t="shared" si="64"/>
        <v/>
      </c>
      <c r="AJ1970" s="424" t="str">
        <f t="shared" si="65"/>
        <v/>
      </c>
    </row>
    <row r="1971" spans="1:36" ht="30" customHeight="1">
      <c r="A1971" s="153">
        <v>1958</v>
      </c>
      <c r="B1971" s="857" t="str">
        <f>IF(基本情報入力シート!C1996="","",基本情報入力シート!C1996)</f>
        <v/>
      </c>
      <c r="C1971" s="858"/>
      <c r="D1971" s="858"/>
      <c r="E1971" s="858"/>
      <c r="F1971" s="858"/>
      <c r="G1971" s="858"/>
      <c r="H1971" s="858"/>
      <c r="I1971" s="859"/>
      <c r="J1971" s="405" t="str">
        <f>IF(基本情報入力シート!M1996="","",基本情報入力シート!M1996)</f>
        <v/>
      </c>
      <c r="K1971" s="406" t="str">
        <f>IF(基本情報入力シート!R1996="","",基本情報入力シート!R1996)</f>
        <v/>
      </c>
      <c r="L1971" s="406" t="str">
        <f>IF(基本情報入力シート!W1996="","",基本情報入力シート!W1996)</f>
        <v/>
      </c>
      <c r="M1971" s="405" t="str">
        <f>IF(基本情報入力シート!X1996="","",基本情報入力シート!X1996)</f>
        <v/>
      </c>
      <c r="N1971" s="157" t="str">
        <f>IF(基本情報入力シート!Y1996="","",基本情報入力シート!Y1996)</f>
        <v/>
      </c>
      <c r="O1971" s="164"/>
      <c r="P1971" s="43"/>
      <c r="Q1971" s="860"/>
      <c r="R1971" s="861"/>
      <c r="S1971" s="154" t="str">
        <f>IFERROR(ROUNDDOWN(Q1971*VLOOKUP(N1971,【参考】数式用!$AR$2:$AW$48,MATCH(P1971,【参考】数式用!$AT$4:$AW$4)+2,FALSE)*0.5, 0), "")</f>
        <v/>
      </c>
      <c r="T1971" s="47"/>
      <c r="U1971" s="156" t="str">
        <f>IFERROR(IF(AG1971&lt;&gt;"",Q1971*VLOOKUP(N1971,【参考】数式用!$AG$2:$AL$48,MATCH(P1971,【参考】数式用!$AI$4:$AL$4,0)+2,0), ""), "")</f>
        <v/>
      </c>
      <c r="V1971" s="42"/>
      <c r="W1971" s="862"/>
      <c r="X1971" s="863"/>
      <c r="Y1971" s="43"/>
      <c r="Z1971" s="48"/>
      <c r="AA1971" s="155"/>
      <c r="AB1971" s="49"/>
      <c r="AC1971" s="864" t="str">
        <f>IFERROR(IF(AG1971&lt;&gt;"",Z1971*VLOOKUP(N1971,【参考】数式用!$AG$2:$AL$48,MATCH(Y1971,【参考】数式用!$AI$4:$AL$4,0)+2,0), ""), "")</f>
        <v/>
      </c>
      <c r="AD1971" s="864"/>
      <c r="AE1971" s="409"/>
      <c r="AF1971" s="53"/>
      <c r="AG1971" s="421" t="str">
        <f>IFERROR(VLOOKUP(O1971, 【参考】数式用!$AY$5:$AY$13, 1, FALSE), "")</f>
        <v/>
      </c>
      <c r="AH1971" s="422" t="str">
        <f>IFERROR(VLOOKUP(N1971, 【参考】数式用!$BA$2:$BB$48, 2, FALSE), "")</f>
        <v/>
      </c>
      <c r="AI1971" s="423" t="str">
        <f t="shared" si="64"/>
        <v/>
      </c>
      <c r="AJ1971" s="424" t="str">
        <f t="shared" si="65"/>
        <v/>
      </c>
    </row>
    <row r="1972" spans="1:36" ht="30" customHeight="1">
      <c r="A1972" s="153">
        <v>1959</v>
      </c>
      <c r="B1972" s="857" t="str">
        <f>IF(基本情報入力シート!C1997="","",基本情報入力シート!C1997)</f>
        <v/>
      </c>
      <c r="C1972" s="858"/>
      <c r="D1972" s="858"/>
      <c r="E1972" s="858"/>
      <c r="F1972" s="858"/>
      <c r="G1972" s="858"/>
      <c r="H1972" s="858"/>
      <c r="I1972" s="859"/>
      <c r="J1972" s="405" t="str">
        <f>IF(基本情報入力シート!M1997="","",基本情報入力シート!M1997)</f>
        <v/>
      </c>
      <c r="K1972" s="406" t="str">
        <f>IF(基本情報入力シート!R1997="","",基本情報入力シート!R1997)</f>
        <v/>
      </c>
      <c r="L1972" s="406" t="str">
        <f>IF(基本情報入力シート!W1997="","",基本情報入力シート!W1997)</f>
        <v/>
      </c>
      <c r="M1972" s="405" t="str">
        <f>IF(基本情報入力シート!X1997="","",基本情報入力シート!X1997)</f>
        <v/>
      </c>
      <c r="N1972" s="157" t="str">
        <f>IF(基本情報入力シート!Y1997="","",基本情報入力シート!Y1997)</f>
        <v/>
      </c>
      <c r="O1972" s="164"/>
      <c r="P1972" s="43"/>
      <c r="Q1972" s="860"/>
      <c r="R1972" s="861"/>
      <c r="S1972" s="154" t="str">
        <f>IFERROR(ROUNDDOWN(Q1972*VLOOKUP(N1972,【参考】数式用!$AR$2:$AW$48,MATCH(P1972,【参考】数式用!$AT$4:$AW$4)+2,FALSE)*0.5, 0), "")</f>
        <v/>
      </c>
      <c r="T1972" s="47"/>
      <c r="U1972" s="156" t="str">
        <f>IFERROR(IF(AG1972&lt;&gt;"",Q1972*VLOOKUP(N1972,【参考】数式用!$AG$2:$AL$48,MATCH(P1972,【参考】数式用!$AI$4:$AL$4,0)+2,0), ""), "")</f>
        <v/>
      </c>
      <c r="V1972" s="42"/>
      <c r="W1972" s="862"/>
      <c r="X1972" s="863"/>
      <c r="Y1972" s="43"/>
      <c r="Z1972" s="48"/>
      <c r="AA1972" s="155"/>
      <c r="AB1972" s="49"/>
      <c r="AC1972" s="864" t="str">
        <f>IFERROR(IF(AG1972&lt;&gt;"",Z1972*VLOOKUP(N1972,【参考】数式用!$AG$2:$AL$48,MATCH(Y1972,【参考】数式用!$AI$4:$AL$4,0)+2,0), ""), "")</f>
        <v/>
      </c>
      <c r="AD1972" s="864"/>
      <c r="AE1972" s="409"/>
      <c r="AF1972" s="53"/>
      <c r="AG1972" s="421" t="str">
        <f>IFERROR(VLOOKUP(O1972, 【参考】数式用!$AY$5:$AY$13, 1, FALSE), "")</f>
        <v/>
      </c>
      <c r="AH1972" s="422" t="str">
        <f>IFERROR(VLOOKUP(N1972, 【参考】数式用!$BA$2:$BB$48, 2, FALSE), "")</f>
        <v/>
      </c>
      <c r="AI1972" s="423" t="str">
        <f t="shared" si="64"/>
        <v/>
      </c>
      <c r="AJ1972" s="424" t="str">
        <f t="shared" si="65"/>
        <v/>
      </c>
    </row>
    <row r="1973" spans="1:36" ht="30" customHeight="1">
      <c r="A1973" s="153">
        <v>1960</v>
      </c>
      <c r="B1973" s="857" t="str">
        <f>IF(基本情報入力シート!C1998="","",基本情報入力シート!C1998)</f>
        <v/>
      </c>
      <c r="C1973" s="858"/>
      <c r="D1973" s="858"/>
      <c r="E1973" s="858"/>
      <c r="F1973" s="858"/>
      <c r="G1973" s="858"/>
      <c r="H1973" s="858"/>
      <c r="I1973" s="859"/>
      <c r="J1973" s="405" t="str">
        <f>IF(基本情報入力シート!M1998="","",基本情報入力シート!M1998)</f>
        <v/>
      </c>
      <c r="K1973" s="406" t="str">
        <f>IF(基本情報入力シート!R1998="","",基本情報入力シート!R1998)</f>
        <v/>
      </c>
      <c r="L1973" s="406" t="str">
        <f>IF(基本情報入力シート!W1998="","",基本情報入力シート!W1998)</f>
        <v/>
      </c>
      <c r="M1973" s="405" t="str">
        <f>IF(基本情報入力シート!X1998="","",基本情報入力シート!X1998)</f>
        <v/>
      </c>
      <c r="N1973" s="157" t="str">
        <f>IF(基本情報入力シート!Y1998="","",基本情報入力シート!Y1998)</f>
        <v/>
      </c>
      <c r="O1973" s="164"/>
      <c r="P1973" s="43"/>
      <c r="Q1973" s="860"/>
      <c r="R1973" s="861"/>
      <c r="S1973" s="154" t="str">
        <f>IFERROR(ROUNDDOWN(Q1973*VLOOKUP(N1973,【参考】数式用!$AR$2:$AW$48,MATCH(P1973,【参考】数式用!$AT$4:$AW$4)+2,FALSE)*0.5, 0), "")</f>
        <v/>
      </c>
      <c r="T1973" s="47"/>
      <c r="U1973" s="156" t="str">
        <f>IFERROR(IF(AG1973&lt;&gt;"",Q1973*VLOOKUP(N1973,【参考】数式用!$AG$2:$AL$48,MATCH(P1973,【参考】数式用!$AI$4:$AL$4,0)+2,0), ""), "")</f>
        <v/>
      </c>
      <c r="V1973" s="42"/>
      <c r="W1973" s="862"/>
      <c r="X1973" s="863"/>
      <c r="Y1973" s="43"/>
      <c r="Z1973" s="48"/>
      <c r="AA1973" s="155"/>
      <c r="AB1973" s="49"/>
      <c r="AC1973" s="864" t="str">
        <f>IFERROR(IF(AG1973&lt;&gt;"",Z1973*VLOOKUP(N1973,【参考】数式用!$AG$2:$AL$48,MATCH(Y1973,【参考】数式用!$AI$4:$AL$4,0)+2,0), ""), "")</f>
        <v/>
      </c>
      <c r="AD1973" s="864"/>
      <c r="AE1973" s="409"/>
      <c r="AF1973" s="53"/>
      <c r="AG1973" s="421" t="str">
        <f>IFERROR(VLOOKUP(O1973, 【参考】数式用!$AY$5:$AY$13, 1, FALSE), "")</f>
        <v/>
      </c>
      <c r="AH1973" s="422" t="str">
        <f>IFERROR(VLOOKUP(N1973, 【参考】数式用!$BA$2:$BB$48, 2, FALSE), "")</f>
        <v/>
      </c>
      <c r="AI1973" s="423" t="str">
        <f t="shared" si="64"/>
        <v/>
      </c>
      <c r="AJ1973" s="424" t="str">
        <f t="shared" si="65"/>
        <v/>
      </c>
    </row>
    <row r="1974" spans="1:36" ht="30" customHeight="1">
      <c r="A1974" s="153">
        <v>1961</v>
      </c>
      <c r="B1974" s="857" t="str">
        <f>IF(基本情報入力シート!C1999="","",基本情報入力シート!C1999)</f>
        <v/>
      </c>
      <c r="C1974" s="858"/>
      <c r="D1974" s="858"/>
      <c r="E1974" s="858"/>
      <c r="F1974" s="858"/>
      <c r="G1974" s="858"/>
      <c r="H1974" s="858"/>
      <c r="I1974" s="859"/>
      <c r="J1974" s="405" t="str">
        <f>IF(基本情報入力シート!M1999="","",基本情報入力シート!M1999)</f>
        <v/>
      </c>
      <c r="K1974" s="406" t="str">
        <f>IF(基本情報入力シート!R1999="","",基本情報入力シート!R1999)</f>
        <v/>
      </c>
      <c r="L1974" s="406" t="str">
        <f>IF(基本情報入力シート!W1999="","",基本情報入力シート!W1999)</f>
        <v/>
      </c>
      <c r="M1974" s="405" t="str">
        <f>IF(基本情報入力シート!X1999="","",基本情報入力シート!X1999)</f>
        <v/>
      </c>
      <c r="N1974" s="157" t="str">
        <f>IF(基本情報入力シート!Y1999="","",基本情報入力シート!Y1999)</f>
        <v/>
      </c>
      <c r="O1974" s="164"/>
      <c r="P1974" s="43"/>
      <c r="Q1974" s="860"/>
      <c r="R1974" s="861"/>
      <c r="S1974" s="154" t="str">
        <f>IFERROR(ROUNDDOWN(Q1974*VLOOKUP(N1974,【参考】数式用!$AR$2:$AW$48,MATCH(P1974,【参考】数式用!$AT$4:$AW$4)+2,FALSE)*0.5, 0), "")</f>
        <v/>
      </c>
      <c r="T1974" s="47"/>
      <c r="U1974" s="156" t="str">
        <f>IFERROR(IF(AG1974&lt;&gt;"",Q1974*VLOOKUP(N1974,【参考】数式用!$AG$2:$AL$48,MATCH(P1974,【参考】数式用!$AI$4:$AL$4,0)+2,0), ""), "")</f>
        <v/>
      </c>
      <c r="V1974" s="42"/>
      <c r="W1974" s="862"/>
      <c r="X1974" s="863"/>
      <c r="Y1974" s="43"/>
      <c r="Z1974" s="48"/>
      <c r="AA1974" s="155"/>
      <c r="AB1974" s="49"/>
      <c r="AC1974" s="864" t="str">
        <f>IFERROR(IF(AG1974&lt;&gt;"",Z1974*VLOOKUP(N1974,【参考】数式用!$AG$2:$AL$48,MATCH(Y1974,【参考】数式用!$AI$4:$AL$4,0)+2,0), ""), "")</f>
        <v/>
      </c>
      <c r="AD1974" s="864"/>
      <c r="AE1974" s="409"/>
      <c r="AF1974" s="53"/>
      <c r="AG1974" s="421" t="str">
        <f>IFERROR(VLOOKUP(O1974, 【参考】数式用!$AY$5:$AY$13, 1, FALSE), "")</f>
        <v/>
      </c>
      <c r="AH1974" s="422" t="str">
        <f>IFERROR(VLOOKUP(N1974, 【参考】数式用!$BA$2:$BB$48, 2, FALSE), "")</f>
        <v/>
      </c>
      <c r="AI1974" s="423" t="str">
        <f t="shared" si="64"/>
        <v/>
      </c>
      <c r="AJ1974" s="424" t="str">
        <f t="shared" si="65"/>
        <v/>
      </c>
    </row>
    <row r="1975" spans="1:36" ht="30" customHeight="1">
      <c r="A1975" s="153">
        <v>1962</v>
      </c>
      <c r="B1975" s="857" t="str">
        <f>IF(基本情報入力シート!C2000="","",基本情報入力シート!C2000)</f>
        <v/>
      </c>
      <c r="C1975" s="858"/>
      <c r="D1975" s="858"/>
      <c r="E1975" s="858"/>
      <c r="F1975" s="858"/>
      <c r="G1975" s="858"/>
      <c r="H1975" s="858"/>
      <c r="I1975" s="859"/>
      <c r="J1975" s="405" t="str">
        <f>IF(基本情報入力シート!M2000="","",基本情報入力シート!M2000)</f>
        <v/>
      </c>
      <c r="K1975" s="406" t="str">
        <f>IF(基本情報入力シート!R2000="","",基本情報入力シート!R2000)</f>
        <v/>
      </c>
      <c r="L1975" s="406" t="str">
        <f>IF(基本情報入力シート!W2000="","",基本情報入力シート!W2000)</f>
        <v/>
      </c>
      <c r="M1975" s="405" t="str">
        <f>IF(基本情報入力シート!X2000="","",基本情報入力シート!X2000)</f>
        <v/>
      </c>
      <c r="N1975" s="157" t="str">
        <f>IF(基本情報入力シート!Y2000="","",基本情報入力シート!Y2000)</f>
        <v/>
      </c>
      <c r="O1975" s="164"/>
      <c r="P1975" s="43"/>
      <c r="Q1975" s="860"/>
      <c r="R1975" s="861"/>
      <c r="S1975" s="154" t="str">
        <f>IFERROR(ROUNDDOWN(Q1975*VLOOKUP(N1975,【参考】数式用!$AR$2:$AW$48,MATCH(P1975,【参考】数式用!$AT$4:$AW$4)+2,FALSE)*0.5, 0), "")</f>
        <v/>
      </c>
      <c r="T1975" s="47"/>
      <c r="U1975" s="156" t="str">
        <f>IFERROR(IF(AG1975&lt;&gt;"",Q1975*VLOOKUP(N1975,【参考】数式用!$AG$2:$AL$48,MATCH(P1975,【参考】数式用!$AI$4:$AL$4,0)+2,0), ""), "")</f>
        <v/>
      </c>
      <c r="V1975" s="42"/>
      <c r="W1975" s="862"/>
      <c r="X1975" s="863"/>
      <c r="Y1975" s="43"/>
      <c r="Z1975" s="48"/>
      <c r="AA1975" s="155"/>
      <c r="AB1975" s="49"/>
      <c r="AC1975" s="864" t="str">
        <f>IFERROR(IF(AG1975&lt;&gt;"",Z1975*VLOOKUP(N1975,【参考】数式用!$AG$2:$AL$48,MATCH(Y1975,【参考】数式用!$AI$4:$AL$4,0)+2,0), ""), "")</f>
        <v/>
      </c>
      <c r="AD1975" s="864"/>
      <c r="AE1975" s="409"/>
      <c r="AF1975" s="53"/>
      <c r="AG1975" s="421" t="str">
        <f>IFERROR(VLOOKUP(O1975, 【参考】数式用!$AY$5:$AY$13, 1, FALSE), "")</f>
        <v/>
      </c>
      <c r="AH1975" s="422" t="str">
        <f>IFERROR(VLOOKUP(N1975, 【参考】数式用!$BA$2:$BB$48, 2, FALSE), "")</f>
        <v/>
      </c>
      <c r="AI1975" s="423" t="str">
        <f t="shared" si="64"/>
        <v/>
      </c>
      <c r="AJ1975" s="424" t="str">
        <f t="shared" si="65"/>
        <v/>
      </c>
    </row>
    <row r="1976" spans="1:36" ht="30" customHeight="1">
      <c r="A1976" s="153">
        <v>1963</v>
      </c>
      <c r="B1976" s="857" t="str">
        <f>IF(基本情報入力シート!C2001="","",基本情報入力シート!C2001)</f>
        <v/>
      </c>
      <c r="C1976" s="858"/>
      <c r="D1976" s="858"/>
      <c r="E1976" s="858"/>
      <c r="F1976" s="858"/>
      <c r="G1976" s="858"/>
      <c r="H1976" s="858"/>
      <c r="I1976" s="859"/>
      <c r="J1976" s="405" t="str">
        <f>IF(基本情報入力シート!M2001="","",基本情報入力シート!M2001)</f>
        <v/>
      </c>
      <c r="K1976" s="406" t="str">
        <f>IF(基本情報入力シート!R2001="","",基本情報入力シート!R2001)</f>
        <v/>
      </c>
      <c r="L1976" s="406" t="str">
        <f>IF(基本情報入力シート!W2001="","",基本情報入力シート!W2001)</f>
        <v/>
      </c>
      <c r="M1976" s="405" t="str">
        <f>IF(基本情報入力シート!X2001="","",基本情報入力シート!X2001)</f>
        <v/>
      </c>
      <c r="N1976" s="157" t="str">
        <f>IF(基本情報入力シート!Y2001="","",基本情報入力シート!Y2001)</f>
        <v/>
      </c>
      <c r="O1976" s="164"/>
      <c r="P1976" s="43"/>
      <c r="Q1976" s="860"/>
      <c r="R1976" s="861"/>
      <c r="S1976" s="154" t="str">
        <f>IFERROR(ROUNDDOWN(Q1976*VLOOKUP(N1976,【参考】数式用!$AR$2:$AW$48,MATCH(P1976,【参考】数式用!$AT$4:$AW$4)+2,FALSE)*0.5, 0), "")</f>
        <v/>
      </c>
      <c r="T1976" s="47"/>
      <c r="U1976" s="156" t="str">
        <f>IFERROR(IF(AG1976&lt;&gt;"",Q1976*VLOOKUP(N1976,【参考】数式用!$AG$2:$AL$48,MATCH(P1976,【参考】数式用!$AI$4:$AL$4,0)+2,0), ""), "")</f>
        <v/>
      </c>
      <c r="V1976" s="42"/>
      <c r="W1976" s="862"/>
      <c r="X1976" s="863"/>
      <c r="Y1976" s="43"/>
      <c r="Z1976" s="48"/>
      <c r="AA1976" s="155"/>
      <c r="AB1976" s="49"/>
      <c r="AC1976" s="864" t="str">
        <f>IFERROR(IF(AG1976&lt;&gt;"",Z1976*VLOOKUP(N1976,【参考】数式用!$AG$2:$AL$48,MATCH(Y1976,【参考】数式用!$AI$4:$AL$4,0)+2,0), ""), "")</f>
        <v/>
      </c>
      <c r="AD1976" s="864"/>
      <c r="AE1976" s="409"/>
      <c r="AF1976" s="53"/>
      <c r="AG1976" s="421" t="str">
        <f>IFERROR(VLOOKUP(O1976, 【参考】数式用!$AY$5:$AY$13, 1, FALSE), "")</f>
        <v/>
      </c>
      <c r="AH1976" s="422" t="str">
        <f>IFERROR(VLOOKUP(N1976, 【参考】数式用!$BA$2:$BB$48, 2, FALSE), "")</f>
        <v/>
      </c>
      <c r="AI1976" s="423" t="str">
        <f t="shared" si="64"/>
        <v/>
      </c>
      <c r="AJ1976" s="424" t="str">
        <f t="shared" si="65"/>
        <v/>
      </c>
    </row>
    <row r="1977" spans="1:36" ht="30" customHeight="1">
      <c r="A1977" s="153">
        <v>1964</v>
      </c>
      <c r="B1977" s="857" t="str">
        <f>IF(基本情報入力シート!C2002="","",基本情報入力シート!C2002)</f>
        <v/>
      </c>
      <c r="C1977" s="858"/>
      <c r="D1977" s="858"/>
      <c r="E1977" s="858"/>
      <c r="F1977" s="858"/>
      <c r="G1977" s="858"/>
      <c r="H1977" s="858"/>
      <c r="I1977" s="859"/>
      <c r="J1977" s="405" t="str">
        <f>IF(基本情報入力シート!M2002="","",基本情報入力シート!M2002)</f>
        <v/>
      </c>
      <c r="K1977" s="406" t="str">
        <f>IF(基本情報入力シート!R2002="","",基本情報入力シート!R2002)</f>
        <v/>
      </c>
      <c r="L1977" s="406" t="str">
        <f>IF(基本情報入力シート!W2002="","",基本情報入力シート!W2002)</f>
        <v/>
      </c>
      <c r="M1977" s="405" t="str">
        <f>IF(基本情報入力シート!X2002="","",基本情報入力シート!X2002)</f>
        <v/>
      </c>
      <c r="N1977" s="157" t="str">
        <f>IF(基本情報入力シート!Y2002="","",基本情報入力シート!Y2002)</f>
        <v/>
      </c>
      <c r="O1977" s="164"/>
      <c r="P1977" s="43"/>
      <c r="Q1977" s="860"/>
      <c r="R1977" s="861"/>
      <c r="S1977" s="154" t="str">
        <f>IFERROR(ROUNDDOWN(Q1977*VLOOKUP(N1977,【参考】数式用!$AR$2:$AW$48,MATCH(P1977,【参考】数式用!$AT$4:$AW$4)+2,FALSE)*0.5, 0), "")</f>
        <v/>
      </c>
      <c r="T1977" s="47"/>
      <c r="U1977" s="156" t="str">
        <f>IFERROR(IF(AG1977&lt;&gt;"",Q1977*VLOOKUP(N1977,【参考】数式用!$AG$2:$AL$48,MATCH(P1977,【参考】数式用!$AI$4:$AL$4,0)+2,0), ""), "")</f>
        <v/>
      </c>
      <c r="V1977" s="42"/>
      <c r="W1977" s="862"/>
      <c r="X1977" s="863"/>
      <c r="Y1977" s="43"/>
      <c r="Z1977" s="48"/>
      <c r="AA1977" s="155"/>
      <c r="AB1977" s="49"/>
      <c r="AC1977" s="864" t="str">
        <f>IFERROR(IF(AG1977&lt;&gt;"",Z1977*VLOOKUP(N1977,【参考】数式用!$AG$2:$AL$48,MATCH(Y1977,【参考】数式用!$AI$4:$AL$4,0)+2,0), ""), "")</f>
        <v/>
      </c>
      <c r="AD1977" s="864"/>
      <c r="AE1977" s="409"/>
      <c r="AF1977" s="53"/>
      <c r="AG1977" s="421" t="str">
        <f>IFERROR(VLOOKUP(O1977, 【参考】数式用!$AY$5:$AY$13, 1, FALSE), "")</f>
        <v/>
      </c>
      <c r="AH1977" s="422" t="str">
        <f>IFERROR(VLOOKUP(N1977, 【参考】数式用!$BA$2:$BB$48, 2, FALSE), "")</f>
        <v/>
      </c>
      <c r="AI1977" s="423" t="str">
        <f t="shared" si="64"/>
        <v/>
      </c>
      <c r="AJ1977" s="424" t="str">
        <f t="shared" si="65"/>
        <v/>
      </c>
    </row>
    <row r="1978" spans="1:36" ht="30" customHeight="1">
      <c r="A1978" s="153">
        <v>1965</v>
      </c>
      <c r="B1978" s="857" t="str">
        <f>IF(基本情報入力シート!C2003="","",基本情報入力シート!C2003)</f>
        <v/>
      </c>
      <c r="C1978" s="858"/>
      <c r="D1978" s="858"/>
      <c r="E1978" s="858"/>
      <c r="F1978" s="858"/>
      <c r="G1978" s="858"/>
      <c r="H1978" s="858"/>
      <c r="I1978" s="859"/>
      <c r="J1978" s="405" t="str">
        <f>IF(基本情報入力シート!M2003="","",基本情報入力シート!M2003)</f>
        <v/>
      </c>
      <c r="K1978" s="406" t="str">
        <f>IF(基本情報入力シート!R2003="","",基本情報入力シート!R2003)</f>
        <v/>
      </c>
      <c r="L1978" s="406" t="str">
        <f>IF(基本情報入力シート!W2003="","",基本情報入力シート!W2003)</f>
        <v/>
      </c>
      <c r="M1978" s="405" t="str">
        <f>IF(基本情報入力シート!X2003="","",基本情報入力シート!X2003)</f>
        <v/>
      </c>
      <c r="N1978" s="157" t="str">
        <f>IF(基本情報入力シート!Y2003="","",基本情報入力シート!Y2003)</f>
        <v/>
      </c>
      <c r="O1978" s="164"/>
      <c r="P1978" s="43"/>
      <c r="Q1978" s="860"/>
      <c r="R1978" s="861"/>
      <c r="S1978" s="154" t="str">
        <f>IFERROR(ROUNDDOWN(Q1978*VLOOKUP(N1978,【参考】数式用!$AR$2:$AW$48,MATCH(P1978,【参考】数式用!$AT$4:$AW$4)+2,FALSE)*0.5, 0), "")</f>
        <v/>
      </c>
      <c r="T1978" s="47"/>
      <c r="U1978" s="156" t="str">
        <f>IFERROR(IF(AG1978&lt;&gt;"",Q1978*VLOOKUP(N1978,【参考】数式用!$AG$2:$AL$48,MATCH(P1978,【参考】数式用!$AI$4:$AL$4,0)+2,0), ""), "")</f>
        <v/>
      </c>
      <c r="V1978" s="42"/>
      <c r="W1978" s="862"/>
      <c r="X1978" s="863"/>
      <c r="Y1978" s="43"/>
      <c r="Z1978" s="48"/>
      <c r="AA1978" s="155"/>
      <c r="AB1978" s="49"/>
      <c r="AC1978" s="864" t="str">
        <f>IFERROR(IF(AG1978&lt;&gt;"",Z1978*VLOOKUP(N1978,【参考】数式用!$AG$2:$AL$48,MATCH(Y1978,【参考】数式用!$AI$4:$AL$4,0)+2,0), ""), "")</f>
        <v/>
      </c>
      <c r="AD1978" s="864"/>
      <c r="AE1978" s="409"/>
      <c r="AF1978" s="53"/>
      <c r="AG1978" s="421" t="str">
        <f>IFERROR(VLOOKUP(O1978, 【参考】数式用!$AY$5:$AY$13, 1, FALSE), "")</f>
        <v/>
      </c>
      <c r="AH1978" s="422" t="str">
        <f>IFERROR(VLOOKUP(N1978, 【参考】数式用!$BA$2:$BB$48, 2, FALSE), "")</f>
        <v/>
      </c>
      <c r="AI1978" s="423" t="str">
        <f t="shared" si="64"/>
        <v/>
      </c>
      <c r="AJ1978" s="424" t="str">
        <f t="shared" si="65"/>
        <v/>
      </c>
    </row>
    <row r="1979" spans="1:36" ht="30" customHeight="1">
      <c r="A1979" s="153">
        <v>1966</v>
      </c>
      <c r="B1979" s="857" t="str">
        <f>IF(基本情報入力シート!C2004="","",基本情報入力シート!C2004)</f>
        <v/>
      </c>
      <c r="C1979" s="858"/>
      <c r="D1979" s="858"/>
      <c r="E1979" s="858"/>
      <c r="F1979" s="858"/>
      <c r="G1979" s="858"/>
      <c r="H1979" s="858"/>
      <c r="I1979" s="859"/>
      <c r="J1979" s="405" t="str">
        <f>IF(基本情報入力シート!M2004="","",基本情報入力シート!M2004)</f>
        <v/>
      </c>
      <c r="K1979" s="406" t="str">
        <f>IF(基本情報入力シート!R2004="","",基本情報入力シート!R2004)</f>
        <v/>
      </c>
      <c r="L1979" s="406" t="str">
        <f>IF(基本情報入力シート!W2004="","",基本情報入力シート!W2004)</f>
        <v/>
      </c>
      <c r="M1979" s="405" t="str">
        <f>IF(基本情報入力シート!X2004="","",基本情報入力シート!X2004)</f>
        <v/>
      </c>
      <c r="N1979" s="157" t="str">
        <f>IF(基本情報入力シート!Y2004="","",基本情報入力シート!Y2004)</f>
        <v/>
      </c>
      <c r="O1979" s="164"/>
      <c r="P1979" s="43"/>
      <c r="Q1979" s="860"/>
      <c r="R1979" s="861"/>
      <c r="S1979" s="154" t="str">
        <f>IFERROR(ROUNDDOWN(Q1979*VLOOKUP(N1979,【参考】数式用!$AR$2:$AW$48,MATCH(P1979,【参考】数式用!$AT$4:$AW$4)+2,FALSE)*0.5, 0), "")</f>
        <v/>
      </c>
      <c r="T1979" s="47"/>
      <c r="U1979" s="156" t="str">
        <f>IFERROR(IF(AG1979&lt;&gt;"",Q1979*VLOOKUP(N1979,【参考】数式用!$AG$2:$AL$48,MATCH(P1979,【参考】数式用!$AI$4:$AL$4,0)+2,0), ""), "")</f>
        <v/>
      </c>
      <c r="V1979" s="42"/>
      <c r="W1979" s="862"/>
      <c r="X1979" s="863"/>
      <c r="Y1979" s="43"/>
      <c r="Z1979" s="48"/>
      <c r="AA1979" s="155"/>
      <c r="AB1979" s="49"/>
      <c r="AC1979" s="864" t="str">
        <f>IFERROR(IF(AG1979&lt;&gt;"",Z1979*VLOOKUP(N1979,【参考】数式用!$AG$2:$AL$48,MATCH(Y1979,【参考】数式用!$AI$4:$AL$4,0)+2,0), ""), "")</f>
        <v/>
      </c>
      <c r="AD1979" s="864"/>
      <c r="AE1979" s="409"/>
      <c r="AF1979" s="53"/>
      <c r="AG1979" s="421" t="str">
        <f>IFERROR(VLOOKUP(O1979, 【参考】数式用!$AY$5:$AY$13, 1, FALSE), "")</f>
        <v/>
      </c>
      <c r="AH1979" s="422" t="str">
        <f>IFERROR(VLOOKUP(N1979, 【参考】数式用!$BA$2:$BB$48, 2, FALSE), "")</f>
        <v/>
      </c>
      <c r="AI1979" s="423" t="str">
        <f t="shared" si="64"/>
        <v/>
      </c>
      <c r="AJ1979" s="424" t="str">
        <f t="shared" si="65"/>
        <v/>
      </c>
    </row>
    <row r="1980" spans="1:36" ht="30" customHeight="1">
      <c r="A1980" s="153">
        <v>1967</v>
      </c>
      <c r="B1980" s="857" t="str">
        <f>IF(基本情報入力シート!C2005="","",基本情報入力シート!C2005)</f>
        <v/>
      </c>
      <c r="C1980" s="858"/>
      <c r="D1980" s="858"/>
      <c r="E1980" s="858"/>
      <c r="F1980" s="858"/>
      <c r="G1980" s="858"/>
      <c r="H1980" s="858"/>
      <c r="I1980" s="859"/>
      <c r="J1980" s="405" t="str">
        <f>IF(基本情報入力シート!M2005="","",基本情報入力シート!M2005)</f>
        <v/>
      </c>
      <c r="K1980" s="406" t="str">
        <f>IF(基本情報入力シート!R2005="","",基本情報入力シート!R2005)</f>
        <v/>
      </c>
      <c r="L1980" s="406" t="str">
        <f>IF(基本情報入力シート!W2005="","",基本情報入力シート!W2005)</f>
        <v/>
      </c>
      <c r="M1980" s="405" t="str">
        <f>IF(基本情報入力シート!X2005="","",基本情報入力シート!X2005)</f>
        <v/>
      </c>
      <c r="N1980" s="157" t="str">
        <f>IF(基本情報入力シート!Y2005="","",基本情報入力シート!Y2005)</f>
        <v/>
      </c>
      <c r="O1980" s="164"/>
      <c r="P1980" s="43"/>
      <c r="Q1980" s="860"/>
      <c r="R1980" s="861"/>
      <c r="S1980" s="154" t="str">
        <f>IFERROR(ROUNDDOWN(Q1980*VLOOKUP(N1980,【参考】数式用!$AR$2:$AW$48,MATCH(P1980,【参考】数式用!$AT$4:$AW$4)+2,FALSE)*0.5, 0), "")</f>
        <v/>
      </c>
      <c r="T1980" s="47"/>
      <c r="U1980" s="156" t="str">
        <f>IFERROR(IF(AG1980&lt;&gt;"",Q1980*VLOOKUP(N1980,【参考】数式用!$AG$2:$AL$48,MATCH(P1980,【参考】数式用!$AI$4:$AL$4,0)+2,0), ""), "")</f>
        <v/>
      </c>
      <c r="V1980" s="42"/>
      <c r="W1980" s="862"/>
      <c r="X1980" s="863"/>
      <c r="Y1980" s="43"/>
      <c r="Z1980" s="48"/>
      <c r="AA1980" s="155"/>
      <c r="AB1980" s="49"/>
      <c r="AC1980" s="864" t="str">
        <f>IFERROR(IF(AG1980&lt;&gt;"",Z1980*VLOOKUP(N1980,【参考】数式用!$AG$2:$AL$48,MATCH(Y1980,【参考】数式用!$AI$4:$AL$4,0)+2,0), ""), "")</f>
        <v/>
      </c>
      <c r="AD1980" s="864"/>
      <c r="AE1980" s="409"/>
      <c r="AF1980" s="53"/>
      <c r="AG1980" s="421" t="str">
        <f>IFERROR(VLOOKUP(O1980, 【参考】数式用!$AY$5:$AY$13, 1, FALSE), "")</f>
        <v/>
      </c>
      <c r="AH1980" s="422" t="str">
        <f>IFERROR(VLOOKUP(N1980, 【参考】数式用!$BA$2:$BB$48, 2, FALSE), "")</f>
        <v/>
      </c>
      <c r="AI1980" s="423" t="str">
        <f t="shared" si="64"/>
        <v/>
      </c>
      <c r="AJ1980" s="424" t="str">
        <f t="shared" si="65"/>
        <v/>
      </c>
    </row>
    <row r="1981" spans="1:36" ht="30" customHeight="1">
      <c r="A1981" s="153">
        <v>1968</v>
      </c>
      <c r="B1981" s="857" t="str">
        <f>IF(基本情報入力シート!C2006="","",基本情報入力シート!C2006)</f>
        <v/>
      </c>
      <c r="C1981" s="858"/>
      <c r="D1981" s="858"/>
      <c r="E1981" s="858"/>
      <c r="F1981" s="858"/>
      <c r="G1981" s="858"/>
      <c r="H1981" s="858"/>
      <c r="I1981" s="859"/>
      <c r="J1981" s="405" t="str">
        <f>IF(基本情報入力シート!M2006="","",基本情報入力シート!M2006)</f>
        <v/>
      </c>
      <c r="K1981" s="406" t="str">
        <f>IF(基本情報入力シート!R2006="","",基本情報入力シート!R2006)</f>
        <v/>
      </c>
      <c r="L1981" s="406" t="str">
        <f>IF(基本情報入力シート!W2006="","",基本情報入力シート!W2006)</f>
        <v/>
      </c>
      <c r="M1981" s="405" t="str">
        <f>IF(基本情報入力シート!X2006="","",基本情報入力シート!X2006)</f>
        <v/>
      </c>
      <c r="N1981" s="157" t="str">
        <f>IF(基本情報入力シート!Y2006="","",基本情報入力シート!Y2006)</f>
        <v/>
      </c>
      <c r="O1981" s="164"/>
      <c r="P1981" s="43"/>
      <c r="Q1981" s="860"/>
      <c r="R1981" s="861"/>
      <c r="S1981" s="154" t="str">
        <f>IFERROR(ROUNDDOWN(Q1981*VLOOKUP(N1981,【参考】数式用!$AR$2:$AW$48,MATCH(P1981,【参考】数式用!$AT$4:$AW$4)+2,FALSE)*0.5, 0), "")</f>
        <v/>
      </c>
      <c r="T1981" s="47"/>
      <c r="U1981" s="156" t="str">
        <f>IFERROR(IF(AG1981&lt;&gt;"",Q1981*VLOOKUP(N1981,【参考】数式用!$AG$2:$AL$48,MATCH(P1981,【参考】数式用!$AI$4:$AL$4,0)+2,0), ""), "")</f>
        <v/>
      </c>
      <c r="V1981" s="42"/>
      <c r="W1981" s="862"/>
      <c r="X1981" s="863"/>
      <c r="Y1981" s="43"/>
      <c r="Z1981" s="48"/>
      <c r="AA1981" s="155"/>
      <c r="AB1981" s="49"/>
      <c r="AC1981" s="864" t="str">
        <f>IFERROR(IF(AG1981&lt;&gt;"",Z1981*VLOOKUP(N1981,【参考】数式用!$AG$2:$AL$48,MATCH(Y1981,【参考】数式用!$AI$4:$AL$4,0)+2,0), ""), "")</f>
        <v/>
      </c>
      <c r="AD1981" s="864"/>
      <c r="AE1981" s="409"/>
      <c r="AF1981" s="53"/>
      <c r="AG1981" s="421" t="str">
        <f>IFERROR(VLOOKUP(O1981, 【参考】数式用!$AY$5:$AY$13, 1, FALSE), "")</f>
        <v/>
      </c>
      <c r="AH1981" s="422" t="str">
        <f>IFERROR(VLOOKUP(N1981, 【参考】数式用!$BA$2:$BB$48, 2, FALSE), "")</f>
        <v/>
      </c>
      <c r="AI1981" s="423" t="str">
        <f t="shared" si="64"/>
        <v/>
      </c>
      <c r="AJ1981" s="424" t="str">
        <f t="shared" si="65"/>
        <v/>
      </c>
    </row>
    <row r="1982" spans="1:36" ht="30" customHeight="1">
      <c r="A1982" s="153">
        <v>1969</v>
      </c>
      <c r="B1982" s="857" t="str">
        <f>IF(基本情報入力シート!C2007="","",基本情報入力シート!C2007)</f>
        <v/>
      </c>
      <c r="C1982" s="858"/>
      <c r="D1982" s="858"/>
      <c r="E1982" s="858"/>
      <c r="F1982" s="858"/>
      <c r="G1982" s="858"/>
      <c r="H1982" s="858"/>
      <c r="I1982" s="859"/>
      <c r="J1982" s="405" t="str">
        <f>IF(基本情報入力シート!M2007="","",基本情報入力シート!M2007)</f>
        <v/>
      </c>
      <c r="K1982" s="406" t="str">
        <f>IF(基本情報入力シート!R2007="","",基本情報入力シート!R2007)</f>
        <v/>
      </c>
      <c r="L1982" s="406" t="str">
        <f>IF(基本情報入力シート!W2007="","",基本情報入力シート!W2007)</f>
        <v/>
      </c>
      <c r="M1982" s="405" t="str">
        <f>IF(基本情報入力シート!X2007="","",基本情報入力シート!X2007)</f>
        <v/>
      </c>
      <c r="N1982" s="157" t="str">
        <f>IF(基本情報入力シート!Y2007="","",基本情報入力シート!Y2007)</f>
        <v/>
      </c>
      <c r="O1982" s="164"/>
      <c r="P1982" s="43"/>
      <c r="Q1982" s="860"/>
      <c r="R1982" s="861"/>
      <c r="S1982" s="154" t="str">
        <f>IFERROR(ROUNDDOWN(Q1982*VLOOKUP(N1982,【参考】数式用!$AR$2:$AW$48,MATCH(P1982,【参考】数式用!$AT$4:$AW$4)+2,FALSE)*0.5, 0), "")</f>
        <v/>
      </c>
      <c r="T1982" s="47"/>
      <c r="U1982" s="156" t="str">
        <f>IFERROR(IF(AG1982&lt;&gt;"",Q1982*VLOOKUP(N1982,【参考】数式用!$AG$2:$AL$48,MATCH(P1982,【参考】数式用!$AI$4:$AL$4,0)+2,0), ""), "")</f>
        <v/>
      </c>
      <c r="V1982" s="42"/>
      <c r="W1982" s="862"/>
      <c r="X1982" s="863"/>
      <c r="Y1982" s="43"/>
      <c r="Z1982" s="48"/>
      <c r="AA1982" s="155"/>
      <c r="AB1982" s="49"/>
      <c r="AC1982" s="864" t="str">
        <f>IFERROR(IF(AG1982&lt;&gt;"",Z1982*VLOOKUP(N1982,【参考】数式用!$AG$2:$AL$48,MATCH(Y1982,【参考】数式用!$AI$4:$AL$4,0)+2,0), ""), "")</f>
        <v/>
      </c>
      <c r="AD1982" s="864"/>
      <c r="AE1982" s="409"/>
      <c r="AF1982" s="53"/>
      <c r="AG1982" s="421" t="str">
        <f>IFERROR(VLOOKUP(O1982, 【参考】数式用!$AY$5:$AY$13, 1, FALSE), "")</f>
        <v/>
      </c>
      <c r="AH1982" s="422" t="str">
        <f>IFERROR(VLOOKUP(N1982, 【参考】数式用!$BA$2:$BB$48, 2, FALSE), "")</f>
        <v/>
      </c>
      <c r="AI1982" s="423" t="str">
        <f t="shared" si="64"/>
        <v/>
      </c>
      <c r="AJ1982" s="424" t="str">
        <f t="shared" si="65"/>
        <v/>
      </c>
    </row>
    <row r="1983" spans="1:36" ht="30" customHeight="1">
      <c r="A1983" s="153">
        <v>1970</v>
      </c>
      <c r="B1983" s="857" t="str">
        <f>IF(基本情報入力シート!C2008="","",基本情報入力シート!C2008)</f>
        <v/>
      </c>
      <c r="C1983" s="858"/>
      <c r="D1983" s="858"/>
      <c r="E1983" s="858"/>
      <c r="F1983" s="858"/>
      <c r="G1983" s="858"/>
      <c r="H1983" s="858"/>
      <c r="I1983" s="859"/>
      <c r="J1983" s="405" t="str">
        <f>IF(基本情報入力シート!M2008="","",基本情報入力シート!M2008)</f>
        <v/>
      </c>
      <c r="K1983" s="406" t="str">
        <f>IF(基本情報入力シート!R2008="","",基本情報入力シート!R2008)</f>
        <v/>
      </c>
      <c r="L1983" s="406" t="str">
        <f>IF(基本情報入力シート!W2008="","",基本情報入力シート!W2008)</f>
        <v/>
      </c>
      <c r="M1983" s="405" t="str">
        <f>IF(基本情報入力シート!X2008="","",基本情報入力シート!X2008)</f>
        <v/>
      </c>
      <c r="N1983" s="157" t="str">
        <f>IF(基本情報入力シート!Y2008="","",基本情報入力シート!Y2008)</f>
        <v/>
      </c>
      <c r="O1983" s="164"/>
      <c r="P1983" s="43"/>
      <c r="Q1983" s="860"/>
      <c r="R1983" s="861"/>
      <c r="S1983" s="154" t="str">
        <f>IFERROR(ROUNDDOWN(Q1983*VLOOKUP(N1983,【参考】数式用!$AR$2:$AW$48,MATCH(P1983,【参考】数式用!$AT$4:$AW$4)+2,FALSE)*0.5, 0), "")</f>
        <v/>
      </c>
      <c r="T1983" s="47"/>
      <c r="U1983" s="156" t="str">
        <f>IFERROR(IF(AG1983&lt;&gt;"",Q1983*VLOOKUP(N1983,【参考】数式用!$AG$2:$AL$48,MATCH(P1983,【参考】数式用!$AI$4:$AL$4,0)+2,0), ""), "")</f>
        <v/>
      </c>
      <c r="V1983" s="42"/>
      <c r="W1983" s="862"/>
      <c r="X1983" s="863"/>
      <c r="Y1983" s="43"/>
      <c r="Z1983" s="48"/>
      <c r="AA1983" s="155"/>
      <c r="AB1983" s="49"/>
      <c r="AC1983" s="864" t="str">
        <f>IFERROR(IF(AG1983&lt;&gt;"",Z1983*VLOOKUP(N1983,【参考】数式用!$AG$2:$AL$48,MATCH(Y1983,【参考】数式用!$AI$4:$AL$4,0)+2,0), ""), "")</f>
        <v/>
      </c>
      <c r="AD1983" s="864"/>
      <c r="AE1983" s="409"/>
      <c r="AF1983" s="53"/>
      <c r="AG1983" s="421" t="str">
        <f>IFERROR(VLOOKUP(O1983, 【参考】数式用!$AY$5:$AY$13, 1, FALSE), "")</f>
        <v/>
      </c>
      <c r="AH1983" s="422" t="str">
        <f>IFERROR(VLOOKUP(N1983, 【参考】数式用!$BA$2:$BB$48, 2, FALSE), "")</f>
        <v/>
      </c>
      <c r="AI1983" s="423" t="str">
        <f t="shared" si="64"/>
        <v/>
      </c>
      <c r="AJ1983" s="424" t="str">
        <f t="shared" si="65"/>
        <v/>
      </c>
    </row>
    <row r="1984" spans="1:36" ht="30" customHeight="1">
      <c r="A1984" s="153">
        <v>1971</v>
      </c>
      <c r="B1984" s="857" t="str">
        <f>IF(基本情報入力シート!C2009="","",基本情報入力シート!C2009)</f>
        <v/>
      </c>
      <c r="C1984" s="858"/>
      <c r="D1984" s="858"/>
      <c r="E1984" s="858"/>
      <c r="F1984" s="858"/>
      <c r="G1984" s="858"/>
      <c r="H1984" s="858"/>
      <c r="I1984" s="859"/>
      <c r="J1984" s="405" t="str">
        <f>IF(基本情報入力シート!M2009="","",基本情報入力シート!M2009)</f>
        <v/>
      </c>
      <c r="K1984" s="406" t="str">
        <f>IF(基本情報入力シート!R2009="","",基本情報入力シート!R2009)</f>
        <v/>
      </c>
      <c r="L1984" s="406" t="str">
        <f>IF(基本情報入力シート!W2009="","",基本情報入力シート!W2009)</f>
        <v/>
      </c>
      <c r="M1984" s="405" t="str">
        <f>IF(基本情報入力シート!X2009="","",基本情報入力シート!X2009)</f>
        <v/>
      </c>
      <c r="N1984" s="157" t="str">
        <f>IF(基本情報入力シート!Y2009="","",基本情報入力シート!Y2009)</f>
        <v/>
      </c>
      <c r="O1984" s="164"/>
      <c r="P1984" s="43"/>
      <c r="Q1984" s="860"/>
      <c r="R1984" s="861"/>
      <c r="S1984" s="154" t="str">
        <f>IFERROR(ROUNDDOWN(Q1984*VLOOKUP(N1984,【参考】数式用!$AR$2:$AW$48,MATCH(P1984,【参考】数式用!$AT$4:$AW$4)+2,FALSE)*0.5, 0), "")</f>
        <v/>
      </c>
      <c r="T1984" s="47"/>
      <c r="U1984" s="156" t="str">
        <f>IFERROR(IF(AG1984&lt;&gt;"",Q1984*VLOOKUP(N1984,【参考】数式用!$AG$2:$AL$48,MATCH(P1984,【参考】数式用!$AI$4:$AL$4,0)+2,0), ""), "")</f>
        <v/>
      </c>
      <c r="V1984" s="42"/>
      <c r="W1984" s="862"/>
      <c r="X1984" s="863"/>
      <c r="Y1984" s="43"/>
      <c r="Z1984" s="48"/>
      <c r="AA1984" s="155"/>
      <c r="AB1984" s="49"/>
      <c r="AC1984" s="864" t="str">
        <f>IFERROR(IF(AG1984&lt;&gt;"",Z1984*VLOOKUP(N1984,【参考】数式用!$AG$2:$AL$48,MATCH(Y1984,【参考】数式用!$AI$4:$AL$4,0)+2,0), ""), "")</f>
        <v/>
      </c>
      <c r="AD1984" s="864"/>
      <c r="AE1984" s="409"/>
      <c r="AF1984" s="53"/>
      <c r="AG1984" s="421" t="str">
        <f>IFERROR(VLOOKUP(O1984, 【参考】数式用!$AY$5:$AY$13, 1, FALSE), "")</f>
        <v/>
      </c>
      <c r="AH1984" s="422" t="str">
        <f>IFERROR(VLOOKUP(N1984, 【参考】数式用!$BA$2:$BB$48, 2, FALSE), "")</f>
        <v/>
      </c>
      <c r="AI1984" s="423" t="str">
        <f t="shared" si="64"/>
        <v/>
      </c>
      <c r="AJ1984" s="424" t="str">
        <f t="shared" si="65"/>
        <v/>
      </c>
    </row>
    <row r="1985" spans="1:36" ht="30" customHeight="1">
      <c r="A1985" s="153">
        <v>1972</v>
      </c>
      <c r="B1985" s="857" t="str">
        <f>IF(基本情報入力シート!C2010="","",基本情報入力シート!C2010)</f>
        <v/>
      </c>
      <c r="C1985" s="858"/>
      <c r="D1985" s="858"/>
      <c r="E1985" s="858"/>
      <c r="F1985" s="858"/>
      <c r="G1985" s="858"/>
      <c r="H1985" s="858"/>
      <c r="I1985" s="859"/>
      <c r="J1985" s="405" t="str">
        <f>IF(基本情報入力シート!M2010="","",基本情報入力シート!M2010)</f>
        <v/>
      </c>
      <c r="K1985" s="406" t="str">
        <f>IF(基本情報入力シート!R2010="","",基本情報入力シート!R2010)</f>
        <v/>
      </c>
      <c r="L1985" s="406" t="str">
        <f>IF(基本情報入力シート!W2010="","",基本情報入力シート!W2010)</f>
        <v/>
      </c>
      <c r="M1985" s="405" t="str">
        <f>IF(基本情報入力シート!X2010="","",基本情報入力シート!X2010)</f>
        <v/>
      </c>
      <c r="N1985" s="157" t="str">
        <f>IF(基本情報入力シート!Y2010="","",基本情報入力シート!Y2010)</f>
        <v/>
      </c>
      <c r="O1985" s="164"/>
      <c r="P1985" s="43"/>
      <c r="Q1985" s="860"/>
      <c r="R1985" s="861"/>
      <c r="S1985" s="154" t="str">
        <f>IFERROR(ROUNDDOWN(Q1985*VLOOKUP(N1985,【参考】数式用!$AR$2:$AW$48,MATCH(P1985,【参考】数式用!$AT$4:$AW$4)+2,FALSE)*0.5, 0), "")</f>
        <v/>
      </c>
      <c r="T1985" s="47"/>
      <c r="U1985" s="156" t="str">
        <f>IFERROR(IF(AG1985&lt;&gt;"",Q1985*VLOOKUP(N1985,【参考】数式用!$AG$2:$AL$48,MATCH(P1985,【参考】数式用!$AI$4:$AL$4,0)+2,0), ""), "")</f>
        <v/>
      </c>
      <c r="V1985" s="42"/>
      <c r="W1985" s="862"/>
      <c r="X1985" s="863"/>
      <c r="Y1985" s="43"/>
      <c r="Z1985" s="48"/>
      <c r="AA1985" s="155"/>
      <c r="AB1985" s="49"/>
      <c r="AC1985" s="864" t="str">
        <f>IFERROR(IF(AG1985&lt;&gt;"",Z1985*VLOOKUP(N1985,【参考】数式用!$AG$2:$AL$48,MATCH(Y1985,【参考】数式用!$AI$4:$AL$4,0)+2,0), ""), "")</f>
        <v/>
      </c>
      <c r="AD1985" s="864"/>
      <c r="AE1985" s="409"/>
      <c r="AF1985" s="53"/>
      <c r="AG1985" s="421" t="str">
        <f>IFERROR(VLOOKUP(O1985, 【参考】数式用!$AY$5:$AY$13, 1, FALSE), "")</f>
        <v/>
      </c>
      <c r="AH1985" s="422" t="str">
        <f>IFERROR(VLOOKUP(N1985, 【参考】数式用!$BA$2:$BB$48, 2, FALSE), "")</f>
        <v/>
      </c>
      <c r="AI1985" s="423" t="str">
        <f t="shared" si="64"/>
        <v/>
      </c>
      <c r="AJ1985" s="424" t="str">
        <f t="shared" si="65"/>
        <v/>
      </c>
    </row>
    <row r="1986" spans="1:36" ht="30" customHeight="1">
      <c r="A1986" s="153">
        <v>1973</v>
      </c>
      <c r="B1986" s="857" t="str">
        <f>IF(基本情報入力シート!C2011="","",基本情報入力シート!C2011)</f>
        <v/>
      </c>
      <c r="C1986" s="858"/>
      <c r="D1986" s="858"/>
      <c r="E1986" s="858"/>
      <c r="F1986" s="858"/>
      <c r="G1986" s="858"/>
      <c r="H1986" s="858"/>
      <c r="I1986" s="859"/>
      <c r="J1986" s="405" t="str">
        <f>IF(基本情報入力シート!M2011="","",基本情報入力シート!M2011)</f>
        <v/>
      </c>
      <c r="K1986" s="406" t="str">
        <f>IF(基本情報入力シート!R2011="","",基本情報入力シート!R2011)</f>
        <v/>
      </c>
      <c r="L1986" s="406" t="str">
        <f>IF(基本情報入力シート!W2011="","",基本情報入力シート!W2011)</f>
        <v/>
      </c>
      <c r="M1986" s="405" t="str">
        <f>IF(基本情報入力シート!X2011="","",基本情報入力シート!X2011)</f>
        <v/>
      </c>
      <c r="N1986" s="157" t="str">
        <f>IF(基本情報入力シート!Y2011="","",基本情報入力シート!Y2011)</f>
        <v/>
      </c>
      <c r="O1986" s="164"/>
      <c r="P1986" s="43"/>
      <c r="Q1986" s="860"/>
      <c r="R1986" s="861"/>
      <c r="S1986" s="154" t="str">
        <f>IFERROR(ROUNDDOWN(Q1986*VLOOKUP(N1986,【参考】数式用!$AR$2:$AW$48,MATCH(P1986,【参考】数式用!$AT$4:$AW$4)+2,FALSE)*0.5, 0), "")</f>
        <v/>
      </c>
      <c r="T1986" s="47"/>
      <c r="U1986" s="156" t="str">
        <f>IFERROR(IF(AG1986&lt;&gt;"",Q1986*VLOOKUP(N1986,【参考】数式用!$AG$2:$AL$48,MATCH(P1986,【参考】数式用!$AI$4:$AL$4,0)+2,0), ""), "")</f>
        <v/>
      </c>
      <c r="V1986" s="42"/>
      <c r="W1986" s="862"/>
      <c r="X1986" s="863"/>
      <c r="Y1986" s="43"/>
      <c r="Z1986" s="48"/>
      <c r="AA1986" s="155"/>
      <c r="AB1986" s="49"/>
      <c r="AC1986" s="864" t="str">
        <f>IFERROR(IF(AG1986&lt;&gt;"",Z1986*VLOOKUP(N1986,【参考】数式用!$AG$2:$AL$48,MATCH(Y1986,【参考】数式用!$AI$4:$AL$4,0)+2,0), ""), "")</f>
        <v/>
      </c>
      <c r="AD1986" s="864"/>
      <c r="AE1986" s="409"/>
      <c r="AF1986" s="53"/>
      <c r="AG1986" s="421" t="str">
        <f>IFERROR(VLOOKUP(O1986, 【参考】数式用!$AY$5:$AY$13, 1, FALSE), "")</f>
        <v/>
      </c>
      <c r="AH1986" s="422" t="str">
        <f>IFERROR(VLOOKUP(N1986, 【参考】数式用!$BA$2:$BB$48, 2, FALSE), "")</f>
        <v/>
      </c>
      <c r="AI1986" s="423" t="str">
        <f t="shared" si="64"/>
        <v/>
      </c>
      <c r="AJ1986" s="424" t="str">
        <f t="shared" si="65"/>
        <v/>
      </c>
    </row>
    <row r="1987" spans="1:36" ht="30" customHeight="1">
      <c r="A1987" s="153">
        <v>1974</v>
      </c>
      <c r="B1987" s="857" t="str">
        <f>IF(基本情報入力シート!C2012="","",基本情報入力シート!C2012)</f>
        <v/>
      </c>
      <c r="C1987" s="858"/>
      <c r="D1987" s="858"/>
      <c r="E1987" s="858"/>
      <c r="F1987" s="858"/>
      <c r="G1987" s="858"/>
      <c r="H1987" s="858"/>
      <c r="I1987" s="859"/>
      <c r="J1987" s="405" t="str">
        <f>IF(基本情報入力シート!M2012="","",基本情報入力シート!M2012)</f>
        <v/>
      </c>
      <c r="K1987" s="406" t="str">
        <f>IF(基本情報入力シート!R2012="","",基本情報入力シート!R2012)</f>
        <v/>
      </c>
      <c r="L1987" s="406" t="str">
        <f>IF(基本情報入力シート!W2012="","",基本情報入力シート!W2012)</f>
        <v/>
      </c>
      <c r="M1987" s="405" t="str">
        <f>IF(基本情報入力シート!X2012="","",基本情報入力シート!X2012)</f>
        <v/>
      </c>
      <c r="N1987" s="157" t="str">
        <f>IF(基本情報入力シート!Y2012="","",基本情報入力シート!Y2012)</f>
        <v/>
      </c>
      <c r="O1987" s="164"/>
      <c r="P1987" s="43"/>
      <c r="Q1987" s="860"/>
      <c r="R1987" s="861"/>
      <c r="S1987" s="154" t="str">
        <f>IFERROR(ROUNDDOWN(Q1987*VLOOKUP(N1987,【参考】数式用!$AR$2:$AW$48,MATCH(P1987,【参考】数式用!$AT$4:$AW$4)+2,FALSE)*0.5, 0), "")</f>
        <v/>
      </c>
      <c r="T1987" s="47"/>
      <c r="U1987" s="156" t="str">
        <f>IFERROR(IF(AG1987&lt;&gt;"",Q1987*VLOOKUP(N1987,【参考】数式用!$AG$2:$AL$48,MATCH(P1987,【参考】数式用!$AI$4:$AL$4,0)+2,0), ""), "")</f>
        <v/>
      </c>
      <c r="V1987" s="42"/>
      <c r="W1987" s="862"/>
      <c r="X1987" s="863"/>
      <c r="Y1987" s="43"/>
      <c r="Z1987" s="48"/>
      <c r="AA1987" s="155"/>
      <c r="AB1987" s="49"/>
      <c r="AC1987" s="864" t="str">
        <f>IFERROR(IF(AG1987&lt;&gt;"",Z1987*VLOOKUP(N1987,【参考】数式用!$AG$2:$AL$48,MATCH(Y1987,【参考】数式用!$AI$4:$AL$4,0)+2,0), ""), "")</f>
        <v/>
      </c>
      <c r="AD1987" s="864"/>
      <c r="AE1987" s="409"/>
      <c r="AF1987" s="53"/>
      <c r="AG1987" s="421" t="str">
        <f>IFERROR(VLOOKUP(O1987, 【参考】数式用!$AY$5:$AY$13, 1, FALSE), "")</f>
        <v/>
      </c>
      <c r="AH1987" s="422" t="str">
        <f>IFERROR(VLOOKUP(N1987, 【参考】数式用!$BA$2:$BB$48, 2, FALSE), "")</f>
        <v/>
      </c>
      <c r="AI1987" s="423" t="str">
        <f t="shared" si="64"/>
        <v/>
      </c>
      <c r="AJ1987" s="424" t="str">
        <f t="shared" si="65"/>
        <v/>
      </c>
    </row>
    <row r="1988" spans="1:36" ht="30" customHeight="1">
      <c r="A1988" s="153">
        <v>1975</v>
      </c>
      <c r="B1988" s="857" t="str">
        <f>IF(基本情報入力シート!C2013="","",基本情報入力シート!C2013)</f>
        <v/>
      </c>
      <c r="C1988" s="858"/>
      <c r="D1988" s="858"/>
      <c r="E1988" s="858"/>
      <c r="F1988" s="858"/>
      <c r="G1988" s="858"/>
      <c r="H1988" s="858"/>
      <c r="I1988" s="859"/>
      <c r="J1988" s="405" t="str">
        <f>IF(基本情報入力シート!M2013="","",基本情報入力シート!M2013)</f>
        <v/>
      </c>
      <c r="K1988" s="406" t="str">
        <f>IF(基本情報入力シート!R2013="","",基本情報入力シート!R2013)</f>
        <v/>
      </c>
      <c r="L1988" s="406" t="str">
        <f>IF(基本情報入力シート!W2013="","",基本情報入力シート!W2013)</f>
        <v/>
      </c>
      <c r="M1988" s="405" t="str">
        <f>IF(基本情報入力シート!X2013="","",基本情報入力シート!X2013)</f>
        <v/>
      </c>
      <c r="N1988" s="157" t="str">
        <f>IF(基本情報入力シート!Y2013="","",基本情報入力シート!Y2013)</f>
        <v/>
      </c>
      <c r="O1988" s="164"/>
      <c r="P1988" s="43"/>
      <c r="Q1988" s="860"/>
      <c r="R1988" s="861"/>
      <c r="S1988" s="154" t="str">
        <f>IFERROR(ROUNDDOWN(Q1988*VLOOKUP(N1988,【参考】数式用!$AR$2:$AW$48,MATCH(P1988,【参考】数式用!$AT$4:$AW$4)+2,FALSE)*0.5, 0), "")</f>
        <v/>
      </c>
      <c r="T1988" s="47"/>
      <c r="U1988" s="156" t="str">
        <f>IFERROR(IF(AG1988&lt;&gt;"",Q1988*VLOOKUP(N1988,【参考】数式用!$AG$2:$AL$48,MATCH(P1988,【参考】数式用!$AI$4:$AL$4,0)+2,0), ""), "")</f>
        <v/>
      </c>
      <c r="V1988" s="42"/>
      <c r="W1988" s="862"/>
      <c r="X1988" s="863"/>
      <c r="Y1988" s="43"/>
      <c r="Z1988" s="48"/>
      <c r="AA1988" s="155"/>
      <c r="AB1988" s="49"/>
      <c r="AC1988" s="864" t="str">
        <f>IFERROR(IF(AG1988&lt;&gt;"",Z1988*VLOOKUP(N1988,【参考】数式用!$AG$2:$AL$48,MATCH(Y1988,【参考】数式用!$AI$4:$AL$4,0)+2,0), ""), "")</f>
        <v/>
      </c>
      <c r="AD1988" s="864"/>
      <c r="AE1988" s="409"/>
      <c r="AF1988" s="53"/>
      <c r="AG1988" s="421" t="str">
        <f>IFERROR(VLOOKUP(O1988, 【参考】数式用!$AY$5:$AY$13, 1, FALSE), "")</f>
        <v/>
      </c>
      <c r="AH1988" s="422" t="str">
        <f>IFERROR(VLOOKUP(N1988, 【参考】数式用!$BA$2:$BB$48, 2, FALSE), "")</f>
        <v/>
      </c>
      <c r="AI1988" s="423" t="str">
        <f t="shared" si="64"/>
        <v/>
      </c>
      <c r="AJ1988" s="424" t="str">
        <f t="shared" si="65"/>
        <v/>
      </c>
    </row>
    <row r="1989" spans="1:36" ht="30" customHeight="1">
      <c r="A1989" s="153">
        <v>1976</v>
      </c>
      <c r="B1989" s="857" t="str">
        <f>IF(基本情報入力シート!C2014="","",基本情報入力シート!C2014)</f>
        <v/>
      </c>
      <c r="C1989" s="858"/>
      <c r="D1989" s="858"/>
      <c r="E1989" s="858"/>
      <c r="F1989" s="858"/>
      <c r="G1989" s="858"/>
      <c r="H1989" s="858"/>
      <c r="I1989" s="859"/>
      <c r="J1989" s="405" t="str">
        <f>IF(基本情報入力シート!M2014="","",基本情報入力シート!M2014)</f>
        <v/>
      </c>
      <c r="K1989" s="406" t="str">
        <f>IF(基本情報入力シート!R2014="","",基本情報入力シート!R2014)</f>
        <v/>
      </c>
      <c r="L1989" s="406" t="str">
        <f>IF(基本情報入力シート!W2014="","",基本情報入力シート!W2014)</f>
        <v/>
      </c>
      <c r="M1989" s="405" t="str">
        <f>IF(基本情報入力シート!X2014="","",基本情報入力シート!X2014)</f>
        <v/>
      </c>
      <c r="N1989" s="157" t="str">
        <f>IF(基本情報入力シート!Y2014="","",基本情報入力シート!Y2014)</f>
        <v/>
      </c>
      <c r="O1989" s="164"/>
      <c r="P1989" s="43"/>
      <c r="Q1989" s="860"/>
      <c r="R1989" s="861"/>
      <c r="S1989" s="154" t="str">
        <f>IFERROR(ROUNDDOWN(Q1989*VLOOKUP(N1989,【参考】数式用!$AR$2:$AW$48,MATCH(P1989,【参考】数式用!$AT$4:$AW$4)+2,FALSE)*0.5, 0), "")</f>
        <v/>
      </c>
      <c r="T1989" s="47"/>
      <c r="U1989" s="156" t="str">
        <f>IFERROR(IF(AG1989&lt;&gt;"",Q1989*VLOOKUP(N1989,【参考】数式用!$AG$2:$AL$48,MATCH(P1989,【参考】数式用!$AI$4:$AL$4,0)+2,0), ""), "")</f>
        <v/>
      </c>
      <c r="V1989" s="42"/>
      <c r="W1989" s="862"/>
      <c r="X1989" s="863"/>
      <c r="Y1989" s="43"/>
      <c r="Z1989" s="48"/>
      <c r="AA1989" s="155"/>
      <c r="AB1989" s="49"/>
      <c r="AC1989" s="864" t="str">
        <f>IFERROR(IF(AG1989&lt;&gt;"",Z1989*VLOOKUP(N1989,【参考】数式用!$AG$2:$AL$48,MATCH(Y1989,【参考】数式用!$AI$4:$AL$4,0)+2,0), ""), "")</f>
        <v/>
      </c>
      <c r="AD1989" s="864"/>
      <c r="AE1989" s="409"/>
      <c r="AF1989" s="53"/>
      <c r="AG1989" s="421" t="str">
        <f>IFERROR(VLOOKUP(O1989, 【参考】数式用!$AY$5:$AY$13, 1, FALSE), "")</f>
        <v/>
      </c>
      <c r="AH1989" s="422" t="str">
        <f>IFERROR(VLOOKUP(N1989, 【参考】数式用!$BA$2:$BB$48, 2, FALSE), "")</f>
        <v/>
      </c>
      <c r="AI1989" s="423" t="str">
        <f t="shared" si="64"/>
        <v/>
      </c>
      <c r="AJ1989" s="424" t="str">
        <f t="shared" si="65"/>
        <v/>
      </c>
    </row>
    <row r="1990" spans="1:36" ht="30" customHeight="1">
      <c r="A1990" s="153">
        <v>1977</v>
      </c>
      <c r="B1990" s="857" t="str">
        <f>IF(基本情報入力シート!C2015="","",基本情報入力シート!C2015)</f>
        <v/>
      </c>
      <c r="C1990" s="858"/>
      <c r="D1990" s="858"/>
      <c r="E1990" s="858"/>
      <c r="F1990" s="858"/>
      <c r="G1990" s="858"/>
      <c r="H1990" s="858"/>
      <c r="I1990" s="859"/>
      <c r="J1990" s="405" t="str">
        <f>IF(基本情報入力シート!M2015="","",基本情報入力シート!M2015)</f>
        <v/>
      </c>
      <c r="K1990" s="406" t="str">
        <f>IF(基本情報入力シート!R2015="","",基本情報入力シート!R2015)</f>
        <v/>
      </c>
      <c r="L1990" s="406" t="str">
        <f>IF(基本情報入力シート!W2015="","",基本情報入力シート!W2015)</f>
        <v/>
      </c>
      <c r="M1990" s="405" t="str">
        <f>IF(基本情報入力シート!X2015="","",基本情報入力シート!X2015)</f>
        <v/>
      </c>
      <c r="N1990" s="157" t="str">
        <f>IF(基本情報入力シート!Y2015="","",基本情報入力シート!Y2015)</f>
        <v/>
      </c>
      <c r="O1990" s="164"/>
      <c r="P1990" s="43"/>
      <c r="Q1990" s="860"/>
      <c r="R1990" s="861"/>
      <c r="S1990" s="154" t="str">
        <f>IFERROR(ROUNDDOWN(Q1990*VLOOKUP(N1990,【参考】数式用!$AR$2:$AW$48,MATCH(P1990,【参考】数式用!$AT$4:$AW$4)+2,FALSE)*0.5, 0), "")</f>
        <v/>
      </c>
      <c r="T1990" s="47"/>
      <c r="U1990" s="156" t="str">
        <f>IFERROR(IF(AG1990&lt;&gt;"",Q1990*VLOOKUP(N1990,【参考】数式用!$AG$2:$AL$48,MATCH(P1990,【参考】数式用!$AI$4:$AL$4,0)+2,0), ""), "")</f>
        <v/>
      </c>
      <c r="V1990" s="42"/>
      <c r="W1990" s="862"/>
      <c r="X1990" s="863"/>
      <c r="Y1990" s="43"/>
      <c r="Z1990" s="48"/>
      <c r="AA1990" s="155"/>
      <c r="AB1990" s="49"/>
      <c r="AC1990" s="864" t="str">
        <f>IFERROR(IF(AG1990&lt;&gt;"",Z1990*VLOOKUP(N1990,【参考】数式用!$AG$2:$AL$48,MATCH(Y1990,【参考】数式用!$AI$4:$AL$4,0)+2,0), ""), "")</f>
        <v/>
      </c>
      <c r="AD1990" s="864"/>
      <c r="AE1990" s="409"/>
      <c r="AF1990" s="53"/>
      <c r="AG1990" s="421" t="str">
        <f>IFERROR(VLOOKUP(O1990, 【参考】数式用!$AY$5:$AY$13, 1, FALSE), "")</f>
        <v/>
      </c>
      <c r="AH1990" s="422" t="str">
        <f>IFERROR(VLOOKUP(N1990, 【参考】数式用!$BA$2:$BB$48, 2, FALSE), "")</f>
        <v/>
      </c>
      <c r="AI1990" s="423" t="str">
        <f t="shared" si="64"/>
        <v/>
      </c>
      <c r="AJ1990" s="424" t="str">
        <f t="shared" si="65"/>
        <v/>
      </c>
    </row>
    <row r="1991" spans="1:36" ht="30" customHeight="1">
      <c r="A1991" s="153">
        <v>1978</v>
      </c>
      <c r="B1991" s="857" t="str">
        <f>IF(基本情報入力シート!C2016="","",基本情報入力シート!C2016)</f>
        <v/>
      </c>
      <c r="C1991" s="858"/>
      <c r="D1991" s="858"/>
      <c r="E1991" s="858"/>
      <c r="F1991" s="858"/>
      <c r="G1991" s="858"/>
      <c r="H1991" s="858"/>
      <c r="I1991" s="859"/>
      <c r="J1991" s="405" t="str">
        <f>IF(基本情報入力シート!M2016="","",基本情報入力シート!M2016)</f>
        <v/>
      </c>
      <c r="K1991" s="406" t="str">
        <f>IF(基本情報入力シート!R2016="","",基本情報入力シート!R2016)</f>
        <v/>
      </c>
      <c r="L1991" s="406" t="str">
        <f>IF(基本情報入力シート!W2016="","",基本情報入力シート!W2016)</f>
        <v/>
      </c>
      <c r="M1991" s="405" t="str">
        <f>IF(基本情報入力シート!X2016="","",基本情報入力シート!X2016)</f>
        <v/>
      </c>
      <c r="N1991" s="157" t="str">
        <f>IF(基本情報入力シート!Y2016="","",基本情報入力シート!Y2016)</f>
        <v/>
      </c>
      <c r="O1991" s="164"/>
      <c r="P1991" s="43"/>
      <c r="Q1991" s="860"/>
      <c r="R1991" s="861"/>
      <c r="S1991" s="154" t="str">
        <f>IFERROR(ROUNDDOWN(Q1991*VLOOKUP(N1991,【参考】数式用!$AR$2:$AW$48,MATCH(P1991,【参考】数式用!$AT$4:$AW$4)+2,FALSE)*0.5, 0), "")</f>
        <v/>
      </c>
      <c r="T1991" s="47"/>
      <c r="U1991" s="156" t="str">
        <f>IFERROR(IF(AG1991&lt;&gt;"",Q1991*VLOOKUP(N1991,【参考】数式用!$AG$2:$AL$48,MATCH(P1991,【参考】数式用!$AI$4:$AL$4,0)+2,0), ""), "")</f>
        <v/>
      </c>
      <c r="V1991" s="42"/>
      <c r="W1991" s="862"/>
      <c r="X1991" s="863"/>
      <c r="Y1991" s="43"/>
      <c r="Z1991" s="48"/>
      <c r="AA1991" s="155"/>
      <c r="AB1991" s="49"/>
      <c r="AC1991" s="864" t="str">
        <f>IFERROR(IF(AG1991&lt;&gt;"",Z1991*VLOOKUP(N1991,【参考】数式用!$AG$2:$AL$48,MATCH(Y1991,【参考】数式用!$AI$4:$AL$4,0)+2,0), ""), "")</f>
        <v/>
      </c>
      <c r="AD1991" s="864"/>
      <c r="AE1991" s="409"/>
      <c r="AF1991" s="53"/>
      <c r="AG1991" s="421" t="str">
        <f>IFERROR(VLOOKUP(O1991, 【参考】数式用!$AY$5:$AY$13, 1, FALSE), "")</f>
        <v/>
      </c>
      <c r="AH1991" s="422" t="str">
        <f>IFERROR(VLOOKUP(N1991, 【参考】数式用!$BA$2:$BB$48, 2, FALSE), "")</f>
        <v/>
      </c>
      <c r="AI1991" s="423" t="str">
        <f t="shared" si="64"/>
        <v/>
      </c>
      <c r="AJ1991" s="424" t="str">
        <f t="shared" si="65"/>
        <v/>
      </c>
    </row>
    <row r="1992" spans="1:36" ht="30" customHeight="1">
      <c r="A1992" s="153">
        <v>1979</v>
      </c>
      <c r="B1992" s="857" t="str">
        <f>IF(基本情報入力シート!C2017="","",基本情報入力シート!C2017)</f>
        <v/>
      </c>
      <c r="C1992" s="858"/>
      <c r="D1992" s="858"/>
      <c r="E1992" s="858"/>
      <c r="F1992" s="858"/>
      <c r="G1992" s="858"/>
      <c r="H1992" s="858"/>
      <c r="I1992" s="859"/>
      <c r="J1992" s="405" t="str">
        <f>IF(基本情報入力シート!M2017="","",基本情報入力シート!M2017)</f>
        <v/>
      </c>
      <c r="K1992" s="406" t="str">
        <f>IF(基本情報入力シート!R2017="","",基本情報入力シート!R2017)</f>
        <v/>
      </c>
      <c r="L1992" s="406" t="str">
        <f>IF(基本情報入力シート!W2017="","",基本情報入力シート!W2017)</f>
        <v/>
      </c>
      <c r="M1992" s="405" t="str">
        <f>IF(基本情報入力シート!X2017="","",基本情報入力シート!X2017)</f>
        <v/>
      </c>
      <c r="N1992" s="157" t="str">
        <f>IF(基本情報入力シート!Y2017="","",基本情報入力シート!Y2017)</f>
        <v/>
      </c>
      <c r="O1992" s="164"/>
      <c r="P1992" s="43"/>
      <c r="Q1992" s="860"/>
      <c r="R1992" s="861"/>
      <c r="S1992" s="154" t="str">
        <f>IFERROR(ROUNDDOWN(Q1992*VLOOKUP(N1992,【参考】数式用!$AR$2:$AW$48,MATCH(P1992,【参考】数式用!$AT$4:$AW$4)+2,FALSE)*0.5, 0), "")</f>
        <v/>
      </c>
      <c r="T1992" s="47"/>
      <c r="U1992" s="156" t="str">
        <f>IFERROR(IF(AG1992&lt;&gt;"",Q1992*VLOOKUP(N1992,【参考】数式用!$AG$2:$AL$48,MATCH(P1992,【参考】数式用!$AI$4:$AL$4,0)+2,0), ""), "")</f>
        <v/>
      </c>
      <c r="V1992" s="42"/>
      <c r="W1992" s="862"/>
      <c r="X1992" s="863"/>
      <c r="Y1992" s="43"/>
      <c r="Z1992" s="48"/>
      <c r="AA1992" s="155"/>
      <c r="AB1992" s="49"/>
      <c r="AC1992" s="864" t="str">
        <f>IFERROR(IF(AG1992&lt;&gt;"",Z1992*VLOOKUP(N1992,【参考】数式用!$AG$2:$AL$48,MATCH(Y1992,【参考】数式用!$AI$4:$AL$4,0)+2,0), ""), "")</f>
        <v/>
      </c>
      <c r="AD1992" s="864"/>
      <c r="AE1992" s="409"/>
      <c r="AF1992" s="53"/>
      <c r="AG1992" s="421" t="str">
        <f>IFERROR(VLOOKUP(O1992, 【参考】数式用!$AY$5:$AY$13, 1, FALSE), "")</f>
        <v/>
      </c>
      <c r="AH1992" s="422" t="str">
        <f>IFERROR(VLOOKUP(N1992, 【参考】数式用!$BA$2:$BB$48, 2, FALSE), "")</f>
        <v/>
      </c>
      <c r="AI1992" s="423" t="str">
        <f t="shared" si="64"/>
        <v/>
      </c>
      <c r="AJ1992" s="424" t="str">
        <f t="shared" si="65"/>
        <v/>
      </c>
    </row>
    <row r="1993" spans="1:36" ht="30" customHeight="1">
      <c r="A1993" s="153">
        <v>1980</v>
      </c>
      <c r="B1993" s="857" t="str">
        <f>IF(基本情報入力シート!C2018="","",基本情報入力シート!C2018)</f>
        <v/>
      </c>
      <c r="C1993" s="858"/>
      <c r="D1993" s="858"/>
      <c r="E1993" s="858"/>
      <c r="F1993" s="858"/>
      <c r="G1993" s="858"/>
      <c r="H1993" s="858"/>
      <c r="I1993" s="859"/>
      <c r="J1993" s="405" t="str">
        <f>IF(基本情報入力シート!M2018="","",基本情報入力シート!M2018)</f>
        <v/>
      </c>
      <c r="K1993" s="406" t="str">
        <f>IF(基本情報入力シート!R2018="","",基本情報入力シート!R2018)</f>
        <v/>
      </c>
      <c r="L1993" s="406" t="str">
        <f>IF(基本情報入力シート!W2018="","",基本情報入力シート!W2018)</f>
        <v/>
      </c>
      <c r="M1993" s="405" t="str">
        <f>IF(基本情報入力シート!X2018="","",基本情報入力シート!X2018)</f>
        <v/>
      </c>
      <c r="N1993" s="157" t="str">
        <f>IF(基本情報入力シート!Y2018="","",基本情報入力シート!Y2018)</f>
        <v/>
      </c>
      <c r="O1993" s="164"/>
      <c r="P1993" s="43"/>
      <c r="Q1993" s="860"/>
      <c r="R1993" s="861"/>
      <c r="S1993" s="154" t="str">
        <f>IFERROR(ROUNDDOWN(Q1993*VLOOKUP(N1993,【参考】数式用!$AR$2:$AW$48,MATCH(P1993,【参考】数式用!$AT$4:$AW$4)+2,FALSE)*0.5, 0), "")</f>
        <v/>
      </c>
      <c r="T1993" s="47"/>
      <c r="U1993" s="156" t="str">
        <f>IFERROR(IF(AG1993&lt;&gt;"",Q1993*VLOOKUP(N1993,【参考】数式用!$AG$2:$AL$48,MATCH(P1993,【参考】数式用!$AI$4:$AL$4,0)+2,0), ""), "")</f>
        <v/>
      </c>
      <c r="V1993" s="42"/>
      <c r="W1993" s="862"/>
      <c r="X1993" s="863"/>
      <c r="Y1993" s="43"/>
      <c r="Z1993" s="48"/>
      <c r="AA1993" s="155"/>
      <c r="AB1993" s="49"/>
      <c r="AC1993" s="864" t="str">
        <f>IFERROR(IF(AG1993&lt;&gt;"",Z1993*VLOOKUP(N1993,【参考】数式用!$AG$2:$AL$48,MATCH(Y1993,【参考】数式用!$AI$4:$AL$4,0)+2,0), ""), "")</f>
        <v/>
      </c>
      <c r="AD1993" s="864"/>
      <c r="AE1993" s="409"/>
      <c r="AF1993" s="53"/>
      <c r="AG1993" s="421" t="str">
        <f>IFERROR(VLOOKUP(O1993, 【参考】数式用!$AY$5:$AY$13, 1, FALSE), "")</f>
        <v/>
      </c>
      <c r="AH1993" s="422" t="str">
        <f>IFERROR(VLOOKUP(N1993, 【参考】数式用!$BA$2:$BB$48, 2, FALSE), "")</f>
        <v/>
      </c>
      <c r="AI1993" s="423" t="str">
        <f t="shared" si="64"/>
        <v/>
      </c>
      <c r="AJ1993" s="424" t="str">
        <f t="shared" si="65"/>
        <v/>
      </c>
    </row>
    <row r="1994" spans="1:36" ht="30" customHeight="1">
      <c r="A1994" s="153">
        <v>1981</v>
      </c>
      <c r="B1994" s="857" t="str">
        <f>IF(基本情報入力シート!C2019="","",基本情報入力シート!C2019)</f>
        <v/>
      </c>
      <c r="C1994" s="858"/>
      <c r="D1994" s="858"/>
      <c r="E1994" s="858"/>
      <c r="F1994" s="858"/>
      <c r="G1994" s="858"/>
      <c r="H1994" s="858"/>
      <c r="I1994" s="859"/>
      <c r="J1994" s="405" t="str">
        <f>IF(基本情報入力シート!M2019="","",基本情報入力シート!M2019)</f>
        <v/>
      </c>
      <c r="K1994" s="406" t="str">
        <f>IF(基本情報入力シート!R2019="","",基本情報入力シート!R2019)</f>
        <v/>
      </c>
      <c r="L1994" s="406" t="str">
        <f>IF(基本情報入力シート!W2019="","",基本情報入力シート!W2019)</f>
        <v/>
      </c>
      <c r="M1994" s="405" t="str">
        <f>IF(基本情報入力シート!X2019="","",基本情報入力シート!X2019)</f>
        <v/>
      </c>
      <c r="N1994" s="157" t="str">
        <f>IF(基本情報入力シート!Y2019="","",基本情報入力シート!Y2019)</f>
        <v/>
      </c>
      <c r="O1994" s="164"/>
      <c r="P1994" s="43"/>
      <c r="Q1994" s="860"/>
      <c r="R1994" s="861"/>
      <c r="S1994" s="154" t="str">
        <f>IFERROR(ROUNDDOWN(Q1994*VLOOKUP(N1994,【参考】数式用!$AR$2:$AW$48,MATCH(P1994,【参考】数式用!$AT$4:$AW$4)+2,FALSE)*0.5, 0), "")</f>
        <v/>
      </c>
      <c r="T1994" s="47"/>
      <c r="U1994" s="156" t="str">
        <f>IFERROR(IF(AG1994&lt;&gt;"",Q1994*VLOOKUP(N1994,【参考】数式用!$AG$2:$AL$48,MATCH(P1994,【参考】数式用!$AI$4:$AL$4,0)+2,0), ""), "")</f>
        <v/>
      </c>
      <c r="V1994" s="42"/>
      <c r="W1994" s="862"/>
      <c r="X1994" s="863"/>
      <c r="Y1994" s="43"/>
      <c r="Z1994" s="48"/>
      <c r="AA1994" s="155"/>
      <c r="AB1994" s="49"/>
      <c r="AC1994" s="864" t="str">
        <f>IFERROR(IF(AG1994&lt;&gt;"",Z1994*VLOOKUP(N1994,【参考】数式用!$AG$2:$AL$48,MATCH(Y1994,【参考】数式用!$AI$4:$AL$4,0)+2,0), ""), "")</f>
        <v/>
      </c>
      <c r="AD1994" s="864"/>
      <c r="AE1994" s="409"/>
      <c r="AF1994" s="53"/>
      <c r="AG1994" s="421" t="str">
        <f>IFERROR(VLOOKUP(O1994, 【参考】数式用!$AY$5:$AY$13, 1, FALSE), "")</f>
        <v/>
      </c>
      <c r="AH1994" s="422" t="str">
        <f>IFERROR(VLOOKUP(N1994, 【参考】数式用!$BA$2:$BB$48, 2, FALSE), "")</f>
        <v/>
      </c>
      <c r="AI1994" s="423" t="str">
        <f t="shared" si="64"/>
        <v/>
      </c>
      <c r="AJ1994" s="424" t="str">
        <f t="shared" si="65"/>
        <v/>
      </c>
    </row>
    <row r="1995" spans="1:36" ht="30" customHeight="1">
      <c r="A1995" s="153">
        <v>1982</v>
      </c>
      <c r="B1995" s="857" t="str">
        <f>IF(基本情報入力シート!C2020="","",基本情報入力シート!C2020)</f>
        <v/>
      </c>
      <c r="C1995" s="858"/>
      <c r="D1995" s="858"/>
      <c r="E1995" s="858"/>
      <c r="F1995" s="858"/>
      <c r="G1995" s="858"/>
      <c r="H1995" s="858"/>
      <c r="I1995" s="859"/>
      <c r="J1995" s="405" t="str">
        <f>IF(基本情報入力シート!M2020="","",基本情報入力シート!M2020)</f>
        <v/>
      </c>
      <c r="K1995" s="406" t="str">
        <f>IF(基本情報入力シート!R2020="","",基本情報入力シート!R2020)</f>
        <v/>
      </c>
      <c r="L1995" s="406" t="str">
        <f>IF(基本情報入力シート!W2020="","",基本情報入力シート!W2020)</f>
        <v/>
      </c>
      <c r="M1995" s="405" t="str">
        <f>IF(基本情報入力シート!X2020="","",基本情報入力シート!X2020)</f>
        <v/>
      </c>
      <c r="N1995" s="157" t="str">
        <f>IF(基本情報入力シート!Y2020="","",基本情報入力シート!Y2020)</f>
        <v/>
      </c>
      <c r="O1995" s="164"/>
      <c r="P1995" s="43"/>
      <c r="Q1995" s="860"/>
      <c r="R1995" s="861"/>
      <c r="S1995" s="154" t="str">
        <f>IFERROR(ROUNDDOWN(Q1995*VLOOKUP(N1995,【参考】数式用!$AR$2:$AW$48,MATCH(P1995,【参考】数式用!$AT$4:$AW$4)+2,FALSE)*0.5, 0), "")</f>
        <v/>
      </c>
      <c r="T1995" s="47"/>
      <c r="U1995" s="156" t="str">
        <f>IFERROR(IF(AG1995&lt;&gt;"",Q1995*VLOOKUP(N1995,【参考】数式用!$AG$2:$AL$48,MATCH(P1995,【参考】数式用!$AI$4:$AL$4,0)+2,0), ""), "")</f>
        <v/>
      </c>
      <c r="V1995" s="42"/>
      <c r="W1995" s="862"/>
      <c r="X1995" s="863"/>
      <c r="Y1995" s="43"/>
      <c r="Z1995" s="48"/>
      <c r="AA1995" s="155"/>
      <c r="AB1995" s="49"/>
      <c r="AC1995" s="864" t="str">
        <f>IFERROR(IF(AG1995&lt;&gt;"",Z1995*VLOOKUP(N1995,【参考】数式用!$AG$2:$AL$48,MATCH(Y1995,【参考】数式用!$AI$4:$AL$4,0)+2,0), ""), "")</f>
        <v/>
      </c>
      <c r="AD1995" s="864"/>
      <c r="AE1995" s="409"/>
      <c r="AF1995" s="53"/>
      <c r="AG1995" s="421" t="str">
        <f>IFERROR(VLOOKUP(O1995, 【参考】数式用!$AY$5:$AY$13, 1, FALSE), "")</f>
        <v/>
      </c>
      <c r="AH1995" s="422" t="str">
        <f>IFERROR(VLOOKUP(N1995, 【参考】数式用!$BA$2:$BB$48, 2, FALSE), "")</f>
        <v/>
      </c>
      <c r="AI1995" s="423" t="str">
        <f t="shared" si="64"/>
        <v/>
      </c>
      <c r="AJ1995" s="424" t="str">
        <f t="shared" si="65"/>
        <v/>
      </c>
    </row>
    <row r="1996" spans="1:36" ht="30" customHeight="1">
      <c r="A1996" s="153">
        <v>1983</v>
      </c>
      <c r="B1996" s="857" t="str">
        <f>IF(基本情報入力シート!C2021="","",基本情報入力シート!C2021)</f>
        <v/>
      </c>
      <c r="C1996" s="858"/>
      <c r="D1996" s="858"/>
      <c r="E1996" s="858"/>
      <c r="F1996" s="858"/>
      <c r="G1996" s="858"/>
      <c r="H1996" s="858"/>
      <c r="I1996" s="859"/>
      <c r="J1996" s="405" t="str">
        <f>IF(基本情報入力シート!M2021="","",基本情報入力シート!M2021)</f>
        <v/>
      </c>
      <c r="K1996" s="406" t="str">
        <f>IF(基本情報入力シート!R2021="","",基本情報入力シート!R2021)</f>
        <v/>
      </c>
      <c r="L1996" s="406" t="str">
        <f>IF(基本情報入力シート!W2021="","",基本情報入力シート!W2021)</f>
        <v/>
      </c>
      <c r="M1996" s="405" t="str">
        <f>IF(基本情報入力シート!X2021="","",基本情報入力シート!X2021)</f>
        <v/>
      </c>
      <c r="N1996" s="157" t="str">
        <f>IF(基本情報入力シート!Y2021="","",基本情報入力シート!Y2021)</f>
        <v/>
      </c>
      <c r="O1996" s="164"/>
      <c r="P1996" s="43"/>
      <c r="Q1996" s="860"/>
      <c r="R1996" s="861"/>
      <c r="S1996" s="154" t="str">
        <f>IFERROR(ROUNDDOWN(Q1996*VLOOKUP(N1996,【参考】数式用!$AR$2:$AW$48,MATCH(P1996,【参考】数式用!$AT$4:$AW$4)+2,FALSE)*0.5, 0), "")</f>
        <v/>
      </c>
      <c r="T1996" s="47"/>
      <c r="U1996" s="156" t="str">
        <f>IFERROR(IF(AG1996&lt;&gt;"",Q1996*VLOOKUP(N1996,【参考】数式用!$AG$2:$AL$48,MATCH(P1996,【参考】数式用!$AI$4:$AL$4,0)+2,0), ""), "")</f>
        <v/>
      </c>
      <c r="V1996" s="42"/>
      <c r="W1996" s="862"/>
      <c r="X1996" s="863"/>
      <c r="Y1996" s="43"/>
      <c r="Z1996" s="48"/>
      <c r="AA1996" s="155"/>
      <c r="AB1996" s="49"/>
      <c r="AC1996" s="864" t="str">
        <f>IFERROR(IF(AG1996&lt;&gt;"",Z1996*VLOOKUP(N1996,【参考】数式用!$AG$2:$AL$48,MATCH(Y1996,【参考】数式用!$AI$4:$AL$4,0)+2,0), ""), "")</f>
        <v/>
      </c>
      <c r="AD1996" s="864"/>
      <c r="AE1996" s="409"/>
      <c r="AF1996" s="53"/>
      <c r="AG1996" s="421" t="str">
        <f>IFERROR(VLOOKUP(O1996, 【参考】数式用!$AY$5:$AY$13, 1, FALSE), "")</f>
        <v/>
      </c>
      <c r="AH1996" s="422" t="str">
        <f>IFERROR(VLOOKUP(N1996, 【参考】数式用!$BA$2:$BB$48, 2, FALSE), "")</f>
        <v/>
      </c>
      <c r="AI1996" s="423" t="str">
        <f t="shared" si="64"/>
        <v/>
      </c>
      <c r="AJ1996" s="424" t="str">
        <f t="shared" si="65"/>
        <v/>
      </c>
    </row>
    <row r="1997" spans="1:36" ht="30" customHeight="1">
      <c r="A1997" s="153">
        <v>1984</v>
      </c>
      <c r="B1997" s="857" t="str">
        <f>IF(基本情報入力シート!C2022="","",基本情報入力シート!C2022)</f>
        <v/>
      </c>
      <c r="C1997" s="858"/>
      <c r="D1997" s="858"/>
      <c r="E1997" s="858"/>
      <c r="F1997" s="858"/>
      <c r="G1997" s="858"/>
      <c r="H1997" s="858"/>
      <c r="I1997" s="859"/>
      <c r="J1997" s="405" t="str">
        <f>IF(基本情報入力シート!M2022="","",基本情報入力シート!M2022)</f>
        <v/>
      </c>
      <c r="K1997" s="406" t="str">
        <f>IF(基本情報入力シート!R2022="","",基本情報入力シート!R2022)</f>
        <v/>
      </c>
      <c r="L1997" s="406" t="str">
        <f>IF(基本情報入力シート!W2022="","",基本情報入力シート!W2022)</f>
        <v/>
      </c>
      <c r="M1997" s="405" t="str">
        <f>IF(基本情報入力シート!X2022="","",基本情報入力シート!X2022)</f>
        <v/>
      </c>
      <c r="N1997" s="157" t="str">
        <f>IF(基本情報入力シート!Y2022="","",基本情報入力シート!Y2022)</f>
        <v/>
      </c>
      <c r="O1997" s="164"/>
      <c r="P1997" s="43"/>
      <c r="Q1997" s="860"/>
      <c r="R1997" s="861"/>
      <c r="S1997" s="154" t="str">
        <f>IFERROR(ROUNDDOWN(Q1997*VLOOKUP(N1997,【参考】数式用!$AR$2:$AW$48,MATCH(P1997,【参考】数式用!$AT$4:$AW$4)+2,FALSE)*0.5, 0), "")</f>
        <v/>
      </c>
      <c r="T1997" s="47"/>
      <c r="U1997" s="156" t="str">
        <f>IFERROR(IF(AG1997&lt;&gt;"",Q1997*VLOOKUP(N1997,【参考】数式用!$AG$2:$AL$48,MATCH(P1997,【参考】数式用!$AI$4:$AL$4,0)+2,0), ""), "")</f>
        <v/>
      </c>
      <c r="V1997" s="42"/>
      <c r="W1997" s="862"/>
      <c r="X1997" s="863"/>
      <c r="Y1997" s="43"/>
      <c r="Z1997" s="48"/>
      <c r="AA1997" s="155"/>
      <c r="AB1997" s="49"/>
      <c r="AC1997" s="864" t="str">
        <f>IFERROR(IF(AG1997&lt;&gt;"",Z1997*VLOOKUP(N1997,【参考】数式用!$AG$2:$AL$48,MATCH(Y1997,【参考】数式用!$AI$4:$AL$4,0)+2,0), ""), "")</f>
        <v/>
      </c>
      <c r="AD1997" s="864"/>
      <c r="AE1997" s="409"/>
      <c r="AF1997" s="53"/>
      <c r="AG1997" s="421" t="str">
        <f>IFERROR(VLOOKUP(O1997, 【参考】数式用!$AY$5:$AY$13, 1, FALSE), "")</f>
        <v/>
      </c>
      <c r="AH1997" s="422" t="str">
        <f>IFERROR(VLOOKUP(N1997, 【参考】数式用!$BA$2:$BB$48, 2, FALSE), "")</f>
        <v/>
      </c>
      <c r="AI1997" s="423" t="str">
        <f t="shared" si="64"/>
        <v/>
      </c>
      <c r="AJ1997" s="424" t="str">
        <f t="shared" si="65"/>
        <v/>
      </c>
    </row>
    <row r="1998" spans="1:36" ht="30" customHeight="1">
      <c r="A1998" s="153">
        <v>1985</v>
      </c>
      <c r="B1998" s="857" t="str">
        <f>IF(基本情報入力シート!C2023="","",基本情報入力シート!C2023)</f>
        <v/>
      </c>
      <c r="C1998" s="858"/>
      <c r="D1998" s="858"/>
      <c r="E1998" s="858"/>
      <c r="F1998" s="858"/>
      <c r="G1998" s="858"/>
      <c r="H1998" s="858"/>
      <c r="I1998" s="859"/>
      <c r="J1998" s="405" t="str">
        <f>IF(基本情報入力シート!M2023="","",基本情報入力シート!M2023)</f>
        <v/>
      </c>
      <c r="K1998" s="406" t="str">
        <f>IF(基本情報入力シート!R2023="","",基本情報入力シート!R2023)</f>
        <v/>
      </c>
      <c r="L1998" s="406" t="str">
        <f>IF(基本情報入力シート!W2023="","",基本情報入力シート!W2023)</f>
        <v/>
      </c>
      <c r="M1998" s="405" t="str">
        <f>IF(基本情報入力シート!X2023="","",基本情報入力シート!X2023)</f>
        <v/>
      </c>
      <c r="N1998" s="157" t="str">
        <f>IF(基本情報入力シート!Y2023="","",基本情報入力シート!Y2023)</f>
        <v/>
      </c>
      <c r="O1998" s="164"/>
      <c r="P1998" s="43"/>
      <c r="Q1998" s="860"/>
      <c r="R1998" s="861"/>
      <c r="S1998" s="154" t="str">
        <f>IFERROR(ROUNDDOWN(Q1998*VLOOKUP(N1998,【参考】数式用!$AR$2:$AW$48,MATCH(P1998,【参考】数式用!$AT$4:$AW$4)+2,FALSE)*0.5, 0), "")</f>
        <v/>
      </c>
      <c r="T1998" s="47"/>
      <c r="U1998" s="156" t="str">
        <f>IFERROR(IF(AG1998&lt;&gt;"",Q1998*VLOOKUP(N1998,【参考】数式用!$AG$2:$AL$48,MATCH(P1998,【参考】数式用!$AI$4:$AL$4,0)+2,0), ""), "")</f>
        <v/>
      </c>
      <c r="V1998" s="42"/>
      <c r="W1998" s="862"/>
      <c r="X1998" s="863"/>
      <c r="Y1998" s="43"/>
      <c r="Z1998" s="48"/>
      <c r="AA1998" s="155"/>
      <c r="AB1998" s="49"/>
      <c r="AC1998" s="864" t="str">
        <f>IFERROR(IF(AG1998&lt;&gt;"",Z1998*VLOOKUP(N1998,【参考】数式用!$AG$2:$AL$48,MATCH(Y1998,【参考】数式用!$AI$4:$AL$4,0)+2,0), ""), "")</f>
        <v/>
      </c>
      <c r="AD1998" s="864"/>
      <c r="AE1998" s="409"/>
      <c r="AF1998" s="53"/>
      <c r="AG1998" s="421" t="str">
        <f>IFERROR(VLOOKUP(O1998, 【参考】数式用!$AY$5:$AY$13, 1, FALSE), "")</f>
        <v/>
      </c>
      <c r="AH1998" s="422" t="str">
        <f>IFERROR(VLOOKUP(N1998, 【参考】数式用!$BA$2:$BB$48, 2, FALSE), "")</f>
        <v/>
      </c>
      <c r="AI1998" s="423" t="str">
        <f t="shared" si="64"/>
        <v/>
      </c>
      <c r="AJ1998" s="424" t="str">
        <f t="shared" si="65"/>
        <v/>
      </c>
    </row>
    <row r="1999" spans="1:36" ht="30" customHeight="1">
      <c r="A1999" s="153">
        <v>1986</v>
      </c>
      <c r="B1999" s="857" t="str">
        <f>IF(基本情報入力シート!C2024="","",基本情報入力シート!C2024)</f>
        <v/>
      </c>
      <c r="C1999" s="858"/>
      <c r="D1999" s="858"/>
      <c r="E1999" s="858"/>
      <c r="F1999" s="858"/>
      <c r="G1999" s="858"/>
      <c r="H1999" s="858"/>
      <c r="I1999" s="859"/>
      <c r="J1999" s="405" t="str">
        <f>IF(基本情報入力シート!M2024="","",基本情報入力シート!M2024)</f>
        <v/>
      </c>
      <c r="K1999" s="406" t="str">
        <f>IF(基本情報入力シート!R2024="","",基本情報入力シート!R2024)</f>
        <v/>
      </c>
      <c r="L1999" s="406" t="str">
        <f>IF(基本情報入力シート!W2024="","",基本情報入力シート!W2024)</f>
        <v/>
      </c>
      <c r="M1999" s="405" t="str">
        <f>IF(基本情報入力シート!X2024="","",基本情報入力シート!X2024)</f>
        <v/>
      </c>
      <c r="N1999" s="157" t="str">
        <f>IF(基本情報入力シート!Y2024="","",基本情報入力シート!Y2024)</f>
        <v/>
      </c>
      <c r="O1999" s="164"/>
      <c r="P1999" s="43"/>
      <c r="Q1999" s="860"/>
      <c r="R1999" s="861"/>
      <c r="S1999" s="154" t="str">
        <f>IFERROR(ROUNDDOWN(Q1999*VLOOKUP(N1999,【参考】数式用!$AR$2:$AW$48,MATCH(P1999,【参考】数式用!$AT$4:$AW$4)+2,FALSE)*0.5, 0), "")</f>
        <v/>
      </c>
      <c r="T1999" s="47"/>
      <c r="U1999" s="156" t="str">
        <f>IFERROR(IF(AG1999&lt;&gt;"",Q1999*VLOOKUP(N1999,【参考】数式用!$AG$2:$AL$48,MATCH(P1999,【参考】数式用!$AI$4:$AL$4,0)+2,0), ""), "")</f>
        <v/>
      </c>
      <c r="V1999" s="42"/>
      <c r="W1999" s="862"/>
      <c r="X1999" s="863"/>
      <c r="Y1999" s="43"/>
      <c r="Z1999" s="48"/>
      <c r="AA1999" s="155"/>
      <c r="AB1999" s="49"/>
      <c r="AC1999" s="864" t="str">
        <f>IFERROR(IF(AG1999&lt;&gt;"",Z1999*VLOOKUP(N1999,【参考】数式用!$AG$2:$AL$48,MATCH(Y1999,【参考】数式用!$AI$4:$AL$4,0)+2,0), ""), "")</f>
        <v/>
      </c>
      <c r="AD1999" s="864"/>
      <c r="AE1999" s="409"/>
      <c r="AF1999" s="53"/>
      <c r="AG1999" s="421" t="str">
        <f>IFERROR(VLOOKUP(O1999, 【参考】数式用!$AY$5:$AY$13, 1, FALSE), "")</f>
        <v/>
      </c>
      <c r="AH1999" s="422" t="str">
        <f>IFERROR(VLOOKUP(N1999, 【参考】数式用!$BA$2:$BB$48, 2, FALSE), "")</f>
        <v/>
      </c>
      <c r="AI1999" s="423" t="str">
        <f t="shared" si="64"/>
        <v/>
      </c>
      <c r="AJ1999" s="424" t="str">
        <f t="shared" si="65"/>
        <v/>
      </c>
    </row>
    <row r="2000" spans="1:36" ht="30" customHeight="1">
      <c r="A2000" s="153">
        <v>1987</v>
      </c>
      <c r="B2000" s="857" t="str">
        <f>IF(基本情報入力シート!C2025="","",基本情報入力シート!C2025)</f>
        <v/>
      </c>
      <c r="C2000" s="858"/>
      <c r="D2000" s="858"/>
      <c r="E2000" s="858"/>
      <c r="F2000" s="858"/>
      <c r="G2000" s="858"/>
      <c r="H2000" s="858"/>
      <c r="I2000" s="859"/>
      <c r="J2000" s="405" t="str">
        <f>IF(基本情報入力シート!M2025="","",基本情報入力シート!M2025)</f>
        <v/>
      </c>
      <c r="K2000" s="406" t="str">
        <f>IF(基本情報入力シート!R2025="","",基本情報入力シート!R2025)</f>
        <v/>
      </c>
      <c r="L2000" s="406" t="str">
        <f>IF(基本情報入力シート!W2025="","",基本情報入力シート!W2025)</f>
        <v/>
      </c>
      <c r="M2000" s="405" t="str">
        <f>IF(基本情報入力シート!X2025="","",基本情報入力シート!X2025)</f>
        <v/>
      </c>
      <c r="N2000" s="157" t="str">
        <f>IF(基本情報入力シート!Y2025="","",基本情報入力シート!Y2025)</f>
        <v/>
      </c>
      <c r="O2000" s="164"/>
      <c r="P2000" s="43"/>
      <c r="Q2000" s="860"/>
      <c r="R2000" s="861"/>
      <c r="S2000" s="154" t="str">
        <f>IFERROR(ROUNDDOWN(Q2000*VLOOKUP(N2000,【参考】数式用!$AR$2:$AW$48,MATCH(P2000,【参考】数式用!$AT$4:$AW$4)+2,FALSE)*0.5, 0), "")</f>
        <v/>
      </c>
      <c r="T2000" s="47"/>
      <c r="U2000" s="156" t="str">
        <f>IFERROR(IF(AG2000&lt;&gt;"",Q2000*VLOOKUP(N2000,【参考】数式用!$AG$2:$AL$48,MATCH(P2000,【参考】数式用!$AI$4:$AL$4,0)+2,0), ""), "")</f>
        <v/>
      </c>
      <c r="V2000" s="42"/>
      <c r="W2000" s="862"/>
      <c r="X2000" s="863"/>
      <c r="Y2000" s="43"/>
      <c r="Z2000" s="48"/>
      <c r="AA2000" s="155"/>
      <c r="AB2000" s="49"/>
      <c r="AC2000" s="864" t="str">
        <f>IFERROR(IF(AG2000&lt;&gt;"",Z2000*VLOOKUP(N2000,【参考】数式用!$AG$2:$AL$48,MATCH(Y2000,【参考】数式用!$AI$4:$AL$4,0)+2,0), ""), "")</f>
        <v/>
      </c>
      <c r="AD2000" s="864"/>
      <c r="AE2000" s="409"/>
      <c r="AF2000" s="53"/>
      <c r="AG2000" s="421" t="str">
        <f>IFERROR(VLOOKUP(O2000, 【参考】数式用!$AY$5:$AY$13, 1, FALSE), "")</f>
        <v/>
      </c>
      <c r="AH2000" s="422" t="str">
        <f>IFERROR(VLOOKUP(N2000, 【参考】数式用!$BA$2:$BB$48, 2, FALSE), "")</f>
        <v/>
      </c>
      <c r="AI2000" s="423" t="str">
        <f t="shared" si="64"/>
        <v/>
      </c>
      <c r="AJ2000" s="424" t="str">
        <f t="shared" si="65"/>
        <v/>
      </c>
    </row>
    <row r="2001" spans="1:36" ht="30" customHeight="1">
      <c r="A2001" s="153">
        <v>1988</v>
      </c>
      <c r="B2001" s="857" t="str">
        <f>IF(基本情報入力シート!C2026="","",基本情報入力シート!C2026)</f>
        <v/>
      </c>
      <c r="C2001" s="858"/>
      <c r="D2001" s="858"/>
      <c r="E2001" s="858"/>
      <c r="F2001" s="858"/>
      <c r="G2001" s="858"/>
      <c r="H2001" s="858"/>
      <c r="I2001" s="859"/>
      <c r="J2001" s="405" t="str">
        <f>IF(基本情報入力シート!M2026="","",基本情報入力シート!M2026)</f>
        <v/>
      </c>
      <c r="K2001" s="406" t="str">
        <f>IF(基本情報入力シート!R2026="","",基本情報入力シート!R2026)</f>
        <v/>
      </c>
      <c r="L2001" s="406" t="str">
        <f>IF(基本情報入力シート!W2026="","",基本情報入力シート!W2026)</f>
        <v/>
      </c>
      <c r="M2001" s="405" t="str">
        <f>IF(基本情報入力シート!X2026="","",基本情報入力シート!X2026)</f>
        <v/>
      </c>
      <c r="N2001" s="157" t="str">
        <f>IF(基本情報入力シート!Y2026="","",基本情報入力シート!Y2026)</f>
        <v/>
      </c>
      <c r="O2001" s="164"/>
      <c r="P2001" s="43"/>
      <c r="Q2001" s="860"/>
      <c r="R2001" s="861"/>
      <c r="S2001" s="154" t="str">
        <f>IFERROR(ROUNDDOWN(Q2001*VLOOKUP(N2001,【参考】数式用!$AR$2:$AW$48,MATCH(P2001,【参考】数式用!$AT$4:$AW$4)+2,FALSE)*0.5, 0), "")</f>
        <v/>
      </c>
      <c r="T2001" s="47"/>
      <c r="U2001" s="156" t="str">
        <f>IFERROR(IF(AG2001&lt;&gt;"",Q2001*VLOOKUP(N2001,【参考】数式用!$AG$2:$AL$48,MATCH(P2001,【参考】数式用!$AI$4:$AL$4,0)+2,0), ""), "")</f>
        <v/>
      </c>
      <c r="V2001" s="42"/>
      <c r="W2001" s="862"/>
      <c r="X2001" s="863"/>
      <c r="Y2001" s="43"/>
      <c r="Z2001" s="48"/>
      <c r="AA2001" s="155"/>
      <c r="AB2001" s="49"/>
      <c r="AC2001" s="864" t="str">
        <f>IFERROR(IF(AG2001&lt;&gt;"",Z2001*VLOOKUP(N2001,【参考】数式用!$AG$2:$AL$48,MATCH(Y2001,【参考】数式用!$AI$4:$AL$4,0)+2,0), ""), "")</f>
        <v/>
      </c>
      <c r="AD2001" s="864"/>
      <c r="AE2001" s="409"/>
      <c r="AF2001" s="53"/>
      <c r="AG2001" s="421" t="str">
        <f>IFERROR(VLOOKUP(O2001, 【参考】数式用!$AY$5:$AY$13, 1, FALSE), "")</f>
        <v/>
      </c>
      <c r="AH2001" s="422" t="str">
        <f>IFERROR(VLOOKUP(N2001, 【参考】数式用!$BA$2:$BB$48, 2, FALSE), "")</f>
        <v/>
      </c>
      <c r="AI2001" s="423" t="str">
        <f t="shared" si="64"/>
        <v/>
      </c>
      <c r="AJ2001" s="424" t="str">
        <f t="shared" si="65"/>
        <v/>
      </c>
    </row>
    <row r="2002" spans="1:36" ht="30" customHeight="1">
      <c r="A2002" s="153">
        <v>1989</v>
      </c>
      <c r="B2002" s="857" t="str">
        <f>IF(基本情報入力シート!C2027="","",基本情報入力シート!C2027)</f>
        <v/>
      </c>
      <c r="C2002" s="858"/>
      <c r="D2002" s="858"/>
      <c r="E2002" s="858"/>
      <c r="F2002" s="858"/>
      <c r="G2002" s="858"/>
      <c r="H2002" s="858"/>
      <c r="I2002" s="859"/>
      <c r="J2002" s="405" t="str">
        <f>IF(基本情報入力シート!M2027="","",基本情報入力シート!M2027)</f>
        <v/>
      </c>
      <c r="K2002" s="406" t="str">
        <f>IF(基本情報入力シート!R2027="","",基本情報入力シート!R2027)</f>
        <v/>
      </c>
      <c r="L2002" s="406" t="str">
        <f>IF(基本情報入力シート!W2027="","",基本情報入力シート!W2027)</f>
        <v/>
      </c>
      <c r="M2002" s="405" t="str">
        <f>IF(基本情報入力シート!X2027="","",基本情報入力シート!X2027)</f>
        <v/>
      </c>
      <c r="N2002" s="157" t="str">
        <f>IF(基本情報入力シート!Y2027="","",基本情報入力シート!Y2027)</f>
        <v/>
      </c>
      <c r="O2002" s="164"/>
      <c r="P2002" s="43"/>
      <c r="Q2002" s="860"/>
      <c r="R2002" s="861"/>
      <c r="S2002" s="154" t="str">
        <f>IFERROR(ROUNDDOWN(Q2002*VLOOKUP(N2002,【参考】数式用!$AR$2:$AW$48,MATCH(P2002,【参考】数式用!$AT$4:$AW$4)+2,FALSE)*0.5, 0), "")</f>
        <v/>
      </c>
      <c r="T2002" s="47"/>
      <c r="U2002" s="156" t="str">
        <f>IFERROR(IF(AG2002&lt;&gt;"",Q2002*VLOOKUP(N2002,【参考】数式用!$AG$2:$AL$48,MATCH(P2002,【参考】数式用!$AI$4:$AL$4,0)+2,0), ""), "")</f>
        <v/>
      </c>
      <c r="V2002" s="42"/>
      <c r="W2002" s="862"/>
      <c r="X2002" s="863"/>
      <c r="Y2002" s="43"/>
      <c r="Z2002" s="48"/>
      <c r="AA2002" s="155"/>
      <c r="AB2002" s="49"/>
      <c r="AC2002" s="864" t="str">
        <f>IFERROR(IF(AG2002&lt;&gt;"",Z2002*VLOOKUP(N2002,【参考】数式用!$AG$2:$AL$48,MATCH(Y2002,【参考】数式用!$AI$4:$AL$4,0)+2,0), ""), "")</f>
        <v/>
      </c>
      <c r="AD2002" s="864"/>
      <c r="AE2002" s="409"/>
      <c r="AF2002" s="53"/>
      <c r="AG2002" s="421" t="str">
        <f>IFERROR(VLOOKUP(O2002, 【参考】数式用!$AY$5:$AY$13, 1, FALSE), "")</f>
        <v/>
      </c>
      <c r="AH2002" s="422" t="str">
        <f>IFERROR(VLOOKUP(N2002, 【参考】数式用!$BA$2:$BB$48, 2, FALSE), "")</f>
        <v/>
      </c>
      <c r="AI2002" s="423" t="str">
        <f t="shared" si="64"/>
        <v/>
      </c>
      <c r="AJ2002" s="424" t="str">
        <f t="shared" si="65"/>
        <v/>
      </c>
    </row>
    <row r="2003" spans="1:36" ht="30" customHeight="1">
      <c r="A2003" s="153">
        <v>1990</v>
      </c>
      <c r="B2003" s="857" t="str">
        <f>IF(基本情報入力シート!C2028="","",基本情報入力シート!C2028)</f>
        <v/>
      </c>
      <c r="C2003" s="858"/>
      <c r="D2003" s="858"/>
      <c r="E2003" s="858"/>
      <c r="F2003" s="858"/>
      <c r="G2003" s="858"/>
      <c r="H2003" s="858"/>
      <c r="I2003" s="859"/>
      <c r="J2003" s="405" t="str">
        <f>IF(基本情報入力シート!M2028="","",基本情報入力シート!M2028)</f>
        <v/>
      </c>
      <c r="K2003" s="406" t="str">
        <f>IF(基本情報入力シート!R2028="","",基本情報入力シート!R2028)</f>
        <v/>
      </c>
      <c r="L2003" s="406" t="str">
        <f>IF(基本情報入力シート!W2028="","",基本情報入力シート!W2028)</f>
        <v/>
      </c>
      <c r="M2003" s="405" t="str">
        <f>IF(基本情報入力シート!X2028="","",基本情報入力シート!X2028)</f>
        <v/>
      </c>
      <c r="N2003" s="157" t="str">
        <f>IF(基本情報入力シート!Y2028="","",基本情報入力シート!Y2028)</f>
        <v/>
      </c>
      <c r="O2003" s="164"/>
      <c r="P2003" s="43"/>
      <c r="Q2003" s="860"/>
      <c r="R2003" s="861"/>
      <c r="S2003" s="154" t="str">
        <f>IFERROR(ROUNDDOWN(Q2003*VLOOKUP(N2003,【参考】数式用!$AR$2:$AW$48,MATCH(P2003,【参考】数式用!$AT$4:$AW$4)+2,FALSE)*0.5, 0), "")</f>
        <v/>
      </c>
      <c r="T2003" s="47"/>
      <c r="U2003" s="156" t="str">
        <f>IFERROR(IF(AG2003&lt;&gt;"",Q2003*VLOOKUP(N2003,【参考】数式用!$AG$2:$AL$48,MATCH(P2003,【参考】数式用!$AI$4:$AL$4,0)+2,0), ""), "")</f>
        <v/>
      </c>
      <c r="V2003" s="42"/>
      <c r="W2003" s="862"/>
      <c r="X2003" s="863"/>
      <c r="Y2003" s="43"/>
      <c r="Z2003" s="48"/>
      <c r="AA2003" s="155"/>
      <c r="AB2003" s="49"/>
      <c r="AC2003" s="864" t="str">
        <f>IFERROR(IF(AG2003&lt;&gt;"",Z2003*VLOOKUP(N2003,【参考】数式用!$AG$2:$AL$48,MATCH(Y2003,【参考】数式用!$AI$4:$AL$4,0)+2,0), ""), "")</f>
        <v/>
      </c>
      <c r="AD2003" s="864"/>
      <c r="AE2003" s="409"/>
      <c r="AF2003" s="53"/>
      <c r="AG2003" s="421" t="str">
        <f>IFERROR(VLOOKUP(O2003, 【参考】数式用!$AY$5:$AY$13, 1, FALSE), "")</f>
        <v/>
      </c>
      <c r="AH2003" s="422" t="str">
        <f>IFERROR(VLOOKUP(N2003, 【参考】数式用!$BA$2:$BB$48, 2, FALSE), "")</f>
        <v/>
      </c>
      <c r="AI2003" s="423" t="str">
        <f t="shared" si="64"/>
        <v/>
      </c>
      <c r="AJ2003" s="424" t="str">
        <f t="shared" si="65"/>
        <v/>
      </c>
    </row>
    <row r="2004" spans="1:36" ht="30" customHeight="1">
      <c r="A2004" s="153">
        <v>1991</v>
      </c>
      <c r="B2004" s="857" t="str">
        <f>IF(基本情報入力シート!C2029="","",基本情報入力シート!C2029)</f>
        <v/>
      </c>
      <c r="C2004" s="858"/>
      <c r="D2004" s="858"/>
      <c r="E2004" s="858"/>
      <c r="F2004" s="858"/>
      <c r="G2004" s="858"/>
      <c r="H2004" s="858"/>
      <c r="I2004" s="859"/>
      <c r="J2004" s="405" t="str">
        <f>IF(基本情報入力シート!M2029="","",基本情報入力シート!M2029)</f>
        <v/>
      </c>
      <c r="K2004" s="406" t="str">
        <f>IF(基本情報入力シート!R2029="","",基本情報入力シート!R2029)</f>
        <v/>
      </c>
      <c r="L2004" s="406" t="str">
        <f>IF(基本情報入力シート!W2029="","",基本情報入力シート!W2029)</f>
        <v/>
      </c>
      <c r="M2004" s="405" t="str">
        <f>IF(基本情報入力シート!X2029="","",基本情報入力シート!X2029)</f>
        <v/>
      </c>
      <c r="N2004" s="157" t="str">
        <f>IF(基本情報入力シート!Y2029="","",基本情報入力シート!Y2029)</f>
        <v/>
      </c>
      <c r="O2004" s="164"/>
      <c r="P2004" s="43"/>
      <c r="Q2004" s="860"/>
      <c r="R2004" s="861"/>
      <c r="S2004" s="154" t="str">
        <f>IFERROR(ROUNDDOWN(Q2004*VLOOKUP(N2004,【参考】数式用!$AR$2:$AW$48,MATCH(P2004,【参考】数式用!$AT$4:$AW$4)+2,FALSE)*0.5, 0), "")</f>
        <v/>
      </c>
      <c r="T2004" s="47"/>
      <c r="U2004" s="156" t="str">
        <f>IFERROR(IF(AG2004&lt;&gt;"",Q2004*VLOOKUP(N2004,【参考】数式用!$AG$2:$AL$48,MATCH(P2004,【参考】数式用!$AI$4:$AL$4,0)+2,0), ""), "")</f>
        <v/>
      </c>
      <c r="V2004" s="42"/>
      <c r="W2004" s="862"/>
      <c r="X2004" s="863"/>
      <c r="Y2004" s="43"/>
      <c r="Z2004" s="48"/>
      <c r="AA2004" s="155"/>
      <c r="AB2004" s="49"/>
      <c r="AC2004" s="864" t="str">
        <f>IFERROR(IF(AG2004&lt;&gt;"",Z2004*VLOOKUP(N2004,【参考】数式用!$AG$2:$AL$48,MATCH(Y2004,【参考】数式用!$AI$4:$AL$4,0)+2,0), ""), "")</f>
        <v/>
      </c>
      <c r="AD2004" s="864"/>
      <c r="AE2004" s="409"/>
      <c r="AF2004" s="53"/>
      <c r="AG2004" s="421" t="str">
        <f>IFERROR(VLOOKUP(O2004, 【参考】数式用!$AY$5:$AY$13, 1, FALSE), "")</f>
        <v/>
      </c>
      <c r="AH2004" s="422" t="str">
        <f>IFERROR(VLOOKUP(N2004, 【参考】数式用!$BA$2:$BB$48, 2, FALSE), "")</f>
        <v/>
      </c>
      <c r="AI2004" s="423" t="str">
        <f t="shared" si="64"/>
        <v/>
      </c>
      <c r="AJ2004" s="424" t="str">
        <f t="shared" si="65"/>
        <v/>
      </c>
    </row>
    <row r="2005" spans="1:36" ht="30" customHeight="1">
      <c r="A2005" s="153">
        <v>1992</v>
      </c>
      <c r="B2005" s="857" t="str">
        <f>IF(基本情報入力シート!C2030="","",基本情報入力シート!C2030)</f>
        <v/>
      </c>
      <c r="C2005" s="858"/>
      <c r="D2005" s="858"/>
      <c r="E2005" s="858"/>
      <c r="F2005" s="858"/>
      <c r="G2005" s="858"/>
      <c r="H2005" s="858"/>
      <c r="I2005" s="859"/>
      <c r="J2005" s="405" t="str">
        <f>IF(基本情報入力シート!M2030="","",基本情報入力シート!M2030)</f>
        <v/>
      </c>
      <c r="K2005" s="406" t="str">
        <f>IF(基本情報入力シート!R2030="","",基本情報入力シート!R2030)</f>
        <v/>
      </c>
      <c r="L2005" s="406" t="str">
        <f>IF(基本情報入力シート!W2030="","",基本情報入力シート!W2030)</f>
        <v/>
      </c>
      <c r="M2005" s="405" t="str">
        <f>IF(基本情報入力シート!X2030="","",基本情報入力シート!X2030)</f>
        <v/>
      </c>
      <c r="N2005" s="157" t="str">
        <f>IF(基本情報入力シート!Y2030="","",基本情報入力シート!Y2030)</f>
        <v/>
      </c>
      <c r="O2005" s="164"/>
      <c r="P2005" s="43"/>
      <c r="Q2005" s="860"/>
      <c r="R2005" s="861"/>
      <c r="S2005" s="154" t="str">
        <f>IFERROR(ROUNDDOWN(Q2005*VLOOKUP(N2005,【参考】数式用!$AR$2:$AW$48,MATCH(P2005,【参考】数式用!$AT$4:$AW$4)+2,FALSE)*0.5, 0), "")</f>
        <v/>
      </c>
      <c r="T2005" s="47"/>
      <c r="U2005" s="156" t="str">
        <f>IFERROR(IF(AG2005&lt;&gt;"",Q2005*VLOOKUP(N2005,【参考】数式用!$AG$2:$AL$48,MATCH(P2005,【参考】数式用!$AI$4:$AL$4,0)+2,0), ""), "")</f>
        <v/>
      </c>
      <c r="V2005" s="42"/>
      <c r="W2005" s="862"/>
      <c r="X2005" s="863"/>
      <c r="Y2005" s="43"/>
      <c r="Z2005" s="48"/>
      <c r="AA2005" s="155"/>
      <c r="AB2005" s="49"/>
      <c r="AC2005" s="864" t="str">
        <f>IFERROR(IF(AG2005&lt;&gt;"",Z2005*VLOOKUP(N2005,【参考】数式用!$AG$2:$AL$48,MATCH(Y2005,【参考】数式用!$AI$4:$AL$4,0)+2,0), ""), "")</f>
        <v/>
      </c>
      <c r="AD2005" s="864"/>
      <c r="AE2005" s="409"/>
      <c r="AF2005" s="53"/>
      <c r="AG2005" s="421" t="str">
        <f>IFERROR(VLOOKUP(O2005, 【参考】数式用!$AY$5:$AY$13, 1, FALSE), "")</f>
        <v/>
      </c>
      <c r="AH2005" s="422" t="str">
        <f>IFERROR(VLOOKUP(N2005, 【参考】数式用!$BA$2:$BB$48, 2, FALSE), "")</f>
        <v/>
      </c>
      <c r="AI2005" s="423" t="str">
        <f t="shared" si="64"/>
        <v/>
      </c>
      <c r="AJ2005" s="424" t="str">
        <f t="shared" si="65"/>
        <v/>
      </c>
    </row>
    <row r="2006" spans="1:36" ht="30" customHeight="1">
      <c r="A2006" s="153">
        <v>1993</v>
      </c>
      <c r="B2006" s="857" t="str">
        <f>IF(基本情報入力シート!C2031="","",基本情報入力シート!C2031)</f>
        <v/>
      </c>
      <c r="C2006" s="858"/>
      <c r="D2006" s="858"/>
      <c r="E2006" s="858"/>
      <c r="F2006" s="858"/>
      <c r="G2006" s="858"/>
      <c r="H2006" s="858"/>
      <c r="I2006" s="859"/>
      <c r="J2006" s="405" t="str">
        <f>IF(基本情報入力シート!M2031="","",基本情報入力シート!M2031)</f>
        <v/>
      </c>
      <c r="K2006" s="406" t="str">
        <f>IF(基本情報入力シート!R2031="","",基本情報入力シート!R2031)</f>
        <v/>
      </c>
      <c r="L2006" s="406" t="str">
        <f>IF(基本情報入力シート!W2031="","",基本情報入力シート!W2031)</f>
        <v/>
      </c>
      <c r="M2006" s="405" t="str">
        <f>IF(基本情報入力シート!X2031="","",基本情報入力シート!X2031)</f>
        <v/>
      </c>
      <c r="N2006" s="157" t="str">
        <f>IF(基本情報入力シート!Y2031="","",基本情報入力シート!Y2031)</f>
        <v/>
      </c>
      <c r="O2006" s="164"/>
      <c r="P2006" s="43"/>
      <c r="Q2006" s="860"/>
      <c r="R2006" s="861"/>
      <c r="S2006" s="154" t="str">
        <f>IFERROR(ROUNDDOWN(Q2006*VLOOKUP(N2006,【参考】数式用!$AR$2:$AW$48,MATCH(P2006,【参考】数式用!$AT$4:$AW$4)+2,FALSE)*0.5, 0), "")</f>
        <v/>
      </c>
      <c r="T2006" s="47"/>
      <c r="U2006" s="156" t="str">
        <f>IFERROR(IF(AG2006&lt;&gt;"",Q2006*VLOOKUP(N2006,【参考】数式用!$AG$2:$AL$48,MATCH(P2006,【参考】数式用!$AI$4:$AL$4,0)+2,0), ""), "")</f>
        <v/>
      </c>
      <c r="V2006" s="42"/>
      <c r="W2006" s="862"/>
      <c r="X2006" s="863"/>
      <c r="Y2006" s="43"/>
      <c r="Z2006" s="48"/>
      <c r="AA2006" s="155"/>
      <c r="AB2006" s="49"/>
      <c r="AC2006" s="864" t="str">
        <f>IFERROR(IF(AG2006&lt;&gt;"",Z2006*VLOOKUP(N2006,【参考】数式用!$AG$2:$AL$48,MATCH(Y2006,【参考】数式用!$AI$4:$AL$4,0)+2,0), ""), "")</f>
        <v/>
      </c>
      <c r="AD2006" s="864"/>
      <c r="AE2006" s="409"/>
      <c r="AF2006" s="53"/>
      <c r="AG2006" s="421" t="str">
        <f>IFERROR(VLOOKUP(O2006, 【参考】数式用!$AY$5:$AY$13, 1, FALSE), "")</f>
        <v/>
      </c>
      <c r="AH2006" s="422" t="str">
        <f>IFERROR(VLOOKUP(N2006, 【参考】数式用!$BA$2:$BB$48, 2, FALSE), "")</f>
        <v/>
      </c>
      <c r="AI2006" s="423" t="str">
        <f t="shared" si="64"/>
        <v/>
      </c>
      <c r="AJ2006" s="424" t="str">
        <f t="shared" si="65"/>
        <v/>
      </c>
    </row>
    <row r="2007" spans="1:36" ht="30" customHeight="1">
      <c r="A2007" s="153">
        <v>1994</v>
      </c>
      <c r="B2007" s="857" t="str">
        <f>IF(基本情報入力シート!C2032="","",基本情報入力シート!C2032)</f>
        <v/>
      </c>
      <c r="C2007" s="858"/>
      <c r="D2007" s="858"/>
      <c r="E2007" s="858"/>
      <c r="F2007" s="858"/>
      <c r="G2007" s="858"/>
      <c r="H2007" s="858"/>
      <c r="I2007" s="859"/>
      <c r="J2007" s="405" t="str">
        <f>IF(基本情報入力シート!M2032="","",基本情報入力シート!M2032)</f>
        <v/>
      </c>
      <c r="K2007" s="406" t="str">
        <f>IF(基本情報入力シート!R2032="","",基本情報入力シート!R2032)</f>
        <v/>
      </c>
      <c r="L2007" s="406" t="str">
        <f>IF(基本情報入力シート!W2032="","",基本情報入力シート!W2032)</f>
        <v/>
      </c>
      <c r="M2007" s="405" t="str">
        <f>IF(基本情報入力シート!X2032="","",基本情報入力シート!X2032)</f>
        <v/>
      </c>
      <c r="N2007" s="157" t="str">
        <f>IF(基本情報入力シート!Y2032="","",基本情報入力シート!Y2032)</f>
        <v/>
      </c>
      <c r="O2007" s="164"/>
      <c r="P2007" s="43"/>
      <c r="Q2007" s="860"/>
      <c r="R2007" s="861"/>
      <c r="S2007" s="154" t="str">
        <f>IFERROR(ROUNDDOWN(Q2007*VLOOKUP(N2007,【参考】数式用!$AR$2:$AW$48,MATCH(P2007,【参考】数式用!$AT$4:$AW$4)+2,FALSE)*0.5, 0), "")</f>
        <v/>
      </c>
      <c r="T2007" s="47"/>
      <c r="U2007" s="156" t="str">
        <f>IFERROR(IF(AG2007&lt;&gt;"",Q2007*VLOOKUP(N2007,【参考】数式用!$AG$2:$AL$48,MATCH(P2007,【参考】数式用!$AI$4:$AL$4,0)+2,0), ""), "")</f>
        <v/>
      </c>
      <c r="V2007" s="42"/>
      <c r="W2007" s="862"/>
      <c r="X2007" s="863"/>
      <c r="Y2007" s="43"/>
      <c r="Z2007" s="48"/>
      <c r="AA2007" s="155"/>
      <c r="AB2007" s="49"/>
      <c r="AC2007" s="864" t="str">
        <f>IFERROR(IF(AG2007&lt;&gt;"",Z2007*VLOOKUP(N2007,【参考】数式用!$AG$2:$AL$48,MATCH(Y2007,【参考】数式用!$AI$4:$AL$4,0)+2,0), ""), "")</f>
        <v/>
      </c>
      <c r="AD2007" s="864"/>
      <c r="AE2007" s="409"/>
      <c r="AF2007" s="53"/>
      <c r="AG2007" s="421" t="str">
        <f>IFERROR(VLOOKUP(O2007, 【参考】数式用!$AY$5:$AY$13, 1, FALSE), "")</f>
        <v/>
      </c>
      <c r="AH2007" s="422" t="str">
        <f>IFERROR(VLOOKUP(N2007, 【参考】数式用!$BA$2:$BB$48, 2, FALSE), "")</f>
        <v/>
      </c>
      <c r="AI2007" s="423" t="str">
        <f t="shared" si="64"/>
        <v/>
      </c>
      <c r="AJ2007" s="424" t="str">
        <f t="shared" si="65"/>
        <v/>
      </c>
    </row>
    <row r="2008" spans="1:36" ht="30" customHeight="1">
      <c r="A2008" s="153">
        <v>1995</v>
      </c>
      <c r="B2008" s="857" t="str">
        <f>IF(基本情報入力シート!C2033="","",基本情報入力シート!C2033)</f>
        <v/>
      </c>
      <c r="C2008" s="858"/>
      <c r="D2008" s="858"/>
      <c r="E2008" s="858"/>
      <c r="F2008" s="858"/>
      <c r="G2008" s="858"/>
      <c r="H2008" s="858"/>
      <c r="I2008" s="859"/>
      <c r="J2008" s="405" t="str">
        <f>IF(基本情報入力シート!M2033="","",基本情報入力シート!M2033)</f>
        <v/>
      </c>
      <c r="K2008" s="406" t="str">
        <f>IF(基本情報入力シート!R2033="","",基本情報入力シート!R2033)</f>
        <v/>
      </c>
      <c r="L2008" s="406" t="str">
        <f>IF(基本情報入力シート!W2033="","",基本情報入力シート!W2033)</f>
        <v/>
      </c>
      <c r="M2008" s="405" t="str">
        <f>IF(基本情報入力シート!X2033="","",基本情報入力シート!X2033)</f>
        <v/>
      </c>
      <c r="N2008" s="157" t="str">
        <f>IF(基本情報入力シート!Y2033="","",基本情報入力シート!Y2033)</f>
        <v/>
      </c>
      <c r="O2008" s="164"/>
      <c r="P2008" s="43"/>
      <c r="Q2008" s="860"/>
      <c r="R2008" s="861"/>
      <c r="S2008" s="154" t="str">
        <f>IFERROR(ROUNDDOWN(Q2008*VLOOKUP(N2008,【参考】数式用!$AR$2:$AW$48,MATCH(P2008,【参考】数式用!$AT$4:$AW$4)+2,FALSE)*0.5, 0), "")</f>
        <v/>
      </c>
      <c r="T2008" s="47"/>
      <c r="U2008" s="156" t="str">
        <f>IFERROR(IF(AG2008&lt;&gt;"",Q2008*VLOOKUP(N2008,【参考】数式用!$AG$2:$AL$48,MATCH(P2008,【参考】数式用!$AI$4:$AL$4,0)+2,0), ""), "")</f>
        <v/>
      </c>
      <c r="V2008" s="42"/>
      <c r="W2008" s="862"/>
      <c r="X2008" s="863"/>
      <c r="Y2008" s="43"/>
      <c r="Z2008" s="48"/>
      <c r="AA2008" s="155"/>
      <c r="AB2008" s="49"/>
      <c r="AC2008" s="864" t="str">
        <f>IFERROR(IF(AG2008&lt;&gt;"",Z2008*VLOOKUP(N2008,【参考】数式用!$AG$2:$AL$48,MATCH(Y2008,【参考】数式用!$AI$4:$AL$4,0)+2,0), ""), "")</f>
        <v/>
      </c>
      <c r="AD2008" s="864"/>
      <c r="AE2008" s="409"/>
      <c r="AF2008" s="53"/>
      <c r="AG2008" s="421" t="str">
        <f>IFERROR(VLOOKUP(O2008, 【参考】数式用!$AY$5:$AY$13, 1, FALSE), "")</f>
        <v/>
      </c>
      <c r="AH2008" s="422" t="str">
        <f>IFERROR(VLOOKUP(N2008, 【参考】数式用!$BA$2:$BB$48, 2, FALSE), "")</f>
        <v/>
      </c>
      <c r="AI2008" s="423" t="str">
        <f t="shared" si="64"/>
        <v/>
      </c>
      <c r="AJ2008" s="424" t="str">
        <f t="shared" si="65"/>
        <v/>
      </c>
    </row>
    <row r="2009" spans="1:36" ht="30" customHeight="1">
      <c r="A2009" s="153">
        <v>1996</v>
      </c>
      <c r="B2009" s="857" t="str">
        <f>IF(基本情報入力シート!C2034="","",基本情報入力シート!C2034)</f>
        <v/>
      </c>
      <c r="C2009" s="858"/>
      <c r="D2009" s="858"/>
      <c r="E2009" s="858"/>
      <c r="F2009" s="858"/>
      <c r="G2009" s="858"/>
      <c r="H2009" s="858"/>
      <c r="I2009" s="859"/>
      <c r="J2009" s="405" t="str">
        <f>IF(基本情報入力シート!M2034="","",基本情報入力シート!M2034)</f>
        <v/>
      </c>
      <c r="K2009" s="406" t="str">
        <f>IF(基本情報入力シート!R2034="","",基本情報入力シート!R2034)</f>
        <v/>
      </c>
      <c r="L2009" s="406" t="str">
        <f>IF(基本情報入力シート!W2034="","",基本情報入力シート!W2034)</f>
        <v/>
      </c>
      <c r="M2009" s="405" t="str">
        <f>IF(基本情報入力シート!X2034="","",基本情報入力シート!X2034)</f>
        <v/>
      </c>
      <c r="N2009" s="157" t="str">
        <f>IF(基本情報入力シート!Y2034="","",基本情報入力シート!Y2034)</f>
        <v/>
      </c>
      <c r="O2009" s="164"/>
      <c r="P2009" s="43"/>
      <c r="Q2009" s="860"/>
      <c r="R2009" s="861"/>
      <c r="S2009" s="154" t="str">
        <f>IFERROR(ROUNDDOWN(Q2009*VLOOKUP(N2009,【参考】数式用!$AR$2:$AW$48,MATCH(P2009,【参考】数式用!$AT$4:$AW$4)+2,FALSE)*0.5, 0), "")</f>
        <v/>
      </c>
      <c r="T2009" s="47"/>
      <c r="U2009" s="156" t="str">
        <f>IFERROR(IF(AG2009&lt;&gt;"",Q2009*VLOOKUP(N2009,【参考】数式用!$AG$2:$AL$48,MATCH(P2009,【参考】数式用!$AI$4:$AL$4,0)+2,0), ""), "")</f>
        <v/>
      </c>
      <c r="V2009" s="42"/>
      <c r="W2009" s="862"/>
      <c r="X2009" s="863"/>
      <c r="Y2009" s="43"/>
      <c r="Z2009" s="48"/>
      <c r="AA2009" s="155"/>
      <c r="AB2009" s="49"/>
      <c r="AC2009" s="864" t="str">
        <f>IFERROR(IF(AG2009&lt;&gt;"",Z2009*VLOOKUP(N2009,【参考】数式用!$AG$2:$AL$48,MATCH(Y2009,【参考】数式用!$AI$4:$AL$4,0)+2,0), ""), "")</f>
        <v/>
      </c>
      <c r="AD2009" s="864"/>
      <c r="AE2009" s="409"/>
      <c r="AF2009" s="53"/>
      <c r="AG2009" s="421" t="str">
        <f>IFERROR(VLOOKUP(O2009, 【参考】数式用!$AY$5:$AY$13, 1, FALSE), "")</f>
        <v/>
      </c>
      <c r="AH2009" s="422" t="str">
        <f>IFERROR(VLOOKUP(N2009, 【参考】数式用!$BA$2:$BB$48, 2, FALSE), "")</f>
        <v/>
      </c>
      <c r="AI2009" s="423" t="str">
        <f t="shared" si="64"/>
        <v/>
      </c>
      <c r="AJ2009" s="424" t="str">
        <f t="shared" si="65"/>
        <v/>
      </c>
    </row>
    <row r="2010" spans="1:36" ht="30" customHeight="1">
      <c r="A2010" s="153">
        <v>1997</v>
      </c>
      <c r="B2010" s="857" t="str">
        <f>IF(基本情報入力シート!C2035="","",基本情報入力シート!C2035)</f>
        <v/>
      </c>
      <c r="C2010" s="858"/>
      <c r="D2010" s="858"/>
      <c r="E2010" s="858"/>
      <c r="F2010" s="858"/>
      <c r="G2010" s="858"/>
      <c r="H2010" s="858"/>
      <c r="I2010" s="859"/>
      <c r="J2010" s="405" t="str">
        <f>IF(基本情報入力シート!M2035="","",基本情報入力シート!M2035)</f>
        <v/>
      </c>
      <c r="K2010" s="406" t="str">
        <f>IF(基本情報入力シート!R2035="","",基本情報入力シート!R2035)</f>
        <v/>
      </c>
      <c r="L2010" s="406" t="str">
        <f>IF(基本情報入力シート!W2035="","",基本情報入力シート!W2035)</f>
        <v/>
      </c>
      <c r="M2010" s="405" t="str">
        <f>IF(基本情報入力シート!X2035="","",基本情報入力シート!X2035)</f>
        <v/>
      </c>
      <c r="N2010" s="157" t="str">
        <f>IF(基本情報入力シート!Y2035="","",基本情報入力シート!Y2035)</f>
        <v/>
      </c>
      <c r="O2010" s="164"/>
      <c r="P2010" s="43"/>
      <c r="Q2010" s="860"/>
      <c r="R2010" s="861"/>
      <c r="S2010" s="154" t="str">
        <f>IFERROR(ROUNDDOWN(Q2010*VLOOKUP(N2010,【参考】数式用!$AR$2:$AW$48,MATCH(P2010,【参考】数式用!$AT$4:$AW$4)+2,FALSE)*0.5, 0), "")</f>
        <v/>
      </c>
      <c r="T2010" s="47"/>
      <c r="U2010" s="156" t="str">
        <f>IFERROR(IF(AG2010&lt;&gt;"",Q2010*VLOOKUP(N2010,【参考】数式用!$AG$2:$AL$48,MATCH(P2010,【参考】数式用!$AI$4:$AL$4,0)+2,0), ""), "")</f>
        <v/>
      </c>
      <c r="V2010" s="42"/>
      <c r="W2010" s="862"/>
      <c r="X2010" s="863"/>
      <c r="Y2010" s="43"/>
      <c r="Z2010" s="48"/>
      <c r="AA2010" s="155"/>
      <c r="AB2010" s="49"/>
      <c r="AC2010" s="864" t="str">
        <f>IFERROR(IF(AG2010&lt;&gt;"",Z2010*VLOOKUP(N2010,【参考】数式用!$AG$2:$AL$48,MATCH(Y2010,【参考】数式用!$AI$4:$AL$4,0)+2,0), ""), "")</f>
        <v/>
      </c>
      <c r="AD2010" s="864"/>
      <c r="AE2010" s="409"/>
      <c r="AF2010" s="53"/>
      <c r="AG2010" s="421" t="str">
        <f>IFERROR(VLOOKUP(O2010, 【参考】数式用!$AY$5:$AY$13, 1, FALSE), "")</f>
        <v/>
      </c>
      <c r="AH2010" s="422" t="str">
        <f>IFERROR(VLOOKUP(N2010, 【参考】数式用!$BA$2:$BB$48, 2, FALSE), "")</f>
        <v/>
      </c>
      <c r="AI2010" s="423" t="str">
        <f t="shared" si="64"/>
        <v/>
      </c>
      <c r="AJ2010" s="424" t="str">
        <f t="shared" si="65"/>
        <v/>
      </c>
    </row>
    <row r="2011" spans="1:36" ht="30" customHeight="1">
      <c r="A2011" s="153">
        <v>1998</v>
      </c>
      <c r="B2011" s="857" t="str">
        <f>IF(基本情報入力シート!C2036="","",基本情報入力シート!C2036)</f>
        <v/>
      </c>
      <c r="C2011" s="858"/>
      <c r="D2011" s="858"/>
      <c r="E2011" s="858"/>
      <c r="F2011" s="858"/>
      <c r="G2011" s="858"/>
      <c r="H2011" s="858"/>
      <c r="I2011" s="859"/>
      <c r="J2011" s="405" t="str">
        <f>IF(基本情報入力シート!M2036="","",基本情報入力シート!M2036)</f>
        <v/>
      </c>
      <c r="K2011" s="406" t="str">
        <f>IF(基本情報入力シート!R2036="","",基本情報入力シート!R2036)</f>
        <v/>
      </c>
      <c r="L2011" s="406" t="str">
        <f>IF(基本情報入力シート!W2036="","",基本情報入力シート!W2036)</f>
        <v/>
      </c>
      <c r="M2011" s="405" t="str">
        <f>IF(基本情報入力シート!X2036="","",基本情報入力シート!X2036)</f>
        <v/>
      </c>
      <c r="N2011" s="157" t="str">
        <f>IF(基本情報入力シート!Y2036="","",基本情報入力シート!Y2036)</f>
        <v/>
      </c>
      <c r="O2011" s="164"/>
      <c r="P2011" s="43"/>
      <c r="Q2011" s="860"/>
      <c r="R2011" s="861"/>
      <c r="S2011" s="154" t="str">
        <f>IFERROR(ROUNDDOWN(Q2011*VLOOKUP(N2011,【参考】数式用!$AR$2:$AW$48,MATCH(P2011,【参考】数式用!$AT$4:$AW$4)+2,FALSE)*0.5, 0), "")</f>
        <v/>
      </c>
      <c r="T2011" s="47"/>
      <c r="U2011" s="156" t="str">
        <f>IFERROR(IF(AG2011&lt;&gt;"",Q2011*VLOOKUP(N2011,【参考】数式用!$AG$2:$AL$48,MATCH(P2011,【参考】数式用!$AI$4:$AL$4,0)+2,0), ""), "")</f>
        <v/>
      </c>
      <c r="V2011" s="42"/>
      <c r="W2011" s="862"/>
      <c r="X2011" s="863"/>
      <c r="Y2011" s="43"/>
      <c r="Z2011" s="48"/>
      <c r="AA2011" s="155"/>
      <c r="AB2011" s="49"/>
      <c r="AC2011" s="864" t="str">
        <f>IFERROR(IF(AG2011&lt;&gt;"",Z2011*VLOOKUP(N2011,【参考】数式用!$AG$2:$AL$48,MATCH(Y2011,【参考】数式用!$AI$4:$AL$4,0)+2,0), ""), "")</f>
        <v/>
      </c>
      <c r="AD2011" s="864"/>
      <c r="AE2011" s="409"/>
      <c r="AF2011" s="53"/>
      <c r="AG2011" s="421" t="str">
        <f>IFERROR(VLOOKUP(O2011, 【参考】数式用!$AY$5:$AY$13, 1, FALSE), "")</f>
        <v/>
      </c>
      <c r="AH2011" s="422" t="str">
        <f>IFERROR(VLOOKUP(N2011, 【参考】数式用!$BA$2:$BB$48, 2, FALSE), "")</f>
        <v/>
      </c>
      <c r="AI2011" s="423" t="str">
        <f t="shared" si="64"/>
        <v/>
      </c>
      <c r="AJ2011" s="424" t="str">
        <f t="shared" si="65"/>
        <v/>
      </c>
    </row>
    <row r="2012" spans="1:36" ht="30" customHeight="1">
      <c r="A2012" s="153">
        <v>1999</v>
      </c>
      <c r="B2012" s="857" t="str">
        <f>IF(基本情報入力シート!C2037="","",基本情報入力シート!C2037)</f>
        <v/>
      </c>
      <c r="C2012" s="858"/>
      <c r="D2012" s="858"/>
      <c r="E2012" s="858"/>
      <c r="F2012" s="858"/>
      <c r="G2012" s="858"/>
      <c r="H2012" s="858"/>
      <c r="I2012" s="859"/>
      <c r="J2012" s="405" t="str">
        <f>IF(基本情報入力シート!M2037="","",基本情報入力シート!M2037)</f>
        <v/>
      </c>
      <c r="K2012" s="406" t="str">
        <f>IF(基本情報入力シート!R2037="","",基本情報入力シート!R2037)</f>
        <v/>
      </c>
      <c r="L2012" s="406" t="str">
        <f>IF(基本情報入力シート!W2037="","",基本情報入力シート!W2037)</f>
        <v/>
      </c>
      <c r="M2012" s="405" t="str">
        <f>IF(基本情報入力シート!X2037="","",基本情報入力シート!X2037)</f>
        <v/>
      </c>
      <c r="N2012" s="157" t="str">
        <f>IF(基本情報入力シート!Y2037="","",基本情報入力シート!Y2037)</f>
        <v/>
      </c>
      <c r="O2012" s="164"/>
      <c r="P2012" s="43"/>
      <c r="Q2012" s="860"/>
      <c r="R2012" s="861"/>
      <c r="S2012" s="154" t="str">
        <f>IFERROR(ROUNDDOWN(Q2012*VLOOKUP(N2012,【参考】数式用!$AR$2:$AW$48,MATCH(P2012,【参考】数式用!$AT$4:$AW$4)+2,FALSE)*0.5, 0), "")</f>
        <v/>
      </c>
      <c r="T2012" s="47"/>
      <c r="U2012" s="156" t="str">
        <f>IFERROR(IF(AG2012&lt;&gt;"",Q2012*VLOOKUP(N2012,【参考】数式用!$AG$2:$AL$48,MATCH(P2012,【参考】数式用!$AI$4:$AL$4,0)+2,0), ""), "")</f>
        <v/>
      </c>
      <c r="V2012" s="42"/>
      <c r="W2012" s="862"/>
      <c r="X2012" s="863"/>
      <c r="Y2012" s="43"/>
      <c r="Z2012" s="48"/>
      <c r="AA2012" s="155"/>
      <c r="AB2012" s="49"/>
      <c r="AC2012" s="864" t="str">
        <f>IFERROR(IF(AG2012&lt;&gt;"",Z2012*VLOOKUP(N2012,【参考】数式用!$AG$2:$AL$48,MATCH(Y2012,【参考】数式用!$AI$4:$AL$4,0)+2,0), ""), "")</f>
        <v/>
      </c>
      <c r="AD2012" s="864"/>
      <c r="AE2012" s="409"/>
      <c r="AF2012" s="53"/>
      <c r="AG2012" s="421" t="str">
        <f>IFERROR(VLOOKUP(O2012, 【参考】数式用!$AY$5:$AY$13, 1, FALSE), "")</f>
        <v/>
      </c>
      <c r="AH2012" s="422" t="str">
        <f>IFERROR(VLOOKUP(N2012, 【参考】数式用!$BA$2:$BB$48, 2, FALSE), "")</f>
        <v/>
      </c>
      <c r="AI2012" s="423" t="str">
        <f t="shared" si="64"/>
        <v/>
      </c>
      <c r="AJ2012" s="424" t="str">
        <f t="shared" si="65"/>
        <v/>
      </c>
    </row>
    <row r="2013" spans="1:36" ht="30" customHeight="1" thickBot="1">
      <c r="A2013" s="158">
        <v>2000</v>
      </c>
      <c r="B2013" s="865" t="str">
        <f>IF(基本情報入力シート!C2038="","",基本情報入力シート!C2038)</f>
        <v/>
      </c>
      <c r="C2013" s="866"/>
      <c r="D2013" s="866"/>
      <c r="E2013" s="866"/>
      <c r="F2013" s="866"/>
      <c r="G2013" s="866"/>
      <c r="H2013" s="866"/>
      <c r="I2013" s="867"/>
      <c r="J2013" s="407" t="str">
        <f>IF(基本情報入力シート!M2038="","",基本情報入力シート!M2038)</f>
        <v/>
      </c>
      <c r="K2013" s="407" t="str">
        <f>IF(基本情報入力シート!R2038="","",基本情報入力シート!R2038)</f>
        <v/>
      </c>
      <c r="L2013" s="407" t="str">
        <f>IF(基本情報入力シート!W2038="","",基本情報入力シート!W2038)</f>
        <v/>
      </c>
      <c r="M2013" s="407" t="str">
        <f>IF(基本情報入力シート!X2038="","",基本情報入力シート!X2038)</f>
        <v/>
      </c>
      <c r="N2013" s="159" t="str">
        <f>IF(基本情報入力シート!Y2038="","",基本情報入力シート!Y2038)</f>
        <v/>
      </c>
      <c r="O2013" s="445"/>
      <c r="P2013" s="50"/>
      <c r="Q2013" s="868"/>
      <c r="R2013" s="869"/>
      <c r="S2013" s="160" t="str">
        <f>IFERROR(ROUNDDOWN(Q2013*VLOOKUP(N2013,【参考】数式用!$AR$2:$AW$48,MATCH(P2013,【参考】数式用!$AT$4:$AW$4)+2,FALSE)*0.5, 0), "")</f>
        <v/>
      </c>
      <c r="T2013" s="51"/>
      <c r="U2013" s="482" t="str">
        <f>IFERROR(IF(AG2013&lt;&gt;"",Q2013*VLOOKUP(N2013,【参考】数式用!$AG$2:$AL$48,MATCH(P2013,【参考】数式用!$AI$4:$AL$4,0)+2,0), ""), "")</f>
        <v/>
      </c>
      <c r="V2013" s="44"/>
      <c r="W2013" s="870"/>
      <c r="X2013" s="871"/>
      <c r="Y2013" s="108"/>
      <c r="Z2013" s="483"/>
      <c r="AA2013" s="161"/>
      <c r="AB2013" s="118"/>
      <c r="AC2013" s="872" t="str">
        <f>IFERROR(IF(AG2013&lt;&gt;"",Z2013*VLOOKUP(N2013,【参考】数式用!$AG$2:$AL$48,MATCH(Y2013,【参考】数式用!$AI$4:$AL$4,0)+2,0), ""), "")</f>
        <v/>
      </c>
      <c r="AD2013" s="872"/>
      <c r="AE2013" s="410"/>
      <c r="AF2013" s="119"/>
      <c r="AG2013" s="421" t="str">
        <f>IFERROR(VLOOKUP(O2013, 【参考】数式用!$AY$5:$AY$13, 1, FALSE), "")</f>
        <v/>
      </c>
      <c r="AH2013" s="422" t="str">
        <f>IFERROR(VLOOKUP(N2013, 【参考】数式用!$BA$2:$BB$48, 2, FALSE), "")</f>
        <v/>
      </c>
      <c r="AI2013" s="423" t="str">
        <f t="shared" si="64"/>
        <v/>
      </c>
      <c r="AJ2013" s="424" t="str">
        <f t="shared" si="65"/>
        <v/>
      </c>
    </row>
  </sheetData>
  <sheetProtection algorithmName="SHA-512" hashValue="bh8GYp/E/7UoMK9esESYwuf5bY/LGmAgkf6vcT147gvD1MvAf3S9jaFwMdIlhXtexNPcDZhaG5LtUnT4/tDBsg==" saltValue="/by+SQHZTx2oFpIBiQamG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W138:X138"/>
    <mergeCell ref="W139:X139"/>
    <mergeCell ref="W140:X140"/>
    <mergeCell ref="W141:X141"/>
    <mergeCell ref="W142:X142"/>
    <mergeCell ref="W143:X143"/>
    <mergeCell ref="W144:X144"/>
    <mergeCell ref="W145:X145"/>
    <mergeCell ref="W146:X146"/>
    <mergeCell ref="W147:X147"/>
    <mergeCell ref="W148:X148"/>
    <mergeCell ref="W165:X165"/>
    <mergeCell ref="W166:X166"/>
    <mergeCell ref="W167:X167"/>
    <mergeCell ref="W168:X168"/>
    <mergeCell ref="W169:X169"/>
    <mergeCell ref="W170:X170"/>
    <mergeCell ref="W121:X121"/>
    <mergeCell ref="W122:X122"/>
    <mergeCell ref="W123:X123"/>
    <mergeCell ref="W124:X124"/>
    <mergeCell ref="W125:X125"/>
    <mergeCell ref="W126:X126"/>
    <mergeCell ref="W127:X127"/>
    <mergeCell ref="W128:X128"/>
    <mergeCell ref="W129:X129"/>
    <mergeCell ref="W130:X130"/>
    <mergeCell ref="W131:X131"/>
    <mergeCell ref="W132:X132"/>
    <mergeCell ref="W133:X133"/>
    <mergeCell ref="W134:X134"/>
    <mergeCell ref="W135:X135"/>
    <mergeCell ref="W136:X136"/>
    <mergeCell ref="W137:X137"/>
    <mergeCell ref="W101:X101"/>
    <mergeCell ref="B103:I103"/>
    <mergeCell ref="Q103:R103"/>
    <mergeCell ref="W103:X103"/>
    <mergeCell ref="B149:I149"/>
    <mergeCell ref="Q149:R149"/>
    <mergeCell ref="W149:X149"/>
    <mergeCell ref="B165:I165"/>
    <mergeCell ref="B166:I166"/>
    <mergeCell ref="B167:I167"/>
    <mergeCell ref="B168:I168"/>
    <mergeCell ref="B169:I169"/>
    <mergeCell ref="B170:I170"/>
    <mergeCell ref="B171:I171"/>
    <mergeCell ref="B172:I172"/>
    <mergeCell ref="B173:I173"/>
    <mergeCell ref="B174:I174"/>
    <mergeCell ref="W106:X106"/>
    <mergeCell ref="W107:X107"/>
    <mergeCell ref="W108:X108"/>
    <mergeCell ref="W109:X109"/>
    <mergeCell ref="W110:X110"/>
    <mergeCell ref="W111:X111"/>
    <mergeCell ref="W112:X112"/>
    <mergeCell ref="W113:X113"/>
    <mergeCell ref="W114:X114"/>
    <mergeCell ref="W115:X115"/>
    <mergeCell ref="W116:X116"/>
    <mergeCell ref="W117:X117"/>
    <mergeCell ref="W118:X118"/>
    <mergeCell ref="W119:X119"/>
    <mergeCell ref="W120:X120"/>
    <mergeCell ref="Q97:R97"/>
    <mergeCell ref="W97:X97"/>
    <mergeCell ref="B93:I93"/>
    <mergeCell ref="B156:I156"/>
    <mergeCell ref="Q156:R156"/>
    <mergeCell ref="W156:X156"/>
    <mergeCell ref="B153:I153"/>
    <mergeCell ref="Q153:R153"/>
    <mergeCell ref="W153:X153"/>
    <mergeCell ref="B154:I154"/>
    <mergeCell ref="Q154:R154"/>
    <mergeCell ref="W154:X154"/>
    <mergeCell ref="B155:I155"/>
    <mergeCell ref="Q155:R155"/>
    <mergeCell ref="W155:X155"/>
    <mergeCell ref="X7:AA7"/>
    <mergeCell ref="X8:AA8"/>
    <mergeCell ref="B152:I152"/>
    <mergeCell ref="B102:I102"/>
    <mergeCell ref="Q102:R102"/>
    <mergeCell ref="W102:X102"/>
    <mergeCell ref="B100:I100"/>
    <mergeCell ref="Q100:R100"/>
    <mergeCell ref="W100:X100"/>
    <mergeCell ref="Q152:R152"/>
    <mergeCell ref="W152:X152"/>
    <mergeCell ref="W104:X104"/>
    <mergeCell ref="B105:I105"/>
    <mergeCell ref="Q105:R105"/>
    <mergeCell ref="W105:X105"/>
    <mergeCell ref="B101:I101"/>
    <mergeCell ref="Q101:R101"/>
    <mergeCell ref="Q93:R93"/>
    <mergeCell ref="W93:X93"/>
    <mergeCell ref="B94:I94"/>
    <mergeCell ref="Q94:R94"/>
    <mergeCell ref="W94:X94"/>
    <mergeCell ref="B95:I95"/>
    <mergeCell ref="Q95:R95"/>
    <mergeCell ref="W95:X95"/>
    <mergeCell ref="B88:I88"/>
    <mergeCell ref="Q88:R88"/>
    <mergeCell ref="W88:X88"/>
    <mergeCell ref="B150:I150"/>
    <mergeCell ref="Q150:R150"/>
    <mergeCell ref="W150:X150"/>
    <mergeCell ref="B104:I104"/>
    <mergeCell ref="Q104:R104"/>
    <mergeCell ref="B151:I151"/>
    <mergeCell ref="Q151:R151"/>
    <mergeCell ref="W151:X151"/>
    <mergeCell ref="B92:I92"/>
    <mergeCell ref="Q92:R92"/>
    <mergeCell ref="W92:X92"/>
    <mergeCell ref="B98:I98"/>
    <mergeCell ref="Q98:R98"/>
    <mergeCell ref="W98:X98"/>
    <mergeCell ref="B99:I99"/>
    <mergeCell ref="Q99:R99"/>
    <mergeCell ref="W99:X99"/>
    <mergeCell ref="B96:I96"/>
    <mergeCell ref="Q96:R96"/>
    <mergeCell ref="W96:X96"/>
    <mergeCell ref="B97:I97"/>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AE12:AE13"/>
    <mergeCell ref="AD5:AF6"/>
    <mergeCell ref="B8:T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W17:X17"/>
    <mergeCell ref="W14:X14"/>
    <mergeCell ref="B15:I15"/>
    <mergeCell ref="Q15:R15"/>
    <mergeCell ref="W15:X15"/>
    <mergeCell ref="AC14:AD14"/>
    <mergeCell ref="AC15:AD15"/>
    <mergeCell ref="B14:I14"/>
    <mergeCell ref="Q14:R14"/>
    <mergeCell ref="Y12:Y13"/>
    <mergeCell ref="Z12:Z13"/>
    <mergeCell ref="AD7:AF8"/>
    <mergeCell ref="D7:M7"/>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B30:I30"/>
    <mergeCell ref="Q30:R30"/>
    <mergeCell ref="W30:X30"/>
    <mergeCell ref="B26:I26"/>
    <mergeCell ref="Q26:R26"/>
    <mergeCell ref="W26:X26"/>
    <mergeCell ref="B27:I27"/>
    <mergeCell ref="Q27:R27"/>
    <mergeCell ref="W27:X27"/>
    <mergeCell ref="Q23:R23"/>
    <mergeCell ref="B31:I31"/>
    <mergeCell ref="AC16:AD16"/>
    <mergeCell ref="AC17:AD17"/>
    <mergeCell ref="AC18:AD18"/>
    <mergeCell ref="AC19:AD19"/>
    <mergeCell ref="B18:I18"/>
    <mergeCell ref="Q18:R18"/>
    <mergeCell ref="W18:X18"/>
    <mergeCell ref="B19:I19"/>
    <mergeCell ref="Q19:R19"/>
    <mergeCell ref="W19:X19"/>
    <mergeCell ref="Q22:R22"/>
    <mergeCell ref="W22:X22"/>
    <mergeCell ref="Q31:R31"/>
    <mergeCell ref="W31:X31"/>
    <mergeCell ref="B29:I29"/>
    <mergeCell ref="Q29:R29"/>
    <mergeCell ref="B16:I16"/>
    <mergeCell ref="Q16:R16"/>
    <mergeCell ref="W16:X16"/>
    <mergeCell ref="B17:I17"/>
    <mergeCell ref="Q17:R17"/>
    <mergeCell ref="W29:X29"/>
    <mergeCell ref="B28:I28"/>
    <mergeCell ref="Q28:R28"/>
    <mergeCell ref="W28:X28"/>
    <mergeCell ref="B24:I24"/>
    <mergeCell ref="Q24:R24"/>
    <mergeCell ref="W24:X24"/>
    <mergeCell ref="B25:I25"/>
    <mergeCell ref="Q25:R25"/>
    <mergeCell ref="W25:X25"/>
    <mergeCell ref="B22:I22"/>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155:AD155"/>
    <mergeCell ref="AC156:AD156"/>
    <mergeCell ref="AC101:AD101"/>
    <mergeCell ref="AC102:AD102"/>
    <mergeCell ref="AC103:AD103"/>
    <mergeCell ref="AC104:AD104"/>
    <mergeCell ref="AC105:AD105"/>
    <mergeCell ref="AC149:AD149"/>
    <mergeCell ref="AC150:AD150"/>
    <mergeCell ref="AC151:AD151"/>
    <mergeCell ref="AC152:AD152"/>
    <mergeCell ref="AC153:AD153"/>
    <mergeCell ref="AC131:AD131"/>
    <mergeCell ref="AC132:AD132"/>
    <mergeCell ref="AC133:AD133"/>
    <mergeCell ref="AC134:AD134"/>
    <mergeCell ref="AC135:AD135"/>
    <mergeCell ref="AC136:AD136"/>
    <mergeCell ref="AC137:AD137"/>
    <mergeCell ref="AC138:AD138"/>
    <mergeCell ref="AC139:AD139"/>
    <mergeCell ref="AC140:AD140"/>
    <mergeCell ref="AC141:AD141"/>
    <mergeCell ref="AC114:AD114"/>
    <mergeCell ref="AC115:AD115"/>
    <mergeCell ref="AC116:AD116"/>
    <mergeCell ref="AC117:AD117"/>
    <mergeCell ref="AC118:AD118"/>
    <mergeCell ref="AC119:AD119"/>
    <mergeCell ref="AC123:AD123"/>
    <mergeCell ref="AC124:AD124"/>
    <mergeCell ref="AC125:AD125"/>
    <mergeCell ref="AC76:AD76"/>
    <mergeCell ref="AC77:AD77"/>
    <mergeCell ref="AC78:AD78"/>
    <mergeCell ref="AC79:AD79"/>
    <mergeCell ref="AC154:AD154"/>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20:AD120"/>
    <mergeCell ref="AC121:AD121"/>
    <mergeCell ref="AC122:AD122"/>
    <mergeCell ref="AC97:AD97"/>
    <mergeCell ref="AC98:AD98"/>
    <mergeCell ref="AC111:AD111"/>
    <mergeCell ref="AC112:AD112"/>
    <mergeCell ref="AC113:AD113"/>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37:AD37"/>
    <mergeCell ref="AC38:AD38"/>
    <mergeCell ref="AC39:AD39"/>
    <mergeCell ref="AC40:AD40"/>
    <mergeCell ref="AC41:AD41"/>
    <mergeCell ref="AC42:AD42"/>
    <mergeCell ref="AC43:AD43"/>
    <mergeCell ref="AC44:AD44"/>
    <mergeCell ref="AC72:AD72"/>
    <mergeCell ref="AC73:AD73"/>
    <mergeCell ref="AC74:AD74"/>
    <mergeCell ref="AC69:AD69"/>
    <mergeCell ref="AC70:AD70"/>
    <mergeCell ref="AC75:AD75"/>
    <mergeCell ref="AC126:AD126"/>
    <mergeCell ref="AC127:AD127"/>
    <mergeCell ref="AC128:AD128"/>
    <mergeCell ref="AC129:AD129"/>
    <mergeCell ref="AC130:AD130"/>
    <mergeCell ref="B106:I106"/>
    <mergeCell ref="B107:I107"/>
    <mergeCell ref="B108:I108"/>
    <mergeCell ref="B109:I109"/>
    <mergeCell ref="B110:I110"/>
    <mergeCell ref="B111:I111"/>
    <mergeCell ref="B112:I112"/>
    <mergeCell ref="B113:I113"/>
    <mergeCell ref="B114:I114"/>
    <mergeCell ref="B115:I115"/>
    <mergeCell ref="B116:I116"/>
    <mergeCell ref="B117:I117"/>
    <mergeCell ref="B118:I118"/>
    <mergeCell ref="B119:I119"/>
    <mergeCell ref="B120:I120"/>
    <mergeCell ref="B121:I121"/>
    <mergeCell ref="AC106:AD106"/>
    <mergeCell ref="AC107:AD107"/>
    <mergeCell ref="AC108:AD108"/>
    <mergeCell ref="AC109:AD109"/>
    <mergeCell ref="AC110:AD110"/>
    <mergeCell ref="Q106:R106"/>
    <mergeCell ref="Q107:R107"/>
    <mergeCell ref="Q108:R108"/>
    <mergeCell ref="B131:I131"/>
    <mergeCell ref="B132:I132"/>
    <mergeCell ref="B133:I133"/>
    <mergeCell ref="B134:I134"/>
    <mergeCell ref="B135:I135"/>
    <mergeCell ref="B136:I136"/>
    <mergeCell ref="B137:I137"/>
    <mergeCell ref="B138:I138"/>
    <mergeCell ref="B139:I139"/>
    <mergeCell ref="B122:I122"/>
    <mergeCell ref="B123:I123"/>
    <mergeCell ref="B124:I124"/>
    <mergeCell ref="B125:I125"/>
    <mergeCell ref="B126:I126"/>
    <mergeCell ref="B127:I127"/>
    <mergeCell ref="B128:I128"/>
    <mergeCell ref="B129:I129"/>
    <mergeCell ref="B130:I130"/>
    <mergeCell ref="Q109:R109"/>
    <mergeCell ref="Q110:R110"/>
    <mergeCell ref="Q111:R111"/>
    <mergeCell ref="Q112:R112"/>
    <mergeCell ref="Q113:R113"/>
    <mergeCell ref="Q114:R114"/>
    <mergeCell ref="Q115:R115"/>
    <mergeCell ref="Q116:R116"/>
    <mergeCell ref="Q117:R117"/>
    <mergeCell ref="Q118:R118"/>
    <mergeCell ref="Q119:R119"/>
    <mergeCell ref="B157:I157"/>
    <mergeCell ref="Q157:R157"/>
    <mergeCell ref="W157:X157"/>
    <mergeCell ref="AC157:AD157"/>
    <mergeCell ref="B158:I158"/>
    <mergeCell ref="Q158:R158"/>
    <mergeCell ref="W158:X158"/>
    <mergeCell ref="AC158:AD158"/>
    <mergeCell ref="B159:I159"/>
    <mergeCell ref="Q159:R159"/>
    <mergeCell ref="W159:X159"/>
    <mergeCell ref="AC159:AD159"/>
    <mergeCell ref="B140:I140"/>
    <mergeCell ref="B141:I141"/>
    <mergeCell ref="B142:I142"/>
    <mergeCell ref="B143:I143"/>
    <mergeCell ref="B144:I144"/>
    <mergeCell ref="B145:I145"/>
    <mergeCell ref="B146:I146"/>
    <mergeCell ref="B147:I147"/>
    <mergeCell ref="B148:I148"/>
    <mergeCell ref="AC142:AD142"/>
    <mergeCell ref="AC143:AD143"/>
    <mergeCell ref="AC144:AD144"/>
    <mergeCell ref="AC145:AD145"/>
    <mergeCell ref="AC146:AD146"/>
    <mergeCell ref="AC147:AD147"/>
    <mergeCell ref="AC148:AD148"/>
    <mergeCell ref="Q140:R140"/>
    <mergeCell ref="Q141:R141"/>
    <mergeCell ref="Q142:R142"/>
    <mergeCell ref="Q143:R143"/>
    <mergeCell ref="Q166:R166"/>
    <mergeCell ref="AC166:AD166"/>
    <mergeCell ref="Q167:R167"/>
    <mergeCell ref="AC167:AD167"/>
    <mergeCell ref="Q168:R168"/>
    <mergeCell ref="AC168:AD168"/>
    <mergeCell ref="B163:I163"/>
    <mergeCell ref="Q163:R163"/>
    <mergeCell ref="W163:X163"/>
    <mergeCell ref="AC163:AD163"/>
    <mergeCell ref="B164:I164"/>
    <mergeCell ref="Q164:R164"/>
    <mergeCell ref="W164:X164"/>
    <mergeCell ref="AC164:AD164"/>
    <mergeCell ref="Q165:R165"/>
    <mergeCell ref="AC165:AD165"/>
    <mergeCell ref="B160:I160"/>
    <mergeCell ref="Q160:R160"/>
    <mergeCell ref="W160:X160"/>
    <mergeCell ref="AC160:AD160"/>
    <mergeCell ref="B161:I161"/>
    <mergeCell ref="Q161:R161"/>
    <mergeCell ref="W161:X161"/>
    <mergeCell ref="AC161:AD161"/>
    <mergeCell ref="B162:I162"/>
    <mergeCell ref="Q162:R162"/>
    <mergeCell ref="W162:X162"/>
    <mergeCell ref="AC162:AD162"/>
    <mergeCell ref="Q175:R175"/>
    <mergeCell ref="AC175:AD175"/>
    <mergeCell ref="B176:I176"/>
    <mergeCell ref="Q176:R176"/>
    <mergeCell ref="W176:X176"/>
    <mergeCell ref="AC176:AD176"/>
    <mergeCell ref="B177:I177"/>
    <mergeCell ref="Q177:R177"/>
    <mergeCell ref="W177:X177"/>
    <mergeCell ref="AC177:AD177"/>
    <mergeCell ref="Q172:R172"/>
    <mergeCell ref="AC172:AD172"/>
    <mergeCell ref="Q173:R173"/>
    <mergeCell ref="AC173:AD173"/>
    <mergeCell ref="Q174:R174"/>
    <mergeCell ref="AC174:AD174"/>
    <mergeCell ref="Q169:R169"/>
    <mergeCell ref="AC169:AD169"/>
    <mergeCell ref="Q170:R170"/>
    <mergeCell ref="AC170:AD170"/>
    <mergeCell ref="Q171:R171"/>
    <mergeCell ref="AC171:AD171"/>
    <mergeCell ref="B175:I175"/>
    <mergeCell ref="W171:X171"/>
    <mergeCell ref="W172:X172"/>
    <mergeCell ref="W173:X173"/>
    <mergeCell ref="W174:X174"/>
    <mergeCell ref="W175:X175"/>
    <mergeCell ref="B181:I181"/>
    <mergeCell ref="Q181:R181"/>
    <mergeCell ref="W181:X181"/>
    <mergeCell ref="AC181:AD181"/>
    <mergeCell ref="B182:I182"/>
    <mergeCell ref="Q182:R182"/>
    <mergeCell ref="W182:X182"/>
    <mergeCell ref="AC182:AD182"/>
    <mergeCell ref="B183:I183"/>
    <mergeCell ref="Q183:R183"/>
    <mergeCell ref="W183:X183"/>
    <mergeCell ref="AC183:AD183"/>
    <mergeCell ref="B178:I178"/>
    <mergeCell ref="Q178:R178"/>
    <mergeCell ref="W178:X178"/>
    <mergeCell ref="AC178:AD178"/>
    <mergeCell ref="B179:I179"/>
    <mergeCell ref="Q179:R179"/>
    <mergeCell ref="W179:X179"/>
    <mergeCell ref="AC179:AD179"/>
    <mergeCell ref="B180:I180"/>
    <mergeCell ref="Q180:R180"/>
    <mergeCell ref="W180:X180"/>
    <mergeCell ref="AC180:AD180"/>
    <mergeCell ref="B187:I187"/>
    <mergeCell ref="Q187:R187"/>
    <mergeCell ref="W187:X187"/>
    <mergeCell ref="AC187:AD187"/>
    <mergeCell ref="B188:I188"/>
    <mergeCell ref="Q188:R188"/>
    <mergeCell ref="W188:X188"/>
    <mergeCell ref="AC188:AD188"/>
    <mergeCell ref="B189:I189"/>
    <mergeCell ref="Q189:R189"/>
    <mergeCell ref="W189:X189"/>
    <mergeCell ref="AC189:AD189"/>
    <mergeCell ref="B184:I184"/>
    <mergeCell ref="Q184:R184"/>
    <mergeCell ref="W184:X184"/>
    <mergeCell ref="AC184:AD184"/>
    <mergeCell ref="B185:I185"/>
    <mergeCell ref="Q185:R185"/>
    <mergeCell ref="W185:X185"/>
    <mergeCell ref="AC185:AD185"/>
    <mergeCell ref="B186:I186"/>
    <mergeCell ref="Q186:R186"/>
    <mergeCell ref="W186:X186"/>
    <mergeCell ref="AC186:AD186"/>
    <mergeCell ref="B193:I193"/>
    <mergeCell ref="Q193:R193"/>
    <mergeCell ref="W193:X193"/>
    <mergeCell ref="AC193:AD193"/>
    <mergeCell ref="B194:I194"/>
    <mergeCell ref="Q194:R194"/>
    <mergeCell ref="W194:X194"/>
    <mergeCell ref="AC194:AD194"/>
    <mergeCell ref="B195:I195"/>
    <mergeCell ref="Q195:R195"/>
    <mergeCell ref="W195:X195"/>
    <mergeCell ref="AC195:AD195"/>
    <mergeCell ref="B190:I190"/>
    <mergeCell ref="Q190:R190"/>
    <mergeCell ref="W190:X190"/>
    <mergeCell ref="AC190:AD190"/>
    <mergeCell ref="B191:I191"/>
    <mergeCell ref="Q191:R191"/>
    <mergeCell ref="W191:X191"/>
    <mergeCell ref="AC191:AD191"/>
    <mergeCell ref="B192:I192"/>
    <mergeCell ref="Q192:R192"/>
    <mergeCell ref="W192:X192"/>
    <mergeCell ref="AC192:AD192"/>
    <mergeCell ref="B199:I199"/>
    <mergeCell ref="Q199:R199"/>
    <mergeCell ref="W199:X199"/>
    <mergeCell ref="AC199:AD199"/>
    <mergeCell ref="B200:I200"/>
    <mergeCell ref="Q200:R200"/>
    <mergeCell ref="W200:X200"/>
    <mergeCell ref="AC200:AD200"/>
    <mergeCell ref="B201:I201"/>
    <mergeCell ref="Q201:R201"/>
    <mergeCell ref="W201:X201"/>
    <mergeCell ref="AC201:AD201"/>
    <mergeCell ref="B196:I196"/>
    <mergeCell ref="Q196:R196"/>
    <mergeCell ref="W196:X196"/>
    <mergeCell ref="AC196:AD196"/>
    <mergeCell ref="B197:I197"/>
    <mergeCell ref="Q197:R197"/>
    <mergeCell ref="W197:X197"/>
    <mergeCell ref="AC197:AD197"/>
    <mergeCell ref="B198:I198"/>
    <mergeCell ref="Q198:R198"/>
    <mergeCell ref="W198:X198"/>
    <mergeCell ref="AC198:AD198"/>
    <mergeCell ref="B205:I205"/>
    <mergeCell ref="Q205:R205"/>
    <mergeCell ref="W205:X205"/>
    <mergeCell ref="AC205:AD205"/>
    <mergeCell ref="B206:I206"/>
    <mergeCell ref="Q206:R206"/>
    <mergeCell ref="W206:X206"/>
    <mergeCell ref="AC206:AD206"/>
    <mergeCell ref="B207:I207"/>
    <mergeCell ref="Q207:R207"/>
    <mergeCell ref="W207:X207"/>
    <mergeCell ref="AC207:AD207"/>
    <mergeCell ref="B202:I202"/>
    <mergeCell ref="Q202:R202"/>
    <mergeCell ref="W202:X202"/>
    <mergeCell ref="AC202:AD202"/>
    <mergeCell ref="B203:I203"/>
    <mergeCell ref="Q203:R203"/>
    <mergeCell ref="W203:X203"/>
    <mergeCell ref="AC203:AD203"/>
    <mergeCell ref="B204:I204"/>
    <mergeCell ref="Q204:R204"/>
    <mergeCell ref="W204:X204"/>
    <mergeCell ref="AC204:AD204"/>
    <mergeCell ref="B211:I211"/>
    <mergeCell ref="Q211:R211"/>
    <mergeCell ref="W211:X211"/>
    <mergeCell ref="AC211:AD211"/>
    <mergeCell ref="B212:I212"/>
    <mergeCell ref="Q212:R212"/>
    <mergeCell ref="W212:X212"/>
    <mergeCell ref="AC212:AD212"/>
    <mergeCell ref="B213:I213"/>
    <mergeCell ref="Q213:R213"/>
    <mergeCell ref="W213:X213"/>
    <mergeCell ref="AC213:AD213"/>
    <mergeCell ref="B208:I208"/>
    <mergeCell ref="Q208:R208"/>
    <mergeCell ref="W208:X208"/>
    <mergeCell ref="AC208:AD208"/>
    <mergeCell ref="B209:I209"/>
    <mergeCell ref="Q209:R209"/>
    <mergeCell ref="W209:X209"/>
    <mergeCell ref="AC209:AD209"/>
    <mergeCell ref="B210:I210"/>
    <mergeCell ref="Q210:R210"/>
    <mergeCell ref="W210:X210"/>
    <mergeCell ref="AC210:AD210"/>
    <mergeCell ref="B217:I217"/>
    <mergeCell ref="Q217:R217"/>
    <mergeCell ref="W217:X217"/>
    <mergeCell ref="AC217:AD217"/>
    <mergeCell ref="B218:I218"/>
    <mergeCell ref="Q218:R218"/>
    <mergeCell ref="W218:X218"/>
    <mergeCell ref="AC218:AD218"/>
    <mergeCell ref="B219:I219"/>
    <mergeCell ref="Q219:R219"/>
    <mergeCell ref="W219:X219"/>
    <mergeCell ref="AC219:AD219"/>
    <mergeCell ref="B214:I214"/>
    <mergeCell ref="Q214:R214"/>
    <mergeCell ref="W214:X214"/>
    <mergeCell ref="AC214:AD214"/>
    <mergeCell ref="B215:I215"/>
    <mergeCell ref="Q215:R215"/>
    <mergeCell ref="W215:X215"/>
    <mergeCell ref="AC215:AD215"/>
    <mergeCell ref="B216:I216"/>
    <mergeCell ref="Q216:R216"/>
    <mergeCell ref="W216:X216"/>
    <mergeCell ref="AC216:AD216"/>
    <mergeCell ref="B223:I223"/>
    <mergeCell ref="Q223:R223"/>
    <mergeCell ref="W223:X223"/>
    <mergeCell ref="AC223:AD223"/>
    <mergeCell ref="B224:I224"/>
    <mergeCell ref="Q224:R224"/>
    <mergeCell ref="W224:X224"/>
    <mergeCell ref="AC224:AD224"/>
    <mergeCell ref="B225:I225"/>
    <mergeCell ref="Q225:R225"/>
    <mergeCell ref="W225:X225"/>
    <mergeCell ref="AC225:AD225"/>
    <mergeCell ref="B220:I220"/>
    <mergeCell ref="Q220:R220"/>
    <mergeCell ref="W220:X220"/>
    <mergeCell ref="AC220:AD220"/>
    <mergeCell ref="B221:I221"/>
    <mergeCell ref="Q221:R221"/>
    <mergeCell ref="W221:X221"/>
    <mergeCell ref="AC221:AD221"/>
    <mergeCell ref="B222:I222"/>
    <mergeCell ref="Q222:R222"/>
    <mergeCell ref="W222:X222"/>
    <mergeCell ref="AC222:AD222"/>
    <mergeCell ref="B229:I229"/>
    <mergeCell ref="Q229:R229"/>
    <mergeCell ref="W229:X229"/>
    <mergeCell ref="AC229:AD229"/>
    <mergeCell ref="B230:I230"/>
    <mergeCell ref="Q230:R230"/>
    <mergeCell ref="W230:X230"/>
    <mergeCell ref="AC230:AD230"/>
    <mergeCell ref="B231:I231"/>
    <mergeCell ref="Q231:R231"/>
    <mergeCell ref="W231:X231"/>
    <mergeCell ref="AC231:AD231"/>
    <mergeCell ref="B226:I226"/>
    <mergeCell ref="Q226:R226"/>
    <mergeCell ref="W226:X226"/>
    <mergeCell ref="AC226:AD226"/>
    <mergeCell ref="B227:I227"/>
    <mergeCell ref="Q227:R227"/>
    <mergeCell ref="W227:X227"/>
    <mergeCell ref="AC227:AD227"/>
    <mergeCell ref="B228:I228"/>
    <mergeCell ref="Q228:R228"/>
    <mergeCell ref="W228:X228"/>
    <mergeCell ref="AC228:AD228"/>
    <mergeCell ref="B235:I235"/>
    <mergeCell ref="Q235:R235"/>
    <mergeCell ref="W235:X235"/>
    <mergeCell ref="AC235:AD235"/>
    <mergeCell ref="B236:I236"/>
    <mergeCell ref="Q236:R236"/>
    <mergeCell ref="W236:X236"/>
    <mergeCell ref="AC236:AD236"/>
    <mergeCell ref="B237:I237"/>
    <mergeCell ref="Q237:R237"/>
    <mergeCell ref="W237:X237"/>
    <mergeCell ref="AC237:AD237"/>
    <mergeCell ref="B232:I232"/>
    <mergeCell ref="Q232:R232"/>
    <mergeCell ref="W232:X232"/>
    <mergeCell ref="AC232:AD232"/>
    <mergeCell ref="B233:I233"/>
    <mergeCell ref="Q233:R233"/>
    <mergeCell ref="W233:X233"/>
    <mergeCell ref="AC233:AD233"/>
    <mergeCell ref="B234:I234"/>
    <mergeCell ref="Q234:R234"/>
    <mergeCell ref="W234:X234"/>
    <mergeCell ref="AC234:AD234"/>
    <mergeCell ref="B241:I241"/>
    <mergeCell ref="Q241:R241"/>
    <mergeCell ref="W241:X241"/>
    <mergeCell ref="AC241:AD241"/>
    <mergeCell ref="B242:I242"/>
    <mergeCell ref="Q242:R242"/>
    <mergeCell ref="W242:X242"/>
    <mergeCell ref="AC242:AD242"/>
    <mergeCell ref="B243:I243"/>
    <mergeCell ref="Q243:R243"/>
    <mergeCell ref="W243:X243"/>
    <mergeCell ref="AC243:AD243"/>
    <mergeCell ref="B238:I238"/>
    <mergeCell ref="Q238:R238"/>
    <mergeCell ref="W238:X238"/>
    <mergeCell ref="AC238:AD238"/>
    <mergeCell ref="B239:I239"/>
    <mergeCell ref="Q239:R239"/>
    <mergeCell ref="W239:X239"/>
    <mergeCell ref="AC239:AD239"/>
    <mergeCell ref="B240:I240"/>
    <mergeCell ref="Q240:R240"/>
    <mergeCell ref="W240:X240"/>
    <mergeCell ref="AC240:AD240"/>
    <mergeCell ref="B247:I247"/>
    <mergeCell ref="Q247:R247"/>
    <mergeCell ref="W247:X247"/>
    <mergeCell ref="AC247:AD247"/>
    <mergeCell ref="B248:I248"/>
    <mergeCell ref="Q248:R248"/>
    <mergeCell ref="W248:X248"/>
    <mergeCell ref="AC248:AD248"/>
    <mergeCell ref="B249:I249"/>
    <mergeCell ref="Q249:R249"/>
    <mergeCell ref="W249:X249"/>
    <mergeCell ref="AC249:AD249"/>
    <mergeCell ref="B244:I244"/>
    <mergeCell ref="Q244:R244"/>
    <mergeCell ref="W244:X244"/>
    <mergeCell ref="AC244:AD244"/>
    <mergeCell ref="B245:I245"/>
    <mergeCell ref="Q245:R245"/>
    <mergeCell ref="W245:X245"/>
    <mergeCell ref="AC245:AD245"/>
    <mergeCell ref="B246:I246"/>
    <mergeCell ref="Q246:R246"/>
    <mergeCell ref="W246:X246"/>
    <mergeCell ref="AC246:AD246"/>
    <mergeCell ref="B253:I253"/>
    <mergeCell ref="Q253:R253"/>
    <mergeCell ref="W253:X253"/>
    <mergeCell ref="AC253:AD253"/>
    <mergeCell ref="B254:I254"/>
    <mergeCell ref="Q254:R254"/>
    <mergeCell ref="W254:X254"/>
    <mergeCell ref="AC254:AD254"/>
    <mergeCell ref="B255:I255"/>
    <mergeCell ref="Q255:R255"/>
    <mergeCell ref="W255:X255"/>
    <mergeCell ref="AC255:AD255"/>
    <mergeCell ref="B250:I250"/>
    <mergeCell ref="Q250:R250"/>
    <mergeCell ref="W250:X250"/>
    <mergeCell ref="AC250:AD250"/>
    <mergeCell ref="B251:I251"/>
    <mergeCell ref="Q251:R251"/>
    <mergeCell ref="W251:X251"/>
    <mergeCell ref="AC251:AD251"/>
    <mergeCell ref="B252:I252"/>
    <mergeCell ref="Q252:R252"/>
    <mergeCell ref="W252:X252"/>
    <mergeCell ref="AC252:AD252"/>
    <mergeCell ref="B259:I259"/>
    <mergeCell ref="Q259:R259"/>
    <mergeCell ref="W259:X259"/>
    <mergeCell ref="AC259:AD259"/>
    <mergeCell ref="B260:I260"/>
    <mergeCell ref="Q260:R260"/>
    <mergeCell ref="W260:X260"/>
    <mergeCell ref="AC260:AD260"/>
    <mergeCell ref="B261:I261"/>
    <mergeCell ref="Q261:R261"/>
    <mergeCell ref="W261:X261"/>
    <mergeCell ref="AC261:AD261"/>
    <mergeCell ref="B256:I256"/>
    <mergeCell ref="Q256:R256"/>
    <mergeCell ref="W256:X256"/>
    <mergeCell ref="AC256:AD256"/>
    <mergeCell ref="B257:I257"/>
    <mergeCell ref="Q257:R257"/>
    <mergeCell ref="W257:X257"/>
    <mergeCell ref="AC257:AD257"/>
    <mergeCell ref="B258:I258"/>
    <mergeCell ref="Q258:R258"/>
    <mergeCell ref="W258:X258"/>
    <mergeCell ref="AC258:AD258"/>
    <mergeCell ref="B265:I265"/>
    <mergeCell ref="Q265:R265"/>
    <mergeCell ref="W265:X265"/>
    <mergeCell ref="AC265:AD265"/>
    <mergeCell ref="B266:I266"/>
    <mergeCell ref="Q266:R266"/>
    <mergeCell ref="W266:X266"/>
    <mergeCell ref="AC266:AD266"/>
    <mergeCell ref="B267:I267"/>
    <mergeCell ref="Q267:R267"/>
    <mergeCell ref="W267:X267"/>
    <mergeCell ref="AC267:AD267"/>
    <mergeCell ref="B262:I262"/>
    <mergeCell ref="Q262:R262"/>
    <mergeCell ref="W262:X262"/>
    <mergeCell ref="AC262:AD262"/>
    <mergeCell ref="B263:I263"/>
    <mergeCell ref="Q263:R263"/>
    <mergeCell ref="W263:X263"/>
    <mergeCell ref="AC263:AD263"/>
    <mergeCell ref="B264:I264"/>
    <mergeCell ref="Q264:R264"/>
    <mergeCell ref="W264:X264"/>
    <mergeCell ref="AC264:AD264"/>
    <mergeCell ref="B271:I271"/>
    <mergeCell ref="Q271:R271"/>
    <mergeCell ref="W271:X271"/>
    <mergeCell ref="AC271:AD271"/>
    <mergeCell ref="B272:I272"/>
    <mergeCell ref="Q272:R272"/>
    <mergeCell ref="W272:X272"/>
    <mergeCell ref="AC272:AD272"/>
    <mergeCell ref="B273:I273"/>
    <mergeCell ref="Q273:R273"/>
    <mergeCell ref="W273:X273"/>
    <mergeCell ref="AC273:AD273"/>
    <mergeCell ref="B268:I268"/>
    <mergeCell ref="Q268:R268"/>
    <mergeCell ref="W268:X268"/>
    <mergeCell ref="AC268:AD268"/>
    <mergeCell ref="B269:I269"/>
    <mergeCell ref="Q269:R269"/>
    <mergeCell ref="W269:X269"/>
    <mergeCell ref="AC269:AD269"/>
    <mergeCell ref="B270:I270"/>
    <mergeCell ref="Q270:R270"/>
    <mergeCell ref="W270:X270"/>
    <mergeCell ref="AC270:AD270"/>
    <mergeCell ref="B277:I277"/>
    <mergeCell ref="Q277:R277"/>
    <mergeCell ref="W277:X277"/>
    <mergeCell ref="AC277:AD277"/>
    <mergeCell ref="B278:I278"/>
    <mergeCell ref="Q278:R278"/>
    <mergeCell ref="W278:X278"/>
    <mergeCell ref="AC278:AD278"/>
    <mergeCell ref="B279:I279"/>
    <mergeCell ref="Q279:R279"/>
    <mergeCell ref="W279:X279"/>
    <mergeCell ref="AC279:AD279"/>
    <mergeCell ref="B274:I274"/>
    <mergeCell ref="Q274:R274"/>
    <mergeCell ref="W274:X274"/>
    <mergeCell ref="AC274:AD274"/>
    <mergeCell ref="B275:I275"/>
    <mergeCell ref="Q275:R275"/>
    <mergeCell ref="W275:X275"/>
    <mergeCell ref="AC275:AD275"/>
    <mergeCell ref="B276:I276"/>
    <mergeCell ref="Q276:R276"/>
    <mergeCell ref="W276:X276"/>
    <mergeCell ref="AC276:AD276"/>
    <mergeCell ref="B283:I283"/>
    <mergeCell ref="Q283:R283"/>
    <mergeCell ref="W283:X283"/>
    <mergeCell ref="AC283:AD283"/>
    <mergeCell ref="B284:I284"/>
    <mergeCell ref="Q284:R284"/>
    <mergeCell ref="W284:X284"/>
    <mergeCell ref="AC284:AD284"/>
    <mergeCell ref="B285:I285"/>
    <mergeCell ref="Q285:R285"/>
    <mergeCell ref="W285:X285"/>
    <mergeCell ref="AC285:AD285"/>
    <mergeCell ref="B280:I280"/>
    <mergeCell ref="Q280:R280"/>
    <mergeCell ref="W280:X280"/>
    <mergeCell ref="AC280:AD280"/>
    <mergeCell ref="B281:I281"/>
    <mergeCell ref="Q281:R281"/>
    <mergeCell ref="W281:X281"/>
    <mergeCell ref="AC281:AD281"/>
    <mergeCell ref="B282:I282"/>
    <mergeCell ref="Q282:R282"/>
    <mergeCell ref="W282:X282"/>
    <mergeCell ref="AC282:AD282"/>
    <mergeCell ref="B289:I289"/>
    <mergeCell ref="Q289:R289"/>
    <mergeCell ref="W289:X289"/>
    <mergeCell ref="AC289:AD289"/>
    <mergeCell ref="B290:I290"/>
    <mergeCell ref="Q290:R290"/>
    <mergeCell ref="W290:X290"/>
    <mergeCell ref="AC290:AD290"/>
    <mergeCell ref="B291:I291"/>
    <mergeCell ref="Q291:R291"/>
    <mergeCell ref="W291:X291"/>
    <mergeCell ref="AC291:AD291"/>
    <mergeCell ref="B286:I286"/>
    <mergeCell ref="Q286:R286"/>
    <mergeCell ref="W286:X286"/>
    <mergeCell ref="AC286:AD286"/>
    <mergeCell ref="B287:I287"/>
    <mergeCell ref="Q287:R287"/>
    <mergeCell ref="W287:X287"/>
    <mergeCell ref="AC287:AD287"/>
    <mergeCell ref="B288:I288"/>
    <mergeCell ref="Q288:R288"/>
    <mergeCell ref="W288:X288"/>
    <mergeCell ref="AC288:AD288"/>
    <mergeCell ref="B295:I295"/>
    <mergeCell ref="Q295:R295"/>
    <mergeCell ref="W295:X295"/>
    <mergeCell ref="AC295:AD295"/>
    <mergeCell ref="B296:I296"/>
    <mergeCell ref="Q296:R296"/>
    <mergeCell ref="W296:X296"/>
    <mergeCell ref="AC296:AD296"/>
    <mergeCell ref="B297:I297"/>
    <mergeCell ref="Q297:R297"/>
    <mergeCell ref="W297:X297"/>
    <mergeCell ref="AC297:AD297"/>
    <mergeCell ref="B292:I292"/>
    <mergeCell ref="Q292:R292"/>
    <mergeCell ref="W292:X292"/>
    <mergeCell ref="AC292:AD292"/>
    <mergeCell ref="B293:I293"/>
    <mergeCell ref="Q293:R293"/>
    <mergeCell ref="W293:X293"/>
    <mergeCell ref="AC293:AD293"/>
    <mergeCell ref="B294:I294"/>
    <mergeCell ref="Q294:R294"/>
    <mergeCell ref="W294:X294"/>
    <mergeCell ref="AC294:AD294"/>
    <mergeCell ref="B301:I301"/>
    <mergeCell ref="Q301:R301"/>
    <mergeCell ref="W301:X301"/>
    <mergeCell ref="AC301:AD301"/>
    <mergeCell ref="B302:I302"/>
    <mergeCell ref="Q302:R302"/>
    <mergeCell ref="W302:X302"/>
    <mergeCell ref="AC302:AD302"/>
    <mergeCell ref="B303:I303"/>
    <mergeCell ref="Q303:R303"/>
    <mergeCell ref="W303:X303"/>
    <mergeCell ref="AC303:AD303"/>
    <mergeCell ref="B298:I298"/>
    <mergeCell ref="Q298:R298"/>
    <mergeCell ref="W298:X298"/>
    <mergeCell ref="AC298:AD298"/>
    <mergeCell ref="B299:I299"/>
    <mergeCell ref="Q299:R299"/>
    <mergeCell ref="W299:X299"/>
    <mergeCell ref="AC299:AD299"/>
    <mergeCell ref="B300:I300"/>
    <mergeCell ref="Q300:R300"/>
    <mergeCell ref="W300:X300"/>
    <mergeCell ref="AC300:AD300"/>
    <mergeCell ref="B307:I307"/>
    <mergeCell ref="Q307:R307"/>
    <mergeCell ref="W307:X307"/>
    <mergeCell ref="AC307:AD307"/>
    <mergeCell ref="B308:I308"/>
    <mergeCell ref="Q308:R308"/>
    <mergeCell ref="W308:X308"/>
    <mergeCell ref="AC308:AD308"/>
    <mergeCell ref="B309:I309"/>
    <mergeCell ref="Q309:R309"/>
    <mergeCell ref="W309:X309"/>
    <mergeCell ref="AC309:AD309"/>
    <mergeCell ref="B304:I304"/>
    <mergeCell ref="Q304:R304"/>
    <mergeCell ref="W304:X304"/>
    <mergeCell ref="AC304:AD304"/>
    <mergeCell ref="B305:I305"/>
    <mergeCell ref="Q305:R305"/>
    <mergeCell ref="W305:X305"/>
    <mergeCell ref="AC305:AD305"/>
    <mergeCell ref="B306:I306"/>
    <mergeCell ref="Q306:R306"/>
    <mergeCell ref="W306:X306"/>
    <mergeCell ref="AC306:AD306"/>
    <mergeCell ref="B313:I313"/>
    <mergeCell ref="Q313:R313"/>
    <mergeCell ref="W313:X313"/>
    <mergeCell ref="AC313:AD313"/>
    <mergeCell ref="B314:I314"/>
    <mergeCell ref="Q314:R314"/>
    <mergeCell ref="W314:X314"/>
    <mergeCell ref="AC314:AD314"/>
    <mergeCell ref="B315:I315"/>
    <mergeCell ref="Q315:R315"/>
    <mergeCell ref="W315:X315"/>
    <mergeCell ref="AC315:AD315"/>
    <mergeCell ref="B310:I310"/>
    <mergeCell ref="Q310:R310"/>
    <mergeCell ref="W310:X310"/>
    <mergeCell ref="AC310:AD310"/>
    <mergeCell ref="B311:I311"/>
    <mergeCell ref="Q311:R311"/>
    <mergeCell ref="W311:X311"/>
    <mergeCell ref="AC311:AD311"/>
    <mergeCell ref="B312:I312"/>
    <mergeCell ref="Q312:R312"/>
    <mergeCell ref="W312:X312"/>
    <mergeCell ref="AC312:AD312"/>
    <mergeCell ref="B319:I319"/>
    <mergeCell ref="Q319:R319"/>
    <mergeCell ref="W319:X319"/>
    <mergeCell ref="AC319:AD319"/>
    <mergeCell ref="B320:I320"/>
    <mergeCell ref="Q320:R320"/>
    <mergeCell ref="W320:X320"/>
    <mergeCell ref="AC320:AD320"/>
    <mergeCell ref="B321:I321"/>
    <mergeCell ref="Q321:R321"/>
    <mergeCell ref="W321:X321"/>
    <mergeCell ref="AC321:AD321"/>
    <mergeCell ref="B316:I316"/>
    <mergeCell ref="Q316:R316"/>
    <mergeCell ref="W316:X316"/>
    <mergeCell ref="AC316:AD316"/>
    <mergeCell ref="B317:I317"/>
    <mergeCell ref="Q317:R317"/>
    <mergeCell ref="W317:X317"/>
    <mergeCell ref="AC317:AD317"/>
    <mergeCell ref="B318:I318"/>
    <mergeCell ref="Q318:R318"/>
    <mergeCell ref="W318:X318"/>
    <mergeCell ref="AC318:AD318"/>
    <mergeCell ref="B325:I325"/>
    <mergeCell ref="Q325:R325"/>
    <mergeCell ref="W325:X325"/>
    <mergeCell ref="AC325:AD325"/>
    <mergeCell ref="B326:I326"/>
    <mergeCell ref="Q326:R326"/>
    <mergeCell ref="W326:X326"/>
    <mergeCell ref="AC326:AD326"/>
    <mergeCell ref="B327:I327"/>
    <mergeCell ref="Q327:R327"/>
    <mergeCell ref="W327:X327"/>
    <mergeCell ref="AC327:AD327"/>
    <mergeCell ref="B322:I322"/>
    <mergeCell ref="Q322:R322"/>
    <mergeCell ref="W322:X322"/>
    <mergeCell ref="AC322:AD322"/>
    <mergeCell ref="B323:I323"/>
    <mergeCell ref="Q323:R323"/>
    <mergeCell ref="W323:X323"/>
    <mergeCell ref="AC323:AD323"/>
    <mergeCell ref="B324:I324"/>
    <mergeCell ref="Q324:R324"/>
    <mergeCell ref="W324:X324"/>
    <mergeCell ref="AC324:AD324"/>
    <mergeCell ref="B331:I331"/>
    <mergeCell ref="Q331:R331"/>
    <mergeCell ref="W331:X331"/>
    <mergeCell ref="AC331:AD331"/>
    <mergeCell ref="B332:I332"/>
    <mergeCell ref="Q332:R332"/>
    <mergeCell ref="W332:X332"/>
    <mergeCell ref="AC332:AD332"/>
    <mergeCell ref="B333:I333"/>
    <mergeCell ref="Q333:R333"/>
    <mergeCell ref="W333:X333"/>
    <mergeCell ref="AC333:AD333"/>
    <mergeCell ref="B328:I328"/>
    <mergeCell ref="Q328:R328"/>
    <mergeCell ref="W328:X328"/>
    <mergeCell ref="AC328:AD328"/>
    <mergeCell ref="B329:I329"/>
    <mergeCell ref="Q329:R329"/>
    <mergeCell ref="W329:X329"/>
    <mergeCell ref="AC329:AD329"/>
    <mergeCell ref="B330:I330"/>
    <mergeCell ref="Q330:R330"/>
    <mergeCell ref="W330:X330"/>
    <mergeCell ref="AC330:AD330"/>
    <mergeCell ref="B337:I337"/>
    <mergeCell ref="Q337:R337"/>
    <mergeCell ref="W337:X337"/>
    <mergeCell ref="AC337:AD337"/>
    <mergeCell ref="B338:I338"/>
    <mergeCell ref="Q338:R338"/>
    <mergeCell ref="W338:X338"/>
    <mergeCell ref="AC338:AD338"/>
    <mergeCell ref="B339:I339"/>
    <mergeCell ref="Q339:R339"/>
    <mergeCell ref="W339:X339"/>
    <mergeCell ref="AC339:AD339"/>
    <mergeCell ref="B334:I334"/>
    <mergeCell ref="Q334:R334"/>
    <mergeCell ref="W334:X334"/>
    <mergeCell ref="AC334:AD334"/>
    <mergeCell ref="B335:I335"/>
    <mergeCell ref="Q335:R335"/>
    <mergeCell ref="W335:X335"/>
    <mergeCell ref="AC335:AD335"/>
    <mergeCell ref="B336:I336"/>
    <mergeCell ref="Q336:R336"/>
    <mergeCell ref="W336:X336"/>
    <mergeCell ref="AC336:AD336"/>
    <mergeCell ref="B343:I343"/>
    <mergeCell ref="Q343:R343"/>
    <mergeCell ref="W343:X343"/>
    <mergeCell ref="AC343:AD343"/>
    <mergeCell ref="B344:I344"/>
    <mergeCell ref="Q344:R344"/>
    <mergeCell ref="W344:X344"/>
    <mergeCell ref="AC344:AD344"/>
    <mergeCell ref="B345:I345"/>
    <mergeCell ref="Q345:R345"/>
    <mergeCell ref="W345:X345"/>
    <mergeCell ref="AC345:AD345"/>
    <mergeCell ref="B340:I340"/>
    <mergeCell ref="Q340:R340"/>
    <mergeCell ref="W340:X340"/>
    <mergeCell ref="AC340:AD340"/>
    <mergeCell ref="B341:I341"/>
    <mergeCell ref="Q341:R341"/>
    <mergeCell ref="W341:X341"/>
    <mergeCell ref="AC341:AD341"/>
    <mergeCell ref="B342:I342"/>
    <mergeCell ref="Q342:R342"/>
    <mergeCell ref="W342:X342"/>
    <mergeCell ref="AC342:AD342"/>
    <mergeCell ref="B349:I349"/>
    <mergeCell ref="Q349:R349"/>
    <mergeCell ref="W349:X349"/>
    <mergeCell ref="AC349:AD349"/>
    <mergeCell ref="B350:I350"/>
    <mergeCell ref="Q350:R350"/>
    <mergeCell ref="W350:X350"/>
    <mergeCell ref="AC350:AD350"/>
    <mergeCell ref="B351:I351"/>
    <mergeCell ref="Q351:R351"/>
    <mergeCell ref="W351:X351"/>
    <mergeCell ref="AC351:AD351"/>
    <mergeCell ref="B346:I346"/>
    <mergeCell ref="Q346:R346"/>
    <mergeCell ref="W346:X346"/>
    <mergeCell ref="AC346:AD346"/>
    <mergeCell ref="B347:I347"/>
    <mergeCell ref="Q347:R347"/>
    <mergeCell ref="W347:X347"/>
    <mergeCell ref="AC347:AD347"/>
    <mergeCell ref="B348:I348"/>
    <mergeCell ref="Q348:R348"/>
    <mergeCell ref="W348:X348"/>
    <mergeCell ref="AC348:AD348"/>
    <mergeCell ref="B355:I355"/>
    <mergeCell ref="Q355:R355"/>
    <mergeCell ref="W355:X355"/>
    <mergeCell ref="AC355:AD355"/>
    <mergeCell ref="B356:I356"/>
    <mergeCell ref="Q356:R356"/>
    <mergeCell ref="W356:X356"/>
    <mergeCell ref="AC356:AD356"/>
    <mergeCell ref="B357:I357"/>
    <mergeCell ref="Q357:R357"/>
    <mergeCell ref="W357:X357"/>
    <mergeCell ref="AC357:AD357"/>
    <mergeCell ref="B352:I352"/>
    <mergeCell ref="Q352:R352"/>
    <mergeCell ref="W352:X352"/>
    <mergeCell ref="AC352:AD352"/>
    <mergeCell ref="B353:I353"/>
    <mergeCell ref="Q353:R353"/>
    <mergeCell ref="W353:X353"/>
    <mergeCell ref="AC353:AD353"/>
    <mergeCell ref="B354:I354"/>
    <mergeCell ref="Q354:R354"/>
    <mergeCell ref="W354:X354"/>
    <mergeCell ref="AC354:AD354"/>
    <mergeCell ref="B361:I361"/>
    <mergeCell ref="Q361:R361"/>
    <mergeCell ref="W361:X361"/>
    <mergeCell ref="AC361:AD361"/>
    <mergeCell ref="B362:I362"/>
    <mergeCell ref="Q362:R362"/>
    <mergeCell ref="W362:X362"/>
    <mergeCell ref="AC362:AD362"/>
    <mergeCell ref="B363:I363"/>
    <mergeCell ref="Q363:R363"/>
    <mergeCell ref="W363:X363"/>
    <mergeCell ref="AC363:AD363"/>
    <mergeCell ref="B358:I358"/>
    <mergeCell ref="Q358:R358"/>
    <mergeCell ref="W358:X358"/>
    <mergeCell ref="AC358:AD358"/>
    <mergeCell ref="B359:I359"/>
    <mergeCell ref="Q359:R359"/>
    <mergeCell ref="W359:X359"/>
    <mergeCell ref="AC359:AD359"/>
    <mergeCell ref="B360:I360"/>
    <mergeCell ref="Q360:R360"/>
    <mergeCell ref="W360:X360"/>
    <mergeCell ref="AC360:AD360"/>
    <mergeCell ref="B367:I367"/>
    <mergeCell ref="Q367:R367"/>
    <mergeCell ref="W367:X367"/>
    <mergeCell ref="AC367:AD367"/>
    <mergeCell ref="B368:I368"/>
    <mergeCell ref="Q368:R368"/>
    <mergeCell ref="W368:X368"/>
    <mergeCell ref="AC368:AD368"/>
    <mergeCell ref="B369:I369"/>
    <mergeCell ref="Q369:R369"/>
    <mergeCell ref="W369:X369"/>
    <mergeCell ref="AC369:AD369"/>
    <mergeCell ref="B364:I364"/>
    <mergeCell ref="Q364:R364"/>
    <mergeCell ref="W364:X364"/>
    <mergeCell ref="AC364:AD364"/>
    <mergeCell ref="B365:I365"/>
    <mergeCell ref="Q365:R365"/>
    <mergeCell ref="W365:X365"/>
    <mergeCell ref="AC365:AD365"/>
    <mergeCell ref="B366:I366"/>
    <mergeCell ref="Q366:R366"/>
    <mergeCell ref="W366:X366"/>
    <mergeCell ref="AC366:AD366"/>
    <mergeCell ref="B373:I373"/>
    <mergeCell ref="Q373:R373"/>
    <mergeCell ref="W373:X373"/>
    <mergeCell ref="AC373:AD373"/>
    <mergeCell ref="B374:I374"/>
    <mergeCell ref="Q374:R374"/>
    <mergeCell ref="W374:X374"/>
    <mergeCell ref="AC374:AD374"/>
    <mergeCell ref="B375:I375"/>
    <mergeCell ref="Q375:R375"/>
    <mergeCell ref="W375:X375"/>
    <mergeCell ref="AC375:AD375"/>
    <mergeCell ref="B370:I370"/>
    <mergeCell ref="Q370:R370"/>
    <mergeCell ref="W370:X370"/>
    <mergeCell ref="AC370:AD370"/>
    <mergeCell ref="B371:I371"/>
    <mergeCell ref="Q371:R371"/>
    <mergeCell ref="W371:X371"/>
    <mergeCell ref="AC371:AD371"/>
    <mergeCell ref="B372:I372"/>
    <mergeCell ref="Q372:R372"/>
    <mergeCell ref="W372:X372"/>
    <mergeCell ref="AC372:AD372"/>
    <mergeCell ref="B379:I379"/>
    <mergeCell ref="Q379:R379"/>
    <mergeCell ref="W379:X379"/>
    <mergeCell ref="AC379:AD379"/>
    <mergeCell ref="B380:I380"/>
    <mergeCell ref="Q380:R380"/>
    <mergeCell ref="W380:X380"/>
    <mergeCell ref="AC380:AD380"/>
    <mergeCell ref="B381:I381"/>
    <mergeCell ref="Q381:R381"/>
    <mergeCell ref="W381:X381"/>
    <mergeCell ref="AC381:AD381"/>
    <mergeCell ref="B376:I376"/>
    <mergeCell ref="Q376:R376"/>
    <mergeCell ref="W376:X376"/>
    <mergeCell ref="AC376:AD376"/>
    <mergeCell ref="B377:I377"/>
    <mergeCell ref="Q377:R377"/>
    <mergeCell ref="W377:X377"/>
    <mergeCell ref="AC377:AD377"/>
    <mergeCell ref="B378:I378"/>
    <mergeCell ref="Q378:R378"/>
    <mergeCell ref="W378:X378"/>
    <mergeCell ref="AC378:AD378"/>
    <mergeCell ref="B385:I385"/>
    <mergeCell ref="Q385:R385"/>
    <mergeCell ref="W385:X385"/>
    <mergeCell ref="AC385:AD385"/>
    <mergeCell ref="B386:I386"/>
    <mergeCell ref="Q386:R386"/>
    <mergeCell ref="W386:X386"/>
    <mergeCell ref="AC386:AD386"/>
    <mergeCell ref="B387:I387"/>
    <mergeCell ref="Q387:R387"/>
    <mergeCell ref="W387:X387"/>
    <mergeCell ref="AC387:AD387"/>
    <mergeCell ref="B382:I382"/>
    <mergeCell ref="Q382:R382"/>
    <mergeCell ref="W382:X382"/>
    <mergeCell ref="AC382:AD382"/>
    <mergeCell ref="B383:I383"/>
    <mergeCell ref="Q383:R383"/>
    <mergeCell ref="W383:X383"/>
    <mergeCell ref="AC383:AD383"/>
    <mergeCell ref="B384:I384"/>
    <mergeCell ref="Q384:R384"/>
    <mergeCell ref="W384:X384"/>
    <mergeCell ref="AC384:AD384"/>
    <mergeCell ref="B391:I391"/>
    <mergeCell ref="Q391:R391"/>
    <mergeCell ref="W391:X391"/>
    <mergeCell ref="AC391:AD391"/>
    <mergeCell ref="B392:I392"/>
    <mergeCell ref="Q392:R392"/>
    <mergeCell ref="W392:X392"/>
    <mergeCell ref="AC392:AD392"/>
    <mergeCell ref="B393:I393"/>
    <mergeCell ref="Q393:R393"/>
    <mergeCell ref="W393:X393"/>
    <mergeCell ref="AC393:AD393"/>
    <mergeCell ref="B388:I388"/>
    <mergeCell ref="Q388:R388"/>
    <mergeCell ref="W388:X388"/>
    <mergeCell ref="AC388:AD388"/>
    <mergeCell ref="B389:I389"/>
    <mergeCell ref="Q389:R389"/>
    <mergeCell ref="W389:X389"/>
    <mergeCell ref="AC389:AD389"/>
    <mergeCell ref="B390:I390"/>
    <mergeCell ref="Q390:R390"/>
    <mergeCell ref="W390:X390"/>
    <mergeCell ref="AC390:AD390"/>
    <mergeCell ref="B397:I397"/>
    <mergeCell ref="Q397:R397"/>
    <mergeCell ref="W397:X397"/>
    <mergeCell ref="AC397:AD397"/>
    <mergeCell ref="B398:I398"/>
    <mergeCell ref="Q398:R398"/>
    <mergeCell ref="W398:X398"/>
    <mergeCell ref="AC398:AD398"/>
    <mergeCell ref="B399:I399"/>
    <mergeCell ref="Q399:R399"/>
    <mergeCell ref="W399:X399"/>
    <mergeCell ref="AC399:AD399"/>
    <mergeCell ref="B394:I394"/>
    <mergeCell ref="Q394:R394"/>
    <mergeCell ref="W394:X394"/>
    <mergeCell ref="AC394:AD394"/>
    <mergeCell ref="B395:I395"/>
    <mergeCell ref="Q395:R395"/>
    <mergeCell ref="W395:X395"/>
    <mergeCell ref="AC395:AD395"/>
    <mergeCell ref="B396:I396"/>
    <mergeCell ref="Q396:R396"/>
    <mergeCell ref="W396:X396"/>
    <mergeCell ref="AC396:AD396"/>
    <mergeCell ref="B403:I403"/>
    <mergeCell ref="Q403:R403"/>
    <mergeCell ref="W403:X403"/>
    <mergeCell ref="AC403:AD403"/>
    <mergeCell ref="B404:I404"/>
    <mergeCell ref="Q404:R404"/>
    <mergeCell ref="W404:X404"/>
    <mergeCell ref="AC404:AD404"/>
    <mergeCell ref="B405:I405"/>
    <mergeCell ref="Q405:R405"/>
    <mergeCell ref="W405:X405"/>
    <mergeCell ref="AC405:AD405"/>
    <mergeCell ref="B400:I400"/>
    <mergeCell ref="Q400:R400"/>
    <mergeCell ref="W400:X400"/>
    <mergeCell ref="AC400:AD400"/>
    <mergeCell ref="B401:I401"/>
    <mergeCell ref="Q401:R401"/>
    <mergeCell ref="W401:X401"/>
    <mergeCell ref="AC401:AD401"/>
    <mergeCell ref="B402:I402"/>
    <mergeCell ref="Q402:R402"/>
    <mergeCell ref="W402:X402"/>
    <mergeCell ref="AC402:AD402"/>
    <mergeCell ref="B409:I409"/>
    <mergeCell ref="Q409:R409"/>
    <mergeCell ref="W409:X409"/>
    <mergeCell ref="AC409:AD409"/>
    <mergeCell ref="B410:I410"/>
    <mergeCell ref="Q410:R410"/>
    <mergeCell ref="W410:X410"/>
    <mergeCell ref="AC410:AD410"/>
    <mergeCell ref="B411:I411"/>
    <mergeCell ref="Q411:R411"/>
    <mergeCell ref="W411:X411"/>
    <mergeCell ref="AC411:AD411"/>
    <mergeCell ref="B406:I406"/>
    <mergeCell ref="Q406:R406"/>
    <mergeCell ref="W406:X406"/>
    <mergeCell ref="AC406:AD406"/>
    <mergeCell ref="B407:I407"/>
    <mergeCell ref="Q407:R407"/>
    <mergeCell ref="W407:X407"/>
    <mergeCell ref="AC407:AD407"/>
    <mergeCell ref="B408:I408"/>
    <mergeCell ref="Q408:R408"/>
    <mergeCell ref="W408:X408"/>
    <mergeCell ref="AC408:AD408"/>
    <mergeCell ref="B415:I415"/>
    <mergeCell ref="Q415:R415"/>
    <mergeCell ref="W415:X415"/>
    <mergeCell ref="AC415:AD415"/>
    <mergeCell ref="B416:I416"/>
    <mergeCell ref="Q416:R416"/>
    <mergeCell ref="W416:X416"/>
    <mergeCell ref="AC416:AD416"/>
    <mergeCell ref="B417:I417"/>
    <mergeCell ref="Q417:R417"/>
    <mergeCell ref="W417:X417"/>
    <mergeCell ref="AC417:AD417"/>
    <mergeCell ref="B412:I412"/>
    <mergeCell ref="Q412:R412"/>
    <mergeCell ref="W412:X412"/>
    <mergeCell ref="AC412:AD412"/>
    <mergeCell ref="B413:I413"/>
    <mergeCell ref="Q413:R413"/>
    <mergeCell ref="W413:X413"/>
    <mergeCell ref="AC413:AD413"/>
    <mergeCell ref="B414:I414"/>
    <mergeCell ref="Q414:R414"/>
    <mergeCell ref="W414:X414"/>
    <mergeCell ref="AC414:AD414"/>
    <mergeCell ref="B421:I421"/>
    <mergeCell ref="Q421:R421"/>
    <mergeCell ref="W421:X421"/>
    <mergeCell ref="AC421:AD421"/>
    <mergeCell ref="B422:I422"/>
    <mergeCell ref="Q422:R422"/>
    <mergeCell ref="W422:X422"/>
    <mergeCell ref="AC422:AD422"/>
    <mergeCell ref="B423:I423"/>
    <mergeCell ref="Q423:R423"/>
    <mergeCell ref="W423:X423"/>
    <mergeCell ref="AC423:AD423"/>
    <mergeCell ref="B418:I418"/>
    <mergeCell ref="Q418:R418"/>
    <mergeCell ref="W418:X418"/>
    <mergeCell ref="AC418:AD418"/>
    <mergeCell ref="B419:I419"/>
    <mergeCell ref="Q419:R419"/>
    <mergeCell ref="W419:X419"/>
    <mergeCell ref="AC419:AD419"/>
    <mergeCell ref="B420:I420"/>
    <mergeCell ref="Q420:R420"/>
    <mergeCell ref="W420:X420"/>
    <mergeCell ref="AC420:AD420"/>
    <mergeCell ref="B427:I427"/>
    <mergeCell ref="Q427:R427"/>
    <mergeCell ref="W427:X427"/>
    <mergeCell ref="AC427:AD427"/>
    <mergeCell ref="B428:I428"/>
    <mergeCell ref="Q428:R428"/>
    <mergeCell ref="W428:X428"/>
    <mergeCell ref="AC428:AD428"/>
    <mergeCell ref="B429:I429"/>
    <mergeCell ref="Q429:R429"/>
    <mergeCell ref="W429:X429"/>
    <mergeCell ref="AC429:AD429"/>
    <mergeCell ref="B424:I424"/>
    <mergeCell ref="Q424:R424"/>
    <mergeCell ref="W424:X424"/>
    <mergeCell ref="AC424:AD424"/>
    <mergeCell ref="B425:I425"/>
    <mergeCell ref="Q425:R425"/>
    <mergeCell ref="W425:X425"/>
    <mergeCell ref="AC425:AD425"/>
    <mergeCell ref="B426:I426"/>
    <mergeCell ref="Q426:R426"/>
    <mergeCell ref="W426:X426"/>
    <mergeCell ref="AC426:AD426"/>
    <mergeCell ref="B433:I433"/>
    <mergeCell ref="Q433:R433"/>
    <mergeCell ref="W433:X433"/>
    <mergeCell ref="AC433:AD433"/>
    <mergeCell ref="B434:I434"/>
    <mergeCell ref="Q434:R434"/>
    <mergeCell ref="W434:X434"/>
    <mergeCell ref="AC434:AD434"/>
    <mergeCell ref="B435:I435"/>
    <mergeCell ref="Q435:R435"/>
    <mergeCell ref="W435:X435"/>
    <mergeCell ref="AC435:AD435"/>
    <mergeCell ref="B430:I430"/>
    <mergeCell ref="Q430:R430"/>
    <mergeCell ref="W430:X430"/>
    <mergeCell ref="AC430:AD430"/>
    <mergeCell ref="B431:I431"/>
    <mergeCell ref="Q431:R431"/>
    <mergeCell ref="W431:X431"/>
    <mergeCell ref="AC431:AD431"/>
    <mergeCell ref="B432:I432"/>
    <mergeCell ref="Q432:R432"/>
    <mergeCell ref="W432:X432"/>
    <mergeCell ref="AC432:AD432"/>
    <mergeCell ref="B439:I439"/>
    <mergeCell ref="Q439:R439"/>
    <mergeCell ref="W439:X439"/>
    <mergeCell ref="AC439:AD439"/>
    <mergeCell ref="B440:I440"/>
    <mergeCell ref="Q440:R440"/>
    <mergeCell ref="W440:X440"/>
    <mergeCell ref="AC440:AD440"/>
    <mergeCell ref="B441:I441"/>
    <mergeCell ref="Q441:R441"/>
    <mergeCell ref="W441:X441"/>
    <mergeCell ref="AC441:AD441"/>
    <mergeCell ref="B436:I436"/>
    <mergeCell ref="Q436:R436"/>
    <mergeCell ref="W436:X436"/>
    <mergeCell ref="AC436:AD436"/>
    <mergeCell ref="B437:I437"/>
    <mergeCell ref="Q437:R437"/>
    <mergeCell ref="W437:X437"/>
    <mergeCell ref="AC437:AD437"/>
    <mergeCell ref="B438:I438"/>
    <mergeCell ref="Q438:R438"/>
    <mergeCell ref="W438:X438"/>
    <mergeCell ref="AC438:AD438"/>
    <mergeCell ref="B445:I445"/>
    <mergeCell ref="Q445:R445"/>
    <mergeCell ref="W445:X445"/>
    <mergeCell ref="AC445:AD445"/>
    <mergeCell ref="B446:I446"/>
    <mergeCell ref="Q446:R446"/>
    <mergeCell ref="W446:X446"/>
    <mergeCell ref="AC446:AD446"/>
    <mergeCell ref="B447:I447"/>
    <mergeCell ref="Q447:R447"/>
    <mergeCell ref="W447:X447"/>
    <mergeCell ref="AC447:AD447"/>
    <mergeCell ref="B442:I442"/>
    <mergeCell ref="Q442:R442"/>
    <mergeCell ref="W442:X442"/>
    <mergeCell ref="AC442:AD442"/>
    <mergeCell ref="B443:I443"/>
    <mergeCell ref="Q443:R443"/>
    <mergeCell ref="W443:X443"/>
    <mergeCell ref="AC443:AD443"/>
    <mergeCell ref="B444:I444"/>
    <mergeCell ref="Q444:R444"/>
    <mergeCell ref="W444:X444"/>
    <mergeCell ref="AC444:AD444"/>
    <mergeCell ref="B451:I451"/>
    <mergeCell ref="Q451:R451"/>
    <mergeCell ref="W451:X451"/>
    <mergeCell ref="AC451:AD451"/>
    <mergeCell ref="B452:I452"/>
    <mergeCell ref="Q452:R452"/>
    <mergeCell ref="W452:X452"/>
    <mergeCell ref="AC452:AD452"/>
    <mergeCell ref="B453:I453"/>
    <mergeCell ref="Q453:R453"/>
    <mergeCell ref="W453:X453"/>
    <mergeCell ref="AC453:AD453"/>
    <mergeCell ref="B448:I448"/>
    <mergeCell ref="Q448:R448"/>
    <mergeCell ref="W448:X448"/>
    <mergeCell ref="AC448:AD448"/>
    <mergeCell ref="B449:I449"/>
    <mergeCell ref="Q449:R449"/>
    <mergeCell ref="W449:X449"/>
    <mergeCell ref="AC449:AD449"/>
    <mergeCell ref="B450:I450"/>
    <mergeCell ref="Q450:R450"/>
    <mergeCell ref="W450:X450"/>
    <mergeCell ref="AC450:AD450"/>
    <mergeCell ref="B457:I457"/>
    <mergeCell ref="Q457:R457"/>
    <mergeCell ref="W457:X457"/>
    <mergeCell ref="AC457:AD457"/>
    <mergeCell ref="B458:I458"/>
    <mergeCell ref="Q458:R458"/>
    <mergeCell ref="W458:X458"/>
    <mergeCell ref="AC458:AD458"/>
    <mergeCell ref="B459:I459"/>
    <mergeCell ref="Q459:R459"/>
    <mergeCell ref="W459:X459"/>
    <mergeCell ref="AC459:AD459"/>
    <mergeCell ref="B454:I454"/>
    <mergeCell ref="Q454:R454"/>
    <mergeCell ref="W454:X454"/>
    <mergeCell ref="AC454:AD454"/>
    <mergeCell ref="B455:I455"/>
    <mergeCell ref="Q455:R455"/>
    <mergeCell ref="W455:X455"/>
    <mergeCell ref="AC455:AD455"/>
    <mergeCell ref="B456:I456"/>
    <mergeCell ref="Q456:R456"/>
    <mergeCell ref="W456:X456"/>
    <mergeCell ref="AC456:AD456"/>
    <mergeCell ref="B463:I463"/>
    <mergeCell ref="Q463:R463"/>
    <mergeCell ref="W463:X463"/>
    <mergeCell ref="AC463:AD463"/>
    <mergeCell ref="B464:I464"/>
    <mergeCell ref="Q464:R464"/>
    <mergeCell ref="W464:X464"/>
    <mergeCell ref="AC464:AD464"/>
    <mergeCell ref="B465:I465"/>
    <mergeCell ref="Q465:R465"/>
    <mergeCell ref="W465:X465"/>
    <mergeCell ref="AC465:AD465"/>
    <mergeCell ref="B460:I460"/>
    <mergeCell ref="Q460:R460"/>
    <mergeCell ref="W460:X460"/>
    <mergeCell ref="AC460:AD460"/>
    <mergeCell ref="B461:I461"/>
    <mergeCell ref="Q461:R461"/>
    <mergeCell ref="W461:X461"/>
    <mergeCell ref="AC461:AD461"/>
    <mergeCell ref="B462:I462"/>
    <mergeCell ref="Q462:R462"/>
    <mergeCell ref="W462:X462"/>
    <mergeCell ref="AC462:AD462"/>
    <mergeCell ref="B469:I469"/>
    <mergeCell ref="Q469:R469"/>
    <mergeCell ref="W469:X469"/>
    <mergeCell ref="AC469:AD469"/>
    <mergeCell ref="B470:I470"/>
    <mergeCell ref="Q470:R470"/>
    <mergeCell ref="W470:X470"/>
    <mergeCell ref="AC470:AD470"/>
    <mergeCell ref="B471:I471"/>
    <mergeCell ref="Q471:R471"/>
    <mergeCell ref="W471:X471"/>
    <mergeCell ref="AC471:AD471"/>
    <mergeCell ref="B466:I466"/>
    <mergeCell ref="Q466:R466"/>
    <mergeCell ref="W466:X466"/>
    <mergeCell ref="AC466:AD466"/>
    <mergeCell ref="B467:I467"/>
    <mergeCell ref="Q467:R467"/>
    <mergeCell ref="W467:X467"/>
    <mergeCell ref="AC467:AD467"/>
    <mergeCell ref="B468:I468"/>
    <mergeCell ref="Q468:R468"/>
    <mergeCell ref="W468:X468"/>
    <mergeCell ref="AC468:AD468"/>
    <mergeCell ref="B475:I475"/>
    <mergeCell ref="Q475:R475"/>
    <mergeCell ref="W475:X475"/>
    <mergeCell ref="AC475:AD475"/>
    <mergeCell ref="B476:I476"/>
    <mergeCell ref="Q476:R476"/>
    <mergeCell ref="W476:X476"/>
    <mergeCell ref="AC476:AD476"/>
    <mergeCell ref="B477:I477"/>
    <mergeCell ref="Q477:R477"/>
    <mergeCell ref="W477:X477"/>
    <mergeCell ref="AC477:AD477"/>
    <mergeCell ref="B472:I472"/>
    <mergeCell ref="Q472:R472"/>
    <mergeCell ref="W472:X472"/>
    <mergeCell ref="AC472:AD472"/>
    <mergeCell ref="B473:I473"/>
    <mergeCell ref="Q473:R473"/>
    <mergeCell ref="W473:X473"/>
    <mergeCell ref="AC473:AD473"/>
    <mergeCell ref="B474:I474"/>
    <mergeCell ref="Q474:R474"/>
    <mergeCell ref="W474:X474"/>
    <mergeCell ref="AC474:AD474"/>
    <mergeCell ref="B481:I481"/>
    <mergeCell ref="Q481:R481"/>
    <mergeCell ref="W481:X481"/>
    <mergeCell ref="AC481:AD481"/>
    <mergeCell ref="B482:I482"/>
    <mergeCell ref="Q482:R482"/>
    <mergeCell ref="W482:X482"/>
    <mergeCell ref="AC482:AD482"/>
    <mergeCell ref="B483:I483"/>
    <mergeCell ref="Q483:R483"/>
    <mergeCell ref="W483:X483"/>
    <mergeCell ref="AC483:AD483"/>
    <mergeCell ref="B478:I478"/>
    <mergeCell ref="Q478:R478"/>
    <mergeCell ref="W478:X478"/>
    <mergeCell ref="AC478:AD478"/>
    <mergeCell ref="B479:I479"/>
    <mergeCell ref="Q479:R479"/>
    <mergeCell ref="W479:X479"/>
    <mergeCell ref="AC479:AD479"/>
    <mergeCell ref="B480:I480"/>
    <mergeCell ref="Q480:R480"/>
    <mergeCell ref="W480:X480"/>
    <mergeCell ref="AC480:AD480"/>
    <mergeCell ref="B487:I487"/>
    <mergeCell ref="Q487:R487"/>
    <mergeCell ref="W487:X487"/>
    <mergeCell ref="AC487:AD487"/>
    <mergeCell ref="B488:I488"/>
    <mergeCell ref="Q488:R488"/>
    <mergeCell ref="W488:X488"/>
    <mergeCell ref="AC488:AD488"/>
    <mergeCell ref="B489:I489"/>
    <mergeCell ref="Q489:R489"/>
    <mergeCell ref="W489:X489"/>
    <mergeCell ref="AC489:AD489"/>
    <mergeCell ref="B484:I484"/>
    <mergeCell ref="Q484:R484"/>
    <mergeCell ref="W484:X484"/>
    <mergeCell ref="AC484:AD484"/>
    <mergeCell ref="B485:I485"/>
    <mergeCell ref="Q485:R485"/>
    <mergeCell ref="W485:X485"/>
    <mergeCell ref="AC485:AD485"/>
    <mergeCell ref="B486:I486"/>
    <mergeCell ref="Q486:R486"/>
    <mergeCell ref="W486:X486"/>
    <mergeCell ref="AC486:AD486"/>
    <mergeCell ref="B493:I493"/>
    <mergeCell ref="Q493:R493"/>
    <mergeCell ref="W493:X493"/>
    <mergeCell ref="AC493:AD493"/>
    <mergeCell ref="B494:I494"/>
    <mergeCell ref="Q494:R494"/>
    <mergeCell ref="W494:X494"/>
    <mergeCell ref="AC494:AD494"/>
    <mergeCell ref="B495:I495"/>
    <mergeCell ref="Q495:R495"/>
    <mergeCell ref="W495:X495"/>
    <mergeCell ref="AC495:AD495"/>
    <mergeCell ref="B490:I490"/>
    <mergeCell ref="Q490:R490"/>
    <mergeCell ref="W490:X490"/>
    <mergeCell ref="AC490:AD490"/>
    <mergeCell ref="B491:I491"/>
    <mergeCell ref="Q491:R491"/>
    <mergeCell ref="W491:X491"/>
    <mergeCell ref="AC491:AD491"/>
    <mergeCell ref="B492:I492"/>
    <mergeCell ref="Q492:R492"/>
    <mergeCell ref="W492:X492"/>
    <mergeCell ref="AC492:AD492"/>
    <mergeCell ref="B499:I499"/>
    <mergeCell ref="Q499:R499"/>
    <mergeCell ref="W499:X499"/>
    <mergeCell ref="AC499:AD499"/>
    <mergeCell ref="B500:I500"/>
    <mergeCell ref="Q500:R500"/>
    <mergeCell ref="W500:X500"/>
    <mergeCell ref="AC500:AD500"/>
    <mergeCell ref="B501:I501"/>
    <mergeCell ref="Q501:R501"/>
    <mergeCell ref="W501:X501"/>
    <mergeCell ref="AC501:AD501"/>
    <mergeCell ref="B496:I496"/>
    <mergeCell ref="Q496:R496"/>
    <mergeCell ref="W496:X496"/>
    <mergeCell ref="AC496:AD496"/>
    <mergeCell ref="B497:I497"/>
    <mergeCell ref="Q497:R497"/>
    <mergeCell ref="W497:X497"/>
    <mergeCell ref="AC497:AD497"/>
    <mergeCell ref="B498:I498"/>
    <mergeCell ref="Q498:R498"/>
    <mergeCell ref="W498:X498"/>
    <mergeCell ref="AC498:AD498"/>
    <mergeCell ref="B505:I505"/>
    <mergeCell ref="Q505:R505"/>
    <mergeCell ref="W505:X505"/>
    <mergeCell ref="AC505:AD505"/>
    <mergeCell ref="B506:I506"/>
    <mergeCell ref="Q506:R506"/>
    <mergeCell ref="W506:X506"/>
    <mergeCell ref="AC506:AD506"/>
    <mergeCell ref="B507:I507"/>
    <mergeCell ref="Q507:R507"/>
    <mergeCell ref="W507:X507"/>
    <mergeCell ref="AC507:AD507"/>
    <mergeCell ref="B502:I502"/>
    <mergeCell ref="Q502:R502"/>
    <mergeCell ref="W502:X502"/>
    <mergeCell ref="AC502:AD502"/>
    <mergeCell ref="B503:I503"/>
    <mergeCell ref="Q503:R503"/>
    <mergeCell ref="W503:X503"/>
    <mergeCell ref="AC503:AD503"/>
    <mergeCell ref="B504:I504"/>
    <mergeCell ref="Q504:R504"/>
    <mergeCell ref="W504:X504"/>
    <mergeCell ref="AC504:AD504"/>
    <mergeCell ref="B511:I511"/>
    <mergeCell ref="Q511:R511"/>
    <mergeCell ref="W511:X511"/>
    <mergeCell ref="AC511:AD511"/>
    <mergeCell ref="B512:I512"/>
    <mergeCell ref="Q512:R512"/>
    <mergeCell ref="W512:X512"/>
    <mergeCell ref="AC512:AD512"/>
    <mergeCell ref="B513:I513"/>
    <mergeCell ref="Q513:R513"/>
    <mergeCell ref="W513:X513"/>
    <mergeCell ref="AC513:AD513"/>
    <mergeCell ref="B508:I508"/>
    <mergeCell ref="Q508:R508"/>
    <mergeCell ref="W508:X508"/>
    <mergeCell ref="AC508:AD508"/>
    <mergeCell ref="B509:I509"/>
    <mergeCell ref="Q509:R509"/>
    <mergeCell ref="W509:X509"/>
    <mergeCell ref="AC509:AD509"/>
    <mergeCell ref="B510:I510"/>
    <mergeCell ref="Q510:R510"/>
    <mergeCell ref="W510:X510"/>
    <mergeCell ref="AC510:AD510"/>
    <mergeCell ref="B517:I517"/>
    <mergeCell ref="Q517:R517"/>
    <mergeCell ref="W517:X517"/>
    <mergeCell ref="AC517:AD517"/>
    <mergeCell ref="B518:I518"/>
    <mergeCell ref="Q518:R518"/>
    <mergeCell ref="W518:X518"/>
    <mergeCell ref="AC518:AD518"/>
    <mergeCell ref="B519:I519"/>
    <mergeCell ref="Q519:R519"/>
    <mergeCell ref="W519:X519"/>
    <mergeCell ref="AC519:AD519"/>
    <mergeCell ref="B514:I514"/>
    <mergeCell ref="Q514:R514"/>
    <mergeCell ref="W514:X514"/>
    <mergeCell ref="AC514:AD514"/>
    <mergeCell ref="B515:I515"/>
    <mergeCell ref="Q515:R515"/>
    <mergeCell ref="W515:X515"/>
    <mergeCell ref="AC515:AD515"/>
    <mergeCell ref="B516:I516"/>
    <mergeCell ref="Q516:R516"/>
    <mergeCell ref="W516:X516"/>
    <mergeCell ref="AC516:AD516"/>
    <mergeCell ref="B523:I523"/>
    <mergeCell ref="Q523:R523"/>
    <mergeCell ref="W523:X523"/>
    <mergeCell ref="AC523:AD523"/>
    <mergeCell ref="B524:I524"/>
    <mergeCell ref="Q524:R524"/>
    <mergeCell ref="W524:X524"/>
    <mergeCell ref="AC524:AD524"/>
    <mergeCell ref="B525:I525"/>
    <mergeCell ref="Q525:R525"/>
    <mergeCell ref="W525:X525"/>
    <mergeCell ref="AC525:AD525"/>
    <mergeCell ref="B520:I520"/>
    <mergeCell ref="Q520:R520"/>
    <mergeCell ref="W520:X520"/>
    <mergeCell ref="AC520:AD520"/>
    <mergeCell ref="B521:I521"/>
    <mergeCell ref="Q521:R521"/>
    <mergeCell ref="W521:X521"/>
    <mergeCell ref="AC521:AD521"/>
    <mergeCell ref="B522:I522"/>
    <mergeCell ref="Q522:R522"/>
    <mergeCell ref="W522:X522"/>
    <mergeCell ref="AC522:AD522"/>
    <mergeCell ref="B529:I529"/>
    <mergeCell ref="Q529:R529"/>
    <mergeCell ref="W529:X529"/>
    <mergeCell ref="AC529:AD529"/>
    <mergeCell ref="B530:I530"/>
    <mergeCell ref="Q530:R530"/>
    <mergeCell ref="W530:X530"/>
    <mergeCell ref="AC530:AD530"/>
    <mergeCell ref="B531:I531"/>
    <mergeCell ref="Q531:R531"/>
    <mergeCell ref="W531:X531"/>
    <mergeCell ref="AC531:AD531"/>
    <mergeCell ref="B526:I526"/>
    <mergeCell ref="Q526:R526"/>
    <mergeCell ref="W526:X526"/>
    <mergeCell ref="AC526:AD526"/>
    <mergeCell ref="B527:I527"/>
    <mergeCell ref="Q527:R527"/>
    <mergeCell ref="W527:X527"/>
    <mergeCell ref="AC527:AD527"/>
    <mergeCell ref="B528:I528"/>
    <mergeCell ref="Q528:R528"/>
    <mergeCell ref="W528:X528"/>
    <mergeCell ref="AC528:AD528"/>
    <mergeCell ref="B535:I535"/>
    <mergeCell ref="Q535:R535"/>
    <mergeCell ref="W535:X535"/>
    <mergeCell ref="AC535:AD535"/>
    <mergeCell ref="B536:I536"/>
    <mergeCell ref="Q536:R536"/>
    <mergeCell ref="W536:X536"/>
    <mergeCell ref="AC536:AD536"/>
    <mergeCell ref="B537:I537"/>
    <mergeCell ref="Q537:R537"/>
    <mergeCell ref="W537:X537"/>
    <mergeCell ref="AC537:AD537"/>
    <mergeCell ref="B532:I532"/>
    <mergeCell ref="Q532:R532"/>
    <mergeCell ref="W532:X532"/>
    <mergeCell ref="AC532:AD532"/>
    <mergeCell ref="B533:I533"/>
    <mergeCell ref="Q533:R533"/>
    <mergeCell ref="W533:X533"/>
    <mergeCell ref="AC533:AD533"/>
    <mergeCell ref="B534:I534"/>
    <mergeCell ref="Q534:R534"/>
    <mergeCell ref="W534:X534"/>
    <mergeCell ref="AC534:AD534"/>
    <mergeCell ref="B541:I541"/>
    <mergeCell ref="Q541:R541"/>
    <mergeCell ref="W541:X541"/>
    <mergeCell ref="AC541:AD541"/>
    <mergeCell ref="B542:I542"/>
    <mergeCell ref="Q542:R542"/>
    <mergeCell ref="W542:X542"/>
    <mergeCell ref="AC542:AD542"/>
    <mergeCell ref="B543:I543"/>
    <mergeCell ref="Q543:R543"/>
    <mergeCell ref="W543:X543"/>
    <mergeCell ref="AC543:AD543"/>
    <mergeCell ref="B538:I538"/>
    <mergeCell ref="Q538:R538"/>
    <mergeCell ref="W538:X538"/>
    <mergeCell ref="AC538:AD538"/>
    <mergeCell ref="B539:I539"/>
    <mergeCell ref="Q539:R539"/>
    <mergeCell ref="W539:X539"/>
    <mergeCell ref="AC539:AD539"/>
    <mergeCell ref="B540:I540"/>
    <mergeCell ref="Q540:R540"/>
    <mergeCell ref="W540:X540"/>
    <mergeCell ref="AC540:AD540"/>
    <mergeCell ref="B547:I547"/>
    <mergeCell ref="Q547:R547"/>
    <mergeCell ref="W547:X547"/>
    <mergeCell ref="AC547:AD547"/>
    <mergeCell ref="B548:I548"/>
    <mergeCell ref="Q548:R548"/>
    <mergeCell ref="W548:X548"/>
    <mergeCell ref="AC548:AD548"/>
    <mergeCell ref="B549:I549"/>
    <mergeCell ref="Q549:R549"/>
    <mergeCell ref="W549:X549"/>
    <mergeCell ref="AC549:AD549"/>
    <mergeCell ref="B544:I544"/>
    <mergeCell ref="Q544:R544"/>
    <mergeCell ref="W544:X544"/>
    <mergeCell ref="AC544:AD544"/>
    <mergeCell ref="B545:I545"/>
    <mergeCell ref="Q545:R545"/>
    <mergeCell ref="W545:X545"/>
    <mergeCell ref="AC545:AD545"/>
    <mergeCell ref="B546:I546"/>
    <mergeCell ref="Q546:R546"/>
    <mergeCell ref="W546:X546"/>
    <mergeCell ref="AC546:AD546"/>
    <mergeCell ref="B553:I553"/>
    <mergeCell ref="Q553:R553"/>
    <mergeCell ref="W553:X553"/>
    <mergeCell ref="AC553:AD553"/>
    <mergeCell ref="B554:I554"/>
    <mergeCell ref="Q554:R554"/>
    <mergeCell ref="W554:X554"/>
    <mergeCell ref="AC554:AD554"/>
    <mergeCell ref="B555:I555"/>
    <mergeCell ref="Q555:R555"/>
    <mergeCell ref="W555:X555"/>
    <mergeCell ref="AC555:AD555"/>
    <mergeCell ref="B550:I550"/>
    <mergeCell ref="Q550:R550"/>
    <mergeCell ref="W550:X550"/>
    <mergeCell ref="AC550:AD550"/>
    <mergeCell ref="B551:I551"/>
    <mergeCell ref="Q551:R551"/>
    <mergeCell ref="W551:X551"/>
    <mergeCell ref="AC551:AD551"/>
    <mergeCell ref="B552:I552"/>
    <mergeCell ref="Q552:R552"/>
    <mergeCell ref="W552:X552"/>
    <mergeCell ref="AC552:AD552"/>
    <mergeCell ref="B559:I559"/>
    <mergeCell ref="Q559:R559"/>
    <mergeCell ref="W559:X559"/>
    <mergeCell ref="AC559:AD559"/>
    <mergeCell ref="B560:I560"/>
    <mergeCell ref="Q560:R560"/>
    <mergeCell ref="W560:X560"/>
    <mergeCell ref="AC560:AD560"/>
    <mergeCell ref="B561:I561"/>
    <mergeCell ref="Q561:R561"/>
    <mergeCell ref="W561:X561"/>
    <mergeCell ref="AC561:AD561"/>
    <mergeCell ref="B556:I556"/>
    <mergeCell ref="Q556:R556"/>
    <mergeCell ref="W556:X556"/>
    <mergeCell ref="AC556:AD556"/>
    <mergeCell ref="B557:I557"/>
    <mergeCell ref="Q557:R557"/>
    <mergeCell ref="W557:X557"/>
    <mergeCell ref="AC557:AD557"/>
    <mergeCell ref="B558:I558"/>
    <mergeCell ref="Q558:R558"/>
    <mergeCell ref="W558:X558"/>
    <mergeCell ref="AC558:AD558"/>
    <mergeCell ref="B565:I565"/>
    <mergeCell ref="Q565:R565"/>
    <mergeCell ref="W565:X565"/>
    <mergeCell ref="AC565:AD565"/>
    <mergeCell ref="B566:I566"/>
    <mergeCell ref="Q566:R566"/>
    <mergeCell ref="W566:X566"/>
    <mergeCell ref="AC566:AD566"/>
    <mergeCell ref="B567:I567"/>
    <mergeCell ref="Q567:R567"/>
    <mergeCell ref="W567:X567"/>
    <mergeCell ref="AC567:AD567"/>
    <mergeCell ref="B562:I562"/>
    <mergeCell ref="Q562:R562"/>
    <mergeCell ref="W562:X562"/>
    <mergeCell ref="AC562:AD562"/>
    <mergeCell ref="B563:I563"/>
    <mergeCell ref="Q563:R563"/>
    <mergeCell ref="W563:X563"/>
    <mergeCell ref="AC563:AD563"/>
    <mergeCell ref="B564:I564"/>
    <mergeCell ref="Q564:R564"/>
    <mergeCell ref="W564:X564"/>
    <mergeCell ref="AC564:AD564"/>
    <mergeCell ref="B571:I571"/>
    <mergeCell ref="Q571:R571"/>
    <mergeCell ref="W571:X571"/>
    <mergeCell ref="AC571:AD571"/>
    <mergeCell ref="B572:I572"/>
    <mergeCell ref="Q572:R572"/>
    <mergeCell ref="W572:X572"/>
    <mergeCell ref="AC572:AD572"/>
    <mergeCell ref="B573:I573"/>
    <mergeCell ref="Q573:R573"/>
    <mergeCell ref="W573:X573"/>
    <mergeCell ref="AC573:AD573"/>
    <mergeCell ref="B568:I568"/>
    <mergeCell ref="Q568:R568"/>
    <mergeCell ref="W568:X568"/>
    <mergeCell ref="AC568:AD568"/>
    <mergeCell ref="B569:I569"/>
    <mergeCell ref="Q569:R569"/>
    <mergeCell ref="W569:X569"/>
    <mergeCell ref="AC569:AD569"/>
    <mergeCell ref="B570:I570"/>
    <mergeCell ref="Q570:R570"/>
    <mergeCell ref="W570:X570"/>
    <mergeCell ref="AC570:AD570"/>
    <mergeCell ref="B577:I577"/>
    <mergeCell ref="Q577:R577"/>
    <mergeCell ref="W577:X577"/>
    <mergeCell ref="AC577:AD577"/>
    <mergeCell ref="B578:I578"/>
    <mergeCell ref="Q578:R578"/>
    <mergeCell ref="W578:X578"/>
    <mergeCell ref="AC578:AD578"/>
    <mergeCell ref="B579:I579"/>
    <mergeCell ref="Q579:R579"/>
    <mergeCell ref="W579:X579"/>
    <mergeCell ref="AC579:AD579"/>
    <mergeCell ref="B574:I574"/>
    <mergeCell ref="Q574:R574"/>
    <mergeCell ref="W574:X574"/>
    <mergeCell ref="AC574:AD574"/>
    <mergeCell ref="B575:I575"/>
    <mergeCell ref="Q575:R575"/>
    <mergeCell ref="W575:X575"/>
    <mergeCell ref="AC575:AD575"/>
    <mergeCell ref="B576:I576"/>
    <mergeCell ref="Q576:R576"/>
    <mergeCell ref="W576:X576"/>
    <mergeCell ref="AC576:AD576"/>
    <mergeCell ref="B583:I583"/>
    <mergeCell ref="Q583:R583"/>
    <mergeCell ref="W583:X583"/>
    <mergeCell ref="AC583:AD583"/>
    <mergeCell ref="B584:I584"/>
    <mergeCell ref="Q584:R584"/>
    <mergeCell ref="W584:X584"/>
    <mergeCell ref="AC584:AD584"/>
    <mergeCell ref="B585:I585"/>
    <mergeCell ref="Q585:R585"/>
    <mergeCell ref="W585:X585"/>
    <mergeCell ref="AC585:AD585"/>
    <mergeCell ref="B580:I580"/>
    <mergeCell ref="Q580:R580"/>
    <mergeCell ref="W580:X580"/>
    <mergeCell ref="AC580:AD580"/>
    <mergeCell ref="B581:I581"/>
    <mergeCell ref="Q581:R581"/>
    <mergeCell ref="W581:X581"/>
    <mergeCell ref="AC581:AD581"/>
    <mergeCell ref="B582:I582"/>
    <mergeCell ref="Q582:R582"/>
    <mergeCell ref="W582:X582"/>
    <mergeCell ref="AC582:AD582"/>
    <mergeCell ref="B589:I589"/>
    <mergeCell ref="Q589:R589"/>
    <mergeCell ref="W589:X589"/>
    <mergeCell ref="AC589:AD589"/>
    <mergeCell ref="B590:I590"/>
    <mergeCell ref="Q590:R590"/>
    <mergeCell ref="W590:X590"/>
    <mergeCell ref="AC590:AD590"/>
    <mergeCell ref="B591:I591"/>
    <mergeCell ref="Q591:R591"/>
    <mergeCell ref="W591:X591"/>
    <mergeCell ref="AC591:AD591"/>
    <mergeCell ref="B586:I586"/>
    <mergeCell ref="Q586:R586"/>
    <mergeCell ref="W586:X586"/>
    <mergeCell ref="AC586:AD586"/>
    <mergeCell ref="B587:I587"/>
    <mergeCell ref="Q587:R587"/>
    <mergeCell ref="W587:X587"/>
    <mergeCell ref="AC587:AD587"/>
    <mergeCell ref="B588:I588"/>
    <mergeCell ref="Q588:R588"/>
    <mergeCell ref="W588:X588"/>
    <mergeCell ref="AC588:AD588"/>
    <mergeCell ref="B595:I595"/>
    <mergeCell ref="Q595:R595"/>
    <mergeCell ref="W595:X595"/>
    <mergeCell ref="AC595:AD595"/>
    <mergeCell ref="B596:I596"/>
    <mergeCell ref="Q596:R596"/>
    <mergeCell ref="W596:X596"/>
    <mergeCell ref="AC596:AD596"/>
    <mergeCell ref="B597:I597"/>
    <mergeCell ref="Q597:R597"/>
    <mergeCell ref="W597:X597"/>
    <mergeCell ref="AC597:AD597"/>
    <mergeCell ref="B592:I592"/>
    <mergeCell ref="Q592:R592"/>
    <mergeCell ref="W592:X592"/>
    <mergeCell ref="AC592:AD592"/>
    <mergeCell ref="B593:I593"/>
    <mergeCell ref="Q593:R593"/>
    <mergeCell ref="W593:X593"/>
    <mergeCell ref="AC593:AD593"/>
    <mergeCell ref="B594:I594"/>
    <mergeCell ref="Q594:R594"/>
    <mergeCell ref="W594:X594"/>
    <mergeCell ref="AC594:AD594"/>
    <mergeCell ref="B601:I601"/>
    <mergeCell ref="Q601:R601"/>
    <mergeCell ref="W601:X601"/>
    <mergeCell ref="AC601:AD601"/>
    <mergeCell ref="B602:I602"/>
    <mergeCell ref="Q602:R602"/>
    <mergeCell ref="W602:X602"/>
    <mergeCell ref="AC602:AD602"/>
    <mergeCell ref="B603:I603"/>
    <mergeCell ref="Q603:R603"/>
    <mergeCell ref="W603:X603"/>
    <mergeCell ref="AC603:AD603"/>
    <mergeCell ref="B598:I598"/>
    <mergeCell ref="Q598:R598"/>
    <mergeCell ref="W598:X598"/>
    <mergeCell ref="AC598:AD598"/>
    <mergeCell ref="B599:I599"/>
    <mergeCell ref="Q599:R599"/>
    <mergeCell ref="W599:X599"/>
    <mergeCell ref="AC599:AD599"/>
    <mergeCell ref="B600:I600"/>
    <mergeCell ref="Q600:R600"/>
    <mergeCell ref="W600:X600"/>
    <mergeCell ref="AC600:AD600"/>
    <mergeCell ref="B607:I607"/>
    <mergeCell ref="Q607:R607"/>
    <mergeCell ref="W607:X607"/>
    <mergeCell ref="AC607:AD607"/>
    <mergeCell ref="B608:I608"/>
    <mergeCell ref="Q608:R608"/>
    <mergeCell ref="W608:X608"/>
    <mergeCell ref="AC608:AD608"/>
    <mergeCell ref="B609:I609"/>
    <mergeCell ref="Q609:R609"/>
    <mergeCell ref="W609:X609"/>
    <mergeCell ref="AC609:AD609"/>
    <mergeCell ref="B604:I604"/>
    <mergeCell ref="Q604:R604"/>
    <mergeCell ref="W604:X604"/>
    <mergeCell ref="AC604:AD604"/>
    <mergeCell ref="B605:I605"/>
    <mergeCell ref="Q605:R605"/>
    <mergeCell ref="W605:X605"/>
    <mergeCell ref="AC605:AD605"/>
    <mergeCell ref="B606:I606"/>
    <mergeCell ref="Q606:R606"/>
    <mergeCell ref="W606:X606"/>
    <mergeCell ref="AC606:AD606"/>
    <mergeCell ref="B613:I613"/>
    <mergeCell ref="Q613:R613"/>
    <mergeCell ref="W613:X613"/>
    <mergeCell ref="AC613:AD613"/>
    <mergeCell ref="B614:I614"/>
    <mergeCell ref="Q614:R614"/>
    <mergeCell ref="W614:X614"/>
    <mergeCell ref="AC614:AD614"/>
    <mergeCell ref="B615:I615"/>
    <mergeCell ref="Q615:R615"/>
    <mergeCell ref="W615:X615"/>
    <mergeCell ref="AC615:AD615"/>
    <mergeCell ref="B610:I610"/>
    <mergeCell ref="Q610:R610"/>
    <mergeCell ref="W610:X610"/>
    <mergeCell ref="AC610:AD610"/>
    <mergeCell ref="B611:I611"/>
    <mergeCell ref="Q611:R611"/>
    <mergeCell ref="W611:X611"/>
    <mergeCell ref="AC611:AD611"/>
    <mergeCell ref="B612:I612"/>
    <mergeCell ref="Q612:R612"/>
    <mergeCell ref="W612:X612"/>
    <mergeCell ref="AC612:AD612"/>
    <mergeCell ref="B619:I619"/>
    <mergeCell ref="Q619:R619"/>
    <mergeCell ref="W619:X619"/>
    <mergeCell ref="AC619:AD619"/>
    <mergeCell ref="B620:I620"/>
    <mergeCell ref="Q620:R620"/>
    <mergeCell ref="W620:X620"/>
    <mergeCell ref="AC620:AD620"/>
    <mergeCell ref="B621:I621"/>
    <mergeCell ref="Q621:R621"/>
    <mergeCell ref="W621:X621"/>
    <mergeCell ref="AC621:AD621"/>
    <mergeCell ref="B616:I616"/>
    <mergeCell ref="Q616:R616"/>
    <mergeCell ref="W616:X616"/>
    <mergeCell ref="AC616:AD616"/>
    <mergeCell ref="B617:I617"/>
    <mergeCell ref="Q617:R617"/>
    <mergeCell ref="W617:X617"/>
    <mergeCell ref="AC617:AD617"/>
    <mergeCell ref="B618:I618"/>
    <mergeCell ref="Q618:R618"/>
    <mergeCell ref="W618:X618"/>
    <mergeCell ref="AC618:AD618"/>
    <mergeCell ref="B625:I625"/>
    <mergeCell ref="Q625:R625"/>
    <mergeCell ref="W625:X625"/>
    <mergeCell ref="AC625:AD625"/>
    <mergeCell ref="B626:I626"/>
    <mergeCell ref="Q626:R626"/>
    <mergeCell ref="W626:X626"/>
    <mergeCell ref="AC626:AD626"/>
    <mergeCell ref="B627:I627"/>
    <mergeCell ref="Q627:R627"/>
    <mergeCell ref="W627:X627"/>
    <mergeCell ref="AC627:AD627"/>
    <mergeCell ref="B622:I622"/>
    <mergeCell ref="Q622:R622"/>
    <mergeCell ref="W622:X622"/>
    <mergeCell ref="AC622:AD622"/>
    <mergeCell ref="B623:I623"/>
    <mergeCell ref="Q623:R623"/>
    <mergeCell ref="W623:X623"/>
    <mergeCell ref="AC623:AD623"/>
    <mergeCell ref="B624:I624"/>
    <mergeCell ref="Q624:R624"/>
    <mergeCell ref="W624:X624"/>
    <mergeCell ref="AC624:AD624"/>
    <mergeCell ref="B631:I631"/>
    <mergeCell ref="Q631:R631"/>
    <mergeCell ref="W631:X631"/>
    <mergeCell ref="AC631:AD631"/>
    <mergeCell ref="B632:I632"/>
    <mergeCell ref="Q632:R632"/>
    <mergeCell ref="W632:X632"/>
    <mergeCell ref="AC632:AD632"/>
    <mergeCell ref="B633:I633"/>
    <mergeCell ref="Q633:R633"/>
    <mergeCell ref="W633:X633"/>
    <mergeCell ref="AC633:AD633"/>
    <mergeCell ref="B628:I628"/>
    <mergeCell ref="Q628:R628"/>
    <mergeCell ref="W628:X628"/>
    <mergeCell ref="AC628:AD628"/>
    <mergeCell ref="B629:I629"/>
    <mergeCell ref="Q629:R629"/>
    <mergeCell ref="W629:X629"/>
    <mergeCell ref="AC629:AD629"/>
    <mergeCell ref="B630:I630"/>
    <mergeCell ref="Q630:R630"/>
    <mergeCell ref="W630:X630"/>
    <mergeCell ref="AC630:AD630"/>
    <mergeCell ref="B637:I637"/>
    <mergeCell ref="Q637:R637"/>
    <mergeCell ref="W637:X637"/>
    <mergeCell ref="AC637:AD637"/>
    <mergeCell ref="B638:I638"/>
    <mergeCell ref="Q638:R638"/>
    <mergeCell ref="W638:X638"/>
    <mergeCell ref="AC638:AD638"/>
    <mergeCell ref="B639:I639"/>
    <mergeCell ref="Q639:R639"/>
    <mergeCell ref="W639:X639"/>
    <mergeCell ref="AC639:AD639"/>
    <mergeCell ref="B634:I634"/>
    <mergeCell ref="Q634:R634"/>
    <mergeCell ref="W634:X634"/>
    <mergeCell ref="AC634:AD634"/>
    <mergeCell ref="B635:I635"/>
    <mergeCell ref="Q635:R635"/>
    <mergeCell ref="W635:X635"/>
    <mergeCell ref="AC635:AD635"/>
    <mergeCell ref="B636:I636"/>
    <mergeCell ref="Q636:R636"/>
    <mergeCell ref="W636:X636"/>
    <mergeCell ref="AC636:AD636"/>
    <mergeCell ref="B643:I643"/>
    <mergeCell ref="Q643:R643"/>
    <mergeCell ref="W643:X643"/>
    <mergeCell ref="AC643:AD643"/>
    <mergeCell ref="B644:I644"/>
    <mergeCell ref="Q644:R644"/>
    <mergeCell ref="W644:X644"/>
    <mergeCell ref="AC644:AD644"/>
    <mergeCell ref="B645:I645"/>
    <mergeCell ref="Q645:R645"/>
    <mergeCell ref="W645:X645"/>
    <mergeCell ref="AC645:AD645"/>
    <mergeCell ref="B640:I640"/>
    <mergeCell ref="Q640:R640"/>
    <mergeCell ref="W640:X640"/>
    <mergeCell ref="AC640:AD640"/>
    <mergeCell ref="B641:I641"/>
    <mergeCell ref="Q641:R641"/>
    <mergeCell ref="W641:X641"/>
    <mergeCell ref="AC641:AD641"/>
    <mergeCell ref="B642:I642"/>
    <mergeCell ref="Q642:R642"/>
    <mergeCell ref="W642:X642"/>
    <mergeCell ref="AC642:AD642"/>
    <mergeCell ref="B649:I649"/>
    <mergeCell ref="Q649:R649"/>
    <mergeCell ref="W649:X649"/>
    <mergeCell ref="AC649:AD649"/>
    <mergeCell ref="B650:I650"/>
    <mergeCell ref="Q650:R650"/>
    <mergeCell ref="W650:X650"/>
    <mergeCell ref="AC650:AD650"/>
    <mergeCell ref="B651:I651"/>
    <mergeCell ref="Q651:R651"/>
    <mergeCell ref="W651:X651"/>
    <mergeCell ref="AC651:AD651"/>
    <mergeCell ref="B646:I646"/>
    <mergeCell ref="Q646:R646"/>
    <mergeCell ref="W646:X646"/>
    <mergeCell ref="AC646:AD646"/>
    <mergeCell ref="B647:I647"/>
    <mergeCell ref="Q647:R647"/>
    <mergeCell ref="W647:X647"/>
    <mergeCell ref="AC647:AD647"/>
    <mergeCell ref="B648:I648"/>
    <mergeCell ref="Q648:R648"/>
    <mergeCell ref="W648:X648"/>
    <mergeCell ref="AC648:AD648"/>
    <mergeCell ref="B655:I655"/>
    <mergeCell ref="Q655:R655"/>
    <mergeCell ref="W655:X655"/>
    <mergeCell ref="AC655:AD655"/>
    <mergeCell ref="B656:I656"/>
    <mergeCell ref="Q656:R656"/>
    <mergeCell ref="W656:X656"/>
    <mergeCell ref="AC656:AD656"/>
    <mergeCell ref="B657:I657"/>
    <mergeCell ref="Q657:R657"/>
    <mergeCell ref="W657:X657"/>
    <mergeCell ref="AC657:AD657"/>
    <mergeCell ref="B652:I652"/>
    <mergeCell ref="Q652:R652"/>
    <mergeCell ref="W652:X652"/>
    <mergeCell ref="AC652:AD652"/>
    <mergeCell ref="B653:I653"/>
    <mergeCell ref="Q653:R653"/>
    <mergeCell ref="W653:X653"/>
    <mergeCell ref="AC653:AD653"/>
    <mergeCell ref="B654:I654"/>
    <mergeCell ref="Q654:R654"/>
    <mergeCell ref="W654:X654"/>
    <mergeCell ref="AC654:AD654"/>
    <mergeCell ref="B661:I661"/>
    <mergeCell ref="Q661:R661"/>
    <mergeCell ref="W661:X661"/>
    <mergeCell ref="AC661:AD661"/>
    <mergeCell ref="B662:I662"/>
    <mergeCell ref="Q662:R662"/>
    <mergeCell ref="W662:X662"/>
    <mergeCell ref="AC662:AD662"/>
    <mergeCell ref="B663:I663"/>
    <mergeCell ref="Q663:R663"/>
    <mergeCell ref="W663:X663"/>
    <mergeCell ref="AC663:AD663"/>
    <mergeCell ref="B658:I658"/>
    <mergeCell ref="Q658:R658"/>
    <mergeCell ref="W658:X658"/>
    <mergeCell ref="AC658:AD658"/>
    <mergeCell ref="B659:I659"/>
    <mergeCell ref="Q659:R659"/>
    <mergeCell ref="W659:X659"/>
    <mergeCell ref="AC659:AD659"/>
    <mergeCell ref="B660:I660"/>
    <mergeCell ref="Q660:R660"/>
    <mergeCell ref="W660:X660"/>
    <mergeCell ref="AC660:AD660"/>
    <mergeCell ref="B667:I667"/>
    <mergeCell ref="Q667:R667"/>
    <mergeCell ref="W667:X667"/>
    <mergeCell ref="AC667:AD667"/>
    <mergeCell ref="B668:I668"/>
    <mergeCell ref="Q668:R668"/>
    <mergeCell ref="W668:X668"/>
    <mergeCell ref="AC668:AD668"/>
    <mergeCell ref="B669:I669"/>
    <mergeCell ref="Q669:R669"/>
    <mergeCell ref="W669:X669"/>
    <mergeCell ref="AC669:AD669"/>
    <mergeCell ref="B664:I664"/>
    <mergeCell ref="Q664:R664"/>
    <mergeCell ref="W664:X664"/>
    <mergeCell ref="AC664:AD664"/>
    <mergeCell ref="B665:I665"/>
    <mergeCell ref="Q665:R665"/>
    <mergeCell ref="W665:X665"/>
    <mergeCell ref="AC665:AD665"/>
    <mergeCell ref="B666:I666"/>
    <mergeCell ref="Q666:R666"/>
    <mergeCell ref="W666:X666"/>
    <mergeCell ref="AC666:AD666"/>
    <mergeCell ref="B673:I673"/>
    <mergeCell ref="Q673:R673"/>
    <mergeCell ref="W673:X673"/>
    <mergeCell ref="AC673:AD673"/>
    <mergeCell ref="B674:I674"/>
    <mergeCell ref="Q674:R674"/>
    <mergeCell ref="W674:X674"/>
    <mergeCell ref="AC674:AD674"/>
    <mergeCell ref="B675:I675"/>
    <mergeCell ref="Q675:R675"/>
    <mergeCell ref="W675:X675"/>
    <mergeCell ref="AC675:AD675"/>
    <mergeCell ref="B670:I670"/>
    <mergeCell ref="Q670:R670"/>
    <mergeCell ref="W670:X670"/>
    <mergeCell ref="AC670:AD670"/>
    <mergeCell ref="B671:I671"/>
    <mergeCell ref="Q671:R671"/>
    <mergeCell ref="W671:X671"/>
    <mergeCell ref="AC671:AD671"/>
    <mergeCell ref="B672:I672"/>
    <mergeCell ref="Q672:R672"/>
    <mergeCell ref="W672:X672"/>
    <mergeCell ref="AC672:AD672"/>
    <mergeCell ref="B679:I679"/>
    <mergeCell ref="Q679:R679"/>
    <mergeCell ref="W679:X679"/>
    <mergeCell ref="AC679:AD679"/>
    <mergeCell ref="B680:I680"/>
    <mergeCell ref="Q680:R680"/>
    <mergeCell ref="W680:X680"/>
    <mergeCell ref="AC680:AD680"/>
    <mergeCell ref="B681:I681"/>
    <mergeCell ref="Q681:R681"/>
    <mergeCell ref="W681:X681"/>
    <mergeCell ref="AC681:AD681"/>
    <mergeCell ref="B676:I676"/>
    <mergeCell ref="Q676:R676"/>
    <mergeCell ref="W676:X676"/>
    <mergeCell ref="AC676:AD676"/>
    <mergeCell ref="B677:I677"/>
    <mergeCell ref="Q677:R677"/>
    <mergeCell ref="W677:X677"/>
    <mergeCell ref="AC677:AD677"/>
    <mergeCell ref="B678:I678"/>
    <mergeCell ref="Q678:R678"/>
    <mergeCell ref="W678:X678"/>
    <mergeCell ref="AC678:AD678"/>
    <mergeCell ref="B685:I685"/>
    <mergeCell ref="Q685:R685"/>
    <mergeCell ref="W685:X685"/>
    <mergeCell ref="AC685:AD685"/>
    <mergeCell ref="B686:I686"/>
    <mergeCell ref="Q686:R686"/>
    <mergeCell ref="W686:X686"/>
    <mergeCell ref="AC686:AD686"/>
    <mergeCell ref="B687:I687"/>
    <mergeCell ref="Q687:R687"/>
    <mergeCell ref="W687:X687"/>
    <mergeCell ref="AC687:AD687"/>
    <mergeCell ref="B682:I682"/>
    <mergeCell ref="Q682:R682"/>
    <mergeCell ref="W682:X682"/>
    <mergeCell ref="AC682:AD682"/>
    <mergeCell ref="B683:I683"/>
    <mergeCell ref="Q683:R683"/>
    <mergeCell ref="W683:X683"/>
    <mergeCell ref="AC683:AD683"/>
    <mergeCell ref="B684:I684"/>
    <mergeCell ref="Q684:R684"/>
    <mergeCell ref="W684:X684"/>
    <mergeCell ref="AC684:AD684"/>
    <mergeCell ref="B691:I691"/>
    <mergeCell ref="Q691:R691"/>
    <mergeCell ref="W691:X691"/>
    <mergeCell ref="AC691:AD691"/>
    <mergeCell ref="B692:I692"/>
    <mergeCell ref="Q692:R692"/>
    <mergeCell ref="W692:X692"/>
    <mergeCell ref="AC692:AD692"/>
    <mergeCell ref="B693:I693"/>
    <mergeCell ref="Q693:R693"/>
    <mergeCell ref="W693:X693"/>
    <mergeCell ref="AC693:AD693"/>
    <mergeCell ref="B688:I688"/>
    <mergeCell ref="Q688:R688"/>
    <mergeCell ref="W688:X688"/>
    <mergeCell ref="AC688:AD688"/>
    <mergeCell ref="B689:I689"/>
    <mergeCell ref="Q689:R689"/>
    <mergeCell ref="W689:X689"/>
    <mergeCell ref="AC689:AD689"/>
    <mergeCell ref="B690:I690"/>
    <mergeCell ref="Q690:R690"/>
    <mergeCell ref="W690:X690"/>
    <mergeCell ref="AC690:AD690"/>
    <mergeCell ref="B697:I697"/>
    <mergeCell ref="Q697:R697"/>
    <mergeCell ref="W697:X697"/>
    <mergeCell ref="AC697:AD697"/>
    <mergeCell ref="B698:I698"/>
    <mergeCell ref="Q698:R698"/>
    <mergeCell ref="W698:X698"/>
    <mergeCell ref="AC698:AD698"/>
    <mergeCell ref="B699:I699"/>
    <mergeCell ref="Q699:R699"/>
    <mergeCell ref="W699:X699"/>
    <mergeCell ref="AC699:AD699"/>
    <mergeCell ref="B694:I694"/>
    <mergeCell ref="Q694:R694"/>
    <mergeCell ref="W694:X694"/>
    <mergeCell ref="AC694:AD694"/>
    <mergeCell ref="B695:I695"/>
    <mergeCell ref="Q695:R695"/>
    <mergeCell ref="W695:X695"/>
    <mergeCell ref="AC695:AD695"/>
    <mergeCell ref="B696:I696"/>
    <mergeCell ref="Q696:R696"/>
    <mergeCell ref="W696:X696"/>
    <mergeCell ref="AC696:AD696"/>
    <mergeCell ref="B703:I703"/>
    <mergeCell ref="Q703:R703"/>
    <mergeCell ref="W703:X703"/>
    <mergeCell ref="AC703:AD703"/>
    <mergeCell ref="B704:I704"/>
    <mergeCell ref="Q704:R704"/>
    <mergeCell ref="W704:X704"/>
    <mergeCell ref="AC704:AD704"/>
    <mergeCell ref="B705:I705"/>
    <mergeCell ref="Q705:R705"/>
    <mergeCell ref="W705:X705"/>
    <mergeCell ref="AC705:AD705"/>
    <mergeCell ref="B700:I700"/>
    <mergeCell ref="Q700:R700"/>
    <mergeCell ref="W700:X700"/>
    <mergeCell ref="AC700:AD700"/>
    <mergeCell ref="B701:I701"/>
    <mergeCell ref="Q701:R701"/>
    <mergeCell ref="W701:X701"/>
    <mergeCell ref="AC701:AD701"/>
    <mergeCell ref="B702:I702"/>
    <mergeCell ref="Q702:R702"/>
    <mergeCell ref="W702:X702"/>
    <mergeCell ref="AC702:AD702"/>
    <mergeCell ref="B709:I709"/>
    <mergeCell ref="Q709:R709"/>
    <mergeCell ref="W709:X709"/>
    <mergeCell ref="AC709:AD709"/>
    <mergeCell ref="B710:I710"/>
    <mergeCell ref="Q710:R710"/>
    <mergeCell ref="W710:X710"/>
    <mergeCell ref="AC710:AD710"/>
    <mergeCell ref="B711:I711"/>
    <mergeCell ref="Q711:R711"/>
    <mergeCell ref="W711:X711"/>
    <mergeCell ref="AC711:AD711"/>
    <mergeCell ref="B706:I706"/>
    <mergeCell ref="Q706:R706"/>
    <mergeCell ref="W706:X706"/>
    <mergeCell ref="AC706:AD706"/>
    <mergeCell ref="B707:I707"/>
    <mergeCell ref="Q707:R707"/>
    <mergeCell ref="W707:X707"/>
    <mergeCell ref="AC707:AD707"/>
    <mergeCell ref="B708:I708"/>
    <mergeCell ref="Q708:R708"/>
    <mergeCell ref="W708:X708"/>
    <mergeCell ref="AC708:AD708"/>
    <mergeCell ref="B715:I715"/>
    <mergeCell ref="Q715:R715"/>
    <mergeCell ref="W715:X715"/>
    <mergeCell ref="AC715:AD715"/>
    <mergeCell ref="B716:I716"/>
    <mergeCell ref="Q716:R716"/>
    <mergeCell ref="W716:X716"/>
    <mergeCell ref="AC716:AD716"/>
    <mergeCell ref="B717:I717"/>
    <mergeCell ref="Q717:R717"/>
    <mergeCell ref="W717:X717"/>
    <mergeCell ref="AC717:AD717"/>
    <mergeCell ref="B712:I712"/>
    <mergeCell ref="Q712:R712"/>
    <mergeCell ref="W712:X712"/>
    <mergeCell ref="AC712:AD712"/>
    <mergeCell ref="B713:I713"/>
    <mergeCell ref="Q713:R713"/>
    <mergeCell ref="W713:X713"/>
    <mergeCell ref="AC713:AD713"/>
    <mergeCell ref="B714:I714"/>
    <mergeCell ref="Q714:R714"/>
    <mergeCell ref="W714:X714"/>
    <mergeCell ref="AC714:AD714"/>
    <mergeCell ref="B721:I721"/>
    <mergeCell ref="Q721:R721"/>
    <mergeCell ref="W721:X721"/>
    <mergeCell ref="AC721:AD721"/>
    <mergeCell ref="B722:I722"/>
    <mergeCell ref="Q722:R722"/>
    <mergeCell ref="W722:X722"/>
    <mergeCell ref="AC722:AD722"/>
    <mergeCell ref="B723:I723"/>
    <mergeCell ref="Q723:R723"/>
    <mergeCell ref="W723:X723"/>
    <mergeCell ref="AC723:AD723"/>
    <mergeCell ref="B718:I718"/>
    <mergeCell ref="Q718:R718"/>
    <mergeCell ref="W718:X718"/>
    <mergeCell ref="AC718:AD718"/>
    <mergeCell ref="B719:I719"/>
    <mergeCell ref="Q719:R719"/>
    <mergeCell ref="W719:X719"/>
    <mergeCell ref="AC719:AD719"/>
    <mergeCell ref="B720:I720"/>
    <mergeCell ref="Q720:R720"/>
    <mergeCell ref="W720:X720"/>
    <mergeCell ref="AC720:AD720"/>
    <mergeCell ref="B727:I727"/>
    <mergeCell ref="Q727:R727"/>
    <mergeCell ref="W727:X727"/>
    <mergeCell ref="AC727:AD727"/>
    <mergeCell ref="B728:I728"/>
    <mergeCell ref="Q728:R728"/>
    <mergeCell ref="W728:X728"/>
    <mergeCell ref="AC728:AD728"/>
    <mergeCell ref="B729:I729"/>
    <mergeCell ref="Q729:R729"/>
    <mergeCell ref="W729:X729"/>
    <mergeCell ref="AC729:AD729"/>
    <mergeCell ref="B724:I724"/>
    <mergeCell ref="Q724:R724"/>
    <mergeCell ref="W724:X724"/>
    <mergeCell ref="AC724:AD724"/>
    <mergeCell ref="B725:I725"/>
    <mergeCell ref="Q725:R725"/>
    <mergeCell ref="W725:X725"/>
    <mergeCell ref="AC725:AD725"/>
    <mergeCell ref="B726:I726"/>
    <mergeCell ref="Q726:R726"/>
    <mergeCell ref="W726:X726"/>
    <mergeCell ref="AC726:AD726"/>
    <mergeCell ref="B733:I733"/>
    <mergeCell ref="Q733:R733"/>
    <mergeCell ref="W733:X733"/>
    <mergeCell ref="AC733:AD733"/>
    <mergeCell ref="B734:I734"/>
    <mergeCell ref="Q734:R734"/>
    <mergeCell ref="W734:X734"/>
    <mergeCell ref="AC734:AD734"/>
    <mergeCell ref="B735:I735"/>
    <mergeCell ref="Q735:R735"/>
    <mergeCell ref="W735:X735"/>
    <mergeCell ref="AC735:AD735"/>
    <mergeCell ref="B730:I730"/>
    <mergeCell ref="Q730:R730"/>
    <mergeCell ref="W730:X730"/>
    <mergeCell ref="AC730:AD730"/>
    <mergeCell ref="B731:I731"/>
    <mergeCell ref="Q731:R731"/>
    <mergeCell ref="W731:X731"/>
    <mergeCell ref="AC731:AD731"/>
    <mergeCell ref="B732:I732"/>
    <mergeCell ref="Q732:R732"/>
    <mergeCell ref="W732:X732"/>
    <mergeCell ref="AC732:AD732"/>
    <mergeCell ref="B739:I739"/>
    <mergeCell ref="Q739:R739"/>
    <mergeCell ref="W739:X739"/>
    <mergeCell ref="AC739:AD739"/>
    <mergeCell ref="B740:I740"/>
    <mergeCell ref="Q740:R740"/>
    <mergeCell ref="W740:X740"/>
    <mergeCell ref="AC740:AD740"/>
    <mergeCell ref="B741:I741"/>
    <mergeCell ref="Q741:R741"/>
    <mergeCell ref="W741:X741"/>
    <mergeCell ref="AC741:AD741"/>
    <mergeCell ref="B736:I736"/>
    <mergeCell ref="Q736:R736"/>
    <mergeCell ref="W736:X736"/>
    <mergeCell ref="AC736:AD736"/>
    <mergeCell ref="B737:I737"/>
    <mergeCell ref="Q737:R737"/>
    <mergeCell ref="W737:X737"/>
    <mergeCell ref="AC737:AD737"/>
    <mergeCell ref="B738:I738"/>
    <mergeCell ref="Q738:R738"/>
    <mergeCell ref="W738:X738"/>
    <mergeCell ref="AC738:AD738"/>
    <mergeCell ref="B745:I745"/>
    <mergeCell ref="Q745:R745"/>
    <mergeCell ref="W745:X745"/>
    <mergeCell ref="AC745:AD745"/>
    <mergeCell ref="B746:I746"/>
    <mergeCell ref="Q746:R746"/>
    <mergeCell ref="W746:X746"/>
    <mergeCell ref="AC746:AD746"/>
    <mergeCell ref="B747:I747"/>
    <mergeCell ref="Q747:R747"/>
    <mergeCell ref="W747:X747"/>
    <mergeCell ref="AC747:AD747"/>
    <mergeCell ref="B742:I742"/>
    <mergeCell ref="Q742:R742"/>
    <mergeCell ref="W742:X742"/>
    <mergeCell ref="AC742:AD742"/>
    <mergeCell ref="B743:I743"/>
    <mergeCell ref="Q743:R743"/>
    <mergeCell ref="W743:X743"/>
    <mergeCell ref="AC743:AD743"/>
    <mergeCell ref="B744:I744"/>
    <mergeCell ref="Q744:R744"/>
    <mergeCell ref="W744:X744"/>
    <mergeCell ref="AC744:AD744"/>
    <mergeCell ref="B751:I751"/>
    <mergeCell ref="Q751:R751"/>
    <mergeCell ref="W751:X751"/>
    <mergeCell ref="AC751:AD751"/>
    <mergeCell ref="B752:I752"/>
    <mergeCell ref="Q752:R752"/>
    <mergeCell ref="W752:X752"/>
    <mergeCell ref="AC752:AD752"/>
    <mergeCell ref="B753:I753"/>
    <mergeCell ref="Q753:R753"/>
    <mergeCell ref="W753:X753"/>
    <mergeCell ref="AC753:AD753"/>
    <mergeCell ref="B748:I748"/>
    <mergeCell ref="Q748:R748"/>
    <mergeCell ref="W748:X748"/>
    <mergeCell ref="AC748:AD748"/>
    <mergeCell ref="B749:I749"/>
    <mergeCell ref="Q749:R749"/>
    <mergeCell ref="W749:X749"/>
    <mergeCell ref="AC749:AD749"/>
    <mergeCell ref="B750:I750"/>
    <mergeCell ref="Q750:R750"/>
    <mergeCell ref="W750:X750"/>
    <mergeCell ref="AC750:AD750"/>
    <mergeCell ref="B757:I757"/>
    <mergeCell ref="Q757:R757"/>
    <mergeCell ref="W757:X757"/>
    <mergeCell ref="AC757:AD757"/>
    <mergeCell ref="B758:I758"/>
    <mergeCell ref="Q758:R758"/>
    <mergeCell ref="W758:X758"/>
    <mergeCell ref="AC758:AD758"/>
    <mergeCell ref="B759:I759"/>
    <mergeCell ref="Q759:R759"/>
    <mergeCell ref="W759:X759"/>
    <mergeCell ref="AC759:AD759"/>
    <mergeCell ref="B754:I754"/>
    <mergeCell ref="Q754:R754"/>
    <mergeCell ref="W754:X754"/>
    <mergeCell ref="AC754:AD754"/>
    <mergeCell ref="B755:I755"/>
    <mergeCell ref="Q755:R755"/>
    <mergeCell ref="W755:X755"/>
    <mergeCell ref="AC755:AD755"/>
    <mergeCell ref="B756:I756"/>
    <mergeCell ref="Q756:R756"/>
    <mergeCell ref="W756:X756"/>
    <mergeCell ref="AC756:AD756"/>
    <mergeCell ref="B763:I763"/>
    <mergeCell ref="Q763:R763"/>
    <mergeCell ref="W763:X763"/>
    <mergeCell ref="AC763:AD763"/>
    <mergeCell ref="B764:I764"/>
    <mergeCell ref="Q764:R764"/>
    <mergeCell ref="W764:X764"/>
    <mergeCell ref="AC764:AD764"/>
    <mergeCell ref="B765:I765"/>
    <mergeCell ref="Q765:R765"/>
    <mergeCell ref="W765:X765"/>
    <mergeCell ref="AC765:AD765"/>
    <mergeCell ref="B760:I760"/>
    <mergeCell ref="Q760:R760"/>
    <mergeCell ref="W760:X760"/>
    <mergeCell ref="AC760:AD760"/>
    <mergeCell ref="B761:I761"/>
    <mergeCell ref="Q761:R761"/>
    <mergeCell ref="W761:X761"/>
    <mergeCell ref="AC761:AD761"/>
    <mergeCell ref="B762:I762"/>
    <mergeCell ref="Q762:R762"/>
    <mergeCell ref="W762:X762"/>
    <mergeCell ref="AC762:AD762"/>
    <mergeCell ref="B769:I769"/>
    <mergeCell ref="Q769:R769"/>
    <mergeCell ref="W769:X769"/>
    <mergeCell ref="AC769:AD769"/>
    <mergeCell ref="B770:I770"/>
    <mergeCell ref="Q770:R770"/>
    <mergeCell ref="W770:X770"/>
    <mergeCell ref="AC770:AD770"/>
    <mergeCell ref="B771:I771"/>
    <mergeCell ref="Q771:R771"/>
    <mergeCell ref="W771:X771"/>
    <mergeCell ref="AC771:AD771"/>
    <mergeCell ref="B766:I766"/>
    <mergeCell ref="Q766:R766"/>
    <mergeCell ref="W766:X766"/>
    <mergeCell ref="AC766:AD766"/>
    <mergeCell ref="B767:I767"/>
    <mergeCell ref="Q767:R767"/>
    <mergeCell ref="W767:X767"/>
    <mergeCell ref="AC767:AD767"/>
    <mergeCell ref="B768:I768"/>
    <mergeCell ref="Q768:R768"/>
    <mergeCell ref="W768:X768"/>
    <mergeCell ref="AC768:AD768"/>
    <mergeCell ref="B775:I775"/>
    <mergeCell ref="Q775:R775"/>
    <mergeCell ref="W775:X775"/>
    <mergeCell ref="AC775:AD775"/>
    <mergeCell ref="B776:I776"/>
    <mergeCell ref="Q776:R776"/>
    <mergeCell ref="W776:X776"/>
    <mergeCell ref="AC776:AD776"/>
    <mergeCell ref="B777:I777"/>
    <mergeCell ref="Q777:R777"/>
    <mergeCell ref="W777:X777"/>
    <mergeCell ref="AC777:AD777"/>
    <mergeCell ref="B772:I772"/>
    <mergeCell ref="Q772:R772"/>
    <mergeCell ref="W772:X772"/>
    <mergeCell ref="AC772:AD772"/>
    <mergeCell ref="B773:I773"/>
    <mergeCell ref="Q773:R773"/>
    <mergeCell ref="W773:X773"/>
    <mergeCell ref="AC773:AD773"/>
    <mergeCell ref="B774:I774"/>
    <mergeCell ref="Q774:R774"/>
    <mergeCell ref="W774:X774"/>
    <mergeCell ref="AC774:AD774"/>
    <mergeCell ref="B781:I781"/>
    <mergeCell ref="Q781:R781"/>
    <mergeCell ref="W781:X781"/>
    <mergeCell ref="AC781:AD781"/>
    <mergeCell ref="B782:I782"/>
    <mergeCell ref="Q782:R782"/>
    <mergeCell ref="W782:X782"/>
    <mergeCell ref="AC782:AD782"/>
    <mergeCell ref="B783:I783"/>
    <mergeCell ref="Q783:R783"/>
    <mergeCell ref="W783:X783"/>
    <mergeCell ref="AC783:AD783"/>
    <mergeCell ref="B778:I778"/>
    <mergeCell ref="Q778:R778"/>
    <mergeCell ref="W778:X778"/>
    <mergeCell ref="AC778:AD778"/>
    <mergeCell ref="B779:I779"/>
    <mergeCell ref="Q779:R779"/>
    <mergeCell ref="W779:X779"/>
    <mergeCell ref="AC779:AD779"/>
    <mergeCell ref="B780:I780"/>
    <mergeCell ref="Q780:R780"/>
    <mergeCell ref="W780:X780"/>
    <mergeCell ref="AC780:AD780"/>
    <mergeCell ref="B787:I787"/>
    <mergeCell ref="Q787:R787"/>
    <mergeCell ref="W787:X787"/>
    <mergeCell ref="AC787:AD787"/>
    <mergeCell ref="B788:I788"/>
    <mergeCell ref="Q788:R788"/>
    <mergeCell ref="W788:X788"/>
    <mergeCell ref="AC788:AD788"/>
    <mergeCell ref="B789:I789"/>
    <mergeCell ref="Q789:R789"/>
    <mergeCell ref="W789:X789"/>
    <mergeCell ref="AC789:AD789"/>
    <mergeCell ref="B784:I784"/>
    <mergeCell ref="Q784:R784"/>
    <mergeCell ref="W784:X784"/>
    <mergeCell ref="AC784:AD784"/>
    <mergeCell ref="B785:I785"/>
    <mergeCell ref="Q785:R785"/>
    <mergeCell ref="W785:X785"/>
    <mergeCell ref="AC785:AD785"/>
    <mergeCell ref="B786:I786"/>
    <mergeCell ref="Q786:R786"/>
    <mergeCell ref="W786:X786"/>
    <mergeCell ref="AC786:AD786"/>
    <mergeCell ref="B793:I793"/>
    <mergeCell ref="Q793:R793"/>
    <mergeCell ref="W793:X793"/>
    <mergeCell ref="AC793:AD793"/>
    <mergeCell ref="B794:I794"/>
    <mergeCell ref="Q794:R794"/>
    <mergeCell ref="W794:X794"/>
    <mergeCell ref="AC794:AD794"/>
    <mergeCell ref="B795:I795"/>
    <mergeCell ref="Q795:R795"/>
    <mergeCell ref="W795:X795"/>
    <mergeCell ref="AC795:AD795"/>
    <mergeCell ref="B790:I790"/>
    <mergeCell ref="Q790:R790"/>
    <mergeCell ref="W790:X790"/>
    <mergeCell ref="AC790:AD790"/>
    <mergeCell ref="B791:I791"/>
    <mergeCell ref="Q791:R791"/>
    <mergeCell ref="W791:X791"/>
    <mergeCell ref="AC791:AD791"/>
    <mergeCell ref="B792:I792"/>
    <mergeCell ref="Q792:R792"/>
    <mergeCell ref="W792:X792"/>
    <mergeCell ref="AC792:AD792"/>
    <mergeCell ref="B799:I799"/>
    <mergeCell ref="Q799:R799"/>
    <mergeCell ref="W799:X799"/>
    <mergeCell ref="AC799:AD799"/>
    <mergeCell ref="B800:I800"/>
    <mergeCell ref="Q800:R800"/>
    <mergeCell ref="W800:X800"/>
    <mergeCell ref="AC800:AD800"/>
    <mergeCell ref="B801:I801"/>
    <mergeCell ref="Q801:R801"/>
    <mergeCell ref="W801:X801"/>
    <mergeCell ref="AC801:AD801"/>
    <mergeCell ref="B796:I796"/>
    <mergeCell ref="Q796:R796"/>
    <mergeCell ref="W796:X796"/>
    <mergeCell ref="AC796:AD796"/>
    <mergeCell ref="B797:I797"/>
    <mergeCell ref="Q797:R797"/>
    <mergeCell ref="W797:X797"/>
    <mergeCell ref="AC797:AD797"/>
    <mergeCell ref="B798:I798"/>
    <mergeCell ref="Q798:R798"/>
    <mergeCell ref="W798:X798"/>
    <mergeCell ref="AC798:AD798"/>
    <mergeCell ref="B805:I805"/>
    <mergeCell ref="Q805:R805"/>
    <mergeCell ref="W805:X805"/>
    <mergeCell ref="AC805:AD805"/>
    <mergeCell ref="B806:I806"/>
    <mergeCell ref="Q806:R806"/>
    <mergeCell ref="W806:X806"/>
    <mergeCell ref="AC806:AD806"/>
    <mergeCell ref="B807:I807"/>
    <mergeCell ref="Q807:R807"/>
    <mergeCell ref="W807:X807"/>
    <mergeCell ref="AC807:AD807"/>
    <mergeCell ref="B802:I802"/>
    <mergeCell ref="Q802:R802"/>
    <mergeCell ref="W802:X802"/>
    <mergeCell ref="AC802:AD802"/>
    <mergeCell ref="B803:I803"/>
    <mergeCell ref="Q803:R803"/>
    <mergeCell ref="W803:X803"/>
    <mergeCell ref="AC803:AD803"/>
    <mergeCell ref="B804:I804"/>
    <mergeCell ref="Q804:R804"/>
    <mergeCell ref="W804:X804"/>
    <mergeCell ref="AC804:AD804"/>
    <mergeCell ref="B811:I811"/>
    <mergeCell ref="Q811:R811"/>
    <mergeCell ref="W811:X811"/>
    <mergeCell ref="AC811:AD811"/>
    <mergeCell ref="B812:I812"/>
    <mergeCell ref="Q812:R812"/>
    <mergeCell ref="W812:X812"/>
    <mergeCell ref="AC812:AD812"/>
    <mergeCell ref="B813:I813"/>
    <mergeCell ref="Q813:R813"/>
    <mergeCell ref="W813:X813"/>
    <mergeCell ref="AC813:AD813"/>
    <mergeCell ref="B808:I808"/>
    <mergeCell ref="Q808:R808"/>
    <mergeCell ref="W808:X808"/>
    <mergeCell ref="AC808:AD808"/>
    <mergeCell ref="B809:I809"/>
    <mergeCell ref="Q809:R809"/>
    <mergeCell ref="W809:X809"/>
    <mergeCell ref="AC809:AD809"/>
    <mergeCell ref="B810:I810"/>
    <mergeCell ref="Q810:R810"/>
    <mergeCell ref="W810:X810"/>
    <mergeCell ref="AC810:AD810"/>
    <mergeCell ref="B817:I817"/>
    <mergeCell ref="Q817:R817"/>
    <mergeCell ref="W817:X817"/>
    <mergeCell ref="AC817:AD817"/>
    <mergeCell ref="B818:I818"/>
    <mergeCell ref="Q818:R818"/>
    <mergeCell ref="W818:X818"/>
    <mergeCell ref="AC818:AD818"/>
    <mergeCell ref="B819:I819"/>
    <mergeCell ref="Q819:R819"/>
    <mergeCell ref="W819:X819"/>
    <mergeCell ref="AC819:AD819"/>
    <mergeCell ref="B814:I814"/>
    <mergeCell ref="Q814:R814"/>
    <mergeCell ref="W814:X814"/>
    <mergeCell ref="AC814:AD814"/>
    <mergeCell ref="B815:I815"/>
    <mergeCell ref="Q815:R815"/>
    <mergeCell ref="W815:X815"/>
    <mergeCell ref="AC815:AD815"/>
    <mergeCell ref="B816:I816"/>
    <mergeCell ref="Q816:R816"/>
    <mergeCell ref="W816:X816"/>
    <mergeCell ref="AC816:AD816"/>
    <mergeCell ref="B823:I823"/>
    <mergeCell ref="Q823:R823"/>
    <mergeCell ref="W823:X823"/>
    <mergeCell ref="AC823:AD823"/>
    <mergeCell ref="B824:I824"/>
    <mergeCell ref="Q824:R824"/>
    <mergeCell ref="W824:X824"/>
    <mergeCell ref="AC824:AD824"/>
    <mergeCell ref="B825:I825"/>
    <mergeCell ref="Q825:R825"/>
    <mergeCell ref="W825:X825"/>
    <mergeCell ref="AC825:AD825"/>
    <mergeCell ref="B820:I820"/>
    <mergeCell ref="Q820:R820"/>
    <mergeCell ref="W820:X820"/>
    <mergeCell ref="AC820:AD820"/>
    <mergeCell ref="B821:I821"/>
    <mergeCell ref="Q821:R821"/>
    <mergeCell ref="W821:X821"/>
    <mergeCell ref="AC821:AD821"/>
    <mergeCell ref="B822:I822"/>
    <mergeCell ref="Q822:R822"/>
    <mergeCell ref="W822:X822"/>
    <mergeCell ref="AC822:AD822"/>
    <mergeCell ref="B829:I829"/>
    <mergeCell ref="Q829:R829"/>
    <mergeCell ref="W829:X829"/>
    <mergeCell ref="AC829:AD829"/>
    <mergeCell ref="B830:I830"/>
    <mergeCell ref="Q830:R830"/>
    <mergeCell ref="W830:X830"/>
    <mergeCell ref="AC830:AD830"/>
    <mergeCell ref="B831:I831"/>
    <mergeCell ref="Q831:R831"/>
    <mergeCell ref="W831:X831"/>
    <mergeCell ref="AC831:AD831"/>
    <mergeCell ref="B826:I826"/>
    <mergeCell ref="Q826:R826"/>
    <mergeCell ref="W826:X826"/>
    <mergeCell ref="AC826:AD826"/>
    <mergeCell ref="B827:I827"/>
    <mergeCell ref="Q827:R827"/>
    <mergeCell ref="W827:X827"/>
    <mergeCell ref="AC827:AD827"/>
    <mergeCell ref="B828:I828"/>
    <mergeCell ref="Q828:R828"/>
    <mergeCell ref="W828:X828"/>
    <mergeCell ref="AC828:AD828"/>
    <mergeCell ref="B835:I835"/>
    <mergeCell ref="Q835:R835"/>
    <mergeCell ref="W835:X835"/>
    <mergeCell ref="AC835:AD835"/>
    <mergeCell ref="B836:I836"/>
    <mergeCell ref="Q836:R836"/>
    <mergeCell ref="W836:X836"/>
    <mergeCell ref="AC836:AD836"/>
    <mergeCell ref="B837:I837"/>
    <mergeCell ref="Q837:R837"/>
    <mergeCell ref="W837:X837"/>
    <mergeCell ref="AC837:AD837"/>
    <mergeCell ref="B832:I832"/>
    <mergeCell ref="Q832:R832"/>
    <mergeCell ref="W832:X832"/>
    <mergeCell ref="AC832:AD832"/>
    <mergeCell ref="B833:I833"/>
    <mergeCell ref="Q833:R833"/>
    <mergeCell ref="W833:X833"/>
    <mergeCell ref="AC833:AD833"/>
    <mergeCell ref="B834:I834"/>
    <mergeCell ref="Q834:R834"/>
    <mergeCell ref="W834:X834"/>
    <mergeCell ref="AC834:AD834"/>
    <mergeCell ref="B841:I841"/>
    <mergeCell ref="Q841:R841"/>
    <mergeCell ref="W841:X841"/>
    <mergeCell ref="AC841:AD841"/>
    <mergeCell ref="B842:I842"/>
    <mergeCell ref="Q842:R842"/>
    <mergeCell ref="W842:X842"/>
    <mergeCell ref="AC842:AD842"/>
    <mergeCell ref="B843:I843"/>
    <mergeCell ref="Q843:R843"/>
    <mergeCell ref="W843:X843"/>
    <mergeCell ref="AC843:AD843"/>
    <mergeCell ref="B838:I838"/>
    <mergeCell ref="Q838:R838"/>
    <mergeCell ref="W838:X838"/>
    <mergeCell ref="AC838:AD838"/>
    <mergeCell ref="B839:I839"/>
    <mergeCell ref="Q839:R839"/>
    <mergeCell ref="W839:X839"/>
    <mergeCell ref="AC839:AD839"/>
    <mergeCell ref="B840:I840"/>
    <mergeCell ref="Q840:R840"/>
    <mergeCell ref="W840:X840"/>
    <mergeCell ref="AC840:AD840"/>
    <mergeCell ref="B847:I847"/>
    <mergeCell ref="Q847:R847"/>
    <mergeCell ref="W847:X847"/>
    <mergeCell ref="AC847:AD847"/>
    <mergeCell ref="B848:I848"/>
    <mergeCell ref="Q848:R848"/>
    <mergeCell ref="W848:X848"/>
    <mergeCell ref="AC848:AD848"/>
    <mergeCell ref="B849:I849"/>
    <mergeCell ref="Q849:R849"/>
    <mergeCell ref="W849:X849"/>
    <mergeCell ref="AC849:AD849"/>
    <mergeCell ref="B844:I844"/>
    <mergeCell ref="Q844:R844"/>
    <mergeCell ref="W844:X844"/>
    <mergeCell ref="AC844:AD844"/>
    <mergeCell ref="B845:I845"/>
    <mergeCell ref="Q845:R845"/>
    <mergeCell ref="W845:X845"/>
    <mergeCell ref="AC845:AD845"/>
    <mergeCell ref="B846:I846"/>
    <mergeCell ref="Q846:R846"/>
    <mergeCell ref="W846:X846"/>
    <mergeCell ref="AC846:AD846"/>
    <mergeCell ref="B853:I853"/>
    <mergeCell ref="Q853:R853"/>
    <mergeCell ref="W853:X853"/>
    <mergeCell ref="AC853:AD853"/>
    <mergeCell ref="B854:I854"/>
    <mergeCell ref="Q854:R854"/>
    <mergeCell ref="W854:X854"/>
    <mergeCell ref="AC854:AD854"/>
    <mergeCell ref="B855:I855"/>
    <mergeCell ref="Q855:R855"/>
    <mergeCell ref="W855:X855"/>
    <mergeCell ref="AC855:AD855"/>
    <mergeCell ref="B850:I850"/>
    <mergeCell ref="Q850:R850"/>
    <mergeCell ref="W850:X850"/>
    <mergeCell ref="AC850:AD850"/>
    <mergeCell ref="B851:I851"/>
    <mergeCell ref="Q851:R851"/>
    <mergeCell ref="W851:X851"/>
    <mergeCell ref="AC851:AD851"/>
    <mergeCell ref="B852:I852"/>
    <mergeCell ref="Q852:R852"/>
    <mergeCell ref="W852:X852"/>
    <mergeCell ref="AC852:AD852"/>
    <mergeCell ref="B859:I859"/>
    <mergeCell ref="Q859:R859"/>
    <mergeCell ref="W859:X859"/>
    <mergeCell ref="AC859:AD859"/>
    <mergeCell ref="B860:I860"/>
    <mergeCell ref="Q860:R860"/>
    <mergeCell ref="W860:X860"/>
    <mergeCell ref="AC860:AD860"/>
    <mergeCell ref="B861:I861"/>
    <mergeCell ref="Q861:R861"/>
    <mergeCell ref="W861:X861"/>
    <mergeCell ref="AC861:AD861"/>
    <mergeCell ref="B856:I856"/>
    <mergeCell ref="Q856:R856"/>
    <mergeCell ref="W856:X856"/>
    <mergeCell ref="AC856:AD856"/>
    <mergeCell ref="B857:I857"/>
    <mergeCell ref="Q857:R857"/>
    <mergeCell ref="W857:X857"/>
    <mergeCell ref="AC857:AD857"/>
    <mergeCell ref="B858:I858"/>
    <mergeCell ref="Q858:R858"/>
    <mergeCell ref="W858:X858"/>
    <mergeCell ref="AC858:AD858"/>
    <mergeCell ref="B865:I865"/>
    <mergeCell ref="Q865:R865"/>
    <mergeCell ref="W865:X865"/>
    <mergeCell ref="AC865:AD865"/>
    <mergeCell ref="B866:I866"/>
    <mergeCell ref="Q866:R866"/>
    <mergeCell ref="W866:X866"/>
    <mergeCell ref="AC866:AD866"/>
    <mergeCell ref="B867:I867"/>
    <mergeCell ref="Q867:R867"/>
    <mergeCell ref="W867:X867"/>
    <mergeCell ref="AC867:AD867"/>
    <mergeCell ref="B862:I862"/>
    <mergeCell ref="Q862:R862"/>
    <mergeCell ref="W862:X862"/>
    <mergeCell ref="AC862:AD862"/>
    <mergeCell ref="B863:I863"/>
    <mergeCell ref="Q863:R863"/>
    <mergeCell ref="W863:X863"/>
    <mergeCell ref="AC863:AD863"/>
    <mergeCell ref="B864:I864"/>
    <mergeCell ref="Q864:R864"/>
    <mergeCell ref="W864:X864"/>
    <mergeCell ref="AC864:AD864"/>
    <mergeCell ref="B871:I871"/>
    <mergeCell ref="Q871:R871"/>
    <mergeCell ref="W871:X871"/>
    <mergeCell ref="AC871:AD871"/>
    <mergeCell ref="B872:I872"/>
    <mergeCell ref="Q872:R872"/>
    <mergeCell ref="W872:X872"/>
    <mergeCell ref="AC872:AD872"/>
    <mergeCell ref="B873:I873"/>
    <mergeCell ref="Q873:R873"/>
    <mergeCell ref="W873:X873"/>
    <mergeCell ref="AC873:AD873"/>
    <mergeCell ref="B868:I868"/>
    <mergeCell ref="Q868:R868"/>
    <mergeCell ref="W868:X868"/>
    <mergeCell ref="AC868:AD868"/>
    <mergeCell ref="B869:I869"/>
    <mergeCell ref="Q869:R869"/>
    <mergeCell ref="W869:X869"/>
    <mergeCell ref="AC869:AD869"/>
    <mergeCell ref="B870:I870"/>
    <mergeCell ref="Q870:R870"/>
    <mergeCell ref="W870:X870"/>
    <mergeCell ref="AC870:AD870"/>
    <mergeCell ref="B877:I877"/>
    <mergeCell ref="Q877:R877"/>
    <mergeCell ref="W877:X877"/>
    <mergeCell ref="AC877:AD877"/>
    <mergeCell ref="B878:I878"/>
    <mergeCell ref="Q878:R878"/>
    <mergeCell ref="W878:X878"/>
    <mergeCell ref="AC878:AD878"/>
    <mergeCell ref="B879:I879"/>
    <mergeCell ref="Q879:R879"/>
    <mergeCell ref="W879:X879"/>
    <mergeCell ref="AC879:AD879"/>
    <mergeCell ref="B874:I874"/>
    <mergeCell ref="Q874:R874"/>
    <mergeCell ref="W874:X874"/>
    <mergeCell ref="AC874:AD874"/>
    <mergeCell ref="B875:I875"/>
    <mergeCell ref="Q875:R875"/>
    <mergeCell ref="W875:X875"/>
    <mergeCell ref="AC875:AD875"/>
    <mergeCell ref="B876:I876"/>
    <mergeCell ref="Q876:R876"/>
    <mergeCell ref="W876:X876"/>
    <mergeCell ref="AC876:AD876"/>
    <mergeCell ref="B883:I883"/>
    <mergeCell ref="Q883:R883"/>
    <mergeCell ref="W883:X883"/>
    <mergeCell ref="AC883:AD883"/>
    <mergeCell ref="B884:I884"/>
    <mergeCell ref="Q884:R884"/>
    <mergeCell ref="W884:X884"/>
    <mergeCell ref="AC884:AD884"/>
    <mergeCell ref="B885:I885"/>
    <mergeCell ref="Q885:R885"/>
    <mergeCell ref="W885:X885"/>
    <mergeCell ref="AC885:AD885"/>
    <mergeCell ref="B880:I880"/>
    <mergeCell ref="Q880:R880"/>
    <mergeCell ref="W880:X880"/>
    <mergeCell ref="AC880:AD880"/>
    <mergeCell ref="B881:I881"/>
    <mergeCell ref="Q881:R881"/>
    <mergeCell ref="W881:X881"/>
    <mergeCell ref="AC881:AD881"/>
    <mergeCell ref="B882:I882"/>
    <mergeCell ref="Q882:R882"/>
    <mergeCell ref="W882:X882"/>
    <mergeCell ref="AC882:AD882"/>
    <mergeCell ref="B889:I889"/>
    <mergeCell ref="Q889:R889"/>
    <mergeCell ref="W889:X889"/>
    <mergeCell ref="AC889:AD889"/>
    <mergeCell ref="B890:I890"/>
    <mergeCell ref="Q890:R890"/>
    <mergeCell ref="W890:X890"/>
    <mergeCell ref="AC890:AD890"/>
    <mergeCell ref="B891:I891"/>
    <mergeCell ref="Q891:R891"/>
    <mergeCell ref="W891:X891"/>
    <mergeCell ref="AC891:AD891"/>
    <mergeCell ref="B886:I886"/>
    <mergeCell ref="Q886:R886"/>
    <mergeCell ref="W886:X886"/>
    <mergeCell ref="AC886:AD886"/>
    <mergeCell ref="B887:I887"/>
    <mergeCell ref="Q887:R887"/>
    <mergeCell ref="W887:X887"/>
    <mergeCell ref="AC887:AD887"/>
    <mergeCell ref="B888:I888"/>
    <mergeCell ref="Q888:R888"/>
    <mergeCell ref="W888:X888"/>
    <mergeCell ref="AC888:AD888"/>
    <mergeCell ref="B895:I895"/>
    <mergeCell ref="Q895:R895"/>
    <mergeCell ref="W895:X895"/>
    <mergeCell ref="AC895:AD895"/>
    <mergeCell ref="B896:I896"/>
    <mergeCell ref="Q896:R896"/>
    <mergeCell ref="W896:X896"/>
    <mergeCell ref="AC896:AD896"/>
    <mergeCell ref="B897:I897"/>
    <mergeCell ref="Q897:R897"/>
    <mergeCell ref="W897:X897"/>
    <mergeCell ref="AC897:AD897"/>
    <mergeCell ref="B892:I892"/>
    <mergeCell ref="Q892:R892"/>
    <mergeCell ref="W892:X892"/>
    <mergeCell ref="AC892:AD892"/>
    <mergeCell ref="B893:I893"/>
    <mergeCell ref="Q893:R893"/>
    <mergeCell ref="W893:X893"/>
    <mergeCell ref="AC893:AD893"/>
    <mergeCell ref="B894:I894"/>
    <mergeCell ref="Q894:R894"/>
    <mergeCell ref="W894:X894"/>
    <mergeCell ref="AC894:AD894"/>
    <mergeCell ref="B901:I901"/>
    <mergeCell ref="Q901:R901"/>
    <mergeCell ref="W901:X901"/>
    <mergeCell ref="AC901:AD901"/>
    <mergeCell ref="B902:I902"/>
    <mergeCell ref="Q902:R902"/>
    <mergeCell ref="W902:X902"/>
    <mergeCell ref="AC902:AD902"/>
    <mergeCell ref="B903:I903"/>
    <mergeCell ref="Q903:R903"/>
    <mergeCell ref="W903:X903"/>
    <mergeCell ref="AC903:AD903"/>
    <mergeCell ref="B898:I898"/>
    <mergeCell ref="Q898:R898"/>
    <mergeCell ref="W898:X898"/>
    <mergeCell ref="AC898:AD898"/>
    <mergeCell ref="B899:I899"/>
    <mergeCell ref="Q899:R899"/>
    <mergeCell ref="W899:X899"/>
    <mergeCell ref="AC899:AD899"/>
    <mergeCell ref="B900:I900"/>
    <mergeCell ref="Q900:R900"/>
    <mergeCell ref="W900:X900"/>
    <mergeCell ref="AC900:AD900"/>
    <mergeCell ref="B907:I907"/>
    <mergeCell ref="Q907:R907"/>
    <mergeCell ref="W907:X907"/>
    <mergeCell ref="AC907:AD907"/>
    <mergeCell ref="B908:I908"/>
    <mergeCell ref="Q908:R908"/>
    <mergeCell ref="W908:X908"/>
    <mergeCell ref="AC908:AD908"/>
    <mergeCell ref="B909:I909"/>
    <mergeCell ref="Q909:R909"/>
    <mergeCell ref="W909:X909"/>
    <mergeCell ref="AC909:AD909"/>
    <mergeCell ref="B904:I904"/>
    <mergeCell ref="Q904:R904"/>
    <mergeCell ref="W904:X904"/>
    <mergeCell ref="AC904:AD904"/>
    <mergeCell ref="B905:I905"/>
    <mergeCell ref="Q905:R905"/>
    <mergeCell ref="W905:X905"/>
    <mergeCell ref="AC905:AD905"/>
    <mergeCell ref="B906:I906"/>
    <mergeCell ref="Q906:R906"/>
    <mergeCell ref="W906:X906"/>
    <mergeCell ref="AC906:AD906"/>
    <mergeCell ref="B913:I913"/>
    <mergeCell ref="Q913:R913"/>
    <mergeCell ref="W913:X913"/>
    <mergeCell ref="AC913:AD913"/>
    <mergeCell ref="B914:I914"/>
    <mergeCell ref="Q914:R914"/>
    <mergeCell ref="W914:X914"/>
    <mergeCell ref="AC914:AD914"/>
    <mergeCell ref="B915:I915"/>
    <mergeCell ref="Q915:R915"/>
    <mergeCell ref="W915:X915"/>
    <mergeCell ref="AC915:AD915"/>
    <mergeCell ref="B910:I910"/>
    <mergeCell ref="Q910:R910"/>
    <mergeCell ref="W910:X910"/>
    <mergeCell ref="AC910:AD910"/>
    <mergeCell ref="B911:I911"/>
    <mergeCell ref="Q911:R911"/>
    <mergeCell ref="W911:X911"/>
    <mergeCell ref="AC911:AD911"/>
    <mergeCell ref="B912:I912"/>
    <mergeCell ref="Q912:R912"/>
    <mergeCell ref="W912:X912"/>
    <mergeCell ref="AC912:AD912"/>
    <mergeCell ref="B919:I919"/>
    <mergeCell ref="Q919:R919"/>
    <mergeCell ref="W919:X919"/>
    <mergeCell ref="AC919:AD919"/>
    <mergeCell ref="B920:I920"/>
    <mergeCell ref="Q920:R920"/>
    <mergeCell ref="W920:X920"/>
    <mergeCell ref="AC920:AD920"/>
    <mergeCell ref="B921:I921"/>
    <mergeCell ref="Q921:R921"/>
    <mergeCell ref="W921:X921"/>
    <mergeCell ref="AC921:AD921"/>
    <mergeCell ref="B916:I916"/>
    <mergeCell ref="Q916:R916"/>
    <mergeCell ref="W916:X916"/>
    <mergeCell ref="AC916:AD916"/>
    <mergeCell ref="B917:I917"/>
    <mergeCell ref="Q917:R917"/>
    <mergeCell ref="W917:X917"/>
    <mergeCell ref="AC917:AD917"/>
    <mergeCell ref="B918:I918"/>
    <mergeCell ref="Q918:R918"/>
    <mergeCell ref="W918:X918"/>
    <mergeCell ref="AC918:AD918"/>
    <mergeCell ref="B925:I925"/>
    <mergeCell ref="Q925:R925"/>
    <mergeCell ref="W925:X925"/>
    <mergeCell ref="AC925:AD925"/>
    <mergeCell ref="B926:I926"/>
    <mergeCell ref="Q926:R926"/>
    <mergeCell ref="W926:X926"/>
    <mergeCell ref="AC926:AD926"/>
    <mergeCell ref="B927:I927"/>
    <mergeCell ref="Q927:R927"/>
    <mergeCell ref="W927:X927"/>
    <mergeCell ref="AC927:AD927"/>
    <mergeCell ref="B922:I922"/>
    <mergeCell ref="Q922:R922"/>
    <mergeCell ref="W922:X922"/>
    <mergeCell ref="AC922:AD922"/>
    <mergeCell ref="B923:I923"/>
    <mergeCell ref="Q923:R923"/>
    <mergeCell ref="W923:X923"/>
    <mergeCell ref="AC923:AD923"/>
    <mergeCell ref="B924:I924"/>
    <mergeCell ref="Q924:R924"/>
    <mergeCell ref="W924:X924"/>
    <mergeCell ref="AC924:AD924"/>
    <mergeCell ref="B931:I931"/>
    <mergeCell ref="Q931:R931"/>
    <mergeCell ref="W931:X931"/>
    <mergeCell ref="AC931:AD931"/>
    <mergeCell ref="B932:I932"/>
    <mergeCell ref="Q932:R932"/>
    <mergeCell ref="W932:X932"/>
    <mergeCell ref="AC932:AD932"/>
    <mergeCell ref="B933:I933"/>
    <mergeCell ref="Q933:R933"/>
    <mergeCell ref="W933:X933"/>
    <mergeCell ref="AC933:AD933"/>
    <mergeCell ref="B928:I928"/>
    <mergeCell ref="Q928:R928"/>
    <mergeCell ref="W928:X928"/>
    <mergeCell ref="AC928:AD928"/>
    <mergeCell ref="B929:I929"/>
    <mergeCell ref="Q929:R929"/>
    <mergeCell ref="W929:X929"/>
    <mergeCell ref="AC929:AD929"/>
    <mergeCell ref="B930:I930"/>
    <mergeCell ref="Q930:R930"/>
    <mergeCell ref="W930:X930"/>
    <mergeCell ref="AC930:AD930"/>
    <mergeCell ref="B937:I937"/>
    <mergeCell ref="Q937:R937"/>
    <mergeCell ref="W937:X937"/>
    <mergeCell ref="AC937:AD937"/>
    <mergeCell ref="B938:I938"/>
    <mergeCell ref="Q938:R938"/>
    <mergeCell ref="W938:X938"/>
    <mergeCell ref="AC938:AD938"/>
    <mergeCell ref="B939:I939"/>
    <mergeCell ref="Q939:R939"/>
    <mergeCell ref="W939:X939"/>
    <mergeCell ref="AC939:AD939"/>
    <mergeCell ref="B934:I934"/>
    <mergeCell ref="Q934:R934"/>
    <mergeCell ref="W934:X934"/>
    <mergeCell ref="AC934:AD934"/>
    <mergeCell ref="B935:I935"/>
    <mergeCell ref="Q935:R935"/>
    <mergeCell ref="W935:X935"/>
    <mergeCell ref="AC935:AD935"/>
    <mergeCell ref="B936:I936"/>
    <mergeCell ref="Q936:R936"/>
    <mergeCell ref="W936:X936"/>
    <mergeCell ref="AC936:AD936"/>
    <mergeCell ref="B943:I943"/>
    <mergeCell ref="Q943:R943"/>
    <mergeCell ref="W943:X943"/>
    <mergeCell ref="AC943:AD943"/>
    <mergeCell ref="B944:I944"/>
    <mergeCell ref="Q944:R944"/>
    <mergeCell ref="W944:X944"/>
    <mergeCell ref="AC944:AD944"/>
    <mergeCell ref="B945:I945"/>
    <mergeCell ref="Q945:R945"/>
    <mergeCell ref="W945:X945"/>
    <mergeCell ref="AC945:AD945"/>
    <mergeCell ref="B940:I940"/>
    <mergeCell ref="Q940:R940"/>
    <mergeCell ref="W940:X940"/>
    <mergeCell ref="AC940:AD940"/>
    <mergeCell ref="B941:I941"/>
    <mergeCell ref="Q941:R941"/>
    <mergeCell ref="W941:X941"/>
    <mergeCell ref="AC941:AD941"/>
    <mergeCell ref="B942:I942"/>
    <mergeCell ref="Q942:R942"/>
    <mergeCell ref="W942:X942"/>
    <mergeCell ref="AC942:AD942"/>
    <mergeCell ref="B949:I949"/>
    <mergeCell ref="Q949:R949"/>
    <mergeCell ref="W949:X949"/>
    <mergeCell ref="AC949:AD949"/>
    <mergeCell ref="B950:I950"/>
    <mergeCell ref="Q950:R950"/>
    <mergeCell ref="W950:X950"/>
    <mergeCell ref="AC950:AD950"/>
    <mergeCell ref="B951:I951"/>
    <mergeCell ref="Q951:R951"/>
    <mergeCell ref="W951:X951"/>
    <mergeCell ref="AC951:AD951"/>
    <mergeCell ref="B946:I946"/>
    <mergeCell ref="Q946:R946"/>
    <mergeCell ref="W946:X946"/>
    <mergeCell ref="AC946:AD946"/>
    <mergeCell ref="B947:I947"/>
    <mergeCell ref="Q947:R947"/>
    <mergeCell ref="W947:X947"/>
    <mergeCell ref="AC947:AD947"/>
    <mergeCell ref="B948:I948"/>
    <mergeCell ref="Q948:R948"/>
    <mergeCell ref="W948:X948"/>
    <mergeCell ref="AC948:AD948"/>
    <mergeCell ref="B955:I955"/>
    <mergeCell ref="Q955:R955"/>
    <mergeCell ref="W955:X955"/>
    <mergeCell ref="AC955:AD955"/>
    <mergeCell ref="B956:I956"/>
    <mergeCell ref="Q956:R956"/>
    <mergeCell ref="W956:X956"/>
    <mergeCell ref="AC956:AD956"/>
    <mergeCell ref="B957:I957"/>
    <mergeCell ref="Q957:R957"/>
    <mergeCell ref="W957:X957"/>
    <mergeCell ref="AC957:AD957"/>
    <mergeCell ref="B952:I952"/>
    <mergeCell ref="Q952:R952"/>
    <mergeCell ref="W952:X952"/>
    <mergeCell ref="AC952:AD952"/>
    <mergeCell ref="B953:I953"/>
    <mergeCell ref="Q953:R953"/>
    <mergeCell ref="W953:X953"/>
    <mergeCell ref="AC953:AD953"/>
    <mergeCell ref="B954:I954"/>
    <mergeCell ref="Q954:R954"/>
    <mergeCell ref="W954:X954"/>
    <mergeCell ref="AC954:AD954"/>
    <mergeCell ref="B961:I961"/>
    <mergeCell ref="Q961:R961"/>
    <mergeCell ref="W961:X961"/>
    <mergeCell ref="AC961:AD961"/>
    <mergeCell ref="B962:I962"/>
    <mergeCell ref="Q962:R962"/>
    <mergeCell ref="W962:X962"/>
    <mergeCell ref="AC962:AD962"/>
    <mergeCell ref="B963:I963"/>
    <mergeCell ref="Q963:R963"/>
    <mergeCell ref="W963:X963"/>
    <mergeCell ref="AC963:AD963"/>
    <mergeCell ref="B958:I958"/>
    <mergeCell ref="Q958:R958"/>
    <mergeCell ref="W958:X958"/>
    <mergeCell ref="AC958:AD958"/>
    <mergeCell ref="B959:I959"/>
    <mergeCell ref="Q959:R959"/>
    <mergeCell ref="W959:X959"/>
    <mergeCell ref="AC959:AD959"/>
    <mergeCell ref="B960:I960"/>
    <mergeCell ref="Q960:R960"/>
    <mergeCell ref="W960:X960"/>
    <mergeCell ref="AC960:AD960"/>
    <mergeCell ref="B967:I967"/>
    <mergeCell ref="Q967:R967"/>
    <mergeCell ref="W967:X967"/>
    <mergeCell ref="AC967:AD967"/>
    <mergeCell ref="B968:I968"/>
    <mergeCell ref="Q968:R968"/>
    <mergeCell ref="W968:X968"/>
    <mergeCell ref="AC968:AD968"/>
    <mergeCell ref="B969:I969"/>
    <mergeCell ref="Q969:R969"/>
    <mergeCell ref="W969:X969"/>
    <mergeCell ref="AC969:AD969"/>
    <mergeCell ref="B964:I964"/>
    <mergeCell ref="Q964:R964"/>
    <mergeCell ref="W964:X964"/>
    <mergeCell ref="AC964:AD964"/>
    <mergeCell ref="B965:I965"/>
    <mergeCell ref="Q965:R965"/>
    <mergeCell ref="W965:X965"/>
    <mergeCell ref="AC965:AD965"/>
    <mergeCell ref="B966:I966"/>
    <mergeCell ref="Q966:R966"/>
    <mergeCell ref="W966:X966"/>
    <mergeCell ref="AC966:AD966"/>
    <mergeCell ref="B973:I973"/>
    <mergeCell ref="Q973:R973"/>
    <mergeCell ref="W973:X973"/>
    <mergeCell ref="AC973:AD973"/>
    <mergeCell ref="B974:I974"/>
    <mergeCell ref="Q974:R974"/>
    <mergeCell ref="W974:X974"/>
    <mergeCell ref="AC974:AD974"/>
    <mergeCell ref="B975:I975"/>
    <mergeCell ref="Q975:R975"/>
    <mergeCell ref="W975:X975"/>
    <mergeCell ref="AC975:AD975"/>
    <mergeCell ref="B970:I970"/>
    <mergeCell ref="Q970:R970"/>
    <mergeCell ref="W970:X970"/>
    <mergeCell ref="AC970:AD970"/>
    <mergeCell ref="B971:I971"/>
    <mergeCell ref="Q971:R971"/>
    <mergeCell ref="W971:X971"/>
    <mergeCell ref="AC971:AD971"/>
    <mergeCell ref="B972:I972"/>
    <mergeCell ref="Q972:R972"/>
    <mergeCell ref="W972:X972"/>
    <mergeCell ref="AC972:AD972"/>
    <mergeCell ref="B979:I979"/>
    <mergeCell ref="Q979:R979"/>
    <mergeCell ref="W979:X979"/>
    <mergeCell ref="AC979:AD979"/>
    <mergeCell ref="B980:I980"/>
    <mergeCell ref="Q980:R980"/>
    <mergeCell ref="W980:X980"/>
    <mergeCell ref="AC980:AD980"/>
    <mergeCell ref="B981:I981"/>
    <mergeCell ref="Q981:R981"/>
    <mergeCell ref="W981:X981"/>
    <mergeCell ref="AC981:AD981"/>
    <mergeCell ref="B976:I976"/>
    <mergeCell ref="Q976:R976"/>
    <mergeCell ref="W976:X976"/>
    <mergeCell ref="AC976:AD976"/>
    <mergeCell ref="B977:I977"/>
    <mergeCell ref="Q977:R977"/>
    <mergeCell ref="W977:X977"/>
    <mergeCell ref="AC977:AD977"/>
    <mergeCell ref="B978:I978"/>
    <mergeCell ref="Q978:R978"/>
    <mergeCell ref="W978:X978"/>
    <mergeCell ref="AC978:AD978"/>
    <mergeCell ref="B985:I985"/>
    <mergeCell ref="Q985:R985"/>
    <mergeCell ref="W985:X985"/>
    <mergeCell ref="AC985:AD985"/>
    <mergeCell ref="B986:I986"/>
    <mergeCell ref="Q986:R986"/>
    <mergeCell ref="W986:X986"/>
    <mergeCell ref="AC986:AD986"/>
    <mergeCell ref="B987:I987"/>
    <mergeCell ref="Q987:R987"/>
    <mergeCell ref="W987:X987"/>
    <mergeCell ref="AC987:AD987"/>
    <mergeCell ref="B982:I982"/>
    <mergeCell ref="Q982:R982"/>
    <mergeCell ref="W982:X982"/>
    <mergeCell ref="AC982:AD982"/>
    <mergeCell ref="B983:I983"/>
    <mergeCell ref="Q983:R983"/>
    <mergeCell ref="W983:X983"/>
    <mergeCell ref="AC983:AD983"/>
    <mergeCell ref="B984:I984"/>
    <mergeCell ref="Q984:R984"/>
    <mergeCell ref="W984:X984"/>
    <mergeCell ref="AC984:AD984"/>
    <mergeCell ref="B991:I991"/>
    <mergeCell ref="Q991:R991"/>
    <mergeCell ref="W991:X991"/>
    <mergeCell ref="AC991:AD991"/>
    <mergeCell ref="B992:I992"/>
    <mergeCell ref="Q992:R992"/>
    <mergeCell ref="W992:X992"/>
    <mergeCell ref="AC992:AD992"/>
    <mergeCell ref="B993:I993"/>
    <mergeCell ref="Q993:R993"/>
    <mergeCell ref="W993:X993"/>
    <mergeCell ref="AC993:AD993"/>
    <mergeCell ref="B988:I988"/>
    <mergeCell ref="Q988:R988"/>
    <mergeCell ref="W988:X988"/>
    <mergeCell ref="AC988:AD988"/>
    <mergeCell ref="B989:I989"/>
    <mergeCell ref="Q989:R989"/>
    <mergeCell ref="W989:X989"/>
    <mergeCell ref="AC989:AD989"/>
    <mergeCell ref="B990:I990"/>
    <mergeCell ref="Q990:R990"/>
    <mergeCell ref="W990:X990"/>
    <mergeCell ref="AC990:AD990"/>
    <mergeCell ref="B997:I997"/>
    <mergeCell ref="Q997:R997"/>
    <mergeCell ref="W997:X997"/>
    <mergeCell ref="AC997:AD997"/>
    <mergeCell ref="B998:I998"/>
    <mergeCell ref="Q998:R998"/>
    <mergeCell ref="W998:X998"/>
    <mergeCell ref="AC998:AD998"/>
    <mergeCell ref="B999:I999"/>
    <mergeCell ref="Q999:R999"/>
    <mergeCell ref="W999:X999"/>
    <mergeCell ref="AC999:AD999"/>
    <mergeCell ref="B994:I994"/>
    <mergeCell ref="Q994:R994"/>
    <mergeCell ref="W994:X994"/>
    <mergeCell ref="AC994:AD994"/>
    <mergeCell ref="B995:I995"/>
    <mergeCell ref="Q995:R995"/>
    <mergeCell ref="W995:X995"/>
    <mergeCell ref="AC995:AD995"/>
    <mergeCell ref="B996:I996"/>
    <mergeCell ref="Q996:R996"/>
    <mergeCell ref="W996:X996"/>
    <mergeCell ref="AC996:AD996"/>
    <mergeCell ref="B1003:I1003"/>
    <mergeCell ref="Q1003:R1003"/>
    <mergeCell ref="W1003:X1003"/>
    <mergeCell ref="AC1003:AD1003"/>
    <mergeCell ref="B1004:I1004"/>
    <mergeCell ref="Q1004:R1004"/>
    <mergeCell ref="W1004:X1004"/>
    <mergeCell ref="AC1004:AD1004"/>
    <mergeCell ref="B1005:I1005"/>
    <mergeCell ref="Q1005:R1005"/>
    <mergeCell ref="W1005:X1005"/>
    <mergeCell ref="AC1005:AD1005"/>
    <mergeCell ref="B1000:I1000"/>
    <mergeCell ref="Q1000:R1000"/>
    <mergeCell ref="W1000:X1000"/>
    <mergeCell ref="AC1000:AD1000"/>
    <mergeCell ref="B1001:I1001"/>
    <mergeCell ref="Q1001:R1001"/>
    <mergeCell ref="W1001:X1001"/>
    <mergeCell ref="AC1001:AD1001"/>
    <mergeCell ref="B1002:I1002"/>
    <mergeCell ref="Q1002:R1002"/>
    <mergeCell ref="W1002:X1002"/>
    <mergeCell ref="AC1002:AD1002"/>
    <mergeCell ref="B1009:I1009"/>
    <mergeCell ref="Q1009:R1009"/>
    <mergeCell ref="W1009:X1009"/>
    <mergeCell ref="AC1009:AD1009"/>
    <mergeCell ref="B1010:I1010"/>
    <mergeCell ref="Q1010:R1010"/>
    <mergeCell ref="W1010:X1010"/>
    <mergeCell ref="AC1010:AD1010"/>
    <mergeCell ref="B1011:I1011"/>
    <mergeCell ref="Q1011:R1011"/>
    <mergeCell ref="W1011:X1011"/>
    <mergeCell ref="AC1011:AD1011"/>
    <mergeCell ref="B1006:I1006"/>
    <mergeCell ref="Q1006:R1006"/>
    <mergeCell ref="W1006:X1006"/>
    <mergeCell ref="AC1006:AD1006"/>
    <mergeCell ref="B1007:I1007"/>
    <mergeCell ref="Q1007:R1007"/>
    <mergeCell ref="W1007:X1007"/>
    <mergeCell ref="AC1007:AD1007"/>
    <mergeCell ref="B1008:I1008"/>
    <mergeCell ref="Q1008:R1008"/>
    <mergeCell ref="W1008:X1008"/>
    <mergeCell ref="AC1008:AD1008"/>
    <mergeCell ref="B1015:I1015"/>
    <mergeCell ref="Q1015:R1015"/>
    <mergeCell ref="W1015:X1015"/>
    <mergeCell ref="AC1015:AD1015"/>
    <mergeCell ref="B1016:I1016"/>
    <mergeCell ref="Q1016:R1016"/>
    <mergeCell ref="W1016:X1016"/>
    <mergeCell ref="AC1016:AD1016"/>
    <mergeCell ref="B1017:I1017"/>
    <mergeCell ref="Q1017:R1017"/>
    <mergeCell ref="W1017:X1017"/>
    <mergeCell ref="AC1017:AD1017"/>
    <mergeCell ref="B1012:I1012"/>
    <mergeCell ref="Q1012:R1012"/>
    <mergeCell ref="W1012:X1012"/>
    <mergeCell ref="AC1012:AD1012"/>
    <mergeCell ref="B1013:I1013"/>
    <mergeCell ref="Q1013:R1013"/>
    <mergeCell ref="W1013:X1013"/>
    <mergeCell ref="AC1013:AD1013"/>
    <mergeCell ref="B1014:I1014"/>
    <mergeCell ref="Q1014:R1014"/>
    <mergeCell ref="W1014:X1014"/>
    <mergeCell ref="AC1014:AD1014"/>
    <mergeCell ref="B1021:I1021"/>
    <mergeCell ref="Q1021:R1021"/>
    <mergeCell ref="W1021:X1021"/>
    <mergeCell ref="AC1021:AD1021"/>
    <mergeCell ref="B1022:I1022"/>
    <mergeCell ref="Q1022:R1022"/>
    <mergeCell ref="W1022:X1022"/>
    <mergeCell ref="AC1022:AD1022"/>
    <mergeCell ref="B1023:I1023"/>
    <mergeCell ref="Q1023:R1023"/>
    <mergeCell ref="W1023:X1023"/>
    <mergeCell ref="AC1023:AD1023"/>
    <mergeCell ref="B1018:I1018"/>
    <mergeCell ref="Q1018:R1018"/>
    <mergeCell ref="W1018:X1018"/>
    <mergeCell ref="AC1018:AD1018"/>
    <mergeCell ref="B1019:I1019"/>
    <mergeCell ref="Q1019:R1019"/>
    <mergeCell ref="W1019:X1019"/>
    <mergeCell ref="AC1019:AD1019"/>
    <mergeCell ref="B1020:I1020"/>
    <mergeCell ref="Q1020:R1020"/>
    <mergeCell ref="W1020:X1020"/>
    <mergeCell ref="AC1020:AD1020"/>
    <mergeCell ref="B1027:I1027"/>
    <mergeCell ref="Q1027:R1027"/>
    <mergeCell ref="W1027:X1027"/>
    <mergeCell ref="AC1027:AD1027"/>
    <mergeCell ref="B1028:I1028"/>
    <mergeCell ref="Q1028:R1028"/>
    <mergeCell ref="W1028:X1028"/>
    <mergeCell ref="AC1028:AD1028"/>
    <mergeCell ref="B1029:I1029"/>
    <mergeCell ref="Q1029:R1029"/>
    <mergeCell ref="W1029:X1029"/>
    <mergeCell ref="AC1029:AD1029"/>
    <mergeCell ref="B1024:I1024"/>
    <mergeCell ref="Q1024:R1024"/>
    <mergeCell ref="W1024:X1024"/>
    <mergeCell ref="AC1024:AD1024"/>
    <mergeCell ref="B1025:I1025"/>
    <mergeCell ref="Q1025:R1025"/>
    <mergeCell ref="W1025:X1025"/>
    <mergeCell ref="AC1025:AD1025"/>
    <mergeCell ref="B1026:I1026"/>
    <mergeCell ref="Q1026:R1026"/>
    <mergeCell ref="W1026:X1026"/>
    <mergeCell ref="AC1026:AD1026"/>
    <mergeCell ref="B1033:I1033"/>
    <mergeCell ref="Q1033:R1033"/>
    <mergeCell ref="W1033:X1033"/>
    <mergeCell ref="AC1033:AD1033"/>
    <mergeCell ref="B1034:I1034"/>
    <mergeCell ref="Q1034:R1034"/>
    <mergeCell ref="W1034:X1034"/>
    <mergeCell ref="AC1034:AD1034"/>
    <mergeCell ref="B1035:I1035"/>
    <mergeCell ref="Q1035:R1035"/>
    <mergeCell ref="W1035:X1035"/>
    <mergeCell ref="AC1035:AD1035"/>
    <mergeCell ref="B1030:I1030"/>
    <mergeCell ref="Q1030:R1030"/>
    <mergeCell ref="W1030:X1030"/>
    <mergeCell ref="AC1030:AD1030"/>
    <mergeCell ref="B1031:I1031"/>
    <mergeCell ref="Q1031:R1031"/>
    <mergeCell ref="W1031:X1031"/>
    <mergeCell ref="AC1031:AD1031"/>
    <mergeCell ref="B1032:I1032"/>
    <mergeCell ref="Q1032:R1032"/>
    <mergeCell ref="W1032:X1032"/>
    <mergeCell ref="AC1032:AD1032"/>
    <mergeCell ref="B1039:I1039"/>
    <mergeCell ref="Q1039:R1039"/>
    <mergeCell ref="W1039:X1039"/>
    <mergeCell ref="AC1039:AD1039"/>
    <mergeCell ref="B1040:I1040"/>
    <mergeCell ref="Q1040:R1040"/>
    <mergeCell ref="W1040:X1040"/>
    <mergeCell ref="AC1040:AD1040"/>
    <mergeCell ref="B1041:I1041"/>
    <mergeCell ref="Q1041:R1041"/>
    <mergeCell ref="W1041:X1041"/>
    <mergeCell ref="AC1041:AD1041"/>
    <mergeCell ref="B1036:I1036"/>
    <mergeCell ref="Q1036:R1036"/>
    <mergeCell ref="W1036:X1036"/>
    <mergeCell ref="AC1036:AD1036"/>
    <mergeCell ref="B1037:I1037"/>
    <mergeCell ref="Q1037:R1037"/>
    <mergeCell ref="W1037:X1037"/>
    <mergeCell ref="AC1037:AD1037"/>
    <mergeCell ref="B1038:I1038"/>
    <mergeCell ref="Q1038:R1038"/>
    <mergeCell ref="W1038:X1038"/>
    <mergeCell ref="AC1038:AD1038"/>
    <mergeCell ref="B1045:I1045"/>
    <mergeCell ref="Q1045:R1045"/>
    <mergeCell ref="W1045:X1045"/>
    <mergeCell ref="AC1045:AD1045"/>
    <mergeCell ref="B1046:I1046"/>
    <mergeCell ref="Q1046:R1046"/>
    <mergeCell ref="W1046:X1046"/>
    <mergeCell ref="AC1046:AD1046"/>
    <mergeCell ref="B1047:I1047"/>
    <mergeCell ref="Q1047:R1047"/>
    <mergeCell ref="W1047:X1047"/>
    <mergeCell ref="AC1047:AD1047"/>
    <mergeCell ref="B1042:I1042"/>
    <mergeCell ref="Q1042:R1042"/>
    <mergeCell ref="W1042:X1042"/>
    <mergeCell ref="AC1042:AD1042"/>
    <mergeCell ref="B1043:I1043"/>
    <mergeCell ref="Q1043:R1043"/>
    <mergeCell ref="W1043:X1043"/>
    <mergeCell ref="AC1043:AD1043"/>
    <mergeCell ref="B1044:I1044"/>
    <mergeCell ref="Q1044:R1044"/>
    <mergeCell ref="W1044:X1044"/>
    <mergeCell ref="AC1044:AD1044"/>
    <mergeCell ref="B1051:I1051"/>
    <mergeCell ref="Q1051:R1051"/>
    <mergeCell ref="W1051:X1051"/>
    <mergeCell ref="AC1051:AD1051"/>
    <mergeCell ref="B1052:I1052"/>
    <mergeCell ref="Q1052:R1052"/>
    <mergeCell ref="W1052:X1052"/>
    <mergeCell ref="AC1052:AD1052"/>
    <mergeCell ref="B1053:I1053"/>
    <mergeCell ref="Q1053:R1053"/>
    <mergeCell ref="W1053:X1053"/>
    <mergeCell ref="AC1053:AD1053"/>
    <mergeCell ref="B1048:I1048"/>
    <mergeCell ref="Q1048:R1048"/>
    <mergeCell ref="W1048:X1048"/>
    <mergeCell ref="AC1048:AD1048"/>
    <mergeCell ref="B1049:I1049"/>
    <mergeCell ref="Q1049:R1049"/>
    <mergeCell ref="W1049:X1049"/>
    <mergeCell ref="AC1049:AD1049"/>
    <mergeCell ref="B1050:I1050"/>
    <mergeCell ref="Q1050:R1050"/>
    <mergeCell ref="W1050:X1050"/>
    <mergeCell ref="AC1050:AD1050"/>
    <mergeCell ref="B1057:I1057"/>
    <mergeCell ref="Q1057:R1057"/>
    <mergeCell ref="W1057:X1057"/>
    <mergeCell ref="AC1057:AD1057"/>
    <mergeCell ref="B1058:I1058"/>
    <mergeCell ref="Q1058:R1058"/>
    <mergeCell ref="W1058:X1058"/>
    <mergeCell ref="AC1058:AD1058"/>
    <mergeCell ref="B1059:I1059"/>
    <mergeCell ref="Q1059:R1059"/>
    <mergeCell ref="W1059:X1059"/>
    <mergeCell ref="AC1059:AD1059"/>
    <mergeCell ref="B1054:I1054"/>
    <mergeCell ref="Q1054:R1054"/>
    <mergeCell ref="W1054:X1054"/>
    <mergeCell ref="AC1054:AD1054"/>
    <mergeCell ref="B1055:I1055"/>
    <mergeCell ref="Q1055:R1055"/>
    <mergeCell ref="W1055:X1055"/>
    <mergeCell ref="AC1055:AD1055"/>
    <mergeCell ref="B1056:I1056"/>
    <mergeCell ref="Q1056:R1056"/>
    <mergeCell ref="W1056:X1056"/>
    <mergeCell ref="AC1056:AD1056"/>
    <mergeCell ref="B1063:I1063"/>
    <mergeCell ref="Q1063:R1063"/>
    <mergeCell ref="W1063:X1063"/>
    <mergeCell ref="AC1063:AD1063"/>
    <mergeCell ref="B1064:I1064"/>
    <mergeCell ref="Q1064:R1064"/>
    <mergeCell ref="W1064:X1064"/>
    <mergeCell ref="AC1064:AD1064"/>
    <mergeCell ref="B1065:I1065"/>
    <mergeCell ref="Q1065:R1065"/>
    <mergeCell ref="W1065:X1065"/>
    <mergeCell ref="AC1065:AD1065"/>
    <mergeCell ref="B1060:I1060"/>
    <mergeCell ref="Q1060:R1060"/>
    <mergeCell ref="W1060:X1060"/>
    <mergeCell ref="AC1060:AD1060"/>
    <mergeCell ref="B1061:I1061"/>
    <mergeCell ref="Q1061:R1061"/>
    <mergeCell ref="W1061:X1061"/>
    <mergeCell ref="AC1061:AD1061"/>
    <mergeCell ref="B1062:I1062"/>
    <mergeCell ref="Q1062:R1062"/>
    <mergeCell ref="W1062:X1062"/>
    <mergeCell ref="AC1062:AD1062"/>
    <mergeCell ref="B1069:I1069"/>
    <mergeCell ref="Q1069:R1069"/>
    <mergeCell ref="W1069:X1069"/>
    <mergeCell ref="AC1069:AD1069"/>
    <mergeCell ref="B1070:I1070"/>
    <mergeCell ref="Q1070:R1070"/>
    <mergeCell ref="W1070:X1070"/>
    <mergeCell ref="AC1070:AD1070"/>
    <mergeCell ref="B1071:I1071"/>
    <mergeCell ref="Q1071:R1071"/>
    <mergeCell ref="W1071:X1071"/>
    <mergeCell ref="AC1071:AD1071"/>
    <mergeCell ref="B1066:I1066"/>
    <mergeCell ref="Q1066:R1066"/>
    <mergeCell ref="W1066:X1066"/>
    <mergeCell ref="AC1066:AD1066"/>
    <mergeCell ref="B1067:I1067"/>
    <mergeCell ref="Q1067:R1067"/>
    <mergeCell ref="W1067:X1067"/>
    <mergeCell ref="AC1067:AD1067"/>
    <mergeCell ref="B1068:I1068"/>
    <mergeCell ref="Q1068:R1068"/>
    <mergeCell ref="W1068:X1068"/>
    <mergeCell ref="AC1068:AD1068"/>
    <mergeCell ref="B1075:I1075"/>
    <mergeCell ref="Q1075:R1075"/>
    <mergeCell ref="W1075:X1075"/>
    <mergeCell ref="AC1075:AD1075"/>
    <mergeCell ref="B1076:I1076"/>
    <mergeCell ref="Q1076:R1076"/>
    <mergeCell ref="W1076:X1076"/>
    <mergeCell ref="AC1076:AD1076"/>
    <mergeCell ref="B1077:I1077"/>
    <mergeCell ref="Q1077:R1077"/>
    <mergeCell ref="W1077:X1077"/>
    <mergeCell ref="AC1077:AD1077"/>
    <mergeCell ref="B1072:I1072"/>
    <mergeCell ref="Q1072:R1072"/>
    <mergeCell ref="W1072:X1072"/>
    <mergeCell ref="AC1072:AD1072"/>
    <mergeCell ref="B1073:I1073"/>
    <mergeCell ref="Q1073:R1073"/>
    <mergeCell ref="W1073:X1073"/>
    <mergeCell ref="AC1073:AD1073"/>
    <mergeCell ref="B1074:I1074"/>
    <mergeCell ref="Q1074:R1074"/>
    <mergeCell ref="W1074:X1074"/>
    <mergeCell ref="AC1074:AD1074"/>
    <mergeCell ref="B1081:I1081"/>
    <mergeCell ref="Q1081:R1081"/>
    <mergeCell ref="W1081:X1081"/>
    <mergeCell ref="AC1081:AD1081"/>
    <mergeCell ref="B1082:I1082"/>
    <mergeCell ref="Q1082:R1082"/>
    <mergeCell ref="W1082:X1082"/>
    <mergeCell ref="AC1082:AD1082"/>
    <mergeCell ref="B1083:I1083"/>
    <mergeCell ref="Q1083:R1083"/>
    <mergeCell ref="W1083:X1083"/>
    <mergeCell ref="AC1083:AD1083"/>
    <mergeCell ref="B1078:I1078"/>
    <mergeCell ref="Q1078:R1078"/>
    <mergeCell ref="W1078:X1078"/>
    <mergeCell ref="AC1078:AD1078"/>
    <mergeCell ref="B1079:I1079"/>
    <mergeCell ref="Q1079:R1079"/>
    <mergeCell ref="W1079:X1079"/>
    <mergeCell ref="AC1079:AD1079"/>
    <mergeCell ref="B1080:I1080"/>
    <mergeCell ref="Q1080:R1080"/>
    <mergeCell ref="W1080:X1080"/>
    <mergeCell ref="AC1080:AD1080"/>
    <mergeCell ref="B1087:I1087"/>
    <mergeCell ref="Q1087:R1087"/>
    <mergeCell ref="W1087:X1087"/>
    <mergeCell ref="AC1087:AD1087"/>
    <mergeCell ref="B1088:I1088"/>
    <mergeCell ref="Q1088:R1088"/>
    <mergeCell ref="W1088:X1088"/>
    <mergeCell ref="AC1088:AD1088"/>
    <mergeCell ref="B1089:I1089"/>
    <mergeCell ref="Q1089:R1089"/>
    <mergeCell ref="W1089:X1089"/>
    <mergeCell ref="AC1089:AD1089"/>
    <mergeCell ref="B1084:I1084"/>
    <mergeCell ref="Q1084:R1084"/>
    <mergeCell ref="W1084:X1084"/>
    <mergeCell ref="AC1084:AD1084"/>
    <mergeCell ref="B1085:I1085"/>
    <mergeCell ref="Q1085:R1085"/>
    <mergeCell ref="W1085:X1085"/>
    <mergeCell ref="AC1085:AD1085"/>
    <mergeCell ref="B1086:I1086"/>
    <mergeCell ref="Q1086:R1086"/>
    <mergeCell ref="W1086:X1086"/>
    <mergeCell ref="AC1086:AD1086"/>
    <mergeCell ref="B1093:I1093"/>
    <mergeCell ref="Q1093:R1093"/>
    <mergeCell ref="W1093:X1093"/>
    <mergeCell ref="AC1093:AD1093"/>
    <mergeCell ref="B1094:I1094"/>
    <mergeCell ref="Q1094:R1094"/>
    <mergeCell ref="W1094:X1094"/>
    <mergeCell ref="AC1094:AD1094"/>
    <mergeCell ref="B1095:I1095"/>
    <mergeCell ref="Q1095:R1095"/>
    <mergeCell ref="W1095:X1095"/>
    <mergeCell ref="AC1095:AD1095"/>
    <mergeCell ref="B1090:I1090"/>
    <mergeCell ref="Q1090:R1090"/>
    <mergeCell ref="W1090:X1090"/>
    <mergeCell ref="AC1090:AD1090"/>
    <mergeCell ref="B1091:I1091"/>
    <mergeCell ref="Q1091:R1091"/>
    <mergeCell ref="W1091:X1091"/>
    <mergeCell ref="AC1091:AD1091"/>
    <mergeCell ref="B1092:I1092"/>
    <mergeCell ref="Q1092:R1092"/>
    <mergeCell ref="W1092:X1092"/>
    <mergeCell ref="AC1092:AD1092"/>
    <mergeCell ref="B1099:I1099"/>
    <mergeCell ref="Q1099:R1099"/>
    <mergeCell ref="W1099:X1099"/>
    <mergeCell ref="AC1099:AD1099"/>
    <mergeCell ref="B1100:I1100"/>
    <mergeCell ref="Q1100:R1100"/>
    <mergeCell ref="W1100:X1100"/>
    <mergeCell ref="AC1100:AD1100"/>
    <mergeCell ref="B1101:I1101"/>
    <mergeCell ref="Q1101:R1101"/>
    <mergeCell ref="W1101:X1101"/>
    <mergeCell ref="AC1101:AD1101"/>
    <mergeCell ref="B1096:I1096"/>
    <mergeCell ref="Q1096:R1096"/>
    <mergeCell ref="W1096:X1096"/>
    <mergeCell ref="AC1096:AD1096"/>
    <mergeCell ref="B1097:I1097"/>
    <mergeCell ref="Q1097:R1097"/>
    <mergeCell ref="W1097:X1097"/>
    <mergeCell ref="AC1097:AD1097"/>
    <mergeCell ref="B1098:I1098"/>
    <mergeCell ref="Q1098:R1098"/>
    <mergeCell ref="W1098:X1098"/>
    <mergeCell ref="AC1098:AD1098"/>
    <mergeCell ref="B1105:I1105"/>
    <mergeCell ref="Q1105:R1105"/>
    <mergeCell ref="W1105:X1105"/>
    <mergeCell ref="AC1105:AD1105"/>
    <mergeCell ref="B1106:I1106"/>
    <mergeCell ref="Q1106:R1106"/>
    <mergeCell ref="W1106:X1106"/>
    <mergeCell ref="AC1106:AD1106"/>
    <mergeCell ref="B1107:I1107"/>
    <mergeCell ref="Q1107:R1107"/>
    <mergeCell ref="W1107:X1107"/>
    <mergeCell ref="AC1107:AD1107"/>
    <mergeCell ref="B1102:I1102"/>
    <mergeCell ref="Q1102:R1102"/>
    <mergeCell ref="W1102:X1102"/>
    <mergeCell ref="AC1102:AD1102"/>
    <mergeCell ref="B1103:I1103"/>
    <mergeCell ref="Q1103:R1103"/>
    <mergeCell ref="W1103:X1103"/>
    <mergeCell ref="AC1103:AD1103"/>
    <mergeCell ref="B1104:I1104"/>
    <mergeCell ref="Q1104:R1104"/>
    <mergeCell ref="W1104:X1104"/>
    <mergeCell ref="AC1104:AD1104"/>
    <mergeCell ref="B1111:I1111"/>
    <mergeCell ref="Q1111:R1111"/>
    <mergeCell ref="W1111:X1111"/>
    <mergeCell ref="AC1111:AD1111"/>
    <mergeCell ref="B1112:I1112"/>
    <mergeCell ref="Q1112:R1112"/>
    <mergeCell ref="W1112:X1112"/>
    <mergeCell ref="AC1112:AD1112"/>
    <mergeCell ref="B1113:I1113"/>
    <mergeCell ref="Q1113:R1113"/>
    <mergeCell ref="W1113:X1113"/>
    <mergeCell ref="AC1113:AD1113"/>
    <mergeCell ref="B1108:I1108"/>
    <mergeCell ref="Q1108:R1108"/>
    <mergeCell ref="W1108:X1108"/>
    <mergeCell ref="AC1108:AD1108"/>
    <mergeCell ref="B1109:I1109"/>
    <mergeCell ref="Q1109:R1109"/>
    <mergeCell ref="W1109:X1109"/>
    <mergeCell ref="AC1109:AD1109"/>
    <mergeCell ref="B1110:I1110"/>
    <mergeCell ref="Q1110:R1110"/>
    <mergeCell ref="W1110:X1110"/>
    <mergeCell ref="AC1110:AD1110"/>
    <mergeCell ref="B1117:I1117"/>
    <mergeCell ref="Q1117:R1117"/>
    <mergeCell ref="W1117:X1117"/>
    <mergeCell ref="AC1117:AD1117"/>
    <mergeCell ref="B1118:I1118"/>
    <mergeCell ref="Q1118:R1118"/>
    <mergeCell ref="W1118:X1118"/>
    <mergeCell ref="AC1118:AD1118"/>
    <mergeCell ref="B1119:I1119"/>
    <mergeCell ref="Q1119:R1119"/>
    <mergeCell ref="W1119:X1119"/>
    <mergeCell ref="AC1119:AD1119"/>
    <mergeCell ref="B1114:I1114"/>
    <mergeCell ref="Q1114:R1114"/>
    <mergeCell ref="W1114:X1114"/>
    <mergeCell ref="AC1114:AD1114"/>
    <mergeCell ref="B1115:I1115"/>
    <mergeCell ref="Q1115:R1115"/>
    <mergeCell ref="W1115:X1115"/>
    <mergeCell ref="AC1115:AD1115"/>
    <mergeCell ref="B1116:I1116"/>
    <mergeCell ref="Q1116:R1116"/>
    <mergeCell ref="W1116:X1116"/>
    <mergeCell ref="AC1116:AD1116"/>
    <mergeCell ref="B1123:I1123"/>
    <mergeCell ref="Q1123:R1123"/>
    <mergeCell ref="W1123:X1123"/>
    <mergeCell ref="AC1123:AD1123"/>
    <mergeCell ref="B1124:I1124"/>
    <mergeCell ref="Q1124:R1124"/>
    <mergeCell ref="W1124:X1124"/>
    <mergeCell ref="AC1124:AD1124"/>
    <mergeCell ref="B1125:I1125"/>
    <mergeCell ref="Q1125:R1125"/>
    <mergeCell ref="W1125:X1125"/>
    <mergeCell ref="AC1125:AD1125"/>
    <mergeCell ref="B1120:I1120"/>
    <mergeCell ref="Q1120:R1120"/>
    <mergeCell ref="W1120:X1120"/>
    <mergeCell ref="AC1120:AD1120"/>
    <mergeCell ref="B1121:I1121"/>
    <mergeCell ref="Q1121:R1121"/>
    <mergeCell ref="W1121:X1121"/>
    <mergeCell ref="AC1121:AD1121"/>
    <mergeCell ref="B1122:I1122"/>
    <mergeCell ref="Q1122:R1122"/>
    <mergeCell ref="W1122:X1122"/>
    <mergeCell ref="AC1122:AD1122"/>
    <mergeCell ref="B1129:I1129"/>
    <mergeCell ref="Q1129:R1129"/>
    <mergeCell ref="W1129:X1129"/>
    <mergeCell ref="AC1129:AD1129"/>
    <mergeCell ref="B1130:I1130"/>
    <mergeCell ref="Q1130:R1130"/>
    <mergeCell ref="W1130:X1130"/>
    <mergeCell ref="AC1130:AD1130"/>
    <mergeCell ref="B1131:I1131"/>
    <mergeCell ref="Q1131:R1131"/>
    <mergeCell ref="W1131:X1131"/>
    <mergeCell ref="AC1131:AD1131"/>
    <mergeCell ref="B1126:I1126"/>
    <mergeCell ref="Q1126:R1126"/>
    <mergeCell ref="W1126:X1126"/>
    <mergeCell ref="AC1126:AD1126"/>
    <mergeCell ref="B1127:I1127"/>
    <mergeCell ref="Q1127:R1127"/>
    <mergeCell ref="W1127:X1127"/>
    <mergeCell ref="AC1127:AD1127"/>
    <mergeCell ref="B1128:I1128"/>
    <mergeCell ref="Q1128:R1128"/>
    <mergeCell ref="W1128:X1128"/>
    <mergeCell ref="AC1128:AD1128"/>
    <mergeCell ref="B1135:I1135"/>
    <mergeCell ref="Q1135:R1135"/>
    <mergeCell ref="W1135:X1135"/>
    <mergeCell ref="AC1135:AD1135"/>
    <mergeCell ref="B1136:I1136"/>
    <mergeCell ref="Q1136:R1136"/>
    <mergeCell ref="W1136:X1136"/>
    <mergeCell ref="AC1136:AD1136"/>
    <mergeCell ref="B1137:I1137"/>
    <mergeCell ref="Q1137:R1137"/>
    <mergeCell ref="W1137:X1137"/>
    <mergeCell ref="AC1137:AD1137"/>
    <mergeCell ref="B1132:I1132"/>
    <mergeCell ref="Q1132:R1132"/>
    <mergeCell ref="W1132:X1132"/>
    <mergeCell ref="AC1132:AD1132"/>
    <mergeCell ref="B1133:I1133"/>
    <mergeCell ref="Q1133:R1133"/>
    <mergeCell ref="W1133:X1133"/>
    <mergeCell ref="AC1133:AD1133"/>
    <mergeCell ref="B1134:I1134"/>
    <mergeCell ref="Q1134:R1134"/>
    <mergeCell ref="W1134:X1134"/>
    <mergeCell ref="AC1134:AD1134"/>
    <mergeCell ref="B1141:I1141"/>
    <mergeCell ref="Q1141:R1141"/>
    <mergeCell ref="W1141:X1141"/>
    <mergeCell ref="AC1141:AD1141"/>
    <mergeCell ref="B1142:I1142"/>
    <mergeCell ref="Q1142:R1142"/>
    <mergeCell ref="W1142:X1142"/>
    <mergeCell ref="AC1142:AD1142"/>
    <mergeCell ref="B1143:I1143"/>
    <mergeCell ref="Q1143:R1143"/>
    <mergeCell ref="W1143:X1143"/>
    <mergeCell ref="AC1143:AD1143"/>
    <mergeCell ref="B1138:I1138"/>
    <mergeCell ref="Q1138:R1138"/>
    <mergeCell ref="W1138:X1138"/>
    <mergeCell ref="AC1138:AD1138"/>
    <mergeCell ref="B1139:I1139"/>
    <mergeCell ref="Q1139:R1139"/>
    <mergeCell ref="W1139:X1139"/>
    <mergeCell ref="AC1139:AD1139"/>
    <mergeCell ref="B1140:I1140"/>
    <mergeCell ref="Q1140:R1140"/>
    <mergeCell ref="W1140:X1140"/>
    <mergeCell ref="AC1140:AD1140"/>
    <mergeCell ref="B1147:I1147"/>
    <mergeCell ref="Q1147:R1147"/>
    <mergeCell ref="W1147:X1147"/>
    <mergeCell ref="AC1147:AD1147"/>
    <mergeCell ref="B1148:I1148"/>
    <mergeCell ref="Q1148:R1148"/>
    <mergeCell ref="W1148:X1148"/>
    <mergeCell ref="AC1148:AD1148"/>
    <mergeCell ref="B1149:I1149"/>
    <mergeCell ref="Q1149:R1149"/>
    <mergeCell ref="W1149:X1149"/>
    <mergeCell ref="AC1149:AD1149"/>
    <mergeCell ref="B1144:I1144"/>
    <mergeCell ref="Q1144:R1144"/>
    <mergeCell ref="W1144:X1144"/>
    <mergeCell ref="AC1144:AD1144"/>
    <mergeCell ref="B1145:I1145"/>
    <mergeCell ref="Q1145:R1145"/>
    <mergeCell ref="W1145:X1145"/>
    <mergeCell ref="AC1145:AD1145"/>
    <mergeCell ref="B1146:I1146"/>
    <mergeCell ref="Q1146:R1146"/>
    <mergeCell ref="W1146:X1146"/>
    <mergeCell ref="AC1146:AD1146"/>
    <mergeCell ref="B1153:I1153"/>
    <mergeCell ref="Q1153:R1153"/>
    <mergeCell ref="W1153:X1153"/>
    <mergeCell ref="AC1153:AD1153"/>
    <mergeCell ref="B1154:I1154"/>
    <mergeCell ref="Q1154:R1154"/>
    <mergeCell ref="W1154:X1154"/>
    <mergeCell ref="AC1154:AD1154"/>
    <mergeCell ref="B1155:I1155"/>
    <mergeCell ref="Q1155:R1155"/>
    <mergeCell ref="W1155:X1155"/>
    <mergeCell ref="AC1155:AD1155"/>
    <mergeCell ref="B1150:I1150"/>
    <mergeCell ref="Q1150:R1150"/>
    <mergeCell ref="W1150:X1150"/>
    <mergeCell ref="AC1150:AD1150"/>
    <mergeCell ref="B1151:I1151"/>
    <mergeCell ref="Q1151:R1151"/>
    <mergeCell ref="W1151:X1151"/>
    <mergeCell ref="AC1151:AD1151"/>
    <mergeCell ref="B1152:I1152"/>
    <mergeCell ref="Q1152:R1152"/>
    <mergeCell ref="W1152:X1152"/>
    <mergeCell ref="AC1152:AD1152"/>
    <mergeCell ref="B1159:I1159"/>
    <mergeCell ref="Q1159:R1159"/>
    <mergeCell ref="W1159:X1159"/>
    <mergeCell ref="AC1159:AD1159"/>
    <mergeCell ref="B1160:I1160"/>
    <mergeCell ref="Q1160:R1160"/>
    <mergeCell ref="W1160:X1160"/>
    <mergeCell ref="AC1160:AD1160"/>
    <mergeCell ref="B1161:I1161"/>
    <mergeCell ref="Q1161:R1161"/>
    <mergeCell ref="W1161:X1161"/>
    <mergeCell ref="AC1161:AD1161"/>
    <mergeCell ref="B1156:I1156"/>
    <mergeCell ref="Q1156:R1156"/>
    <mergeCell ref="W1156:X1156"/>
    <mergeCell ref="AC1156:AD1156"/>
    <mergeCell ref="B1157:I1157"/>
    <mergeCell ref="Q1157:R1157"/>
    <mergeCell ref="W1157:X1157"/>
    <mergeCell ref="AC1157:AD1157"/>
    <mergeCell ref="B1158:I1158"/>
    <mergeCell ref="Q1158:R1158"/>
    <mergeCell ref="W1158:X1158"/>
    <mergeCell ref="AC1158:AD1158"/>
    <mergeCell ref="B1165:I1165"/>
    <mergeCell ref="Q1165:R1165"/>
    <mergeCell ref="W1165:X1165"/>
    <mergeCell ref="AC1165:AD1165"/>
    <mergeCell ref="B1166:I1166"/>
    <mergeCell ref="Q1166:R1166"/>
    <mergeCell ref="W1166:X1166"/>
    <mergeCell ref="AC1166:AD1166"/>
    <mergeCell ref="B1167:I1167"/>
    <mergeCell ref="Q1167:R1167"/>
    <mergeCell ref="W1167:X1167"/>
    <mergeCell ref="AC1167:AD1167"/>
    <mergeCell ref="B1162:I1162"/>
    <mergeCell ref="Q1162:R1162"/>
    <mergeCell ref="W1162:X1162"/>
    <mergeCell ref="AC1162:AD1162"/>
    <mergeCell ref="B1163:I1163"/>
    <mergeCell ref="Q1163:R1163"/>
    <mergeCell ref="W1163:X1163"/>
    <mergeCell ref="AC1163:AD1163"/>
    <mergeCell ref="B1164:I1164"/>
    <mergeCell ref="Q1164:R1164"/>
    <mergeCell ref="W1164:X1164"/>
    <mergeCell ref="AC1164:AD1164"/>
    <mergeCell ref="B1171:I1171"/>
    <mergeCell ref="Q1171:R1171"/>
    <mergeCell ref="W1171:X1171"/>
    <mergeCell ref="AC1171:AD1171"/>
    <mergeCell ref="B1172:I1172"/>
    <mergeCell ref="Q1172:R1172"/>
    <mergeCell ref="W1172:X1172"/>
    <mergeCell ref="AC1172:AD1172"/>
    <mergeCell ref="B1173:I1173"/>
    <mergeCell ref="Q1173:R1173"/>
    <mergeCell ref="W1173:X1173"/>
    <mergeCell ref="AC1173:AD1173"/>
    <mergeCell ref="B1168:I1168"/>
    <mergeCell ref="Q1168:R1168"/>
    <mergeCell ref="W1168:X1168"/>
    <mergeCell ref="AC1168:AD1168"/>
    <mergeCell ref="B1169:I1169"/>
    <mergeCell ref="Q1169:R1169"/>
    <mergeCell ref="W1169:X1169"/>
    <mergeCell ref="AC1169:AD1169"/>
    <mergeCell ref="B1170:I1170"/>
    <mergeCell ref="Q1170:R1170"/>
    <mergeCell ref="W1170:X1170"/>
    <mergeCell ref="AC1170:AD1170"/>
    <mergeCell ref="B1177:I1177"/>
    <mergeCell ref="Q1177:R1177"/>
    <mergeCell ref="W1177:X1177"/>
    <mergeCell ref="AC1177:AD1177"/>
    <mergeCell ref="B1178:I1178"/>
    <mergeCell ref="Q1178:R1178"/>
    <mergeCell ref="W1178:X1178"/>
    <mergeCell ref="AC1178:AD1178"/>
    <mergeCell ref="B1179:I1179"/>
    <mergeCell ref="Q1179:R1179"/>
    <mergeCell ref="W1179:X1179"/>
    <mergeCell ref="AC1179:AD1179"/>
    <mergeCell ref="B1174:I1174"/>
    <mergeCell ref="Q1174:R1174"/>
    <mergeCell ref="W1174:X1174"/>
    <mergeCell ref="AC1174:AD1174"/>
    <mergeCell ref="B1175:I1175"/>
    <mergeCell ref="Q1175:R1175"/>
    <mergeCell ref="W1175:X1175"/>
    <mergeCell ref="AC1175:AD1175"/>
    <mergeCell ref="B1176:I1176"/>
    <mergeCell ref="Q1176:R1176"/>
    <mergeCell ref="W1176:X1176"/>
    <mergeCell ref="AC1176:AD1176"/>
    <mergeCell ref="B1183:I1183"/>
    <mergeCell ref="Q1183:R1183"/>
    <mergeCell ref="W1183:X1183"/>
    <mergeCell ref="AC1183:AD1183"/>
    <mergeCell ref="B1184:I1184"/>
    <mergeCell ref="Q1184:R1184"/>
    <mergeCell ref="W1184:X1184"/>
    <mergeCell ref="AC1184:AD1184"/>
    <mergeCell ref="B1185:I1185"/>
    <mergeCell ref="Q1185:R1185"/>
    <mergeCell ref="W1185:X1185"/>
    <mergeCell ref="AC1185:AD1185"/>
    <mergeCell ref="B1180:I1180"/>
    <mergeCell ref="Q1180:R1180"/>
    <mergeCell ref="W1180:X1180"/>
    <mergeCell ref="AC1180:AD1180"/>
    <mergeCell ref="B1181:I1181"/>
    <mergeCell ref="Q1181:R1181"/>
    <mergeCell ref="W1181:X1181"/>
    <mergeCell ref="AC1181:AD1181"/>
    <mergeCell ref="B1182:I1182"/>
    <mergeCell ref="Q1182:R1182"/>
    <mergeCell ref="W1182:X1182"/>
    <mergeCell ref="AC1182:AD1182"/>
    <mergeCell ref="B1189:I1189"/>
    <mergeCell ref="Q1189:R1189"/>
    <mergeCell ref="W1189:X1189"/>
    <mergeCell ref="AC1189:AD1189"/>
    <mergeCell ref="B1190:I1190"/>
    <mergeCell ref="Q1190:R1190"/>
    <mergeCell ref="W1190:X1190"/>
    <mergeCell ref="AC1190:AD1190"/>
    <mergeCell ref="B1191:I1191"/>
    <mergeCell ref="Q1191:R1191"/>
    <mergeCell ref="W1191:X1191"/>
    <mergeCell ref="AC1191:AD1191"/>
    <mergeCell ref="B1186:I1186"/>
    <mergeCell ref="Q1186:R1186"/>
    <mergeCell ref="W1186:X1186"/>
    <mergeCell ref="AC1186:AD1186"/>
    <mergeCell ref="B1187:I1187"/>
    <mergeCell ref="Q1187:R1187"/>
    <mergeCell ref="W1187:X1187"/>
    <mergeCell ref="AC1187:AD1187"/>
    <mergeCell ref="B1188:I1188"/>
    <mergeCell ref="Q1188:R1188"/>
    <mergeCell ref="W1188:X1188"/>
    <mergeCell ref="AC1188:AD1188"/>
    <mergeCell ref="B1195:I1195"/>
    <mergeCell ref="Q1195:R1195"/>
    <mergeCell ref="W1195:X1195"/>
    <mergeCell ref="AC1195:AD1195"/>
    <mergeCell ref="B1196:I1196"/>
    <mergeCell ref="Q1196:R1196"/>
    <mergeCell ref="W1196:X1196"/>
    <mergeCell ref="AC1196:AD1196"/>
    <mergeCell ref="B1197:I1197"/>
    <mergeCell ref="Q1197:R1197"/>
    <mergeCell ref="W1197:X1197"/>
    <mergeCell ref="AC1197:AD1197"/>
    <mergeCell ref="B1192:I1192"/>
    <mergeCell ref="Q1192:R1192"/>
    <mergeCell ref="W1192:X1192"/>
    <mergeCell ref="AC1192:AD1192"/>
    <mergeCell ref="B1193:I1193"/>
    <mergeCell ref="Q1193:R1193"/>
    <mergeCell ref="W1193:X1193"/>
    <mergeCell ref="AC1193:AD1193"/>
    <mergeCell ref="B1194:I1194"/>
    <mergeCell ref="Q1194:R1194"/>
    <mergeCell ref="W1194:X1194"/>
    <mergeCell ref="AC1194:AD1194"/>
    <mergeCell ref="B1201:I1201"/>
    <mergeCell ref="Q1201:R1201"/>
    <mergeCell ref="W1201:X1201"/>
    <mergeCell ref="AC1201:AD1201"/>
    <mergeCell ref="B1202:I1202"/>
    <mergeCell ref="Q1202:R1202"/>
    <mergeCell ref="W1202:X1202"/>
    <mergeCell ref="AC1202:AD1202"/>
    <mergeCell ref="B1203:I1203"/>
    <mergeCell ref="Q1203:R1203"/>
    <mergeCell ref="W1203:X1203"/>
    <mergeCell ref="AC1203:AD1203"/>
    <mergeCell ref="B1198:I1198"/>
    <mergeCell ref="Q1198:R1198"/>
    <mergeCell ref="W1198:X1198"/>
    <mergeCell ref="AC1198:AD1198"/>
    <mergeCell ref="B1199:I1199"/>
    <mergeCell ref="Q1199:R1199"/>
    <mergeCell ref="W1199:X1199"/>
    <mergeCell ref="AC1199:AD1199"/>
    <mergeCell ref="B1200:I1200"/>
    <mergeCell ref="Q1200:R1200"/>
    <mergeCell ref="W1200:X1200"/>
    <mergeCell ref="AC1200:AD1200"/>
    <mergeCell ref="B1207:I1207"/>
    <mergeCell ref="Q1207:R1207"/>
    <mergeCell ref="W1207:X1207"/>
    <mergeCell ref="AC1207:AD1207"/>
    <mergeCell ref="B1208:I1208"/>
    <mergeCell ref="Q1208:R1208"/>
    <mergeCell ref="W1208:X1208"/>
    <mergeCell ref="AC1208:AD1208"/>
    <mergeCell ref="B1209:I1209"/>
    <mergeCell ref="Q1209:R1209"/>
    <mergeCell ref="W1209:X1209"/>
    <mergeCell ref="AC1209:AD1209"/>
    <mergeCell ref="B1204:I1204"/>
    <mergeCell ref="Q1204:R1204"/>
    <mergeCell ref="W1204:X1204"/>
    <mergeCell ref="AC1204:AD1204"/>
    <mergeCell ref="B1205:I1205"/>
    <mergeCell ref="Q1205:R1205"/>
    <mergeCell ref="W1205:X1205"/>
    <mergeCell ref="AC1205:AD1205"/>
    <mergeCell ref="B1206:I1206"/>
    <mergeCell ref="Q1206:R1206"/>
    <mergeCell ref="W1206:X1206"/>
    <mergeCell ref="AC1206:AD1206"/>
    <mergeCell ref="B1213:I1213"/>
    <mergeCell ref="Q1213:R1213"/>
    <mergeCell ref="W1213:X1213"/>
    <mergeCell ref="AC1213:AD1213"/>
    <mergeCell ref="B1214:I1214"/>
    <mergeCell ref="Q1214:R1214"/>
    <mergeCell ref="W1214:X1214"/>
    <mergeCell ref="AC1214:AD1214"/>
    <mergeCell ref="B1215:I1215"/>
    <mergeCell ref="Q1215:R1215"/>
    <mergeCell ref="W1215:X1215"/>
    <mergeCell ref="AC1215:AD1215"/>
    <mergeCell ref="B1210:I1210"/>
    <mergeCell ref="Q1210:R1210"/>
    <mergeCell ref="W1210:X1210"/>
    <mergeCell ref="AC1210:AD1210"/>
    <mergeCell ref="B1211:I1211"/>
    <mergeCell ref="Q1211:R1211"/>
    <mergeCell ref="W1211:X1211"/>
    <mergeCell ref="AC1211:AD1211"/>
    <mergeCell ref="B1212:I1212"/>
    <mergeCell ref="Q1212:R1212"/>
    <mergeCell ref="W1212:X1212"/>
    <mergeCell ref="AC1212:AD1212"/>
    <mergeCell ref="B1219:I1219"/>
    <mergeCell ref="Q1219:R1219"/>
    <mergeCell ref="W1219:X1219"/>
    <mergeCell ref="AC1219:AD1219"/>
    <mergeCell ref="B1220:I1220"/>
    <mergeCell ref="Q1220:R1220"/>
    <mergeCell ref="W1220:X1220"/>
    <mergeCell ref="AC1220:AD1220"/>
    <mergeCell ref="B1221:I1221"/>
    <mergeCell ref="Q1221:R1221"/>
    <mergeCell ref="W1221:X1221"/>
    <mergeCell ref="AC1221:AD1221"/>
    <mergeCell ref="B1216:I1216"/>
    <mergeCell ref="Q1216:R1216"/>
    <mergeCell ref="W1216:X1216"/>
    <mergeCell ref="AC1216:AD1216"/>
    <mergeCell ref="B1217:I1217"/>
    <mergeCell ref="Q1217:R1217"/>
    <mergeCell ref="W1217:X1217"/>
    <mergeCell ref="AC1217:AD1217"/>
    <mergeCell ref="B1218:I1218"/>
    <mergeCell ref="Q1218:R1218"/>
    <mergeCell ref="W1218:X1218"/>
    <mergeCell ref="AC1218:AD1218"/>
    <mergeCell ref="B1225:I1225"/>
    <mergeCell ref="Q1225:R1225"/>
    <mergeCell ref="W1225:X1225"/>
    <mergeCell ref="AC1225:AD1225"/>
    <mergeCell ref="B1226:I1226"/>
    <mergeCell ref="Q1226:R1226"/>
    <mergeCell ref="W1226:X1226"/>
    <mergeCell ref="AC1226:AD1226"/>
    <mergeCell ref="B1227:I1227"/>
    <mergeCell ref="Q1227:R1227"/>
    <mergeCell ref="W1227:X1227"/>
    <mergeCell ref="AC1227:AD1227"/>
    <mergeCell ref="B1222:I1222"/>
    <mergeCell ref="Q1222:R1222"/>
    <mergeCell ref="W1222:X1222"/>
    <mergeCell ref="AC1222:AD1222"/>
    <mergeCell ref="B1223:I1223"/>
    <mergeCell ref="Q1223:R1223"/>
    <mergeCell ref="W1223:X1223"/>
    <mergeCell ref="AC1223:AD1223"/>
    <mergeCell ref="B1224:I1224"/>
    <mergeCell ref="Q1224:R1224"/>
    <mergeCell ref="W1224:X1224"/>
    <mergeCell ref="AC1224:AD1224"/>
    <mergeCell ref="B1231:I1231"/>
    <mergeCell ref="Q1231:R1231"/>
    <mergeCell ref="W1231:X1231"/>
    <mergeCell ref="AC1231:AD1231"/>
    <mergeCell ref="B1232:I1232"/>
    <mergeCell ref="Q1232:R1232"/>
    <mergeCell ref="W1232:X1232"/>
    <mergeCell ref="AC1232:AD1232"/>
    <mergeCell ref="B1233:I1233"/>
    <mergeCell ref="Q1233:R1233"/>
    <mergeCell ref="W1233:X1233"/>
    <mergeCell ref="AC1233:AD1233"/>
    <mergeCell ref="B1228:I1228"/>
    <mergeCell ref="Q1228:R1228"/>
    <mergeCell ref="W1228:X1228"/>
    <mergeCell ref="AC1228:AD1228"/>
    <mergeCell ref="B1229:I1229"/>
    <mergeCell ref="Q1229:R1229"/>
    <mergeCell ref="W1229:X1229"/>
    <mergeCell ref="AC1229:AD1229"/>
    <mergeCell ref="B1230:I1230"/>
    <mergeCell ref="Q1230:R1230"/>
    <mergeCell ref="W1230:X1230"/>
    <mergeCell ref="AC1230:AD1230"/>
    <mergeCell ref="B1237:I1237"/>
    <mergeCell ref="Q1237:R1237"/>
    <mergeCell ref="W1237:X1237"/>
    <mergeCell ref="AC1237:AD1237"/>
    <mergeCell ref="B1238:I1238"/>
    <mergeCell ref="Q1238:R1238"/>
    <mergeCell ref="W1238:X1238"/>
    <mergeCell ref="AC1238:AD1238"/>
    <mergeCell ref="B1239:I1239"/>
    <mergeCell ref="Q1239:R1239"/>
    <mergeCell ref="W1239:X1239"/>
    <mergeCell ref="AC1239:AD1239"/>
    <mergeCell ref="B1234:I1234"/>
    <mergeCell ref="Q1234:R1234"/>
    <mergeCell ref="W1234:X1234"/>
    <mergeCell ref="AC1234:AD1234"/>
    <mergeCell ref="B1235:I1235"/>
    <mergeCell ref="Q1235:R1235"/>
    <mergeCell ref="W1235:X1235"/>
    <mergeCell ref="AC1235:AD1235"/>
    <mergeCell ref="B1236:I1236"/>
    <mergeCell ref="Q1236:R1236"/>
    <mergeCell ref="W1236:X1236"/>
    <mergeCell ref="AC1236:AD1236"/>
    <mergeCell ref="B1243:I1243"/>
    <mergeCell ref="Q1243:R1243"/>
    <mergeCell ref="W1243:X1243"/>
    <mergeCell ref="AC1243:AD1243"/>
    <mergeCell ref="B1244:I1244"/>
    <mergeCell ref="Q1244:R1244"/>
    <mergeCell ref="W1244:X1244"/>
    <mergeCell ref="AC1244:AD1244"/>
    <mergeCell ref="B1245:I1245"/>
    <mergeCell ref="Q1245:R1245"/>
    <mergeCell ref="W1245:X1245"/>
    <mergeCell ref="AC1245:AD1245"/>
    <mergeCell ref="B1240:I1240"/>
    <mergeCell ref="Q1240:R1240"/>
    <mergeCell ref="W1240:X1240"/>
    <mergeCell ref="AC1240:AD1240"/>
    <mergeCell ref="B1241:I1241"/>
    <mergeCell ref="Q1241:R1241"/>
    <mergeCell ref="W1241:X1241"/>
    <mergeCell ref="AC1241:AD1241"/>
    <mergeCell ref="B1242:I1242"/>
    <mergeCell ref="Q1242:R1242"/>
    <mergeCell ref="W1242:X1242"/>
    <mergeCell ref="AC1242:AD1242"/>
    <mergeCell ref="B1249:I1249"/>
    <mergeCell ref="Q1249:R1249"/>
    <mergeCell ref="W1249:X1249"/>
    <mergeCell ref="AC1249:AD1249"/>
    <mergeCell ref="B1250:I1250"/>
    <mergeCell ref="Q1250:R1250"/>
    <mergeCell ref="W1250:X1250"/>
    <mergeCell ref="AC1250:AD1250"/>
    <mergeCell ref="B1251:I1251"/>
    <mergeCell ref="Q1251:R1251"/>
    <mergeCell ref="W1251:X1251"/>
    <mergeCell ref="AC1251:AD1251"/>
    <mergeCell ref="B1246:I1246"/>
    <mergeCell ref="Q1246:R1246"/>
    <mergeCell ref="W1246:X1246"/>
    <mergeCell ref="AC1246:AD1246"/>
    <mergeCell ref="B1247:I1247"/>
    <mergeCell ref="Q1247:R1247"/>
    <mergeCell ref="W1247:X1247"/>
    <mergeCell ref="AC1247:AD1247"/>
    <mergeCell ref="B1248:I1248"/>
    <mergeCell ref="Q1248:R1248"/>
    <mergeCell ref="W1248:X1248"/>
    <mergeCell ref="AC1248:AD1248"/>
    <mergeCell ref="B1255:I1255"/>
    <mergeCell ref="Q1255:R1255"/>
    <mergeCell ref="W1255:X1255"/>
    <mergeCell ref="AC1255:AD1255"/>
    <mergeCell ref="B1256:I1256"/>
    <mergeCell ref="Q1256:R1256"/>
    <mergeCell ref="W1256:X1256"/>
    <mergeCell ref="AC1256:AD1256"/>
    <mergeCell ref="B1257:I1257"/>
    <mergeCell ref="Q1257:R1257"/>
    <mergeCell ref="W1257:X1257"/>
    <mergeCell ref="AC1257:AD1257"/>
    <mergeCell ref="B1252:I1252"/>
    <mergeCell ref="Q1252:R1252"/>
    <mergeCell ref="W1252:X1252"/>
    <mergeCell ref="AC1252:AD1252"/>
    <mergeCell ref="B1253:I1253"/>
    <mergeCell ref="Q1253:R1253"/>
    <mergeCell ref="W1253:X1253"/>
    <mergeCell ref="AC1253:AD1253"/>
    <mergeCell ref="B1254:I1254"/>
    <mergeCell ref="Q1254:R1254"/>
    <mergeCell ref="W1254:X1254"/>
    <mergeCell ref="AC1254:AD1254"/>
    <mergeCell ref="B1261:I1261"/>
    <mergeCell ref="Q1261:R1261"/>
    <mergeCell ref="W1261:X1261"/>
    <mergeCell ref="AC1261:AD1261"/>
    <mergeCell ref="B1262:I1262"/>
    <mergeCell ref="Q1262:R1262"/>
    <mergeCell ref="W1262:X1262"/>
    <mergeCell ref="AC1262:AD1262"/>
    <mergeCell ref="B1263:I1263"/>
    <mergeCell ref="Q1263:R1263"/>
    <mergeCell ref="W1263:X1263"/>
    <mergeCell ref="AC1263:AD1263"/>
    <mergeCell ref="B1258:I1258"/>
    <mergeCell ref="Q1258:R1258"/>
    <mergeCell ref="W1258:X1258"/>
    <mergeCell ref="AC1258:AD1258"/>
    <mergeCell ref="B1259:I1259"/>
    <mergeCell ref="Q1259:R1259"/>
    <mergeCell ref="W1259:X1259"/>
    <mergeCell ref="AC1259:AD1259"/>
    <mergeCell ref="B1260:I1260"/>
    <mergeCell ref="Q1260:R1260"/>
    <mergeCell ref="W1260:X1260"/>
    <mergeCell ref="AC1260:AD1260"/>
    <mergeCell ref="B1267:I1267"/>
    <mergeCell ref="Q1267:R1267"/>
    <mergeCell ref="W1267:X1267"/>
    <mergeCell ref="AC1267:AD1267"/>
    <mergeCell ref="B1268:I1268"/>
    <mergeCell ref="Q1268:R1268"/>
    <mergeCell ref="W1268:X1268"/>
    <mergeCell ref="AC1268:AD1268"/>
    <mergeCell ref="B1269:I1269"/>
    <mergeCell ref="Q1269:R1269"/>
    <mergeCell ref="W1269:X1269"/>
    <mergeCell ref="AC1269:AD1269"/>
    <mergeCell ref="B1264:I1264"/>
    <mergeCell ref="Q1264:R1264"/>
    <mergeCell ref="W1264:X1264"/>
    <mergeCell ref="AC1264:AD1264"/>
    <mergeCell ref="B1265:I1265"/>
    <mergeCell ref="Q1265:R1265"/>
    <mergeCell ref="W1265:X1265"/>
    <mergeCell ref="AC1265:AD1265"/>
    <mergeCell ref="B1266:I1266"/>
    <mergeCell ref="Q1266:R1266"/>
    <mergeCell ref="W1266:X1266"/>
    <mergeCell ref="AC1266:AD1266"/>
    <mergeCell ref="B1273:I1273"/>
    <mergeCell ref="Q1273:R1273"/>
    <mergeCell ref="W1273:X1273"/>
    <mergeCell ref="AC1273:AD1273"/>
    <mergeCell ref="B1274:I1274"/>
    <mergeCell ref="Q1274:R1274"/>
    <mergeCell ref="W1274:X1274"/>
    <mergeCell ref="AC1274:AD1274"/>
    <mergeCell ref="B1275:I1275"/>
    <mergeCell ref="Q1275:R1275"/>
    <mergeCell ref="W1275:X1275"/>
    <mergeCell ref="AC1275:AD1275"/>
    <mergeCell ref="B1270:I1270"/>
    <mergeCell ref="Q1270:R1270"/>
    <mergeCell ref="W1270:X1270"/>
    <mergeCell ref="AC1270:AD1270"/>
    <mergeCell ref="B1271:I1271"/>
    <mergeCell ref="Q1271:R1271"/>
    <mergeCell ref="W1271:X1271"/>
    <mergeCell ref="AC1271:AD1271"/>
    <mergeCell ref="B1272:I1272"/>
    <mergeCell ref="Q1272:R1272"/>
    <mergeCell ref="W1272:X1272"/>
    <mergeCell ref="AC1272:AD1272"/>
    <mergeCell ref="B1279:I1279"/>
    <mergeCell ref="Q1279:R1279"/>
    <mergeCell ref="W1279:X1279"/>
    <mergeCell ref="AC1279:AD1279"/>
    <mergeCell ref="B1280:I1280"/>
    <mergeCell ref="Q1280:R1280"/>
    <mergeCell ref="W1280:X1280"/>
    <mergeCell ref="AC1280:AD1280"/>
    <mergeCell ref="B1281:I1281"/>
    <mergeCell ref="Q1281:R1281"/>
    <mergeCell ref="W1281:X1281"/>
    <mergeCell ref="AC1281:AD1281"/>
    <mergeCell ref="B1276:I1276"/>
    <mergeCell ref="Q1276:R1276"/>
    <mergeCell ref="W1276:X1276"/>
    <mergeCell ref="AC1276:AD1276"/>
    <mergeCell ref="B1277:I1277"/>
    <mergeCell ref="Q1277:R1277"/>
    <mergeCell ref="W1277:X1277"/>
    <mergeCell ref="AC1277:AD1277"/>
    <mergeCell ref="B1278:I1278"/>
    <mergeCell ref="Q1278:R1278"/>
    <mergeCell ref="W1278:X1278"/>
    <mergeCell ref="AC1278:AD1278"/>
    <mergeCell ref="B1285:I1285"/>
    <mergeCell ref="Q1285:R1285"/>
    <mergeCell ref="W1285:X1285"/>
    <mergeCell ref="AC1285:AD1285"/>
    <mergeCell ref="B1286:I1286"/>
    <mergeCell ref="Q1286:R1286"/>
    <mergeCell ref="W1286:X1286"/>
    <mergeCell ref="AC1286:AD1286"/>
    <mergeCell ref="B1287:I1287"/>
    <mergeCell ref="Q1287:R1287"/>
    <mergeCell ref="W1287:X1287"/>
    <mergeCell ref="AC1287:AD1287"/>
    <mergeCell ref="B1282:I1282"/>
    <mergeCell ref="Q1282:R1282"/>
    <mergeCell ref="W1282:X1282"/>
    <mergeCell ref="AC1282:AD1282"/>
    <mergeCell ref="B1283:I1283"/>
    <mergeCell ref="Q1283:R1283"/>
    <mergeCell ref="W1283:X1283"/>
    <mergeCell ref="AC1283:AD1283"/>
    <mergeCell ref="B1284:I1284"/>
    <mergeCell ref="Q1284:R1284"/>
    <mergeCell ref="W1284:X1284"/>
    <mergeCell ref="AC1284:AD1284"/>
    <mergeCell ref="B1291:I1291"/>
    <mergeCell ref="Q1291:R1291"/>
    <mergeCell ref="W1291:X1291"/>
    <mergeCell ref="AC1291:AD1291"/>
    <mergeCell ref="B1292:I1292"/>
    <mergeCell ref="Q1292:R1292"/>
    <mergeCell ref="W1292:X1292"/>
    <mergeCell ref="AC1292:AD1292"/>
    <mergeCell ref="B1293:I1293"/>
    <mergeCell ref="Q1293:R1293"/>
    <mergeCell ref="W1293:X1293"/>
    <mergeCell ref="AC1293:AD1293"/>
    <mergeCell ref="B1288:I1288"/>
    <mergeCell ref="Q1288:R1288"/>
    <mergeCell ref="W1288:X1288"/>
    <mergeCell ref="AC1288:AD1288"/>
    <mergeCell ref="B1289:I1289"/>
    <mergeCell ref="Q1289:R1289"/>
    <mergeCell ref="W1289:X1289"/>
    <mergeCell ref="AC1289:AD1289"/>
    <mergeCell ref="B1290:I1290"/>
    <mergeCell ref="Q1290:R1290"/>
    <mergeCell ref="W1290:X1290"/>
    <mergeCell ref="AC1290:AD1290"/>
    <mergeCell ref="B1297:I1297"/>
    <mergeCell ref="Q1297:R1297"/>
    <mergeCell ref="W1297:X1297"/>
    <mergeCell ref="AC1297:AD1297"/>
    <mergeCell ref="B1298:I1298"/>
    <mergeCell ref="Q1298:R1298"/>
    <mergeCell ref="W1298:X1298"/>
    <mergeCell ref="AC1298:AD1298"/>
    <mergeCell ref="B1299:I1299"/>
    <mergeCell ref="Q1299:R1299"/>
    <mergeCell ref="W1299:X1299"/>
    <mergeCell ref="AC1299:AD1299"/>
    <mergeCell ref="B1294:I1294"/>
    <mergeCell ref="Q1294:R1294"/>
    <mergeCell ref="W1294:X1294"/>
    <mergeCell ref="AC1294:AD1294"/>
    <mergeCell ref="B1295:I1295"/>
    <mergeCell ref="Q1295:R1295"/>
    <mergeCell ref="W1295:X1295"/>
    <mergeCell ref="AC1295:AD1295"/>
    <mergeCell ref="B1296:I1296"/>
    <mergeCell ref="Q1296:R1296"/>
    <mergeCell ref="W1296:X1296"/>
    <mergeCell ref="AC1296:AD1296"/>
    <mergeCell ref="B1303:I1303"/>
    <mergeCell ref="Q1303:R1303"/>
    <mergeCell ref="W1303:X1303"/>
    <mergeCell ref="AC1303:AD1303"/>
    <mergeCell ref="B1304:I1304"/>
    <mergeCell ref="Q1304:R1304"/>
    <mergeCell ref="W1304:X1304"/>
    <mergeCell ref="AC1304:AD1304"/>
    <mergeCell ref="B1305:I1305"/>
    <mergeCell ref="Q1305:R1305"/>
    <mergeCell ref="W1305:X1305"/>
    <mergeCell ref="AC1305:AD1305"/>
    <mergeCell ref="B1300:I1300"/>
    <mergeCell ref="Q1300:R1300"/>
    <mergeCell ref="W1300:X1300"/>
    <mergeCell ref="AC1300:AD1300"/>
    <mergeCell ref="B1301:I1301"/>
    <mergeCell ref="Q1301:R1301"/>
    <mergeCell ref="W1301:X1301"/>
    <mergeCell ref="AC1301:AD1301"/>
    <mergeCell ref="B1302:I1302"/>
    <mergeCell ref="Q1302:R1302"/>
    <mergeCell ref="W1302:X1302"/>
    <mergeCell ref="AC1302:AD1302"/>
    <mergeCell ref="B1309:I1309"/>
    <mergeCell ref="Q1309:R1309"/>
    <mergeCell ref="W1309:X1309"/>
    <mergeCell ref="AC1309:AD1309"/>
    <mergeCell ref="B1310:I1310"/>
    <mergeCell ref="Q1310:R1310"/>
    <mergeCell ref="W1310:X1310"/>
    <mergeCell ref="AC1310:AD1310"/>
    <mergeCell ref="B1311:I1311"/>
    <mergeCell ref="Q1311:R1311"/>
    <mergeCell ref="W1311:X1311"/>
    <mergeCell ref="AC1311:AD1311"/>
    <mergeCell ref="B1306:I1306"/>
    <mergeCell ref="Q1306:R1306"/>
    <mergeCell ref="W1306:X1306"/>
    <mergeCell ref="AC1306:AD1306"/>
    <mergeCell ref="B1307:I1307"/>
    <mergeCell ref="Q1307:R1307"/>
    <mergeCell ref="W1307:X1307"/>
    <mergeCell ref="AC1307:AD1307"/>
    <mergeCell ref="B1308:I1308"/>
    <mergeCell ref="Q1308:R1308"/>
    <mergeCell ref="W1308:X1308"/>
    <mergeCell ref="AC1308:AD1308"/>
    <mergeCell ref="B1315:I1315"/>
    <mergeCell ref="Q1315:R1315"/>
    <mergeCell ref="W1315:X1315"/>
    <mergeCell ref="AC1315:AD1315"/>
    <mergeCell ref="B1316:I1316"/>
    <mergeCell ref="Q1316:R1316"/>
    <mergeCell ref="W1316:X1316"/>
    <mergeCell ref="AC1316:AD1316"/>
    <mergeCell ref="B1317:I1317"/>
    <mergeCell ref="Q1317:R1317"/>
    <mergeCell ref="W1317:X1317"/>
    <mergeCell ref="AC1317:AD1317"/>
    <mergeCell ref="B1312:I1312"/>
    <mergeCell ref="Q1312:R1312"/>
    <mergeCell ref="W1312:X1312"/>
    <mergeCell ref="AC1312:AD1312"/>
    <mergeCell ref="B1313:I1313"/>
    <mergeCell ref="Q1313:R1313"/>
    <mergeCell ref="W1313:X1313"/>
    <mergeCell ref="AC1313:AD1313"/>
    <mergeCell ref="B1314:I1314"/>
    <mergeCell ref="Q1314:R1314"/>
    <mergeCell ref="W1314:X1314"/>
    <mergeCell ref="AC1314:AD1314"/>
    <mergeCell ref="B1321:I1321"/>
    <mergeCell ref="Q1321:R1321"/>
    <mergeCell ref="W1321:X1321"/>
    <mergeCell ref="AC1321:AD1321"/>
    <mergeCell ref="B1322:I1322"/>
    <mergeCell ref="Q1322:R1322"/>
    <mergeCell ref="W1322:X1322"/>
    <mergeCell ref="AC1322:AD1322"/>
    <mergeCell ref="B1323:I1323"/>
    <mergeCell ref="Q1323:R1323"/>
    <mergeCell ref="W1323:X1323"/>
    <mergeCell ref="AC1323:AD1323"/>
    <mergeCell ref="B1318:I1318"/>
    <mergeCell ref="Q1318:R1318"/>
    <mergeCell ref="W1318:X1318"/>
    <mergeCell ref="AC1318:AD1318"/>
    <mergeCell ref="B1319:I1319"/>
    <mergeCell ref="Q1319:R1319"/>
    <mergeCell ref="W1319:X1319"/>
    <mergeCell ref="AC1319:AD1319"/>
    <mergeCell ref="B1320:I1320"/>
    <mergeCell ref="Q1320:R1320"/>
    <mergeCell ref="W1320:X1320"/>
    <mergeCell ref="AC1320:AD1320"/>
    <mergeCell ref="B1327:I1327"/>
    <mergeCell ref="Q1327:R1327"/>
    <mergeCell ref="W1327:X1327"/>
    <mergeCell ref="AC1327:AD1327"/>
    <mergeCell ref="B1328:I1328"/>
    <mergeCell ref="Q1328:R1328"/>
    <mergeCell ref="W1328:X1328"/>
    <mergeCell ref="AC1328:AD1328"/>
    <mergeCell ref="B1329:I1329"/>
    <mergeCell ref="Q1329:R1329"/>
    <mergeCell ref="W1329:X1329"/>
    <mergeCell ref="AC1329:AD1329"/>
    <mergeCell ref="B1324:I1324"/>
    <mergeCell ref="Q1324:R1324"/>
    <mergeCell ref="W1324:X1324"/>
    <mergeCell ref="AC1324:AD1324"/>
    <mergeCell ref="B1325:I1325"/>
    <mergeCell ref="Q1325:R1325"/>
    <mergeCell ref="W1325:X1325"/>
    <mergeCell ref="AC1325:AD1325"/>
    <mergeCell ref="B1326:I1326"/>
    <mergeCell ref="Q1326:R1326"/>
    <mergeCell ref="W1326:X1326"/>
    <mergeCell ref="AC1326:AD1326"/>
    <mergeCell ref="B1333:I1333"/>
    <mergeCell ref="Q1333:R1333"/>
    <mergeCell ref="W1333:X1333"/>
    <mergeCell ref="AC1333:AD1333"/>
    <mergeCell ref="B1334:I1334"/>
    <mergeCell ref="Q1334:R1334"/>
    <mergeCell ref="W1334:X1334"/>
    <mergeCell ref="AC1334:AD1334"/>
    <mergeCell ref="B1335:I1335"/>
    <mergeCell ref="Q1335:R1335"/>
    <mergeCell ref="W1335:X1335"/>
    <mergeCell ref="AC1335:AD1335"/>
    <mergeCell ref="B1330:I1330"/>
    <mergeCell ref="Q1330:R1330"/>
    <mergeCell ref="W1330:X1330"/>
    <mergeCell ref="AC1330:AD1330"/>
    <mergeCell ref="B1331:I1331"/>
    <mergeCell ref="Q1331:R1331"/>
    <mergeCell ref="W1331:X1331"/>
    <mergeCell ref="AC1331:AD1331"/>
    <mergeCell ref="B1332:I1332"/>
    <mergeCell ref="Q1332:R1332"/>
    <mergeCell ref="W1332:X1332"/>
    <mergeCell ref="AC1332:AD1332"/>
    <mergeCell ref="B1339:I1339"/>
    <mergeCell ref="Q1339:R1339"/>
    <mergeCell ref="W1339:X1339"/>
    <mergeCell ref="AC1339:AD1339"/>
    <mergeCell ref="B1340:I1340"/>
    <mergeCell ref="Q1340:R1340"/>
    <mergeCell ref="W1340:X1340"/>
    <mergeCell ref="AC1340:AD1340"/>
    <mergeCell ref="B1341:I1341"/>
    <mergeCell ref="Q1341:R1341"/>
    <mergeCell ref="W1341:X1341"/>
    <mergeCell ref="AC1341:AD1341"/>
    <mergeCell ref="B1336:I1336"/>
    <mergeCell ref="Q1336:R1336"/>
    <mergeCell ref="W1336:X1336"/>
    <mergeCell ref="AC1336:AD1336"/>
    <mergeCell ref="B1337:I1337"/>
    <mergeCell ref="Q1337:R1337"/>
    <mergeCell ref="W1337:X1337"/>
    <mergeCell ref="AC1337:AD1337"/>
    <mergeCell ref="B1338:I1338"/>
    <mergeCell ref="Q1338:R1338"/>
    <mergeCell ref="W1338:X1338"/>
    <mergeCell ref="AC1338:AD1338"/>
    <mergeCell ref="B1345:I1345"/>
    <mergeCell ref="Q1345:R1345"/>
    <mergeCell ref="W1345:X1345"/>
    <mergeCell ref="AC1345:AD1345"/>
    <mergeCell ref="B1346:I1346"/>
    <mergeCell ref="Q1346:R1346"/>
    <mergeCell ref="W1346:X1346"/>
    <mergeCell ref="AC1346:AD1346"/>
    <mergeCell ref="B1347:I1347"/>
    <mergeCell ref="Q1347:R1347"/>
    <mergeCell ref="W1347:X1347"/>
    <mergeCell ref="AC1347:AD1347"/>
    <mergeCell ref="B1342:I1342"/>
    <mergeCell ref="Q1342:R1342"/>
    <mergeCell ref="W1342:X1342"/>
    <mergeCell ref="AC1342:AD1342"/>
    <mergeCell ref="B1343:I1343"/>
    <mergeCell ref="Q1343:R1343"/>
    <mergeCell ref="W1343:X1343"/>
    <mergeCell ref="AC1343:AD1343"/>
    <mergeCell ref="B1344:I1344"/>
    <mergeCell ref="Q1344:R1344"/>
    <mergeCell ref="W1344:X1344"/>
    <mergeCell ref="AC1344:AD1344"/>
    <mergeCell ref="B1351:I1351"/>
    <mergeCell ref="Q1351:R1351"/>
    <mergeCell ref="W1351:X1351"/>
    <mergeCell ref="AC1351:AD1351"/>
    <mergeCell ref="B1352:I1352"/>
    <mergeCell ref="Q1352:R1352"/>
    <mergeCell ref="W1352:X1352"/>
    <mergeCell ref="AC1352:AD1352"/>
    <mergeCell ref="B1353:I1353"/>
    <mergeCell ref="Q1353:R1353"/>
    <mergeCell ref="W1353:X1353"/>
    <mergeCell ref="AC1353:AD1353"/>
    <mergeCell ref="B1348:I1348"/>
    <mergeCell ref="Q1348:R1348"/>
    <mergeCell ref="W1348:X1348"/>
    <mergeCell ref="AC1348:AD1348"/>
    <mergeCell ref="B1349:I1349"/>
    <mergeCell ref="Q1349:R1349"/>
    <mergeCell ref="W1349:X1349"/>
    <mergeCell ref="AC1349:AD1349"/>
    <mergeCell ref="B1350:I1350"/>
    <mergeCell ref="Q1350:R1350"/>
    <mergeCell ref="W1350:X1350"/>
    <mergeCell ref="AC1350:AD1350"/>
    <mergeCell ref="B1357:I1357"/>
    <mergeCell ref="Q1357:R1357"/>
    <mergeCell ref="W1357:X1357"/>
    <mergeCell ref="AC1357:AD1357"/>
    <mergeCell ref="B1358:I1358"/>
    <mergeCell ref="Q1358:R1358"/>
    <mergeCell ref="W1358:X1358"/>
    <mergeCell ref="AC1358:AD1358"/>
    <mergeCell ref="B1359:I1359"/>
    <mergeCell ref="Q1359:R1359"/>
    <mergeCell ref="W1359:X1359"/>
    <mergeCell ref="AC1359:AD1359"/>
    <mergeCell ref="B1354:I1354"/>
    <mergeCell ref="Q1354:R1354"/>
    <mergeCell ref="W1354:X1354"/>
    <mergeCell ref="AC1354:AD1354"/>
    <mergeCell ref="B1355:I1355"/>
    <mergeCell ref="Q1355:R1355"/>
    <mergeCell ref="W1355:X1355"/>
    <mergeCell ref="AC1355:AD1355"/>
    <mergeCell ref="B1356:I1356"/>
    <mergeCell ref="Q1356:R1356"/>
    <mergeCell ref="W1356:X1356"/>
    <mergeCell ref="AC1356:AD1356"/>
    <mergeCell ref="B1363:I1363"/>
    <mergeCell ref="Q1363:R1363"/>
    <mergeCell ref="W1363:X1363"/>
    <mergeCell ref="AC1363:AD1363"/>
    <mergeCell ref="B1364:I1364"/>
    <mergeCell ref="Q1364:R1364"/>
    <mergeCell ref="W1364:X1364"/>
    <mergeCell ref="AC1364:AD1364"/>
    <mergeCell ref="B1365:I1365"/>
    <mergeCell ref="Q1365:R1365"/>
    <mergeCell ref="W1365:X1365"/>
    <mergeCell ref="AC1365:AD1365"/>
    <mergeCell ref="B1360:I1360"/>
    <mergeCell ref="Q1360:R1360"/>
    <mergeCell ref="W1360:X1360"/>
    <mergeCell ref="AC1360:AD1360"/>
    <mergeCell ref="B1361:I1361"/>
    <mergeCell ref="Q1361:R1361"/>
    <mergeCell ref="W1361:X1361"/>
    <mergeCell ref="AC1361:AD1361"/>
    <mergeCell ref="B1362:I1362"/>
    <mergeCell ref="Q1362:R1362"/>
    <mergeCell ref="W1362:X1362"/>
    <mergeCell ref="AC1362:AD1362"/>
    <mergeCell ref="B1369:I1369"/>
    <mergeCell ref="Q1369:R1369"/>
    <mergeCell ref="W1369:X1369"/>
    <mergeCell ref="AC1369:AD1369"/>
    <mergeCell ref="B1370:I1370"/>
    <mergeCell ref="Q1370:R1370"/>
    <mergeCell ref="W1370:X1370"/>
    <mergeCell ref="AC1370:AD1370"/>
    <mergeCell ref="B1371:I1371"/>
    <mergeCell ref="Q1371:R1371"/>
    <mergeCell ref="W1371:X1371"/>
    <mergeCell ref="AC1371:AD1371"/>
    <mergeCell ref="B1366:I1366"/>
    <mergeCell ref="Q1366:R1366"/>
    <mergeCell ref="W1366:X1366"/>
    <mergeCell ref="AC1366:AD1366"/>
    <mergeCell ref="B1367:I1367"/>
    <mergeCell ref="Q1367:R1367"/>
    <mergeCell ref="W1367:X1367"/>
    <mergeCell ref="AC1367:AD1367"/>
    <mergeCell ref="B1368:I1368"/>
    <mergeCell ref="Q1368:R1368"/>
    <mergeCell ref="W1368:X1368"/>
    <mergeCell ref="AC1368:AD1368"/>
    <mergeCell ref="B1375:I1375"/>
    <mergeCell ref="Q1375:R1375"/>
    <mergeCell ref="W1375:X1375"/>
    <mergeCell ref="AC1375:AD1375"/>
    <mergeCell ref="B1376:I1376"/>
    <mergeCell ref="Q1376:R1376"/>
    <mergeCell ref="W1376:X1376"/>
    <mergeCell ref="AC1376:AD1376"/>
    <mergeCell ref="B1377:I1377"/>
    <mergeCell ref="Q1377:R1377"/>
    <mergeCell ref="W1377:X1377"/>
    <mergeCell ref="AC1377:AD1377"/>
    <mergeCell ref="B1372:I1372"/>
    <mergeCell ref="Q1372:R1372"/>
    <mergeCell ref="W1372:X1372"/>
    <mergeCell ref="AC1372:AD1372"/>
    <mergeCell ref="B1373:I1373"/>
    <mergeCell ref="Q1373:R1373"/>
    <mergeCell ref="W1373:X1373"/>
    <mergeCell ref="AC1373:AD1373"/>
    <mergeCell ref="B1374:I1374"/>
    <mergeCell ref="Q1374:R1374"/>
    <mergeCell ref="W1374:X1374"/>
    <mergeCell ref="AC1374:AD1374"/>
    <mergeCell ref="B1381:I1381"/>
    <mergeCell ref="Q1381:R1381"/>
    <mergeCell ref="W1381:X1381"/>
    <mergeCell ref="AC1381:AD1381"/>
    <mergeCell ref="B1382:I1382"/>
    <mergeCell ref="Q1382:R1382"/>
    <mergeCell ref="W1382:X1382"/>
    <mergeCell ref="AC1382:AD1382"/>
    <mergeCell ref="B1383:I1383"/>
    <mergeCell ref="Q1383:R1383"/>
    <mergeCell ref="W1383:X1383"/>
    <mergeCell ref="AC1383:AD1383"/>
    <mergeCell ref="B1378:I1378"/>
    <mergeCell ref="Q1378:R1378"/>
    <mergeCell ref="W1378:X1378"/>
    <mergeCell ref="AC1378:AD1378"/>
    <mergeCell ref="B1379:I1379"/>
    <mergeCell ref="Q1379:R1379"/>
    <mergeCell ref="W1379:X1379"/>
    <mergeCell ref="AC1379:AD1379"/>
    <mergeCell ref="B1380:I1380"/>
    <mergeCell ref="Q1380:R1380"/>
    <mergeCell ref="W1380:X1380"/>
    <mergeCell ref="AC1380:AD1380"/>
    <mergeCell ref="B1387:I1387"/>
    <mergeCell ref="Q1387:R1387"/>
    <mergeCell ref="W1387:X1387"/>
    <mergeCell ref="AC1387:AD1387"/>
    <mergeCell ref="B1388:I1388"/>
    <mergeCell ref="Q1388:R1388"/>
    <mergeCell ref="W1388:X1388"/>
    <mergeCell ref="AC1388:AD1388"/>
    <mergeCell ref="B1389:I1389"/>
    <mergeCell ref="Q1389:R1389"/>
    <mergeCell ref="W1389:X1389"/>
    <mergeCell ref="AC1389:AD1389"/>
    <mergeCell ref="B1384:I1384"/>
    <mergeCell ref="Q1384:R1384"/>
    <mergeCell ref="W1384:X1384"/>
    <mergeCell ref="AC1384:AD1384"/>
    <mergeCell ref="B1385:I1385"/>
    <mergeCell ref="Q1385:R1385"/>
    <mergeCell ref="W1385:X1385"/>
    <mergeCell ref="AC1385:AD1385"/>
    <mergeCell ref="B1386:I1386"/>
    <mergeCell ref="Q1386:R1386"/>
    <mergeCell ref="W1386:X1386"/>
    <mergeCell ref="AC1386:AD1386"/>
    <mergeCell ref="B1393:I1393"/>
    <mergeCell ref="Q1393:R1393"/>
    <mergeCell ref="W1393:X1393"/>
    <mergeCell ref="AC1393:AD1393"/>
    <mergeCell ref="B1394:I1394"/>
    <mergeCell ref="Q1394:R1394"/>
    <mergeCell ref="W1394:X1394"/>
    <mergeCell ref="AC1394:AD1394"/>
    <mergeCell ref="B1395:I1395"/>
    <mergeCell ref="Q1395:R1395"/>
    <mergeCell ref="W1395:X1395"/>
    <mergeCell ref="AC1395:AD1395"/>
    <mergeCell ref="B1390:I1390"/>
    <mergeCell ref="Q1390:R1390"/>
    <mergeCell ref="W1390:X1390"/>
    <mergeCell ref="AC1390:AD1390"/>
    <mergeCell ref="B1391:I1391"/>
    <mergeCell ref="Q1391:R1391"/>
    <mergeCell ref="W1391:X1391"/>
    <mergeCell ref="AC1391:AD1391"/>
    <mergeCell ref="B1392:I1392"/>
    <mergeCell ref="Q1392:R1392"/>
    <mergeCell ref="W1392:X1392"/>
    <mergeCell ref="AC1392:AD1392"/>
    <mergeCell ref="B1399:I1399"/>
    <mergeCell ref="Q1399:R1399"/>
    <mergeCell ref="W1399:X1399"/>
    <mergeCell ref="AC1399:AD1399"/>
    <mergeCell ref="B1400:I1400"/>
    <mergeCell ref="Q1400:R1400"/>
    <mergeCell ref="W1400:X1400"/>
    <mergeCell ref="AC1400:AD1400"/>
    <mergeCell ref="B1401:I1401"/>
    <mergeCell ref="Q1401:R1401"/>
    <mergeCell ref="W1401:X1401"/>
    <mergeCell ref="AC1401:AD1401"/>
    <mergeCell ref="B1396:I1396"/>
    <mergeCell ref="Q1396:R1396"/>
    <mergeCell ref="W1396:X1396"/>
    <mergeCell ref="AC1396:AD1396"/>
    <mergeCell ref="B1397:I1397"/>
    <mergeCell ref="Q1397:R1397"/>
    <mergeCell ref="W1397:X1397"/>
    <mergeCell ref="AC1397:AD1397"/>
    <mergeCell ref="B1398:I1398"/>
    <mergeCell ref="Q1398:R1398"/>
    <mergeCell ref="W1398:X1398"/>
    <mergeCell ref="AC1398:AD1398"/>
    <mergeCell ref="B1405:I1405"/>
    <mergeCell ref="Q1405:R1405"/>
    <mergeCell ref="W1405:X1405"/>
    <mergeCell ref="AC1405:AD1405"/>
    <mergeCell ref="B1406:I1406"/>
    <mergeCell ref="Q1406:R1406"/>
    <mergeCell ref="W1406:X1406"/>
    <mergeCell ref="AC1406:AD1406"/>
    <mergeCell ref="B1407:I1407"/>
    <mergeCell ref="Q1407:R1407"/>
    <mergeCell ref="W1407:X1407"/>
    <mergeCell ref="AC1407:AD1407"/>
    <mergeCell ref="B1402:I1402"/>
    <mergeCell ref="Q1402:R1402"/>
    <mergeCell ref="W1402:X1402"/>
    <mergeCell ref="AC1402:AD1402"/>
    <mergeCell ref="B1403:I1403"/>
    <mergeCell ref="Q1403:R1403"/>
    <mergeCell ref="W1403:X1403"/>
    <mergeCell ref="AC1403:AD1403"/>
    <mergeCell ref="B1404:I1404"/>
    <mergeCell ref="Q1404:R1404"/>
    <mergeCell ref="W1404:X1404"/>
    <mergeCell ref="AC1404:AD1404"/>
    <mergeCell ref="B1411:I1411"/>
    <mergeCell ref="Q1411:R1411"/>
    <mergeCell ref="W1411:X1411"/>
    <mergeCell ref="AC1411:AD1411"/>
    <mergeCell ref="B1412:I1412"/>
    <mergeCell ref="Q1412:R1412"/>
    <mergeCell ref="W1412:X1412"/>
    <mergeCell ref="AC1412:AD1412"/>
    <mergeCell ref="B1413:I1413"/>
    <mergeCell ref="Q1413:R1413"/>
    <mergeCell ref="W1413:X1413"/>
    <mergeCell ref="AC1413:AD1413"/>
    <mergeCell ref="B1408:I1408"/>
    <mergeCell ref="Q1408:R1408"/>
    <mergeCell ref="W1408:X1408"/>
    <mergeCell ref="AC1408:AD1408"/>
    <mergeCell ref="B1409:I1409"/>
    <mergeCell ref="Q1409:R1409"/>
    <mergeCell ref="W1409:X1409"/>
    <mergeCell ref="AC1409:AD1409"/>
    <mergeCell ref="B1410:I1410"/>
    <mergeCell ref="Q1410:R1410"/>
    <mergeCell ref="W1410:X1410"/>
    <mergeCell ref="AC1410:AD1410"/>
    <mergeCell ref="B1417:I1417"/>
    <mergeCell ref="Q1417:R1417"/>
    <mergeCell ref="W1417:X1417"/>
    <mergeCell ref="AC1417:AD1417"/>
    <mergeCell ref="B1418:I1418"/>
    <mergeCell ref="Q1418:R1418"/>
    <mergeCell ref="W1418:X1418"/>
    <mergeCell ref="AC1418:AD1418"/>
    <mergeCell ref="B1419:I1419"/>
    <mergeCell ref="Q1419:R1419"/>
    <mergeCell ref="W1419:X1419"/>
    <mergeCell ref="AC1419:AD1419"/>
    <mergeCell ref="B1414:I1414"/>
    <mergeCell ref="Q1414:R1414"/>
    <mergeCell ref="W1414:X1414"/>
    <mergeCell ref="AC1414:AD1414"/>
    <mergeCell ref="B1415:I1415"/>
    <mergeCell ref="Q1415:R1415"/>
    <mergeCell ref="W1415:X1415"/>
    <mergeCell ref="AC1415:AD1415"/>
    <mergeCell ref="B1416:I1416"/>
    <mergeCell ref="Q1416:R1416"/>
    <mergeCell ref="W1416:X1416"/>
    <mergeCell ref="AC1416:AD1416"/>
    <mergeCell ref="B1423:I1423"/>
    <mergeCell ref="Q1423:R1423"/>
    <mergeCell ref="W1423:X1423"/>
    <mergeCell ref="AC1423:AD1423"/>
    <mergeCell ref="B1424:I1424"/>
    <mergeCell ref="Q1424:R1424"/>
    <mergeCell ref="W1424:X1424"/>
    <mergeCell ref="AC1424:AD1424"/>
    <mergeCell ref="B1425:I1425"/>
    <mergeCell ref="Q1425:R1425"/>
    <mergeCell ref="W1425:X1425"/>
    <mergeCell ref="AC1425:AD1425"/>
    <mergeCell ref="B1420:I1420"/>
    <mergeCell ref="Q1420:R1420"/>
    <mergeCell ref="W1420:X1420"/>
    <mergeCell ref="AC1420:AD1420"/>
    <mergeCell ref="B1421:I1421"/>
    <mergeCell ref="Q1421:R1421"/>
    <mergeCell ref="W1421:X1421"/>
    <mergeCell ref="AC1421:AD1421"/>
    <mergeCell ref="B1422:I1422"/>
    <mergeCell ref="Q1422:R1422"/>
    <mergeCell ref="W1422:X1422"/>
    <mergeCell ref="AC1422:AD1422"/>
    <mergeCell ref="B1429:I1429"/>
    <mergeCell ref="Q1429:R1429"/>
    <mergeCell ref="W1429:X1429"/>
    <mergeCell ref="AC1429:AD1429"/>
    <mergeCell ref="B1430:I1430"/>
    <mergeCell ref="Q1430:R1430"/>
    <mergeCell ref="W1430:X1430"/>
    <mergeCell ref="AC1430:AD1430"/>
    <mergeCell ref="B1431:I1431"/>
    <mergeCell ref="Q1431:R1431"/>
    <mergeCell ref="W1431:X1431"/>
    <mergeCell ref="AC1431:AD1431"/>
    <mergeCell ref="B1426:I1426"/>
    <mergeCell ref="Q1426:R1426"/>
    <mergeCell ref="W1426:X1426"/>
    <mergeCell ref="AC1426:AD1426"/>
    <mergeCell ref="B1427:I1427"/>
    <mergeCell ref="Q1427:R1427"/>
    <mergeCell ref="W1427:X1427"/>
    <mergeCell ref="AC1427:AD1427"/>
    <mergeCell ref="B1428:I1428"/>
    <mergeCell ref="Q1428:R1428"/>
    <mergeCell ref="W1428:X1428"/>
    <mergeCell ref="AC1428:AD1428"/>
    <mergeCell ref="B1435:I1435"/>
    <mergeCell ref="Q1435:R1435"/>
    <mergeCell ref="W1435:X1435"/>
    <mergeCell ref="AC1435:AD1435"/>
    <mergeCell ref="B1436:I1436"/>
    <mergeCell ref="Q1436:R1436"/>
    <mergeCell ref="W1436:X1436"/>
    <mergeCell ref="AC1436:AD1436"/>
    <mergeCell ref="B1437:I1437"/>
    <mergeCell ref="Q1437:R1437"/>
    <mergeCell ref="W1437:X1437"/>
    <mergeCell ref="AC1437:AD1437"/>
    <mergeCell ref="B1432:I1432"/>
    <mergeCell ref="Q1432:R1432"/>
    <mergeCell ref="W1432:X1432"/>
    <mergeCell ref="AC1432:AD1432"/>
    <mergeCell ref="B1433:I1433"/>
    <mergeCell ref="Q1433:R1433"/>
    <mergeCell ref="W1433:X1433"/>
    <mergeCell ref="AC1433:AD1433"/>
    <mergeCell ref="B1434:I1434"/>
    <mergeCell ref="Q1434:R1434"/>
    <mergeCell ref="W1434:X1434"/>
    <mergeCell ref="AC1434:AD1434"/>
    <mergeCell ref="B1441:I1441"/>
    <mergeCell ref="Q1441:R1441"/>
    <mergeCell ref="W1441:X1441"/>
    <mergeCell ref="AC1441:AD1441"/>
    <mergeCell ref="B1442:I1442"/>
    <mergeCell ref="Q1442:R1442"/>
    <mergeCell ref="W1442:X1442"/>
    <mergeCell ref="AC1442:AD1442"/>
    <mergeCell ref="B1443:I1443"/>
    <mergeCell ref="Q1443:R1443"/>
    <mergeCell ref="W1443:X1443"/>
    <mergeCell ref="AC1443:AD1443"/>
    <mergeCell ref="B1438:I1438"/>
    <mergeCell ref="Q1438:R1438"/>
    <mergeCell ref="W1438:X1438"/>
    <mergeCell ref="AC1438:AD1438"/>
    <mergeCell ref="B1439:I1439"/>
    <mergeCell ref="Q1439:R1439"/>
    <mergeCell ref="W1439:X1439"/>
    <mergeCell ref="AC1439:AD1439"/>
    <mergeCell ref="B1440:I1440"/>
    <mergeCell ref="Q1440:R1440"/>
    <mergeCell ref="W1440:X1440"/>
    <mergeCell ref="AC1440:AD1440"/>
    <mergeCell ref="B1447:I1447"/>
    <mergeCell ref="Q1447:R1447"/>
    <mergeCell ref="W1447:X1447"/>
    <mergeCell ref="AC1447:AD1447"/>
    <mergeCell ref="B1448:I1448"/>
    <mergeCell ref="Q1448:R1448"/>
    <mergeCell ref="W1448:X1448"/>
    <mergeCell ref="AC1448:AD1448"/>
    <mergeCell ref="B1449:I1449"/>
    <mergeCell ref="Q1449:R1449"/>
    <mergeCell ref="W1449:X1449"/>
    <mergeCell ref="AC1449:AD1449"/>
    <mergeCell ref="B1444:I1444"/>
    <mergeCell ref="Q1444:R1444"/>
    <mergeCell ref="W1444:X1444"/>
    <mergeCell ref="AC1444:AD1444"/>
    <mergeCell ref="B1445:I1445"/>
    <mergeCell ref="Q1445:R1445"/>
    <mergeCell ref="W1445:X1445"/>
    <mergeCell ref="AC1445:AD1445"/>
    <mergeCell ref="B1446:I1446"/>
    <mergeCell ref="Q1446:R1446"/>
    <mergeCell ref="W1446:X1446"/>
    <mergeCell ref="AC1446:AD1446"/>
    <mergeCell ref="B1453:I1453"/>
    <mergeCell ref="Q1453:R1453"/>
    <mergeCell ref="W1453:X1453"/>
    <mergeCell ref="AC1453:AD1453"/>
    <mergeCell ref="B1454:I1454"/>
    <mergeCell ref="Q1454:R1454"/>
    <mergeCell ref="W1454:X1454"/>
    <mergeCell ref="AC1454:AD1454"/>
    <mergeCell ref="B1455:I1455"/>
    <mergeCell ref="Q1455:R1455"/>
    <mergeCell ref="W1455:X1455"/>
    <mergeCell ref="AC1455:AD1455"/>
    <mergeCell ref="B1450:I1450"/>
    <mergeCell ref="Q1450:R1450"/>
    <mergeCell ref="W1450:X1450"/>
    <mergeCell ref="AC1450:AD1450"/>
    <mergeCell ref="B1451:I1451"/>
    <mergeCell ref="Q1451:R1451"/>
    <mergeCell ref="W1451:X1451"/>
    <mergeCell ref="AC1451:AD1451"/>
    <mergeCell ref="B1452:I1452"/>
    <mergeCell ref="Q1452:R1452"/>
    <mergeCell ref="W1452:X1452"/>
    <mergeCell ref="AC1452:AD1452"/>
    <mergeCell ref="B1459:I1459"/>
    <mergeCell ref="Q1459:R1459"/>
    <mergeCell ref="W1459:X1459"/>
    <mergeCell ref="AC1459:AD1459"/>
    <mergeCell ref="B1460:I1460"/>
    <mergeCell ref="Q1460:R1460"/>
    <mergeCell ref="W1460:X1460"/>
    <mergeCell ref="AC1460:AD1460"/>
    <mergeCell ref="B1461:I1461"/>
    <mergeCell ref="Q1461:R1461"/>
    <mergeCell ref="W1461:X1461"/>
    <mergeCell ref="AC1461:AD1461"/>
    <mergeCell ref="B1456:I1456"/>
    <mergeCell ref="Q1456:R1456"/>
    <mergeCell ref="W1456:X1456"/>
    <mergeCell ref="AC1456:AD1456"/>
    <mergeCell ref="B1457:I1457"/>
    <mergeCell ref="Q1457:R1457"/>
    <mergeCell ref="W1457:X1457"/>
    <mergeCell ref="AC1457:AD1457"/>
    <mergeCell ref="B1458:I1458"/>
    <mergeCell ref="Q1458:R1458"/>
    <mergeCell ref="W1458:X1458"/>
    <mergeCell ref="AC1458:AD1458"/>
    <mergeCell ref="B1465:I1465"/>
    <mergeCell ref="Q1465:R1465"/>
    <mergeCell ref="W1465:X1465"/>
    <mergeCell ref="AC1465:AD1465"/>
    <mergeCell ref="B1466:I1466"/>
    <mergeCell ref="Q1466:R1466"/>
    <mergeCell ref="W1466:X1466"/>
    <mergeCell ref="AC1466:AD1466"/>
    <mergeCell ref="B1467:I1467"/>
    <mergeCell ref="Q1467:R1467"/>
    <mergeCell ref="W1467:X1467"/>
    <mergeCell ref="AC1467:AD1467"/>
    <mergeCell ref="B1462:I1462"/>
    <mergeCell ref="Q1462:R1462"/>
    <mergeCell ref="W1462:X1462"/>
    <mergeCell ref="AC1462:AD1462"/>
    <mergeCell ref="B1463:I1463"/>
    <mergeCell ref="Q1463:R1463"/>
    <mergeCell ref="W1463:X1463"/>
    <mergeCell ref="AC1463:AD1463"/>
    <mergeCell ref="B1464:I1464"/>
    <mergeCell ref="Q1464:R1464"/>
    <mergeCell ref="W1464:X1464"/>
    <mergeCell ref="AC1464:AD1464"/>
    <mergeCell ref="B1471:I1471"/>
    <mergeCell ref="Q1471:R1471"/>
    <mergeCell ref="W1471:X1471"/>
    <mergeCell ref="AC1471:AD1471"/>
    <mergeCell ref="B1472:I1472"/>
    <mergeCell ref="Q1472:R1472"/>
    <mergeCell ref="W1472:X1472"/>
    <mergeCell ref="AC1472:AD1472"/>
    <mergeCell ref="B1473:I1473"/>
    <mergeCell ref="Q1473:R1473"/>
    <mergeCell ref="W1473:X1473"/>
    <mergeCell ref="AC1473:AD1473"/>
    <mergeCell ref="B1468:I1468"/>
    <mergeCell ref="Q1468:R1468"/>
    <mergeCell ref="W1468:X1468"/>
    <mergeCell ref="AC1468:AD1468"/>
    <mergeCell ref="B1469:I1469"/>
    <mergeCell ref="Q1469:R1469"/>
    <mergeCell ref="W1469:X1469"/>
    <mergeCell ref="AC1469:AD1469"/>
    <mergeCell ref="B1470:I1470"/>
    <mergeCell ref="Q1470:R1470"/>
    <mergeCell ref="W1470:X1470"/>
    <mergeCell ref="AC1470:AD1470"/>
    <mergeCell ref="B1477:I1477"/>
    <mergeCell ref="Q1477:R1477"/>
    <mergeCell ref="W1477:X1477"/>
    <mergeCell ref="AC1477:AD1477"/>
    <mergeCell ref="B1478:I1478"/>
    <mergeCell ref="Q1478:R1478"/>
    <mergeCell ref="W1478:X1478"/>
    <mergeCell ref="AC1478:AD1478"/>
    <mergeCell ref="B1479:I1479"/>
    <mergeCell ref="Q1479:R1479"/>
    <mergeCell ref="W1479:X1479"/>
    <mergeCell ref="AC1479:AD1479"/>
    <mergeCell ref="B1474:I1474"/>
    <mergeCell ref="Q1474:R1474"/>
    <mergeCell ref="W1474:X1474"/>
    <mergeCell ref="AC1474:AD1474"/>
    <mergeCell ref="B1475:I1475"/>
    <mergeCell ref="Q1475:R1475"/>
    <mergeCell ref="W1475:X1475"/>
    <mergeCell ref="AC1475:AD1475"/>
    <mergeCell ref="B1476:I1476"/>
    <mergeCell ref="Q1476:R1476"/>
    <mergeCell ref="W1476:X1476"/>
    <mergeCell ref="AC1476:AD1476"/>
    <mergeCell ref="B1483:I1483"/>
    <mergeCell ref="Q1483:R1483"/>
    <mergeCell ref="W1483:X1483"/>
    <mergeCell ref="AC1483:AD1483"/>
    <mergeCell ref="B1484:I1484"/>
    <mergeCell ref="Q1484:R1484"/>
    <mergeCell ref="W1484:X1484"/>
    <mergeCell ref="AC1484:AD1484"/>
    <mergeCell ref="B1485:I1485"/>
    <mergeCell ref="Q1485:R1485"/>
    <mergeCell ref="W1485:X1485"/>
    <mergeCell ref="AC1485:AD1485"/>
    <mergeCell ref="B1480:I1480"/>
    <mergeCell ref="Q1480:R1480"/>
    <mergeCell ref="W1480:X1480"/>
    <mergeCell ref="AC1480:AD1480"/>
    <mergeCell ref="B1481:I1481"/>
    <mergeCell ref="Q1481:R1481"/>
    <mergeCell ref="W1481:X1481"/>
    <mergeCell ref="AC1481:AD1481"/>
    <mergeCell ref="B1482:I1482"/>
    <mergeCell ref="Q1482:R1482"/>
    <mergeCell ref="W1482:X1482"/>
    <mergeCell ref="AC1482:AD1482"/>
    <mergeCell ref="B1489:I1489"/>
    <mergeCell ref="Q1489:R1489"/>
    <mergeCell ref="W1489:X1489"/>
    <mergeCell ref="AC1489:AD1489"/>
    <mergeCell ref="B1490:I1490"/>
    <mergeCell ref="Q1490:R1490"/>
    <mergeCell ref="W1490:X1490"/>
    <mergeCell ref="AC1490:AD1490"/>
    <mergeCell ref="B1491:I1491"/>
    <mergeCell ref="Q1491:R1491"/>
    <mergeCell ref="W1491:X1491"/>
    <mergeCell ref="AC1491:AD1491"/>
    <mergeCell ref="B1486:I1486"/>
    <mergeCell ref="Q1486:R1486"/>
    <mergeCell ref="W1486:X1486"/>
    <mergeCell ref="AC1486:AD1486"/>
    <mergeCell ref="B1487:I1487"/>
    <mergeCell ref="Q1487:R1487"/>
    <mergeCell ref="W1487:X1487"/>
    <mergeCell ref="AC1487:AD1487"/>
    <mergeCell ref="B1488:I1488"/>
    <mergeCell ref="Q1488:R1488"/>
    <mergeCell ref="W1488:X1488"/>
    <mergeCell ref="AC1488:AD1488"/>
    <mergeCell ref="B1495:I1495"/>
    <mergeCell ref="Q1495:R1495"/>
    <mergeCell ref="W1495:X1495"/>
    <mergeCell ref="AC1495:AD1495"/>
    <mergeCell ref="B1496:I1496"/>
    <mergeCell ref="Q1496:R1496"/>
    <mergeCell ref="W1496:X1496"/>
    <mergeCell ref="AC1496:AD1496"/>
    <mergeCell ref="B1497:I1497"/>
    <mergeCell ref="Q1497:R1497"/>
    <mergeCell ref="W1497:X1497"/>
    <mergeCell ref="AC1497:AD1497"/>
    <mergeCell ref="B1492:I1492"/>
    <mergeCell ref="Q1492:R1492"/>
    <mergeCell ref="W1492:X1492"/>
    <mergeCell ref="AC1492:AD1492"/>
    <mergeCell ref="B1493:I1493"/>
    <mergeCell ref="Q1493:R1493"/>
    <mergeCell ref="W1493:X1493"/>
    <mergeCell ref="AC1493:AD1493"/>
    <mergeCell ref="B1494:I1494"/>
    <mergeCell ref="Q1494:R1494"/>
    <mergeCell ref="W1494:X1494"/>
    <mergeCell ref="AC1494:AD1494"/>
    <mergeCell ref="B1501:I1501"/>
    <mergeCell ref="Q1501:R1501"/>
    <mergeCell ref="W1501:X1501"/>
    <mergeCell ref="AC1501:AD1501"/>
    <mergeCell ref="B1502:I1502"/>
    <mergeCell ref="Q1502:R1502"/>
    <mergeCell ref="W1502:X1502"/>
    <mergeCell ref="AC1502:AD1502"/>
    <mergeCell ref="B1503:I1503"/>
    <mergeCell ref="Q1503:R1503"/>
    <mergeCell ref="W1503:X1503"/>
    <mergeCell ref="AC1503:AD1503"/>
    <mergeCell ref="B1498:I1498"/>
    <mergeCell ref="Q1498:R1498"/>
    <mergeCell ref="W1498:X1498"/>
    <mergeCell ref="AC1498:AD1498"/>
    <mergeCell ref="B1499:I1499"/>
    <mergeCell ref="Q1499:R1499"/>
    <mergeCell ref="W1499:X1499"/>
    <mergeCell ref="AC1499:AD1499"/>
    <mergeCell ref="B1500:I1500"/>
    <mergeCell ref="Q1500:R1500"/>
    <mergeCell ref="W1500:X1500"/>
    <mergeCell ref="AC1500:AD1500"/>
    <mergeCell ref="B1507:I1507"/>
    <mergeCell ref="Q1507:R1507"/>
    <mergeCell ref="W1507:X1507"/>
    <mergeCell ref="AC1507:AD1507"/>
    <mergeCell ref="B1508:I1508"/>
    <mergeCell ref="Q1508:R1508"/>
    <mergeCell ref="W1508:X1508"/>
    <mergeCell ref="AC1508:AD1508"/>
    <mergeCell ref="B1509:I1509"/>
    <mergeCell ref="Q1509:R1509"/>
    <mergeCell ref="W1509:X1509"/>
    <mergeCell ref="AC1509:AD1509"/>
    <mergeCell ref="B1504:I1504"/>
    <mergeCell ref="Q1504:R1504"/>
    <mergeCell ref="W1504:X1504"/>
    <mergeCell ref="AC1504:AD1504"/>
    <mergeCell ref="B1505:I1505"/>
    <mergeCell ref="Q1505:R1505"/>
    <mergeCell ref="W1505:X1505"/>
    <mergeCell ref="AC1505:AD1505"/>
    <mergeCell ref="B1506:I1506"/>
    <mergeCell ref="Q1506:R1506"/>
    <mergeCell ref="W1506:X1506"/>
    <mergeCell ref="AC1506:AD1506"/>
    <mergeCell ref="B1513:I1513"/>
    <mergeCell ref="Q1513:R1513"/>
    <mergeCell ref="W1513:X1513"/>
    <mergeCell ref="AC1513:AD1513"/>
    <mergeCell ref="B1514:I1514"/>
    <mergeCell ref="Q1514:R1514"/>
    <mergeCell ref="W1514:X1514"/>
    <mergeCell ref="AC1514:AD1514"/>
    <mergeCell ref="B1515:I1515"/>
    <mergeCell ref="Q1515:R1515"/>
    <mergeCell ref="W1515:X1515"/>
    <mergeCell ref="AC1515:AD1515"/>
    <mergeCell ref="B1510:I1510"/>
    <mergeCell ref="Q1510:R1510"/>
    <mergeCell ref="W1510:X1510"/>
    <mergeCell ref="AC1510:AD1510"/>
    <mergeCell ref="B1511:I1511"/>
    <mergeCell ref="Q1511:R1511"/>
    <mergeCell ref="W1511:X1511"/>
    <mergeCell ref="AC1511:AD1511"/>
    <mergeCell ref="B1512:I1512"/>
    <mergeCell ref="Q1512:R1512"/>
    <mergeCell ref="W1512:X1512"/>
    <mergeCell ref="AC1512:AD1512"/>
    <mergeCell ref="B1519:I1519"/>
    <mergeCell ref="Q1519:R1519"/>
    <mergeCell ref="W1519:X1519"/>
    <mergeCell ref="AC1519:AD1519"/>
    <mergeCell ref="B1520:I1520"/>
    <mergeCell ref="Q1520:R1520"/>
    <mergeCell ref="W1520:X1520"/>
    <mergeCell ref="AC1520:AD1520"/>
    <mergeCell ref="B1521:I1521"/>
    <mergeCell ref="Q1521:R1521"/>
    <mergeCell ref="W1521:X1521"/>
    <mergeCell ref="AC1521:AD1521"/>
    <mergeCell ref="B1516:I1516"/>
    <mergeCell ref="Q1516:R1516"/>
    <mergeCell ref="W1516:X1516"/>
    <mergeCell ref="AC1516:AD1516"/>
    <mergeCell ref="B1517:I1517"/>
    <mergeCell ref="Q1517:R1517"/>
    <mergeCell ref="W1517:X1517"/>
    <mergeCell ref="AC1517:AD1517"/>
    <mergeCell ref="B1518:I1518"/>
    <mergeCell ref="Q1518:R1518"/>
    <mergeCell ref="W1518:X1518"/>
    <mergeCell ref="AC1518:AD1518"/>
    <mergeCell ref="B1525:I1525"/>
    <mergeCell ref="Q1525:R1525"/>
    <mergeCell ref="W1525:X1525"/>
    <mergeCell ref="AC1525:AD1525"/>
    <mergeCell ref="B1526:I1526"/>
    <mergeCell ref="Q1526:R1526"/>
    <mergeCell ref="W1526:X1526"/>
    <mergeCell ref="AC1526:AD1526"/>
    <mergeCell ref="B1527:I1527"/>
    <mergeCell ref="Q1527:R1527"/>
    <mergeCell ref="W1527:X1527"/>
    <mergeCell ref="AC1527:AD1527"/>
    <mergeCell ref="B1522:I1522"/>
    <mergeCell ref="Q1522:R1522"/>
    <mergeCell ref="W1522:X1522"/>
    <mergeCell ref="AC1522:AD1522"/>
    <mergeCell ref="B1523:I1523"/>
    <mergeCell ref="Q1523:R1523"/>
    <mergeCell ref="W1523:X1523"/>
    <mergeCell ref="AC1523:AD1523"/>
    <mergeCell ref="B1524:I1524"/>
    <mergeCell ref="Q1524:R1524"/>
    <mergeCell ref="W1524:X1524"/>
    <mergeCell ref="AC1524:AD1524"/>
    <mergeCell ref="B1531:I1531"/>
    <mergeCell ref="Q1531:R1531"/>
    <mergeCell ref="W1531:X1531"/>
    <mergeCell ref="AC1531:AD1531"/>
    <mergeCell ref="B1532:I1532"/>
    <mergeCell ref="Q1532:R1532"/>
    <mergeCell ref="W1532:X1532"/>
    <mergeCell ref="AC1532:AD1532"/>
    <mergeCell ref="B1533:I1533"/>
    <mergeCell ref="Q1533:R1533"/>
    <mergeCell ref="W1533:X1533"/>
    <mergeCell ref="AC1533:AD1533"/>
    <mergeCell ref="B1528:I1528"/>
    <mergeCell ref="Q1528:R1528"/>
    <mergeCell ref="W1528:X1528"/>
    <mergeCell ref="AC1528:AD1528"/>
    <mergeCell ref="B1529:I1529"/>
    <mergeCell ref="Q1529:R1529"/>
    <mergeCell ref="W1529:X1529"/>
    <mergeCell ref="AC1529:AD1529"/>
    <mergeCell ref="B1530:I1530"/>
    <mergeCell ref="Q1530:R1530"/>
    <mergeCell ref="W1530:X1530"/>
    <mergeCell ref="AC1530:AD1530"/>
    <mergeCell ref="B1537:I1537"/>
    <mergeCell ref="Q1537:R1537"/>
    <mergeCell ref="W1537:X1537"/>
    <mergeCell ref="AC1537:AD1537"/>
    <mergeCell ref="B1538:I1538"/>
    <mergeCell ref="Q1538:R1538"/>
    <mergeCell ref="W1538:X1538"/>
    <mergeCell ref="AC1538:AD1538"/>
    <mergeCell ref="B1539:I1539"/>
    <mergeCell ref="Q1539:R1539"/>
    <mergeCell ref="W1539:X1539"/>
    <mergeCell ref="AC1539:AD1539"/>
    <mergeCell ref="B1534:I1534"/>
    <mergeCell ref="Q1534:R1534"/>
    <mergeCell ref="W1534:X1534"/>
    <mergeCell ref="AC1534:AD1534"/>
    <mergeCell ref="B1535:I1535"/>
    <mergeCell ref="Q1535:R1535"/>
    <mergeCell ref="W1535:X1535"/>
    <mergeCell ref="AC1535:AD1535"/>
    <mergeCell ref="B1536:I1536"/>
    <mergeCell ref="Q1536:R1536"/>
    <mergeCell ref="W1536:X1536"/>
    <mergeCell ref="AC1536:AD1536"/>
    <mergeCell ref="B1543:I1543"/>
    <mergeCell ref="Q1543:R1543"/>
    <mergeCell ref="W1543:X1543"/>
    <mergeCell ref="AC1543:AD1543"/>
    <mergeCell ref="B1544:I1544"/>
    <mergeCell ref="Q1544:R1544"/>
    <mergeCell ref="W1544:X1544"/>
    <mergeCell ref="AC1544:AD1544"/>
    <mergeCell ref="B1545:I1545"/>
    <mergeCell ref="Q1545:R1545"/>
    <mergeCell ref="W1545:X1545"/>
    <mergeCell ref="AC1545:AD1545"/>
    <mergeCell ref="B1540:I1540"/>
    <mergeCell ref="Q1540:R1540"/>
    <mergeCell ref="W1540:X1540"/>
    <mergeCell ref="AC1540:AD1540"/>
    <mergeCell ref="B1541:I1541"/>
    <mergeCell ref="Q1541:R1541"/>
    <mergeCell ref="W1541:X1541"/>
    <mergeCell ref="AC1541:AD1541"/>
    <mergeCell ref="B1542:I1542"/>
    <mergeCell ref="Q1542:R1542"/>
    <mergeCell ref="W1542:X1542"/>
    <mergeCell ref="AC1542:AD1542"/>
    <mergeCell ref="B1549:I1549"/>
    <mergeCell ref="Q1549:R1549"/>
    <mergeCell ref="W1549:X1549"/>
    <mergeCell ref="AC1549:AD1549"/>
    <mergeCell ref="B1550:I1550"/>
    <mergeCell ref="Q1550:R1550"/>
    <mergeCell ref="W1550:X1550"/>
    <mergeCell ref="AC1550:AD1550"/>
    <mergeCell ref="B1551:I1551"/>
    <mergeCell ref="Q1551:R1551"/>
    <mergeCell ref="W1551:X1551"/>
    <mergeCell ref="AC1551:AD1551"/>
    <mergeCell ref="B1546:I1546"/>
    <mergeCell ref="Q1546:R1546"/>
    <mergeCell ref="W1546:X1546"/>
    <mergeCell ref="AC1546:AD1546"/>
    <mergeCell ref="B1547:I1547"/>
    <mergeCell ref="Q1547:R1547"/>
    <mergeCell ref="W1547:X1547"/>
    <mergeCell ref="AC1547:AD1547"/>
    <mergeCell ref="B1548:I1548"/>
    <mergeCell ref="Q1548:R1548"/>
    <mergeCell ref="W1548:X1548"/>
    <mergeCell ref="AC1548:AD1548"/>
    <mergeCell ref="B1555:I1555"/>
    <mergeCell ref="Q1555:R1555"/>
    <mergeCell ref="W1555:X1555"/>
    <mergeCell ref="AC1555:AD1555"/>
    <mergeCell ref="B1556:I1556"/>
    <mergeCell ref="Q1556:R1556"/>
    <mergeCell ref="W1556:X1556"/>
    <mergeCell ref="AC1556:AD1556"/>
    <mergeCell ref="B1557:I1557"/>
    <mergeCell ref="Q1557:R1557"/>
    <mergeCell ref="W1557:X1557"/>
    <mergeCell ref="AC1557:AD1557"/>
    <mergeCell ref="B1552:I1552"/>
    <mergeCell ref="Q1552:R1552"/>
    <mergeCell ref="W1552:X1552"/>
    <mergeCell ref="AC1552:AD1552"/>
    <mergeCell ref="B1553:I1553"/>
    <mergeCell ref="Q1553:R1553"/>
    <mergeCell ref="W1553:X1553"/>
    <mergeCell ref="AC1553:AD1553"/>
    <mergeCell ref="B1554:I1554"/>
    <mergeCell ref="Q1554:R1554"/>
    <mergeCell ref="W1554:X1554"/>
    <mergeCell ref="AC1554:AD1554"/>
    <mergeCell ref="B1561:I1561"/>
    <mergeCell ref="Q1561:R1561"/>
    <mergeCell ref="W1561:X1561"/>
    <mergeCell ref="AC1561:AD1561"/>
    <mergeCell ref="B1562:I1562"/>
    <mergeCell ref="Q1562:R1562"/>
    <mergeCell ref="W1562:X1562"/>
    <mergeCell ref="AC1562:AD1562"/>
    <mergeCell ref="B1563:I1563"/>
    <mergeCell ref="Q1563:R1563"/>
    <mergeCell ref="W1563:X1563"/>
    <mergeCell ref="AC1563:AD1563"/>
    <mergeCell ref="B1558:I1558"/>
    <mergeCell ref="Q1558:R1558"/>
    <mergeCell ref="W1558:X1558"/>
    <mergeCell ref="AC1558:AD1558"/>
    <mergeCell ref="B1559:I1559"/>
    <mergeCell ref="Q1559:R1559"/>
    <mergeCell ref="W1559:X1559"/>
    <mergeCell ref="AC1559:AD1559"/>
    <mergeCell ref="B1560:I1560"/>
    <mergeCell ref="Q1560:R1560"/>
    <mergeCell ref="W1560:X1560"/>
    <mergeCell ref="AC1560:AD1560"/>
    <mergeCell ref="B1567:I1567"/>
    <mergeCell ref="Q1567:R1567"/>
    <mergeCell ref="W1567:X1567"/>
    <mergeCell ref="AC1567:AD1567"/>
    <mergeCell ref="B1568:I1568"/>
    <mergeCell ref="Q1568:R1568"/>
    <mergeCell ref="W1568:X1568"/>
    <mergeCell ref="AC1568:AD1568"/>
    <mergeCell ref="B1569:I1569"/>
    <mergeCell ref="Q1569:R1569"/>
    <mergeCell ref="W1569:X1569"/>
    <mergeCell ref="AC1569:AD1569"/>
    <mergeCell ref="B1564:I1564"/>
    <mergeCell ref="Q1564:R1564"/>
    <mergeCell ref="W1564:X1564"/>
    <mergeCell ref="AC1564:AD1564"/>
    <mergeCell ref="B1565:I1565"/>
    <mergeCell ref="Q1565:R1565"/>
    <mergeCell ref="W1565:X1565"/>
    <mergeCell ref="AC1565:AD1565"/>
    <mergeCell ref="B1566:I1566"/>
    <mergeCell ref="Q1566:R1566"/>
    <mergeCell ref="W1566:X1566"/>
    <mergeCell ref="AC1566:AD1566"/>
    <mergeCell ref="B1573:I1573"/>
    <mergeCell ref="Q1573:R1573"/>
    <mergeCell ref="W1573:X1573"/>
    <mergeCell ref="AC1573:AD1573"/>
    <mergeCell ref="B1574:I1574"/>
    <mergeCell ref="Q1574:R1574"/>
    <mergeCell ref="W1574:X1574"/>
    <mergeCell ref="AC1574:AD1574"/>
    <mergeCell ref="B1575:I1575"/>
    <mergeCell ref="Q1575:R1575"/>
    <mergeCell ref="W1575:X1575"/>
    <mergeCell ref="AC1575:AD1575"/>
    <mergeCell ref="B1570:I1570"/>
    <mergeCell ref="Q1570:R1570"/>
    <mergeCell ref="W1570:X1570"/>
    <mergeCell ref="AC1570:AD1570"/>
    <mergeCell ref="B1571:I1571"/>
    <mergeCell ref="Q1571:R1571"/>
    <mergeCell ref="W1571:X1571"/>
    <mergeCell ref="AC1571:AD1571"/>
    <mergeCell ref="B1572:I1572"/>
    <mergeCell ref="Q1572:R1572"/>
    <mergeCell ref="W1572:X1572"/>
    <mergeCell ref="AC1572:AD1572"/>
    <mergeCell ref="B1579:I1579"/>
    <mergeCell ref="Q1579:R1579"/>
    <mergeCell ref="W1579:X1579"/>
    <mergeCell ref="AC1579:AD1579"/>
    <mergeCell ref="B1580:I1580"/>
    <mergeCell ref="Q1580:R1580"/>
    <mergeCell ref="W1580:X1580"/>
    <mergeCell ref="AC1580:AD1580"/>
    <mergeCell ref="B1581:I1581"/>
    <mergeCell ref="Q1581:R1581"/>
    <mergeCell ref="W1581:X1581"/>
    <mergeCell ref="AC1581:AD1581"/>
    <mergeCell ref="B1576:I1576"/>
    <mergeCell ref="Q1576:R1576"/>
    <mergeCell ref="W1576:X1576"/>
    <mergeCell ref="AC1576:AD1576"/>
    <mergeCell ref="B1577:I1577"/>
    <mergeCell ref="Q1577:R1577"/>
    <mergeCell ref="W1577:X1577"/>
    <mergeCell ref="AC1577:AD1577"/>
    <mergeCell ref="B1578:I1578"/>
    <mergeCell ref="Q1578:R1578"/>
    <mergeCell ref="W1578:X1578"/>
    <mergeCell ref="AC1578:AD1578"/>
    <mergeCell ref="B1585:I1585"/>
    <mergeCell ref="Q1585:R1585"/>
    <mergeCell ref="W1585:X1585"/>
    <mergeCell ref="AC1585:AD1585"/>
    <mergeCell ref="B1586:I1586"/>
    <mergeCell ref="Q1586:R1586"/>
    <mergeCell ref="W1586:X1586"/>
    <mergeCell ref="AC1586:AD1586"/>
    <mergeCell ref="B1587:I1587"/>
    <mergeCell ref="Q1587:R1587"/>
    <mergeCell ref="W1587:X1587"/>
    <mergeCell ref="AC1587:AD1587"/>
    <mergeCell ref="B1582:I1582"/>
    <mergeCell ref="Q1582:R1582"/>
    <mergeCell ref="W1582:X1582"/>
    <mergeCell ref="AC1582:AD1582"/>
    <mergeCell ref="B1583:I1583"/>
    <mergeCell ref="Q1583:R1583"/>
    <mergeCell ref="W1583:X1583"/>
    <mergeCell ref="AC1583:AD1583"/>
    <mergeCell ref="B1584:I1584"/>
    <mergeCell ref="Q1584:R1584"/>
    <mergeCell ref="W1584:X1584"/>
    <mergeCell ref="AC1584:AD1584"/>
    <mergeCell ref="B1591:I1591"/>
    <mergeCell ref="Q1591:R1591"/>
    <mergeCell ref="W1591:X1591"/>
    <mergeCell ref="AC1591:AD1591"/>
    <mergeCell ref="B1592:I1592"/>
    <mergeCell ref="Q1592:R1592"/>
    <mergeCell ref="W1592:X1592"/>
    <mergeCell ref="AC1592:AD1592"/>
    <mergeCell ref="B1593:I1593"/>
    <mergeCell ref="Q1593:R1593"/>
    <mergeCell ref="W1593:X1593"/>
    <mergeCell ref="AC1593:AD1593"/>
    <mergeCell ref="B1588:I1588"/>
    <mergeCell ref="Q1588:R1588"/>
    <mergeCell ref="W1588:X1588"/>
    <mergeCell ref="AC1588:AD1588"/>
    <mergeCell ref="B1589:I1589"/>
    <mergeCell ref="Q1589:R1589"/>
    <mergeCell ref="W1589:X1589"/>
    <mergeCell ref="AC1589:AD1589"/>
    <mergeCell ref="B1590:I1590"/>
    <mergeCell ref="Q1590:R1590"/>
    <mergeCell ref="W1590:X1590"/>
    <mergeCell ref="AC1590:AD1590"/>
    <mergeCell ref="B1597:I1597"/>
    <mergeCell ref="Q1597:R1597"/>
    <mergeCell ref="W1597:X1597"/>
    <mergeCell ref="AC1597:AD1597"/>
    <mergeCell ref="B1598:I1598"/>
    <mergeCell ref="Q1598:R1598"/>
    <mergeCell ref="W1598:X1598"/>
    <mergeCell ref="AC1598:AD1598"/>
    <mergeCell ref="B1599:I1599"/>
    <mergeCell ref="Q1599:R1599"/>
    <mergeCell ref="W1599:X1599"/>
    <mergeCell ref="AC1599:AD1599"/>
    <mergeCell ref="B1594:I1594"/>
    <mergeCell ref="Q1594:R1594"/>
    <mergeCell ref="W1594:X1594"/>
    <mergeCell ref="AC1594:AD1594"/>
    <mergeCell ref="B1595:I1595"/>
    <mergeCell ref="Q1595:R1595"/>
    <mergeCell ref="W1595:X1595"/>
    <mergeCell ref="AC1595:AD1595"/>
    <mergeCell ref="B1596:I1596"/>
    <mergeCell ref="Q1596:R1596"/>
    <mergeCell ref="W1596:X1596"/>
    <mergeCell ref="AC1596:AD1596"/>
    <mergeCell ref="B1603:I1603"/>
    <mergeCell ref="Q1603:R1603"/>
    <mergeCell ref="W1603:X1603"/>
    <mergeCell ref="AC1603:AD1603"/>
    <mergeCell ref="B1604:I1604"/>
    <mergeCell ref="Q1604:R1604"/>
    <mergeCell ref="W1604:X1604"/>
    <mergeCell ref="AC1604:AD1604"/>
    <mergeCell ref="B1605:I1605"/>
    <mergeCell ref="Q1605:R1605"/>
    <mergeCell ref="W1605:X1605"/>
    <mergeCell ref="AC1605:AD1605"/>
    <mergeCell ref="B1600:I1600"/>
    <mergeCell ref="Q1600:R1600"/>
    <mergeCell ref="W1600:X1600"/>
    <mergeCell ref="AC1600:AD1600"/>
    <mergeCell ref="B1601:I1601"/>
    <mergeCell ref="Q1601:R1601"/>
    <mergeCell ref="W1601:X1601"/>
    <mergeCell ref="AC1601:AD1601"/>
    <mergeCell ref="B1602:I1602"/>
    <mergeCell ref="Q1602:R1602"/>
    <mergeCell ref="W1602:X1602"/>
    <mergeCell ref="AC1602:AD1602"/>
    <mergeCell ref="B1609:I1609"/>
    <mergeCell ref="Q1609:R1609"/>
    <mergeCell ref="W1609:X1609"/>
    <mergeCell ref="AC1609:AD1609"/>
    <mergeCell ref="B1610:I1610"/>
    <mergeCell ref="Q1610:R1610"/>
    <mergeCell ref="W1610:X1610"/>
    <mergeCell ref="AC1610:AD1610"/>
    <mergeCell ref="B1611:I1611"/>
    <mergeCell ref="Q1611:R1611"/>
    <mergeCell ref="W1611:X1611"/>
    <mergeCell ref="AC1611:AD1611"/>
    <mergeCell ref="B1606:I1606"/>
    <mergeCell ref="Q1606:R1606"/>
    <mergeCell ref="W1606:X1606"/>
    <mergeCell ref="AC1606:AD1606"/>
    <mergeCell ref="B1607:I1607"/>
    <mergeCell ref="Q1607:R1607"/>
    <mergeCell ref="W1607:X1607"/>
    <mergeCell ref="AC1607:AD1607"/>
    <mergeCell ref="B1608:I1608"/>
    <mergeCell ref="Q1608:R1608"/>
    <mergeCell ref="W1608:X1608"/>
    <mergeCell ref="AC1608:AD1608"/>
    <mergeCell ref="B1615:I1615"/>
    <mergeCell ref="Q1615:R1615"/>
    <mergeCell ref="W1615:X1615"/>
    <mergeCell ref="AC1615:AD1615"/>
    <mergeCell ref="B1616:I1616"/>
    <mergeCell ref="Q1616:R1616"/>
    <mergeCell ref="W1616:X1616"/>
    <mergeCell ref="AC1616:AD1616"/>
    <mergeCell ref="B1617:I1617"/>
    <mergeCell ref="Q1617:R1617"/>
    <mergeCell ref="W1617:X1617"/>
    <mergeCell ref="AC1617:AD1617"/>
    <mergeCell ref="B1612:I1612"/>
    <mergeCell ref="Q1612:R1612"/>
    <mergeCell ref="W1612:X1612"/>
    <mergeCell ref="AC1612:AD1612"/>
    <mergeCell ref="B1613:I1613"/>
    <mergeCell ref="Q1613:R1613"/>
    <mergeCell ref="W1613:X1613"/>
    <mergeCell ref="AC1613:AD1613"/>
    <mergeCell ref="B1614:I1614"/>
    <mergeCell ref="Q1614:R1614"/>
    <mergeCell ref="W1614:X1614"/>
    <mergeCell ref="AC1614:AD1614"/>
    <mergeCell ref="B1621:I1621"/>
    <mergeCell ref="Q1621:R1621"/>
    <mergeCell ref="W1621:X1621"/>
    <mergeCell ref="AC1621:AD1621"/>
    <mergeCell ref="B1622:I1622"/>
    <mergeCell ref="Q1622:R1622"/>
    <mergeCell ref="W1622:X1622"/>
    <mergeCell ref="AC1622:AD1622"/>
    <mergeCell ref="B1623:I1623"/>
    <mergeCell ref="Q1623:R1623"/>
    <mergeCell ref="W1623:X1623"/>
    <mergeCell ref="AC1623:AD1623"/>
    <mergeCell ref="B1618:I1618"/>
    <mergeCell ref="Q1618:R1618"/>
    <mergeCell ref="W1618:X1618"/>
    <mergeCell ref="AC1618:AD1618"/>
    <mergeCell ref="B1619:I1619"/>
    <mergeCell ref="Q1619:R1619"/>
    <mergeCell ref="W1619:X1619"/>
    <mergeCell ref="AC1619:AD1619"/>
    <mergeCell ref="B1620:I1620"/>
    <mergeCell ref="Q1620:R1620"/>
    <mergeCell ref="W1620:X1620"/>
    <mergeCell ref="AC1620:AD1620"/>
    <mergeCell ref="B1627:I1627"/>
    <mergeCell ref="Q1627:R1627"/>
    <mergeCell ref="W1627:X1627"/>
    <mergeCell ref="AC1627:AD1627"/>
    <mergeCell ref="B1628:I1628"/>
    <mergeCell ref="Q1628:R1628"/>
    <mergeCell ref="W1628:X1628"/>
    <mergeCell ref="AC1628:AD1628"/>
    <mergeCell ref="B1629:I1629"/>
    <mergeCell ref="Q1629:R1629"/>
    <mergeCell ref="W1629:X1629"/>
    <mergeCell ref="AC1629:AD1629"/>
    <mergeCell ref="B1624:I1624"/>
    <mergeCell ref="Q1624:R1624"/>
    <mergeCell ref="W1624:X1624"/>
    <mergeCell ref="AC1624:AD1624"/>
    <mergeCell ref="B1625:I1625"/>
    <mergeCell ref="Q1625:R1625"/>
    <mergeCell ref="W1625:X1625"/>
    <mergeCell ref="AC1625:AD1625"/>
    <mergeCell ref="B1626:I1626"/>
    <mergeCell ref="Q1626:R1626"/>
    <mergeCell ref="W1626:X1626"/>
    <mergeCell ref="AC1626:AD1626"/>
    <mergeCell ref="B1633:I1633"/>
    <mergeCell ref="Q1633:R1633"/>
    <mergeCell ref="W1633:X1633"/>
    <mergeCell ref="AC1633:AD1633"/>
    <mergeCell ref="B1634:I1634"/>
    <mergeCell ref="Q1634:R1634"/>
    <mergeCell ref="W1634:X1634"/>
    <mergeCell ref="AC1634:AD1634"/>
    <mergeCell ref="B1635:I1635"/>
    <mergeCell ref="Q1635:R1635"/>
    <mergeCell ref="W1635:X1635"/>
    <mergeCell ref="AC1635:AD1635"/>
    <mergeCell ref="B1630:I1630"/>
    <mergeCell ref="Q1630:R1630"/>
    <mergeCell ref="W1630:X1630"/>
    <mergeCell ref="AC1630:AD1630"/>
    <mergeCell ref="B1631:I1631"/>
    <mergeCell ref="Q1631:R1631"/>
    <mergeCell ref="W1631:X1631"/>
    <mergeCell ref="AC1631:AD1631"/>
    <mergeCell ref="B1632:I1632"/>
    <mergeCell ref="Q1632:R1632"/>
    <mergeCell ref="W1632:X1632"/>
    <mergeCell ref="AC1632:AD1632"/>
    <mergeCell ref="B1639:I1639"/>
    <mergeCell ref="Q1639:R1639"/>
    <mergeCell ref="W1639:X1639"/>
    <mergeCell ref="AC1639:AD1639"/>
    <mergeCell ref="B1640:I1640"/>
    <mergeCell ref="Q1640:R1640"/>
    <mergeCell ref="W1640:X1640"/>
    <mergeCell ref="AC1640:AD1640"/>
    <mergeCell ref="B1641:I1641"/>
    <mergeCell ref="Q1641:R1641"/>
    <mergeCell ref="W1641:X1641"/>
    <mergeCell ref="AC1641:AD1641"/>
    <mergeCell ref="B1636:I1636"/>
    <mergeCell ref="Q1636:R1636"/>
    <mergeCell ref="W1636:X1636"/>
    <mergeCell ref="AC1636:AD1636"/>
    <mergeCell ref="B1637:I1637"/>
    <mergeCell ref="Q1637:R1637"/>
    <mergeCell ref="W1637:X1637"/>
    <mergeCell ref="AC1637:AD1637"/>
    <mergeCell ref="B1638:I1638"/>
    <mergeCell ref="Q1638:R1638"/>
    <mergeCell ref="W1638:X1638"/>
    <mergeCell ref="AC1638:AD1638"/>
    <mergeCell ref="B1645:I1645"/>
    <mergeCell ref="Q1645:R1645"/>
    <mergeCell ref="W1645:X1645"/>
    <mergeCell ref="AC1645:AD1645"/>
    <mergeCell ref="B1646:I1646"/>
    <mergeCell ref="Q1646:R1646"/>
    <mergeCell ref="W1646:X1646"/>
    <mergeCell ref="AC1646:AD1646"/>
    <mergeCell ref="B1647:I1647"/>
    <mergeCell ref="Q1647:R1647"/>
    <mergeCell ref="W1647:X1647"/>
    <mergeCell ref="AC1647:AD1647"/>
    <mergeCell ref="B1642:I1642"/>
    <mergeCell ref="Q1642:R1642"/>
    <mergeCell ref="W1642:X1642"/>
    <mergeCell ref="AC1642:AD1642"/>
    <mergeCell ref="B1643:I1643"/>
    <mergeCell ref="Q1643:R1643"/>
    <mergeCell ref="W1643:X1643"/>
    <mergeCell ref="AC1643:AD1643"/>
    <mergeCell ref="B1644:I1644"/>
    <mergeCell ref="Q1644:R1644"/>
    <mergeCell ref="W1644:X1644"/>
    <mergeCell ref="AC1644:AD1644"/>
    <mergeCell ref="B1651:I1651"/>
    <mergeCell ref="Q1651:R1651"/>
    <mergeCell ref="W1651:X1651"/>
    <mergeCell ref="AC1651:AD1651"/>
    <mergeCell ref="B1652:I1652"/>
    <mergeCell ref="Q1652:R1652"/>
    <mergeCell ref="W1652:X1652"/>
    <mergeCell ref="AC1652:AD1652"/>
    <mergeCell ref="B1653:I1653"/>
    <mergeCell ref="Q1653:R1653"/>
    <mergeCell ref="W1653:X1653"/>
    <mergeCell ref="AC1653:AD1653"/>
    <mergeCell ref="B1648:I1648"/>
    <mergeCell ref="Q1648:R1648"/>
    <mergeCell ref="W1648:X1648"/>
    <mergeCell ref="AC1648:AD1648"/>
    <mergeCell ref="B1649:I1649"/>
    <mergeCell ref="Q1649:R1649"/>
    <mergeCell ref="W1649:X1649"/>
    <mergeCell ref="AC1649:AD1649"/>
    <mergeCell ref="B1650:I1650"/>
    <mergeCell ref="Q1650:R1650"/>
    <mergeCell ref="W1650:X1650"/>
    <mergeCell ref="AC1650:AD1650"/>
    <mergeCell ref="B1657:I1657"/>
    <mergeCell ref="Q1657:R1657"/>
    <mergeCell ref="W1657:X1657"/>
    <mergeCell ref="AC1657:AD1657"/>
    <mergeCell ref="B1658:I1658"/>
    <mergeCell ref="Q1658:R1658"/>
    <mergeCell ref="W1658:X1658"/>
    <mergeCell ref="AC1658:AD1658"/>
    <mergeCell ref="B1659:I1659"/>
    <mergeCell ref="Q1659:R1659"/>
    <mergeCell ref="W1659:X1659"/>
    <mergeCell ref="AC1659:AD1659"/>
    <mergeCell ref="B1654:I1654"/>
    <mergeCell ref="Q1654:R1654"/>
    <mergeCell ref="W1654:X1654"/>
    <mergeCell ref="AC1654:AD1654"/>
    <mergeCell ref="B1655:I1655"/>
    <mergeCell ref="Q1655:R1655"/>
    <mergeCell ref="W1655:X1655"/>
    <mergeCell ref="AC1655:AD1655"/>
    <mergeCell ref="B1656:I1656"/>
    <mergeCell ref="Q1656:R1656"/>
    <mergeCell ref="W1656:X1656"/>
    <mergeCell ref="AC1656:AD1656"/>
    <mergeCell ref="B1663:I1663"/>
    <mergeCell ref="Q1663:R1663"/>
    <mergeCell ref="W1663:X1663"/>
    <mergeCell ref="AC1663:AD1663"/>
    <mergeCell ref="B1664:I1664"/>
    <mergeCell ref="Q1664:R1664"/>
    <mergeCell ref="W1664:X1664"/>
    <mergeCell ref="AC1664:AD1664"/>
    <mergeCell ref="B1665:I1665"/>
    <mergeCell ref="Q1665:R1665"/>
    <mergeCell ref="W1665:X1665"/>
    <mergeCell ref="AC1665:AD1665"/>
    <mergeCell ref="B1660:I1660"/>
    <mergeCell ref="Q1660:R1660"/>
    <mergeCell ref="W1660:X1660"/>
    <mergeCell ref="AC1660:AD1660"/>
    <mergeCell ref="B1661:I1661"/>
    <mergeCell ref="Q1661:R1661"/>
    <mergeCell ref="W1661:X1661"/>
    <mergeCell ref="AC1661:AD1661"/>
    <mergeCell ref="B1662:I1662"/>
    <mergeCell ref="Q1662:R1662"/>
    <mergeCell ref="W1662:X1662"/>
    <mergeCell ref="AC1662:AD1662"/>
    <mergeCell ref="B1669:I1669"/>
    <mergeCell ref="Q1669:R1669"/>
    <mergeCell ref="W1669:X1669"/>
    <mergeCell ref="AC1669:AD1669"/>
    <mergeCell ref="B1670:I1670"/>
    <mergeCell ref="Q1670:R1670"/>
    <mergeCell ref="W1670:X1670"/>
    <mergeCell ref="AC1670:AD1670"/>
    <mergeCell ref="B1671:I1671"/>
    <mergeCell ref="Q1671:R1671"/>
    <mergeCell ref="W1671:X1671"/>
    <mergeCell ref="AC1671:AD1671"/>
    <mergeCell ref="B1666:I1666"/>
    <mergeCell ref="Q1666:R1666"/>
    <mergeCell ref="W1666:X1666"/>
    <mergeCell ref="AC1666:AD1666"/>
    <mergeCell ref="B1667:I1667"/>
    <mergeCell ref="Q1667:R1667"/>
    <mergeCell ref="W1667:X1667"/>
    <mergeCell ref="AC1667:AD1667"/>
    <mergeCell ref="B1668:I1668"/>
    <mergeCell ref="Q1668:R1668"/>
    <mergeCell ref="W1668:X1668"/>
    <mergeCell ref="AC1668:AD1668"/>
    <mergeCell ref="B1675:I1675"/>
    <mergeCell ref="Q1675:R1675"/>
    <mergeCell ref="W1675:X1675"/>
    <mergeCell ref="AC1675:AD1675"/>
    <mergeCell ref="B1676:I1676"/>
    <mergeCell ref="Q1676:R1676"/>
    <mergeCell ref="W1676:X1676"/>
    <mergeCell ref="AC1676:AD1676"/>
    <mergeCell ref="B1677:I1677"/>
    <mergeCell ref="Q1677:R1677"/>
    <mergeCell ref="W1677:X1677"/>
    <mergeCell ref="AC1677:AD1677"/>
    <mergeCell ref="B1672:I1672"/>
    <mergeCell ref="Q1672:R1672"/>
    <mergeCell ref="W1672:X1672"/>
    <mergeCell ref="AC1672:AD1672"/>
    <mergeCell ref="B1673:I1673"/>
    <mergeCell ref="Q1673:R1673"/>
    <mergeCell ref="W1673:X1673"/>
    <mergeCell ref="AC1673:AD1673"/>
    <mergeCell ref="B1674:I1674"/>
    <mergeCell ref="Q1674:R1674"/>
    <mergeCell ref="W1674:X1674"/>
    <mergeCell ref="AC1674:AD1674"/>
    <mergeCell ref="B1681:I1681"/>
    <mergeCell ref="Q1681:R1681"/>
    <mergeCell ref="W1681:X1681"/>
    <mergeCell ref="AC1681:AD1681"/>
    <mergeCell ref="B1682:I1682"/>
    <mergeCell ref="Q1682:R1682"/>
    <mergeCell ref="W1682:X1682"/>
    <mergeCell ref="AC1682:AD1682"/>
    <mergeCell ref="B1683:I1683"/>
    <mergeCell ref="Q1683:R1683"/>
    <mergeCell ref="W1683:X1683"/>
    <mergeCell ref="AC1683:AD1683"/>
    <mergeCell ref="B1678:I1678"/>
    <mergeCell ref="Q1678:R1678"/>
    <mergeCell ref="W1678:X1678"/>
    <mergeCell ref="AC1678:AD1678"/>
    <mergeCell ref="B1679:I1679"/>
    <mergeCell ref="Q1679:R1679"/>
    <mergeCell ref="W1679:X1679"/>
    <mergeCell ref="AC1679:AD1679"/>
    <mergeCell ref="B1680:I1680"/>
    <mergeCell ref="Q1680:R1680"/>
    <mergeCell ref="W1680:X1680"/>
    <mergeCell ref="AC1680:AD1680"/>
    <mergeCell ref="B1687:I1687"/>
    <mergeCell ref="Q1687:R1687"/>
    <mergeCell ref="W1687:X1687"/>
    <mergeCell ref="AC1687:AD1687"/>
    <mergeCell ref="B1688:I1688"/>
    <mergeCell ref="Q1688:R1688"/>
    <mergeCell ref="W1688:X1688"/>
    <mergeCell ref="AC1688:AD1688"/>
    <mergeCell ref="B1689:I1689"/>
    <mergeCell ref="Q1689:R1689"/>
    <mergeCell ref="W1689:X1689"/>
    <mergeCell ref="AC1689:AD1689"/>
    <mergeCell ref="B1684:I1684"/>
    <mergeCell ref="Q1684:R1684"/>
    <mergeCell ref="W1684:X1684"/>
    <mergeCell ref="AC1684:AD1684"/>
    <mergeCell ref="B1685:I1685"/>
    <mergeCell ref="Q1685:R1685"/>
    <mergeCell ref="W1685:X1685"/>
    <mergeCell ref="AC1685:AD1685"/>
    <mergeCell ref="B1686:I1686"/>
    <mergeCell ref="Q1686:R1686"/>
    <mergeCell ref="W1686:X1686"/>
    <mergeCell ref="AC1686:AD1686"/>
    <mergeCell ref="B1693:I1693"/>
    <mergeCell ref="Q1693:R1693"/>
    <mergeCell ref="W1693:X1693"/>
    <mergeCell ref="AC1693:AD1693"/>
    <mergeCell ref="B1694:I1694"/>
    <mergeCell ref="Q1694:R1694"/>
    <mergeCell ref="W1694:X1694"/>
    <mergeCell ref="AC1694:AD1694"/>
    <mergeCell ref="B1695:I1695"/>
    <mergeCell ref="Q1695:R1695"/>
    <mergeCell ref="W1695:X1695"/>
    <mergeCell ref="AC1695:AD1695"/>
    <mergeCell ref="B1690:I1690"/>
    <mergeCell ref="Q1690:R1690"/>
    <mergeCell ref="W1690:X1690"/>
    <mergeCell ref="AC1690:AD1690"/>
    <mergeCell ref="B1691:I1691"/>
    <mergeCell ref="Q1691:R1691"/>
    <mergeCell ref="W1691:X1691"/>
    <mergeCell ref="AC1691:AD1691"/>
    <mergeCell ref="B1692:I1692"/>
    <mergeCell ref="Q1692:R1692"/>
    <mergeCell ref="W1692:X1692"/>
    <mergeCell ref="AC1692:AD1692"/>
    <mergeCell ref="B1699:I1699"/>
    <mergeCell ref="Q1699:R1699"/>
    <mergeCell ref="W1699:X1699"/>
    <mergeCell ref="AC1699:AD1699"/>
    <mergeCell ref="B1700:I1700"/>
    <mergeCell ref="Q1700:R1700"/>
    <mergeCell ref="W1700:X1700"/>
    <mergeCell ref="AC1700:AD1700"/>
    <mergeCell ref="B1701:I1701"/>
    <mergeCell ref="Q1701:R1701"/>
    <mergeCell ref="W1701:X1701"/>
    <mergeCell ref="AC1701:AD1701"/>
    <mergeCell ref="B1696:I1696"/>
    <mergeCell ref="Q1696:R1696"/>
    <mergeCell ref="W1696:X1696"/>
    <mergeCell ref="AC1696:AD1696"/>
    <mergeCell ref="B1697:I1697"/>
    <mergeCell ref="Q1697:R1697"/>
    <mergeCell ref="W1697:X1697"/>
    <mergeCell ref="AC1697:AD1697"/>
    <mergeCell ref="B1698:I1698"/>
    <mergeCell ref="Q1698:R1698"/>
    <mergeCell ref="W1698:X1698"/>
    <mergeCell ref="AC1698:AD1698"/>
    <mergeCell ref="B1705:I1705"/>
    <mergeCell ref="Q1705:R1705"/>
    <mergeCell ref="W1705:X1705"/>
    <mergeCell ref="AC1705:AD1705"/>
    <mergeCell ref="B1706:I1706"/>
    <mergeCell ref="Q1706:R1706"/>
    <mergeCell ref="W1706:X1706"/>
    <mergeCell ref="AC1706:AD1706"/>
    <mergeCell ref="B1707:I1707"/>
    <mergeCell ref="Q1707:R1707"/>
    <mergeCell ref="W1707:X1707"/>
    <mergeCell ref="AC1707:AD1707"/>
    <mergeCell ref="B1702:I1702"/>
    <mergeCell ref="Q1702:R1702"/>
    <mergeCell ref="W1702:X1702"/>
    <mergeCell ref="AC1702:AD1702"/>
    <mergeCell ref="B1703:I1703"/>
    <mergeCell ref="Q1703:R1703"/>
    <mergeCell ref="W1703:X1703"/>
    <mergeCell ref="AC1703:AD1703"/>
    <mergeCell ref="B1704:I1704"/>
    <mergeCell ref="Q1704:R1704"/>
    <mergeCell ref="W1704:X1704"/>
    <mergeCell ref="AC1704:AD1704"/>
    <mergeCell ref="B1711:I1711"/>
    <mergeCell ref="Q1711:R1711"/>
    <mergeCell ref="W1711:X1711"/>
    <mergeCell ref="AC1711:AD1711"/>
    <mergeCell ref="B1712:I1712"/>
    <mergeCell ref="Q1712:R1712"/>
    <mergeCell ref="W1712:X1712"/>
    <mergeCell ref="AC1712:AD1712"/>
    <mergeCell ref="B1713:I1713"/>
    <mergeCell ref="Q1713:R1713"/>
    <mergeCell ref="W1713:X1713"/>
    <mergeCell ref="AC1713:AD1713"/>
    <mergeCell ref="B1708:I1708"/>
    <mergeCell ref="Q1708:R1708"/>
    <mergeCell ref="W1708:X1708"/>
    <mergeCell ref="AC1708:AD1708"/>
    <mergeCell ref="B1709:I1709"/>
    <mergeCell ref="Q1709:R1709"/>
    <mergeCell ref="W1709:X1709"/>
    <mergeCell ref="AC1709:AD1709"/>
    <mergeCell ref="B1710:I1710"/>
    <mergeCell ref="Q1710:R1710"/>
    <mergeCell ref="W1710:X1710"/>
    <mergeCell ref="AC1710:AD1710"/>
    <mergeCell ref="B1717:I1717"/>
    <mergeCell ref="Q1717:R1717"/>
    <mergeCell ref="W1717:X1717"/>
    <mergeCell ref="AC1717:AD1717"/>
    <mergeCell ref="B1718:I1718"/>
    <mergeCell ref="Q1718:R1718"/>
    <mergeCell ref="W1718:X1718"/>
    <mergeCell ref="AC1718:AD1718"/>
    <mergeCell ref="B1719:I1719"/>
    <mergeCell ref="Q1719:R1719"/>
    <mergeCell ref="W1719:X1719"/>
    <mergeCell ref="AC1719:AD1719"/>
    <mergeCell ref="B1714:I1714"/>
    <mergeCell ref="Q1714:R1714"/>
    <mergeCell ref="W1714:X1714"/>
    <mergeCell ref="AC1714:AD1714"/>
    <mergeCell ref="B1715:I1715"/>
    <mergeCell ref="Q1715:R1715"/>
    <mergeCell ref="W1715:X1715"/>
    <mergeCell ref="AC1715:AD1715"/>
    <mergeCell ref="B1716:I1716"/>
    <mergeCell ref="Q1716:R1716"/>
    <mergeCell ref="W1716:X1716"/>
    <mergeCell ref="AC1716:AD1716"/>
    <mergeCell ref="B1723:I1723"/>
    <mergeCell ref="Q1723:R1723"/>
    <mergeCell ref="W1723:X1723"/>
    <mergeCell ref="AC1723:AD1723"/>
    <mergeCell ref="B1724:I1724"/>
    <mergeCell ref="Q1724:R1724"/>
    <mergeCell ref="W1724:X1724"/>
    <mergeCell ref="AC1724:AD1724"/>
    <mergeCell ref="B1725:I1725"/>
    <mergeCell ref="Q1725:R1725"/>
    <mergeCell ref="W1725:X1725"/>
    <mergeCell ref="AC1725:AD1725"/>
    <mergeCell ref="B1720:I1720"/>
    <mergeCell ref="Q1720:R1720"/>
    <mergeCell ref="W1720:X1720"/>
    <mergeCell ref="AC1720:AD1720"/>
    <mergeCell ref="B1721:I1721"/>
    <mergeCell ref="Q1721:R1721"/>
    <mergeCell ref="W1721:X1721"/>
    <mergeCell ref="AC1721:AD1721"/>
    <mergeCell ref="B1722:I1722"/>
    <mergeCell ref="Q1722:R1722"/>
    <mergeCell ref="W1722:X1722"/>
    <mergeCell ref="AC1722:AD1722"/>
    <mergeCell ref="B1729:I1729"/>
    <mergeCell ref="Q1729:R1729"/>
    <mergeCell ref="W1729:X1729"/>
    <mergeCell ref="AC1729:AD1729"/>
    <mergeCell ref="B1730:I1730"/>
    <mergeCell ref="Q1730:R1730"/>
    <mergeCell ref="W1730:X1730"/>
    <mergeCell ref="AC1730:AD1730"/>
    <mergeCell ref="B1731:I1731"/>
    <mergeCell ref="Q1731:R1731"/>
    <mergeCell ref="W1731:X1731"/>
    <mergeCell ref="AC1731:AD1731"/>
    <mergeCell ref="B1726:I1726"/>
    <mergeCell ref="Q1726:R1726"/>
    <mergeCell ref="W1726:X1726"/>
    <mergeCell ref="AC1726:AD1726"/>
    <mergeCell ref="B1727:I1727"/>
    <mergeCell ref="Q1727:R1727"/>
    <mergeCell ref="W1727:X1727"/>
    <mergeCell ref="AC1727:AD1727"/>
    <mergeCell ref="B1728:I1728"/>
    <mergeCell ref="Q1728:R1728"/>
    <mergeCell ref="W1728:X1728"/>
    <mergeCell ref="AC1728:AD1728"/>
    <mergeCell ref="B1735:I1735"/>
    <mergeCell ref="Q1735:R1735"/>
    <mergeCell ref="W1735:X1735"/>
    <mergeCell ref="AC1735:AD1735"/>
    <mergeCell ref="B1736:I1736"/>
    <mergeCell ref="Q1736:R1736"/>
    <mergeCell ref="W1736:X1736"/>
    <mergeCell ref="AC1736:AD1736"/>
    <mergeCell ref="B1737:I1737"/>
    <mergeCell ref="Q1737:R1737"/>
    <mergeCell ref="W1737:X1737"/>
    <mergeCell ref="AC1737:AD1737"/>
    <mergeCell ref="B1732:I1732"/>
    <mergeCell ref="Q1732:R1732"/>
    <mergeCell ref="W1732:X1732"/>
    <mergeCell ref="AC1732:AD1732"/>
    <mergeCell ref="B1733:I1733"/>
    <mergeCell ref="Q1733:R1733"/>
    <mergeCell ref="W1733:X1733"/>
    <mergeCell ref="AC1733:AD1733"/>
    <mergeCell ref="B1734:I1734"/>
    <mergeCell ref="Q1734:R1734"/>
    <mergeCell ref="W1734:X1734"/>
    <mergeCell ref="AC1734:AD1734"/>
    <mergeCell ref="B1741:I1741"/>
    <mergeCell ref="Q1741:R1741"/>
    <mergeCell ref="W1741:X1741"/>
    <mergeCell ref="AC1741:AD1741"/>
    <mergeCell ref="B1742:I1742"/>
    <mergeCell ref="Q1742:R1742"/>
    <mergeCell ref="W1742:X1742"/>
    <mergeCell ref="AC1742:AD1742"/>
    <mergeCell ref="B1743:I1743"/>
    <mergeCell ref="Q1743:R1743"/>
    <mergeCell ref="W1743:X1743"/>
    <mergeCell ref="AC1743:AD1743"/>
    <mergeCell ref="B1738:I1738"/>
    <mergeCell ref="Q1738:R1738"/>
    <mergeCell ref="W1738:X1738"/>
    <mergeCell ref="AC1738:AD1738"/>
    <mergeCell ref="B1739:I1739"/>
    <mergeCell ref="Q1739:R1739"/>
    <mergeCell ref="W1739:X1739"/>
    <mergeCell ref="AC1739:AD1739"/>
    <mergeCell ref="B1740:I1740"/>
    <mergeCell ref="Q1740:R1740"/>
    <mergeCell ref="W1740:X1740"/>
    <mergeCell ref="AC1740:AD1740"/>
    <mergeCell ref="B1747:I1747"/>
    <mergeCell ref="Q1747:R1747"/>
    <mergeCell ref="W1747:X1747"/>
    <mergeCell ref="AC1747:AD1747"/>
    <mergeCell ref="B1748:I1748"/>
    <mergeCell ref="Q1748:R1748"/>
    <mergeCell ref="W1748:X1748"/>
    <mergeCell ref="AC1748:AD1748"/>
    <mergeCell ref="B1749:I1749"/>
    <mergeCell ref="Q1749:R1749"/>
    <mergeCell ref="W1749:X1749"/>
    <mergeCell ref="AC1749:AD1749"/>
    <mergeCell ref="B1744:I1744"/>
    <mergeCell ref="Q1744:R1744"/>
    <mergeCell ref="W1744:X1744"/>
    <mergeCell ref="AC1744:AD1744"/>
    <mergeCell ref="B1745:I1745"/>
    <mergeCell ref="Q1745:R1745"/>
    <mergeCell ref="W1745:X1745"/>
    <mergeCell ref="AC1745:AD1745"/>
    <mergeCell ref="B1746:I1746"/>
    <mergeCell ref="Q1746:R1746"/>
    <mergeCell ref="W1746:X1746"/>
    <mergeCell ref="AC1746:AD1746"/>
    <mergeCell ref="B1753:I1753"/>
    <mergeCell ref="Q1753:R1753"/>
    <mergeCell ref="W1753:X1753"/>
    <mergeCell ref="AC1753:AD1753"/>
    <mergeCell ref="B1754:I1754"/>
    <mergeCell ref="Q1754:R1754"/>
    <mergeCell ref="W1754:X1754"/>
    <mergeCell ref="AC1754:AD1754"/>
    <mergeCell ref="B1755:I1755"/>
    <mergeCell ref="Q1755:R1755"/>
    <mergeCell ref="W1755:X1755"/>
    <mergeCell ref="AC1755:AD1755"/>
    <mergeCell ref="B1750:I1750"/>
    <mergeCell ref="Q1750:R1750"/>
    <mergeCell ref="W1750:X1750"/>
    <mergeCell ref="AC1750:AD1750"/>
    <mergeCell ref="B1751:I1751"/>
    <mergeCell ref="Q1751:R1751"/>
    <mergeCell ref="W1751:X1751"/>
    <mergeCell ref="AC1751:AD1751"/>
    <mergeCell ref="B1752:I1752"/>
    <mergeCell ref="Q1752:R1752"/>
    <mergeCell ref="W1752:X1752"/>
    <mergeCell ref="AC1752:AD1752"/>
    <mergeCell ref="B1759:I1759"/>
    <mergeCell ref="Q1759:R1759"/>
    <mergeCell ref="W1759:X1759"/>
    <mergeCell ref="AC1759:AD1759"/>
    <mergeCell ref="B1760:I1760"/>
    <mergeCell ref="Q1760:R1760"/>
    <mergeCell ref="W1760:X1760"/>
    <mergeCell ref="AC1760:AD1760"/>
    <mergeCell ref="B1761:I1761"/>
    <mergeCell ref="Q1761:R1761"/>
    <mergeCell ref="W1761:X1761"/>
    <mergeCell ref="AC1761:AD1761"/>
    <mergeCell ref="B1756:I1756"/>
    <mergeCell ref="Q1756:R1756"/>
    <mergeCell ref="W1756:X1756"/>
    <mergeCell ref="AC1756:AD1756"/>
    <mergeCell ref="B1757:I1757"/>
    <mergeCell ref="Q1757:R1757"/>
    <mergeCell ref="W1757:X1757"/>
    <mergeCell ref="AC1757:AD1757"/>
    <mergeCell ref="B1758:I1758"/>
    <mergeCell ref="Q1758:R1758"/>
    <mergeCell ref="W1758:X1758"/>
    <mergeCell ref="AC1758:AD1758"/>
    <mergeCell ref="B1765:I1765"/>
    <mergeCell ref="Q1765:R1765"/>
    <mergeCell ref="W1765:X1765"/>
    <mergeCell ref="AC1765:AD1765"/>
    <mergeCell ref="B1766:I1766"/>
    <mergeCell ref="Q1766:R1766"/>
    <mergeCell ref="W1766:X1766"/>
    <mergeCell ref="AC1766:AD1766"/>
    <mergeCell ref="B1767:I1767"/>
    <mergeCell ref="Q1767:R1767"/>
    <mergeCell ref="W1767:X1767"/>
    <mergeCell ref="AC1767:AD1767"/>
    <mergeCell ref="B1762:I1762"/>
    <mergeCell ref="Q1762:R1762"/>
    <mergeCell ref="W1762:X1762"/>
    <mergeCell ref="AC1762:AD1762"/>
    <mergeCell ref="B1763:I1763"/>
    <mergeCell ref="Q1763:R1763"/>
    <mergeCell ref="W1763:X1763"/>
    <mergeCell ref="AC1763:AD1763"/>
    <mergeCell ref="B1764:I1764"/>
    <mergeCell ref="Q1764:R1764"/>
    <mergeCell ref="W1764:X1764"/>
    <mergeCell ref="AC1764:AD1764"/>
    <mergeCell ref="B1771:I1771"/>
    <mergeCell ref="Q1771:R1771"/>
    <mergeCell ref="W1771:X1771"/>
    <mergeCell ref="AC1771:AD1771"/>
    <mergeCell ref="B1772:I1772"/>
    <mergeCell ref="Q1772:R1772"/>
    <mergeCell ref="W1772:X1772"/>
    <mergeCell ref="AC1772:AD1772"/>
    <mergeCell ref="B1773:I1773"/>
    <mergeCell ref="Q1773:R1773"/>
    <mergeCell ref="W1773:X1773"/>
    <mergeCell ref="AC1773:AD1773"/>
    <mergeCell ref="B1768:I1768"/>
    <mergeCell ref="Q1768:R1768"/>
    <mergeCell ref="W1768:X1768"/>
    <mergeCell ref="AC1768:AD1768"/>
    <mergeCell ref="B1769:I1769"/>
    <mergeCell ref="Q1769:R1769"/>
    <mergeCell ref="W1769:X1769"/>
    <mergeCell ref="AC1769:AD1769"/>
    <mergeCell ref="B1770:I1770"/>
    <mergeCell ref="Q1770:R1770"/>
    <mergeCell ref="W1770:X1770"/>
    <mergeCell ref="AC1770:AD1770"/>
    <mergeCell ref="B1777:I1777"/>
    <mergeCell ref="Q1777:R1777"/>
    <mergeCell ref="W1777:X1777"/>
    <mergeCell ref="AC1777:AD1777"/>
    <mergeCell ref="B1778:I1778"/>
    <mergeCell ref="Q1778:R1778"/>
    <mergeCell ref="W1778:X1778"/>
    <mergeCell ref="AC1778:AD1778"/>
    <mergeCell ref="B1779:I1779"/>
    <mergeCell ref="Q1779:R1779"/>
    <mergeCell ref="W1779:X1779"/>
    <mergeCell ref="AC1779:AD1779"/>
    <mergeCell ref="B1774:I1774"/>
    <mergeCell ref="Q1774:R1774"/>
    <mergeCell ref="W1774:X1774"/>
    <mergeCell ref="AC1774:AD1774"/>
    <mergeCell ref="B1775:I1775"/>
    <mergeCell ref="Q1775:R1775"/>
    <mergeCell ref="W1775:X1775"/>
    <mergeCell ref="AC1775:AD1775"/>
    <mergeCell ref="B1776:I1776"/>
    <mergeCell ref="Q1776:R1776"/>
    <mergeCell ref="W1776:X1776"/>
    <mergeCell ref="AC1776:AD1776"/>
    <mergeCell ref="B1783:I1783"/>
    <mergeCell ref="Q1783:R1783"/>
    <mergeCell ref="W1783:X1783"/>
    <mergeCell ref="AC1783:AD1783"/>
    <mergeCell ref="B1784:I1784"/>
    <mergeCell ref="Q1784:R1784"/>
    <mergeCell ref="W1784:X1784"/>
    <mergeCell ref="AC1784:AD1784"/>
    <mergeCell ref="B1785:I1785"/>
    <mergeCell ref="Q1785:R1785"/>
    <mergeCell ref="W1785:X1785"/>
    <mergeCell ref="AC1785:AD1785"/>
    <mergeCell ref="B1780:I1780"/>
    <mergeCell ref="Q1780:R1780"/>
    <mergeCell ref="W1780:X1780"/>
    <mergeCell ref="AC1780:AD1780"/>
    <mergeCell ref="B1781:I1781"/>
    <mergeCell ref="Q1781:R1781"/>
    <mergeCell ref="W1781:X1781"/>
    <mergeCell ref="AC1781:AD1781"/>
    <mergeCell ref="B1782:I1782"/>
    <mergeCell ref="Q1782:R1782"/>
    <mergeCell ref="W1782:X1782"/>
    <mergeCell ref="AC1782:AD1782"/>
    <mergeCell ref="B1789:I1789"/>
    <mergeCell ref="Q1789:R1789"/>
    <mergeCell ref="W1789:X1789"/>
    <mergeCell ref="AC1789:AD1789"/>
    <mergeCell ref="B1790:I1790"/>
    <mergeCell ref="Q1790:R1790"/>
    <mergeCell ref="W1790:X1790"/>
    <mergeCell ref="AC1790:AD1790"/>
    <mergeCell ref="B1791:I1791"/>
    <mergeCell ref="Q1791:R1791"/>
    <mergeCell ref="W1791:X1791"/>
    <mergeCell ref="AC1791:AD1791"/>
    <mergeCell ref="B1786:I1786"/>
    <mergeCell ref="Q1786:R1786"/>
    <mergeCell ref="W1786:X1786"/>
    <mergeCell ref="AC1786:AD1786"/>
    <mergeCell ref="B1787:I1787"/>
    <mergeCell ref="Q1787:R1787"/>
    <mergeCell ref="W1787:X1787"/>
    <mergeCell ref="AC1787:AD1787"/>
    <mergeCell ref="B1788:I1788"/>
    <mergeCell ref="Q1788:R1788"/>
    <mergeCell ref="W1788:X1788"/>
    <mergeCell ref="AC1788:AD1788"/>
    <mergeCell ref="B1795:I1795"/>
    <mergeCell ref="Q1795:R1795"/>
    <mergeCell ref="W1795:X1795"/>
    <mergeCell ref="AC1795:AD1795"/>
    <mergeCell ref="B1796:I1796"/>
    <mergeCell ref="Q1796:R1796"/>
    <mergeCell ref="W1796:X1796"/>
    <mergeCell ref="AC1796:AD1796"/>
    <mergeCell ref="B1797:I1797"/>
    <mergeCell ref="Q1797:R1797"/>
    <mergeCell ref="W1797:X1797"/>
    <mergeCell ref="AC1797:AD1797"/>
    <mergeCell ref="B1792:I1792"/>
    <mergeCell ref="Q1792:R1792"/>
    <mergeCell ref="W1792:X1792"/>
    <mergeCell ref="AC1792:AD1792"/>
    <mergeCell ref="B1793:I1793"/>
    <mergeCell ref="Q1793:R1793"/>
    <mergeCell ref="W1793:X1793"/>
    <mergeCell ref="AC1793:AD1793"/>
    <mergeCell ref="B1794:I1794"/>
    <mergeCell ref="Q1794:R1794"/>
    <mergeCell ref="W1794:X1794"/>
    <mergeCell ref="AC1794:AD1794"/>
    <mergeCell ref="B1801:I1801"/>
    <mergeCell ref="Q1801:R1801"/>
    <mergeCell ref="W1801:X1801"/>
    <mergeCell ref="AC1801:AD1801"/>
    <mergeCell ref="B1802:I1802"/>
    <mergeCell ref="Q1802:R1802"/>
    <mergeCell ref="W1802:X1802"/>
    <mergeCell ref="AC1802:AD1802"/>
    <mergeCell ref="B1803:I1803"/>
    <mergeCell ref="Q1803:R1803"/>
    <mergeCell ref="W1803:X1803"/>
    <mergeCell ref="AC1803:AD1803"/>
    <mergeCell ref="B1798:I1798"/>
    <mergeCell ref="Q1798:R1798"/>
    <mergeCell ref="W1798:X1798"/>
    <mergeCell ref="AC1798:AD1798"/>
    <mergeCell ref="B1799:I1799"/>
    <mergeCell ref="Q1799:R1799"/>
    <mergeCell ref="W1799:X1799"/>
    <mergeCell ref="AC1799:AD1799"/>
    <mergeCell ref="B1800:I1800"/>
    <mergeCell ref="Q1800:R1800"/>
    <mergeCell ref="W1800:X1800"/>
    <mergeCell ref="AC1800:AD1800"/>
    <mergeCell ref="B1807:I1807"/>
    <mergeCell ref="Q1807:R1807"/>
    <mergeCell ref="W1807:X1807"/>
    <mergeCell ref="AC1807:AD1807"/>
    <mergeCell ref="B1808:I1808"/>
    <mergeCell ref="Q1808:R1808"/>
    <mergeCell ref="W1808:X1808"/>
    <mergeCell ref="AC1808:AD1808"/>
    <mergeCell ref="B1809:I1809"/>
    <mergeCell ref="Q1809:R1809"/>
    <mergeCell ref="W1809:X1809"/>
    <mergeCell ref="AC1809:AD1809"/>
    <mergeCell ref="B1804:I1804"/>
    <mergeCell ref="Q1804:R1804"/>
    <mergeCell ref="W1804:X1804"/>
    <mergeCell ref="AC1804:AD1804"/>
    <mergeCell ref="B1805:I1805"/>
    <mergeCell ref="Q1805:R1805"/>
    <mergeCell ref="W1805:X1805"/>
    <mergeCell ref="AC1805:AD1805"/>
    <mergeCell ref="B1806:I1806"/>
    <mergeCell ref="Q1806:R1806"/>
    <mergeCell ref="W1806:X1806"/>
    <mergeCell ref="AC1806:AD1806"/>
    <mergeCell ref="B1813:I1813"/>
    <mergeCell ref="Q1813:R1813"/>
    <mergeCell ref="W1813:X1813"/>
    <mergeCell ref="AC1813:AD1813"/>
    <mergeCell ref="B1814:I1814"/>
    <mergeCell ref="Q1814:R1814"/>
    <mergeCell ref="W1814:X1814"/>
    <mergeCell ref="AC1814:AD1814"/>
    <mergeCell ref="B1815:I1815"/>
    <mergeCell ref="Q1815:R1815"/>
    <mergeCell ref="W1815:X1815"/>
    <mergeCell ref="AC1815:AD1815"/>
    <mergeCell ref="B1810:I1810"/>
    <mergeCell ref="Q1810:R1810"/>
    <mergeCell ref="W1810:X1810"/>
    <mergeCell ref="AC1810:AD1810"/>
    <mergeCell ref="B1811:I1811"/>
    <mergeCell ref="Q1811:R1811"/>
    <mergeCell ref="W1811:X1811"/>
    <mergeCell ref="AC1811:AD1811"/>
    <mergeCell ref="B1812:I1812"/>
    <mergeCell ref="Q1812:R1812"/>
    <mergeCell ref="W1812:X1812"/>
    <mergeCell ref="AC1812:AD1812"/>
    <mergeCell ref="B1819:I1819"/>
    <mergeCell ref="Q1819:R1819"/>
    <mergeCell ref="W1819:X1819"/>
    <mergeCell ref="AC1819:AD1819"/>
    <mergeCell ref="B1820:I1820"/>
    <mergeCell ref="Q1820:R1820"/>
    <mergeCell ref="W1820:X1820"/>
    <mergeCell ref="AC1820:AD1820"/>
    <mergeCell ref="B1821:I1821"/>
    <mergeCell ref="Q1821:R1821"/>
    <mergeCell ref="W1821:X1821"/>
    <mergeCell ref="AC1821:AD1821"/>
    <mergeCell ref="B1816:I1816"/>
    <mergeCell ref="Q1816:R1816"/>
    <mergeCell ref="W1816:X1816"/>
    <mergeCell ref="AC1816:AD1816"/>
    <mergeCell ref="B1817:I1817"/>
    <mergeCell ref="Q1817:R1817"/>
    <mergeCell ref="W1817:X1817"/>
    <mergeCell ref="AC1817:AD1817"/>
    <mergeCell ref="B1818:I1818"/>
    <mergeCell ref="Q1818:R1818"/>
    <mergeCell ref="W1818:X1818"/>
    <mergeCell ref="AC1818:AD1818"/>
    <mergeCell ref="B1825:I1825"/>
    <mergeCell ref="Q1825:R1825"/>
    <mergeCell ref="W1825:X1825"/>
    <mergeCell ref="AC1825:AD1825"/>
    <mergeCell ref="B1826:I1826"/>
    <mergeCell ref="Q1826:R1826"/>
    <mergeCell ref="W1826:X1826"/>
    <mergeCell ref="AC1826:AD1826"/>
    <mergeCell ref="B1827:I1827"/>
    <mergeCell ref="Q1827:R1827"/>
    <mergeCell ref="W1827:X1827"/>
    <mergeCell ref="AC1827:AD1827"/>
    <mergeCell ref="B1822:I1822"/>
    <mergeCell ref="Q1822:R1822"/>
    <mergeCell ref="W1822:X1822"/>
    <mergeCell ref="AC1822:AD1822"/>
    <mergeCell ref="B1823:I1823"/>
    <mergeCell ref="Q1823:R1823"/>
    <mergeCell ref="W1823:X1823"/>
    <mergeCell ref="AC1823:AD1823"/>
    <mergeCell ref="B1824:I1824"/>
    <mergeCell ref="Q1824:R1824"/>
    <mergeCell ref="W1824:X1824"/>
    <mergeCell ref="AC1824:AD1824"/>
    <mergeCell ref="B1831:I1831"/>
    <mergeCell ref="Q1831:R1831"/>
    <mergeCell ref="W1831:X1831"/>
    <mergeCell ref="AC1831:AD1831"/>
    <mergeCell ref="B1832:I1832"/>
    <mergeCell ref="Q1832:R1832"/>
    <mergeCell ref="W1832:X1832"/>
    <mergeCell ref="AC1832:AD1832"/>
    <mergeCell ref="B1833:I1833"/>
    <mergeCell ref="Q1833:R1833"/>
    <mergeCell ref="W1833:X1833"/>
    <mergeCell ref="AC1833:AD1833"/>
    <mergeCell ref="B1828:I1828"/>
    <mergeCell ref="Q1828:R1828"/>
    <mergeCell ref="W1828:X1828"/>
    <mergeCell ref="AC1828:AD1828"/>
    <mergeCell ref="B1829:I1829"/>
    <mergeCell ref="Q1829:R1829"/>
    <mergeCell ref="W1829:X1829"/>
    <mergeCell ref="AC1829:AD1829"/>
    <mergeCell ref="B1830:I1830"/>
    <mergeCell ref="Q1830:R1830"/>
    <mergeCell ref="W1830:X1830"/>
    <mergeCell ref="AC1830:AD1830"/>
    <mergeCell ref="B1837:I1837"/>
    <mergeCell ref="Q1837:R1837"/>
    <mergeCell ref="W1837:X1837"/>
    <mergeCell ref="AC1837:AD1837"/>
    <mergeCell ref="B1838:I1838"/>
    <mergeCell ref="Q1838:R1838"/>
    <mergeCell ref="W1838:X1838"/>
    <mergeCell ref="AC1838:AD1838"/>
    <mergeCell ref="B1839:I1839"/>
    <mergeCell ref="Q1839:R1839"/>
    <mergeCell ref="W1839:X1839"/>
    <mergeCell ref="AC1839:AD1839"/>
    <mergeCell ref="B1834:I1834"/>
    <mergeCell ref="Q1834:R1834"/>
    <mergeCell ref="W1834:X1834"/>
    <mergeCell ref="AC1834:AD1834"/>
    <mergeCell ref="B1835:I1835"/>
    <mergeCell ref="Q1835:R1835"/>
    <mergeCell ref="W1835:X1835"/>
    <mergeCell ref="AC1835:AD1835"/>
    <mergeCell ref="B1836:I1836"/>
    <mergeCell ref="Q1836:R1836"/>
    <mergeCell ref="W1836:X1836"/>
    <mergeCell ref="AC1836:AD1836"/>
    <mergeCell ref="B1843:I1843"/>
    <mergeCell ref="Q1843:R1843"/>
    <mergeCell ref="W1843:X1843"/>
    <mergeCell ref="AC1843:AD1843"/>
    <mergeCell ref="B1844:I1844"/>
    <mergeCell ref="Q1844:R1844"/>
    <mergeCell ref="W1844:X1844"/>
    <mergeCell ref="AC1844:AD1844"/>
    <mergeCell ref="B1845:I1845"/>
    <mergeCell ref="Q1845:R1845"/>
    <mergeCell ref="W1845:X1845"/>
    <mergeCell ref="AC1845:AD1845"/>
    <mergeCell ref="B1840:I1840"/>
    <mergeCell ref="Q1840:R1840"/>
    <mergeCell ref="W1840:X1840"/>
    <mergeCell ref="AC1840:AD1840"/>
    <mergeCell ref="B1841:I1841"/>
    <mergeCell ref="Q1841:R1841"/>
    <mergeCell ref="W1841:X1841"/>
    <mergeCell ref="AC1841:AD1841"/>
    <mergeCell ref="B1842:I1842"/>
    <mergeCell ref="Q1842:R1842"/>
    <mergeCell ref="W1842:X1842"/>
    <mergeCell ref="AC1842:AD1842"/>
    <mergeCell ref="B1849:I1849"/>
    <mergeCell ref="Q1849:R1849"/>
    <mergeCell ref="W1849:X1849"/>
    <mergeCell ref="AC1849:AD1849"/>
    <mergeCell ref="B1850:I1850"/>
    <mergeCell ref="Q1850:R1850"/>
    <mergeCell ref="W1850:X1850"/>
    <mergeCell ref="AC1850:AD1850"/>
    <mergeCell ref="B1851:I1851"/>
    <mergeCell ref="Q1851:R1851"/>
    <mergeCell ref="W1851:X1851"/>
    <mergeCell ref="AC1851:AD1851"/>
    <mergeCell ref="B1846:I1846"/>
    <mergeCell ref="Q1846:R1846"/>
    <mergeCell ref="W1846:X1846"/>
    <mergeCell ref="AC1846:AD1846"/>
    <mergeCell ref="B1847:I1847"/>
    <mergeCell ref="Q1847:R1847"/>
    <mergeCell ref="W1847:X1847"/>
    <mergeCell ref="AC1847:AD1847"/>
    <mergeCell ref="B1848:I1848"/>
    <mergeCell ref="Q1848:R1848"/>
    <mergeCell ref="W1848:X1848"/>
    <mergeCell ref="AC1848:AD1848"/>
    <mergeCell ref="B1855:I1855"/>
    <mergeCell ref="Q1855:R1855"/>
    <mergeCell ref="W1855:X1855"/>
    <mergeCell ref="AC1855:AD1855"/>
    <mergeCell ref="B1856:I1856"/>
    <mergeCell ref="Q1856:R1856"/>
    <mergeCell ref="W1856:X1856"/>
    <mergeCell ref="AC1856:AD1856"/>
    <mergeCell ref="B1857:I1857"/>
    <mergeCell ref="Q1857:R1857"/>
    <mergeCell ref="W1857:X1857"/>
    <mergeCell ref="AC1857:AD1857"/>
    <mergeCell ref="B1852:I1852"/>
    <mergeCell ref="Q1852:R1852"/>
    <mergeCell ref="W1852:X1852"/>
    <mergeCell ref="AC1852:AD1852"/>
    <mergeCell ref="B1853:I1853"/>
    <mergeCell ref="Q1853:R1853"/>
    <mergeCell ref="W1853:X1853"/>
    <mergeCell ref="AC1853:AD1853"/>
    <mergeCell ref="B1854:I1854"/>
    <mergeCell ref="Q1854:R1854"/>
    <mergeCell ref="W1854:X1854"/>
    <mergeCell ref="AC1854:AD1854"/>
    <mergeCell ref="B1861:I1861"/>
    <mergeCell ref="Q1861:R1861"/>
    <mergeCell ref="W1861:X1861"/>
    <mergeCell ref="AC1861:AD1861"/>
    <mergeCell ref="B1862:I1862"/>
    <mergeCell ref="Q1862:R1862"/>
    <mergeCell ref="W1862:X1862"/>
    <mergeCell ref="AC1862:AD1862"/>
    <mergeCell ref="B1863:I1863"/>
    <mergeCell ref="Q1863:R1863"/>
    <mergeCell ref="W1863:X1863"/>
    <mergeCell ref="AC1863:AD1863"/>
    <mergeCell ref="B1858:I1858"/>
    <mergeCell ref="Q1858:R1858"/>
    <mergeCell ref="W1858:X1858"/>
    <mergeCell ref="AC1858:AD1858"/>
    <mergeCell ref="B1859:I1859"/>
    <mergeCell ref="Q1859:R1859"/>
    <mergeCell ref="W1859:X1859"/>
    <mergeCell ref="AC1859:AD1859"/>
    <mergeCell ref="B1860:I1860"/>
    <mergeCell ref="Q1860:R1860"/>
    <mergeCell ref="W1860:X1860"/>
    <mergeCell ref="AC1860:AD1860"/>
    <mergeCell ref="B1867:I1867"/>
    <mergeCell ref="Q1867:R1867"/>
    <mergeCell ref="W1867:X1867"/>
    <mergeCell ref="AC1867:AD1867"/>
    <mergeCell ref="B1868:I1868"/>
    <mergeCell ref="Q1868:R1868"/>
    <mergeCell ref="W1868:X1868"/>
    <mergeCell ref="AC1868:AD1868"/>
    <mergeCell ref="B1869:I1869"/>
    <mergeCell ref="Q1869:R1869"/>
    <mergeCell ref="W1869:X1869"/>
    <mergeCell ref="AC1869:AD1869"/>
    <mergeCell ref="B1864:I1864"/>
    <mergeCell ref="Q1864:R1864"/>
    <mergeCell ref="W1864:X1864"/>
    <mergeCell ref="AC1864:AD1864"/>
    <mergeCell ref="B1865:I1865"/>
    <mergeCell ref="Q1865:R1865"/>
    <mergeCell ref="W1865:X1865"/>
    <mergeCell ref="AC1865:AD1865"/>
    <mergeCell ref="B1866:I1866"/>
    <mergeCell ref="Q1866:R1866"/>
    <mergeCell ref="W1866:X1866"/>
    <mergeCell ref="AC1866:AD1866"/>
    <mergeCell ref="B1873:I1873"/>
    <mergeCell ref="Q1873:R1873"/>
    <mergeCell ref="W1873:X1873"/>
    <mergeCell ref="AC1873:AD1873"/>
    <mergeCell ref="B1874:I1874"/>
    <mergeCell ref="Q1874:R1874"/>
    <mergeCell ref="W1874:X1874"/>
    <mergeCell ref="AC1874:AD1874"/>
    <mergeCell ref="B1875:I1875"/>
    <mergeCell ref="Q1875:R1875"/>
    <mergeCell ref="W1875:X1875"/>
    <mergeCell ref="AC1875:AD1875"/>
    <mergeCell ref="B1870:I1870"/>
    <mergeCell ref="Q1870:R1870"/>
    <mergeCell ref="W1870:X1870"/>
    <mergeCell ref="AC1870:AD1870"/>
    <mergeCell ref="B1871:I1871"/>
    <mergeCell ref="Q1871:R1871"/>
    <mergeCell ref="W1871:X1871"/>
    <mergeCell ref="AC1871:AD1871"/>
    <mergeCell ref="B1872:I1872"/>
    <mergeCell ref="Q1872:R1872"/>
    <mergeCell ref="W1872:X1872"/>
    <mergeCell ref="AC1872:AD1872"/>
    <mergeCell ref="B1879:I1879"/>
    <mergeCell ref="Q1879:R1879"/>
    <mergeCell ref="W1879:X1879"/>
    <mergeCell ref="AC1879:AD1879"/>
    <mergeCell ref="B1880:I1880"/>
    <mergeCell ref="Q1880:R1880"/>
    <mergeCell ref="W1880:X1880"/>
    <mergeCell ref="AC1880:AD1880"/>
    <mergeCell ref="B1881:I1881"/>
    <mergeCell ref="Q1881:R1881"/>
    <mergeCell ref="W1881:X1881"/>
    <mergeCell ref="AC1881:AD1881"/>
    <mergeCell ref="B1876:I1876"/>
    <mergeCell ref="Q1876:R1876"/>
    <mergeCell ref="W1876:X1876"/>
    <mergeCell ref="AC1876:AD1876"/>
    <mergeCell ref="B1877:I1877"/>
    <mergeCell ref="Q1877:R1877"/>
    <mergeCell ref="W1877:X1877"/>
    <mergeCell ref="AC1877:AD1877"/>
    <mergeCell ref="B1878:I1878"/>
    <mergeCell ref="Q1878:R1878"/>
    <mergeCell ref="W1878:X1878"/>
    <mergeCell ref="AC1878:AD1878"/>
    <mergeCell ref="B1885:I1885"/>
    <mergeCell ref="Q1885:R1885"/>
    <mergeCell ref="W1885:X1885"/>
    <mergeCell ref="AC1885:AD1885"/>
    <mergeCell ref="B1886:I1886"/>
    <mergeCell ref="Q1886:R1886"/>
    <mergeCell ref="W1886:X1886"/>
    <mergeCell ref="AC1886:AD1886"/>
    <mergeCell ref="B1887:I1887"/>
    <mergeCell ref="Q1887:R1887"/>
    <mergeCell ref="W1887:X1887"/>
    <mergeCell ref="AC1887:AD1887"/>
    <mergeCell ref="B1882:I1882"/>
    <mergeCell ref="Q1882:R1882"/>
    <mergeCell ref="W1882:X1882"/>
    <mergeCell ref="AC1882:AD1882"/>
    <mergeCell ref="B1883:I1883"/>
    <mergeCell ref="Q1883:R1883"/>
    <mergeCell ref="W1883:X1883"/>
    <mergeCell ref="AC1883:AD1883"/>
    <mergeCell ref="B1884:I1884"/>
    <mergeCell ref="Q1884:R1884"/>
    <mergeCell ref="W1884:X1884"/>
    <mergeCell ref="AC1884:AD1884"/>
    <mergeCell ref="B1891:I1891"/>
    <mergeCell ref="Q1891:R1891"/>
    <mergeCell ref="W1891:X1891"/>
    <mergeCell ref="AC1891:AD1891"/>
    <mergeCell ref="B1892:I1892"/>
    <mergeCell ref="Q1892:R1892"/>
    <mergeCell ref="W1892:X1892"/>
    <mergeCell ref="AC1892:AD1892"/>
    <mergeCell ref="B1893:I1893"/>
    <mergeCell ref="Q1893:R1893"/>
    <mergeCell ref="W1893:X1893"/>
    <mergeCell ref="AC1893:AD1893"/>
    <mergeCell ref="B1888:I1888"/>
    <mergeCell ref="Q1888:R1888"/>
    <mergeCell ref="W1888:X1888"/>
    <mergeCell ref="AC1888:AD1888"/>
    <mergeCell ref="B1889:I1889"/>
    <mergeCell ref="Q1889:R1889"/>
    <mergeCell ref="W1889:X1889"/>
    <mergeCell ref="AC1889:AD1889"/>
    <mergeCell ref="B1890:I1890"/>
    <mergeCell ref="Q1890:R1890"/>
    <mergeCell ref="W1890:X1890"/>
    <mergeCell ref="AC1890:AD1890"/>
    <mergeCell ref="B1897:I1897"/>
    <mergeCell ref="Q1897:R1897"/>
    <mergeCell ref="W1897:X1897"/>
    <mergeCell ref="AC1897:AD1897"/>
    <mergeCell ref="B1898:I1898"/>
    <mergeCell ref="Q1898:R1898"/>
    <mergeCell ref="W1898:X1898"/>
    <mergeCell ref="AC1898:AD1898"/>
    <mergeCell ref="B1899:I1899"/>
    <mergeCell ref="Q1899:R1899"/>
    <mergeCell ref="W1899:X1899"/>
    <mergeCell ref="AC1899:AD1899"/>
    <mergeCell ref="B1894:I1894"/>
    <mergeCell ref="Q1894:R1894"/>
    <mergeCell ref="W1894:X1894"/>
    <mergeCell ref="AC1894:AD1894"/>
    <mergeCell ref="B1895:I1895"/>
    <mergeCell ref="Q1895:R1895"/>
    <mergeCell ref="W1895:X1895"/>
    <mergeCell ref="AC1895:AD1895"/>
    <mergeCell ref="B1896:I1896"/>
    <mergeCell ref="Q1896:R1896"/>
    <mergeCell ref="W1896:X1896"/>
    <mergeCell ref="AC1896:AD1896"/>
    <mergeCell ref="B1903:I1903"/>
    <mergeCell ref="Q1903:R1903"/>
    <mergeCell ref="W1903:X1903"/>
    <mergeCell ref="AC1903:AD1903"/>
    <mergeCell ref="B1904:I1904"/>
    <mergeCell ref="Q1904:R1904"/>
    <mergeCell ref="W1904:X1904"/>
    <mergeCell ref="AC1904:AD1904"/>
    <mergeCell ref="B1905:I1905"/>
    <mergeCell ref="Q1905:R1905"/>
    <mergeCell ref="W1905:X1905"/>
    <mergeCell ref="AC1905:AD1905"/>
    <mergeCell ref="B1900:I1900"/>
    <mergeCell ref="Q1900:R1900"/>
    <mergeCell ref="W1900:X1900"/>
    <mergeCell ref="AC1900:AD1900"/>
    <mergeCell ref="B1901:I1901"/>
    <mergeCell ref="Q1901:R1901"/>
    <mergeCell ref="W1901:X1901"/>
    <mergeCell ref="AC1901:AD1901"/>
    <mergeCell ref="B1902:I1902"/>
    <mergeCell ref="Q1902:R1902"/>
    <mergeCell ref="W1902:X1902"/>
    <mergeCell ref="AC1902:AD1902"/>
    <mergeCell ref="B1909:I1909"/>
    <mergeCell ref="Q1909:R1909"/>
    <mergeCell ref="W1909:X1909"/>
    <mergeCell ref="AC1909:AD1909"/>
    <mergeCell ref="B1910:I1910"/>
    <mergeCell ref="Q1910:R1910"/>
    <mergeCell ref="W1910:X1910"/>
    <mergeCell ref="AC1910:AD1910"/>
    <mergeCell ref="B1911:I1911"/>
    <mergeCell ref="Q1911:R1911"/>
    <mergeCell ref="W1911:X1911"/>
    <mergeCell ref="AC1911:AD1911"/>
    <mergeCell ref="B1906:I1906"/>
    <mergeCell ref="Q1906:R1906"/>
    <mergeCell ref="W1906:X1906"/>
    <mergeCell ref="AC1906:AD1906"/>
    <mergeCell ref="B1907:I1907"/>
    <mergeCell ref="Q1907:R1907"/>
    <mergeCell ref="W1907:X1907"/>
    <mergeCell ref="AC1907:AD1907"/>
    <mergeCell ref="B1908:I1908"/>
    <mergeCell ref="Q1908:R1908"/>
    <mergeCell ref="W1908:X1908"/>
    <mergeCell ref="AC1908:AD1908"/>
    <mergeCell ref="B1915:I1915"/>
    <mergeCell ref="Q1915:R1915"/>
    <mergeCell ref="W1915:X1915"/>
    <mergeCell ref="AC1915:AD1915"/>
    <mergeCell ref="B1916:I1916"/>
    <mergeCell ref="Q1916:R1916"/>
    <mergeCell ref="W1916:X1916"/>
    <mergeCell ref="AC1916:AD1916"/>
    <mergeCell ref="B1917:I1917"/>
    <mergeCell ref="Q1917:R1917"/>
    <mergeCell ref="W1917:X1917"/>
    <mergeCell ref="AC1917:AD1917"/>
    <mergeCell ref="B1912:I1912"/>
    <mergeCell ref="Q1912:R1912"/>
    <mergeCell ref="W1912:X1912"/>
    <mergeCell ref="AC1912:AD1912"/>
    <mergeCell ref="B1913:I1913"/>
    <mergeCell ref="Q1913:R1913"/>
    <mergeCell ref="W1913:X1913"/>
    <mergeCell ref="AC1913:AD1913"/>
    <mergeCell ref="B1914:I1914"/>
    <mergeCell ref="Q1914:R1914"/>
    <mergeCell ref="W1914:X1914"/>
    <mergeCell ref="AC1914:AD1914"/>
    <mergeCell ref="B1921:I1921"/>
    <mergeCell ref="Q1921:R1921"/>
    <mergeCell ref="W1921:X1921"/>
    <mergeCell ref="AC1921:AD1921"/>
    <mergeCell ref="B1922:I1922"/>
    <mergeCell ref="Q1922:R1922"/>
    <mergeCell ref="W1922:X1922"/>
    <mergeCell ref="AC1922:AD1922"/>
    <mergeCell ref="B1923:I1923"/>
    <mergeCell ref="Q1923:R1923"/>
    <mergeCell ref="W1923:X1923"/>
    <mergeCell ref="AC1923:AD1923"/>
    <mergeCell ref="B1918:I1918"/>
    <mergeCell ref="Q1918:R1918"/>
    <mergeCell ref="W1918:X1918"/>
    <mergeCell ref="AC1918:AD1918"/>
    <mergeCell ref="B1919:I1919"/>
    <mergeCell ref="Q1919:R1919"/>
    <mergeCell ref="W1919:X1919"/>
    <mergeCell ref="AC1919:AD1919"/>
    <mergeCell ref="B1920:I1920"/>
    <mergeCell ref="Q1920:R1920"/>
    <mergeCell ref="W1920:X1920"/>
    <mergeCell ref="AC1920:AD1920"/>
    <mergeCell ref="B1927:I1927"/>
    <mergeCell ref="Q1927:R1927"/>
    <mergeCell ref="W1927:X1927"/>
    <mergeCell ref="AC1927:AD1927"/>
    <mergeCell ref="B1928:I1928"/>
    <mergeCell ref="Q1928:R1928"/>
    <mergeCell ref="W1928:X1928"/>
    <mergeCell ref="AC1928:AD1928"/>
    <mergeCell ref="B1929:I1929"/>
    <mergeCell ref="Q1929:R1929"/>
    <mergeCell ref="W1929:X1929"/>
    <mergeCell ref="AC1929:AD1929"/>
    <mergeCell ref="B1924:I1924"/>
    <mergeCell ref="Q1924:R1924"/>
    <mergeCell ref="W1924:X1924"/>
    <mergeCell ref="AC1924:AD1924"/>
    <mergeCell ref="B1925:I1925"/>
    <mergeCell ref="Q1925:R1925"/>
    <mergeCell ref="W1925:X1925"/>
    <mergeCell ref="AC1925:AD1925"/>
    <mergeCell ref="B1926:I1926"/>
    <mergeCell ref="Q1926:R1926"/>
    <mergeCell ref="W1926:X1926"/>
    <mergeCell ref="AC1926:AD1926"/>
    <mergeCell ref="B1933:I1933"/>
    <mergeCell ref="Q1933:R1933"/>
    <mergeCell ref="W1933:X1933"/>
    <mergeCell ref="AC1933:AD1933"/>
    <mergeCell ref="B1934:I1934"/>
    <mergeCell ref="Q1934:R1934"/>
    <mergeCell ref="W1934:X1934"/>
    <mergeCell ref="AC1934:AD1934"/>
    <mergeCell ref="B1935:I1935"/>
    <mergeCell ref="Q1935:R1935"/>
    <mergeCell ref="W1935:X1935"/>
    <mergeCell ref="AC1935:AD1935"/>
    <mergeCell ref="B1930:I1930"/>
    <mergeCell ref="Q1930:R1930"/>
    <mergeCell ref="W1930:X1930"/>
    <mergeCell ref="AC1930:AD1930"/>
    <mergeCell ref="B1931:I1931"/>
    <mergeCell ref="Q1931:R1931"/>
    <mergeCell ref="W1931:X1931"/>
    <mergeCell ref="AC1931:AD1931"/>
    <mergeCell ref="B1932:I1932"/>
    <mergeCell ref="Q1932:R1932"/>
    <mergeCell ref="W1932:X1932"/>
    <mergeCell ref="AC1932:AD1932"/>
    <mergeCell ref="B1939:I1939"/>
    <mergeCell ref="Q1939:R1939"/>
    <mergeCell ref="W1939:X1939"/>
    <mergeCell ref="AC1939:AD1939"/>
    <mergeCell ref="B1940:I1940"/>
    <mergeCell ref="Q1940:R1940"/>
    <mergeCell ref="W1940:X1940"/>
    <mergeCell ref="AC1940:AD1940"/>
    <mergeCell ref="B1941:I1941"/>
    <mergeCell ref="Q1941:R1941"/>
    <mergeCell ref="W1941:X1941"/>
    <mergeCell ref="AC1941:AD1941"/>
    <mergeCell ref="B1936:I1936"/>
    <mergeCell ref="Q1936:R1936"/>
    <mergeCell ref="W1936:X1936"/>
    <mergeCell ref="AC1936:AD1936"/>
    <mergeCell ref="B1937:I1937"/>
    <mergeCell ref="Q1937:R1937"/>
    <mergeCell ref="W1937:X1937"/>
    <mergeCell ref="AC1937:AD1937"/>
    <mergeCell ref="B1938:I1938"/>
    <mergeCell ref="Q1938:R1938"/>
    <mergeCell ref="W1938:X1938"/>
    <mergeCell ref="AC1938:AD1938"/>
    <mergeCell ref="B1945:I1945"/>
    <mergeCell ref="Q1945:R1945"/>
    <mergeCell ref="W1945:X1945"/>
    <mergeCell ref="AC1945:AD1945"/>
    <mergeCell ref="B1946:I1946"/>
    <mergeCell ref="Q1946:R1946"/>
    <mergeCell ref="W1946:X1946"/>
    <mergeCell ref="AC1946:AD1946"/>
    <mergeCell ref="B1947:I1947"/>
    <mergeCell ref="Q1947:R1947"/>
    <mergeCell ref="W1947:X1947"/>
    <mergeCell ref="AC1947:AD1947"/>
    <mergeCell ref="B1942:I1942"/>
    <mergeCell ref="Q1942:R1942"/>
    <mergeCell ref="W1942:X1942"/>
    <mergeCell ref="AC1942:AD1942"/>
    <mergeCell ref="B1943:I1943"/>
    <mergeCell ref="Q1943:R1943"/>
    <mergeCell ref="W1943:X1943"/>
    <mergeCell ref="AC1943:AD1943"/>
    <mergeCell ref="B1944:I1944"/>
    <mergeCell ref="Q1944:R1944"/>
    <mergeCell ref="W1944:X1944"/>
    <mergeCell ref="AC1944:AD1944"/>
    <mergeCell ref="B1951:I1951"/>
    <mergeCell ref="Q1951:R1951"/>
    <mergeCell ref="W1951:X1951"/>
    <mergeCell ref="AC1951:AD1951"/>
    <mergeCell ref="B1952:I1952"/>
    <mergeCell ref="Q1952:R1952"/>
    <mergeCell ref="W1952:X1952"/>
    <mergeCell ref="AC1952:AD1952"/>
    <mergeCell ref="B1953:I1953"/>
    <mergeCell ref="Q1953:R1953"/>
    <mergeCell ref="W1953:X1953"/>
    <mergeCell ref="AC1953:AD1953"/>
    <mergeCell ref="B1948:I1948"/>
    <mergeCell ref="Q1948:R1948"/>
    <mergeCell ref="W1948:X1948"/>
    <mergeCell ref="AC1948:AD1948"/>
    <mergeCell ref="B1949:I1949"/>
    <mergeCell ref="Q1949:R1949"/>
    <mergeCell ref="W1949:X1949"/>
    <mergeCell ref="AC1949:AD1949"/>
    <mergeCell ref="B1950:I1950"/>
    <mergeCell ref="Q1950:R1950"/>
    <mergeCell ref="W1950:X1950"/>
    <mergeCell ref="AC1950:AD1950"/>
    <mergeCell ref="B1957:I1957"/>
    <mergeCell ref="Q1957:R1957"/>
    <mergeCell ref="W1957:X1957"/>
    <mergeCell ref="AC1957:AD1957"/>
    <mergeCell ref="B1958:I1958"/>
    <mergeCell ref="Q1958:R1958"/>
    <mergeCell ref="W1958:X1958"/>
    <mergeCell ref="AC1958:AD1958"/>
    <mergeCell ref="B1959:I1959"/>
    <mergeCell ref="Q1959:R1959"/>
    <mergeCell ref="W1959:X1959"/>
    <mergeCell ref="AC1959:AD1959"/>
    <mergeCell ref="B1954:I1954"/>
    <mergeCell ref="Q1954:R1954"/>
    <mergeCell ref="W1954:X1954"/>
    <mergeCell ref="AC1954:AD1954"/>
    <mergeCell ref="B1955:I1955"/>
    <mergeCell ref="Q1955:R1955"/>
    <mergeCell ref="W1955:X1955"/>
    <mergeCell ref="AC1955:AD1955"/>
    <mergeCell ref="B1956:I1956"/>
    <mergeCell ref="Q1956:R1956"/>
    <mergeCell ref="W1956:X1956"/>
    <mergeCell ref="AC1956:AD1956"/>
    <mergeCell ref="B1963:I1963"/>
    <mergeCell ref="Q1963:R1963"/>
    <mergeCell ref="W1963:X1963"/>
    <mergeCell ref="AC1963:AD1963"/>
    <mergeCell ref="B1964:I1964"/>
    <mergeCell ref="Q1964:R1964"/>
    <mergeCell ref="W1964:X1964"/>
    <mergeCell ref="AC1964:AD1964"/>
    <mergeCell ref="B1965:I1965"/>
    <mergeCell ref="Q1965:R1965"/>
    <mergeCell ref="W1965:X1965"/>
    <mergeCell ref="AC1965:AD1965"/>
    <mergeCell ref="B1960:I1960"/>
    <mergeCell ref="Q1960:R1960"/>
    <mergeCell ref="W1960:X1960"/>
    <mergeCell ref="AC1960:AD1960"/>
    <mergeCell ref="B1961:I1961"/>
    <mergeCell ref="Q1961:R1961"/>
    <mergeCell ref="W1961:X1961"/>
    <mergeCell ref="AC1961:AD1961"/>
    <mergeCell ref="B1962:I1962"/>
    <mergeCell ref="Q1962:R1962"/>
    <mergeCell ref="W1962:X1962"/>
    <mergeCell ref="AC1962:AD1962"/>
    <mergeCell ref="W1969:X1969"/>
    <mergeCell ref="AC1969:AD1969"/>
    <mergeCell ref="B1970:I1970"/>
    <mergeCell ref="Q1970:R1970"/>
    <mergeCell ref="W1970:X1970"/>
    <mergeCell ref="AC1970:AD1970"/>
    <mergeCell ref="B1971:I1971"/>
    <mergeCell ref="Q1971:R1971"/>
    <mergeCell ref="W1971:X1971"/>
    <mergeCell ref="AC1971:AD1971"/>
    <mergeCell ref="B1966:I1966"/>
    <mergeCell ref="Q1966:R1966"/>
    <mergeCell ref="W1966:X1966"/>
    <mergeCell ref="AC1966:AD1966"/>
    <mergeCell ref="B1967:I1967"/>
    <mergeCell ref="Q1967:R1967"/>
    <mergeCell ref="W1967:X1967"/>
    <mergeCell ref="AC1967:AD1967"/>
    <mergeCell ref="B1968:I1968"/>
    <mergeCell ref="Q1968:R1968"/>
    <mergeCell ref="W1968:X1968"/>
    <mergeCell ref="AC1968:AD1968"/>
    <mergeCell ref="W1975:X1975"/>
    <mergeCell ref="AC1975:AD1975"/>
    <mergeCell ref="B1976:I1976"/>
    <mergeCell ref="Q1976:R1976"/>
    <mergeCell ref="W1976:X1976"/>
    <mergeCell ref="AC1976:AD1976"/>
    <mergeCell ref="B1977:I1977"/>
    <mergeCell ref="Q1977:R1977"/>
    <mergeCell ref="W1977:X1977"/>
    <mergeCell ref="AC1977:AD1977"/>
    <mergeCell ref="B1972:I1972"/>
    <mergeCell ref="Q1972:R1972"/>
    <mergeCell ref="W1972:X1972"/>
    <mergeCell ref="AC1972:AD1972"/>
    <mergeCell ref="B1973:I1973"/>
    <mergeCell ref="Q1973:R1973"/>
    <mergeCell ref="W1973:X1973"/>
    <mergeCell ref="AC1973:AD1973"/>
    <mergeCell ref="B1974:I1974"/>
    <mergeCell ref="Q1974:R1974"/>
    <mergeCell ref="W1974:X1974"/>
    <mergeCell ref="AC1974:AD1974"/>
    <mergeCell ref="W1981:X1981"/>
    <mergeCell ref="AC1981:AD1981"/>
    <mergeCell ref="B1982:I1982"/>
    <mergeCell ref="Q1982:R1982"/>
    <mergeCell ref="W1982:X1982"/>
    <mergeCell ref="AC1982:AD1982"/>
    <mergeCell ref="B1983:I1983"/>
    <mergeCell ref="Q1983:R1983"/>
    <mergeCell ref="W1983:X1983"/>
    <mergeCell ref="AC1983:AD1983"/>
    <mergeCell ref="B1978:I1978"/>
    <mergeCell ref="Q1978:R1978"/>
    <mergeCell ref="W1978:X1978"/>
    <mergeCell ref="AC1978:AD1978"/>
    <mergeCell ref="B1979:I1979"/>
    <mergeCell ref="Q1979:R1979"/>
    <mergeCell ref="W1979:X1979"/>
    <mergeCell ref="AC1979:AD1979"/>
    <mergeCell ref="B1980:I1980"/>
    <mergeCell ref="Q1980:R1980"/>
    <mergeCell ref="W1980:X1980"/>
    <mergeCell ref="AC1980:AD1980"/>
    <mergeCell ref="W1987:X1987"/>
    <mergeCell ref="AC1987:AD1987"/>
    <mergeCell ref="B1988:I1988"/>
    <mergeCell ref="Q1988:R1988"/>
    <mergeCell ref="W1988:X1988"/>
    <mergeCell ref="AC1988:AD1988"/>
    <mergeCell ref="B1989:I1989"/>
    <mergeCell ref="Q1989:R1989"/>
    <mergeCell ref="W1989:X1989"/>
    <mergeCell ref="AC1989:AD1989"/>
    <mergeCell ref="B1984:I1984"/>
    <mergeCell ref="Q1984:R1984"/>
    <mergeCell ref="W1984:X1984"/>
    <mergeCell ref="AC1984:AD1984"/>
    <mergeCell ref="B1985:I1985"/>
    <mergeCell ref="Q1985:R1985"/>
    <mergeCell ref="W1985:X1985"/>
    <mergeCell ref="AC1985:AD1985"/>
    <mergeCell ref="B1986:I1986"/>
    <mergeCell ref="Q1986:R1986"/>
    <mergeCell ref="W1986:X1986"/>
    <mergeCell ref="AC1986:AD1986"/>
    <mergeCell ref="W1993:X1993"/>
    <mergeCell ref="AC1993:AD1993"/>
    <mergeCell ref="B1994:I1994"/>
    <mergeCell ref="Q1994:R1994"/>
    <mergeCell ref="W1994:X1994"/>
    <mergeCell ref="AC1994:AD1994"/>
    <mergeCell ref="B1995:I1995"/>
    <mergeCell ref="Q1995:R1995"/>
    <mergeCell ref="W1995:X1995"/>
    <mergeCell ref="AC1995:AD1995"/>
    <mergeCell ref="B1990:I1990"/>
    <mergeCell ref="Q1990:R1990"/>
    <mergeCell ref="W1990:X1990"/>
    <mergeCell ref="AC1990:AD1990"/>
    <mergeCell ref="B1991:I1991"/>
    <mergeCell ref="Q1991:R1991"/>
    <mergeCell ref="W1991:X1991"/>
    <mergeCell ref="AC1991:AD1991"/>
    <mergeCell ref="B1992:I1992"/>
    <mergeCell ref="Q1992:R1992"/>
    <mergeCell ref="W1992:X1992"/>
    <mergeCell ref="AC1992:AD1992"/>
    <mergeCell ref="W1999:X1999"/>
    <mergeCell ref="AC1999:AD1999"/>
    <mergeCell ref="B2000:I2000"/>
    <mergeCell ref="Q2000:R2000"/>
    <mergeCell ref="W2000:X2000"/>
    <mergeCell ref="AC2000:AD2000"/>
    <mergeCell ref="B2001:I2001"/>
    <mergeCell ref="Q2001:R2001"/>
    <mergeCell ref="W2001:X2001"/>
    <mergeCell ref="AC2001:AD2001"/>
    <mergeCell ref="B1996:I1996"/>
    <mergeCell ref="Q1996:R1996"/>
    <mergeCell ref="W1996:X1996"/>
    <mergeCell ref="AC1996:AD1996"/>
    <mergeCell ref="B1997:I1997"/>
    <mergeCell ref="Q1997:R1997"/>
    <mergeCell ref="W1997:X1997"/>
    <mergeCell ref="AC1997:AD1997"/>
    <mergeCell ref="B1998:I1998"/>
    <mergeCell ref="Q1998:R1998"/>
    <mergeCell ref="W1998:X1998"/>
    <mergeCell ref="AC1998:AD1998"/>
    <mergeCell ref="AC2005:AD2005"/>
    <mergeCell ref="B2006:I2006"/>
    <mergeCell ref="Q2006:R2006"/>
    <mergeCell ref="W2006:X2006"/>
    <mergeCell ref="AC2006:AD2006"/>
    <mergeCell ref="B2007:I2007"/>
    <mergeCell ref="Q2007:R2007"/>
    <mergeCell ref="W2007:X2007"/>
    <mergeCell ref="AC2007:AD2007"/>
    <mergeCell ref="B2002:I2002"/>
    <mergeCell ref="Q2002:R2002"/>
    <mergeCell ref="W2002:X2002"/>
    <mergeCell ref="AC2002:AD2002"/>
    <mergeCell ref="B2003:I2003"/>
    <mergeCell ref="Q2003:R2003"/>
    <mergeCell ref="W2003:X2003"/>
    <mergeCell ref="AC2003:AD2003"/>
    <mergeCell ref="B2004:I2004"/>
    <mergeCell ref="Q2004:R2004"/>
    <mergeCell ref="W2004:X2004"/>
    <mergeCell ref="AC2004:AD2004"/>
    <mergeCell ref="Q131:R131"/>
    <mergeCell ref="Q132:R132"/>
    <mergeCell ref="Q133:R133"/>
    <mergeCell ref="Q134:R134"/>
    <mergeCell ref="Q135:R135"/>
    <mergeCell ref="Q136:R136"/>
    <mergeCell ref="Q137:R137"/>
    <mergeCell ref="Q138:R138"/>
    <mergeCell ref="Q139:R139"/>
    <mergeCell ref="W2011:X2011"/>
    <mergeCell ref="AC2011:AD2011"/>
    <mergeCell ref="B2012:I2012"/>
    <mergeCell ref="Q2012:R2012"/>
    <mergeCell ref="W2012:X2012"/>
    <mergeCell ref="AC2012:AD2012"/>
    <mergeCell ref="B2013:I2013"/>
    <mergeCell ref="Q2013:R2013"/>
    <mergeCell ref="W2013:X2013"/>
    <mergeCell ref="AC2013:AD2013"/>
    <mergeCell ref="B2008:I2008"/>
    <mergeCell ref="Q2008:R2008"/>
    <mergeCell ref="W2008:X2008"/>
    <mergeCell ref="AC2008:AD2008"/>
    <mergeCell ref="B2009:I2009"/>
    <mergeCell ref="Q2009:R2009"/>
    <mergeCell ref="W2009:X2009"/>
    <mergeCell ref="AC2009:AD2009"/>
    <mergeCell ref="B2010:I2010"/>
    <mergeCell ref="Q2010:R2010"/>
    <mergeCell ref="W2010:X2010"/>
    <mergeCell ref="AC2010:AD2010"/>
    <mergeCell ref="W2005:X2005"/>
    <mergeCell ref="Q122:R122"/>
    <mergeCell ref="Q123:R123"/>
    <mergeCell ref="Q124:R124"/>
    <mergeCell ref="Q125:R125"/>
    <mergeCell ref="Q126:R126"/>
    <mergeCell ref="Q127:R127"/>
    <mergeCell ref="Q128:R128"/>
    <mergeCell ref="Q129:R129"/>
    <mergeCell ref="Q130:R130"/>
    <mergeCell ref="Q120:R120"/>
    <mergeCell ref="Q121:R121"/>
    <mergeCell ref="B2011:I2011"/>
    <mergeCell ref="Q2011:R2011"/>
    <mergeCell ref="B2005:I2005"/>
    <mergeCell ref="Q2005:R2005"/>
    <mergeCell ref="B1999:I1999"/>
    <mergeCell ref="Q1999:R1999"/>
    <mergeCell ref="B1993:I1993"/>
    <mergeCell ref="Q1993:R1993"/>
    <mergeCell ref="B1987:I1987"/>
    <mergeCell ref="Q1987:R1987"/>
    <mergeCell ref="B1981:I1981"/>
    <mergeCell ref="Q1981:R1981"/>
    <mergeCell ref="B1975:I1975"/>
    <mergeCell ref="Q1975:R1975"/>
    <mergeCell ref="B1969:I1969"/>
    <mergeCell ref="Q1969:R1969"/>
    <mergeCell ref="Q144:R144"/>
    <mergeCell ref="Q145:R145"/>
    <mergeCell ref="Q146:R146"/>
    <mergeCell ref="Q147:R147"/>
    <mergeCell ref="Q148:R148"/>
  </mergeCells>
  <phoneticPr fontId="6"/>
  <conditionalFormatting sqref="O14:O2013">
    <cfRule type="expression" dxfId="12" priority="5">
      <formula>N14&lt;&gt;""</formula>
    </cfRule>
  </conditionalFormatting>
  <conditionalFormatting sqref="P14:Q2013 T14:T2013 Y14:Y2013">
    <cfRule type="expression" dxfId="11" priority="3">
      <formula>$N14&lt;&gt;""</formula>
    </cfRule>
  </conditionalFormatting>
  <conditionalFormatting sqref="Q14:Q2013">
    <cfRule type="expression" dxfId="10" priority="2">
      <formula>P14=""</formula>
    </cfRule>
  </conditionalFormatting>
  <conditionalFormatting sqref="V14:V2013">
    <cfRule type="expression" dxfId="9" priority="22">
      <formula>U14&lt;&gt;""</formula>
    </cfRule>
  </conditionalFormatting>
  <conditionalFormatting sqref="W14:X242 W243:W278 W279:X2013">
    <cfRule type="expression" dxfId="8" priority="171">
      <formula>$AI14=""</formula>
    </cfRule>
  </conditionalFormatting>
  <conditionalFormatting sqref="Z14:Z2013 AB14:AB2013">
    <cfRule type="expression" dxfId="7" priority="30">
      <formula>OR($Y14="",$Y14="―")</formula>
    </cfRule>
  </conditionalFormatting>
  <conditionalFormatting sqref="AC5 AC7">
    <cfRule type="expression" dxfId="6" priority="38">
      <formula>$AC5="○"</formula>
    </cfRule>
  </conditionalFormatting>
  <conditionalFormatting sqref="AC14:AC20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2013">
    <cfRule type="expression" dxfId="2" priority="61">
      <formula>AC14&lt;&gt;""</formula>
    </cfRule>
  </conditionalFormatting>
  <conditionalFormatting sqref="AF14:AH20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AF14:AF2013 X14:X242 W14:W2013 X279:X2013" xr:uid="{BA46A5C6-3631-4FAF-A0B7-308F13308903}">
      <formula1>0</formula1>
    </dataValidation>
    <dataValidation operator="greaterThanOrEqual" allowBlank="1" showInputMessage="1" showErrorMessage="1" prompt="要件を満たす職員数を記入してください。" sqref="AH10 AG1:AG4 AG9:AG10 AG14:AG1048576 AH14:AH2013"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T14:T2013 AB14:AB2013 V14:V2013 AE14:AE2013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375" style="4" customWidth="1"/>
    <col min="2" max="2" width="8" style="4" customWidth="1"/>
    <col min="3" max="9" width="7.75" style="4" bestFit="1" customWidth="1"/>
    <col min="10" max="11" width="7.3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7"/>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7" customWidth="1"/>
    <col min="46" max="46" width="8.375" style="4" customWidth="1"/>
    <col min="47" max="50" width="9" style="4"/>
    <col min="51" max="52" width="26.375" style="4" customWidth="1"/>
    <col min="53" max="53" width="50.375" style="4" customWidth="1"/>
    <col min="54" max="16384" width="9" style="4"/>
  </cols>
  <sheetData>
    <row r="1" spans="1:54" ht="14.25" thickBo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255</v>
      </c>
      <c r="AH1" s="103"/>
      <c r="AI1"/>
      <c r="AJ1"/>
      <c r="AK1"/>
      <c r="AL1"/>
      <c r="AN1" s="26" t="s">
        <v>256</v>
      </c>
      <c r="AP1" s="3" t="s">
        <v>257</v>
      </c>
      <c r="AR1" s="29" t="s">
        <v>258</v>
      </c>
      <c r="AS1" s="103"/>
      <c r="AT1"/>
      <c r="AU1"/>
      <c r="AV1"/>
      <c r="AW1"/>
      <c r="AY1" s="3" t="s">
        <v>259</v>
      </c>
      <c r="BA1" s="3" t="s">
        <v>260</v>
      </c>
      <c r="BB1" s="3"/>
    </row>
    <row r="2" spans="1:54">
      <c r="A2" s="983" t="s">
        <v>261</v>
      </c>
      <c r="B2" s="986" t="s">
        <v>262</v>
      </c>
      <c r="C2" s="989" t="s">
        <v>263</v>
      </c>
      <c r="D2" s="990"/>
      <c r="E2" s="990"/>
      <c r="F2" s="991"/>
      <c r="G2" s="992" t="s">
        <v>264</v>
      </c>
      <c r="H2" s="993"/>
      <c r="I2" s="994"/>
      <c r="J2" s="992" t="s">
        <v>265</v>
      </c>
      <c r="K2" s="994"/>
      <c r="L2" s="1003" t="s">
        <v>266</v>
      </c>
      <c r="M2" s="1004"/>
      <c r="N2" s="1004"/>
      <c r="O2" s="1004"/>
      <c r="P2" s="1004"/>
      <c r="Q2" s="1004"/>
      <c r="R2" s="1004"/>
      <c r="S2" s="1004"/>
      <c r="T2" s="1004"/>
      <c r="U2" s="1004"/>
      <c r="V2" s="1004"/>
      <c r="W2" s="1004"/>
      <c r="X2" s="1004"/>
      <c r="Y2" s="1004"/>
      <c r="Z2" s="1004"/>
      <c r="AA2" s="1004"/>
      <c r="AB2" s="1004"/>
      <c r="AC2" s="1004"/>
      <c r="AD2" s="1005"/>
      <c r="AE2" s="995" t="s">
        <v>267</v>
      </c>
      <c r="AF2" s="5"/>
      <c r="AG2" s="983" t="s">
        <v>261</v>
      </c>
      <c r="AH2" s="986" t="s">
        <v>262</v>
      </c>
      <c r="AI2" s="1006" t="s">
        <v>268</v>
      </c>
      <c r="AJ2" s="1007"/>
      <c r="AK2" s="1007"/>
      <c r="AL2" s="1008"/>
      <c r="AM2" s="5"/>
      <c r="AN2" s="27" t="s">
        <v>269</v>
      </c>
      <c r="AO2" s="5"/>
      <c r="AP2" s="19" t="s">
        <v>270</v>
      </c>
      <c r="AR2" s="983" t="s">
        <v>261</v>
      </c>
      <c r="AS2" s="986" t="s">
        <v>262</v>
      </c>
      <c r="AT2" s="1006" t="s">
        <v>271</v>
      </c>
      <c r="AU2" s="1007"/>
      <c r="AV2" s="1007"/>
      <c r="AW2" s="1008"/>
      <c r="AY2" s="995" t="s">
        <v>272</v>
      </c>
      <c r="BA2" s="998" t="s">
        <v>273</v>
      </c>
      <c r="BB2" s="991" t="s">
        <v>274</v>
      </c>
    </row>
    <row r="3" spans="1:54" ht="30.6" customHeight="1" thickBot="1">
      <c r="A3" s="984"/>
      <c r="B3" s="987"/>
      <c r="C3" s="977" t="s">
        <v>275</v>
      </c>
      <c r="D3" s="978"/>
      <c r="E3" s="978"/>
      <c r="F3" s="979"/>
      <c r="G3" s="977" t="s">
        <v>276</v>
      </c>
      <c r="H3" s="978"/>
      <c r="I3" s="979"/>
      <c r="J3" s="977"/>
      <c r="K3" s="979"/>
      <c r="L3" s="980" t="s">
        <v>277</v>
      </c>
      <c r="M3" s="981"/>
      <c r="N3" s="981"/>
      <c r="O3" s="981"/>
      <c r="P3" s="981"/>
      <c r="Q3" s="981"/>
      <c r="R3" s="981"/>
      <c r="S3" s="981"/>
      <c r="T3" s="981"/>
      <c r="U3" s="981"/>
      <c r="V3" s="981"/>
      <c r="W3" s="981"/>
      <c r="X3" s="981"/>
      <c r="Y3" s="981"/>
      <c r="Z3" s="981"/>
      <c r="AA3" s="981"/>
      <c r="AB3" s="981"/>
      <c r="AC3" s="981"/>
      <c r="AD3" s="982"/>
      <c r="AE3" s="996"/>
      <c r="AF3" s="5"/>
      <c r="AG3" s="984"/>
      <c r="AH3" s="987"/>
      <c r="AI3" s="1009"/>
      <c r="AJ3" s="1010"/>
      <c r="AK3" s="1010"/>
      <c r="AL3" s="1011"/>
      <c r="AM3" s="5"/>
      <c r="AN3" s="28"/>
      <c r="AO3" s="5"/>
      <c r="AP3" s="21" t="s">
        <v>278</v>
      </c>
      <c r="AR3" s="984"/>
      <c r="AS3" s="987"/>
      <c r="AT3" s="1009"/>
      <c r="AU3" s="1010"/>
      <c r="AV3" s="1010"/>
      <c r="AW3" s="1011"/>
      <c r="AY3" s="996"/>
      <c r="BA3" s="999"/>
      <c r="BB3" s="1001"/>
    </row>
    <row r="4" spans="1:54" ht="48.6" customHeight="1" thickBot="1">
      <c r="A4" s="985"/>
      <c r="B4" s="988"/>
      <c r="C4" s="54" t="s">
        <v>279</v>
      </c>
      <c r="D4" s="55" t="s">
        <v>280</v>
      </c>
      <c r="E4" s="55" t="s">
        <v>281</v>
      </c>
      <c r="F4" s="56" t="s">
        <v>282</v>
      </c>
      <c r="G4" s="54" t="s">
        <v>283</v>
      </c>
      <c r="H4" s="55" t="s">
        <v>284</v>
      </c>
      <c r="I4" s="56" t="s">
        <v>285</v>
      </c>
      <c r="J4" s="54" t="s">
        <v>286</v>
      </c>
      <c r="K4" s="56" t="s">
        <v>287</v>
      </c>
      <c r="L4" s="57" t="s">
        <v>270</v>
      </c>
      <c r="M4" s="58" t="s">
        <v>278</v>
      </c>
      <c r="N4" s="58" t="s">
        <v>288</v>
      </c>
      <c r="O4" s="58" t="s">
        <v>289</v>
      </c>
      <c r="P4" s="58" t="s">
        <v>290</v>
      </c>
      <c r="Q4" s="58" t="s">
        <v>291</v>
      </c>
      <c r="R4" s="58" t="s">
        <v>292</v>
      </c>
      <c r="S4" s="58" t="s">
        <v>293</v>
      </c>
      <c r="T4" s="58" t="s">
        <v>294</v>
      </c>
      <c r="U4" s="58" t="s">
        <v>295</v>
      </c>
      <c r="V4" s="58" t="s">
        <v>296</v>
      </c>
      <c r="W4" s="58" t="s">
        <v>297</v>
      </c>
      <c r="X4" s="58" t="s">
        <v>298</v>
      </c>
      <c r="Y4" s="58" t="s">
        <v>299</v>
      </c>
      <c r="Z4" s="58" t="s">
        <v>300</v>
      </c>
      <c r="AA4" s="58" t="s">
        <v>301</v>
      </c>
      <c r="AB4" s="58" t="s">
        <v>302</v>
      </c>
      <c r="AC4" s="59" t="s">
        <v>303</v>
      </c>
      <c r="AD4" s="60" t="s">
        <v>304</v>
      </c>
      <c r="AE4" s="997"/>
      <c r="AF4" s="5"/>
      <c r="AG4" s="985"/>
      <c r="AH4" s="988"/>
      <c r="AI4" s="82" t="s">
        <v>270</v>
      </c>
      <c r="AJ4" s="83" t="s">
        <v>278</v>
      </c>
      <c r="AK4" s="83" t="s">
        <v>288</v>
      </c>
      <c r="AL4" s="84" t="s">
        <v>289</v>
      </c>
      <c r="AM4" s="5"/>
      <c r="AN4" s="107"/>
      <c r="AO4" s="5"/>
      <c r="AP4" s="21" t="s">
        <v>288</v>
      </c>
      <c r="AR4" s="985"/>
      <c r="AS4" s="988"/>
      <c r="AT4" s="82" t="s">
        <v>270</v>
      </c>
      <c r="AU4" s="83" t="s">
        <v>278</v>
      </c>
      <c r="AV4" s="83" t="s">
        <v>288</v>
      </c>
      <c r="AW4" s="84" t="s">
        <v>289</v>
      </c>
      <c r="AY4" s="997"/>
      <c r="BA4" s="1000"/>
      <c r="BB4" s="1002"/>
    </row>
    <row r="5" spans="1:54" ht="14.25" thickBot="1">
      <c r="A5" s="61" t="s">
        <v>305</v>
      </c>
      <c r="B5" s="62" t="s">
        <v>306</v>
      </c>
      <c r="C5" s="6">
        <v>0.13700000000000001</v>
      </c>
      <c r="D5" s="7">
        <v>0.1</v>
      </c>
      <c r="E5" s="7">
        <v>5.5E-2</v>
      </c>
      <c r="F5" s="8">
        <v>0</v>
      </c>
      <c r="G5" s="6">
        <v>6.3E-2</v>
      </c>
      <c r="H5" s="7">
        <v>4.2000000000000003E-2</v>
      </c>
      <c r="I5" s="8">
        <v>0</v>
      </c>
      <c r="J5" s="6">
        <v>2.4E-2</v>
      </c>
      <c r="K5" s="8">
        <v>0</v>
      </c>
      <c r="L5" s="63">
        <v>0.245</v>
      </c>
      <c r="M5" s="64">
        <v>0.224</v>
      </c>
      <c r="N5" s="64">
        <v>0.182</v>
      </c>
      <c r="O5" s="64">
        <v>0.14499999999999999</v>
      </c>
      <c r="P5" s="64">
        <v>0.221</v>
      </c>
      <c r="Q5" s="64">
        <v>0.20799999999999999</v>
      </c>
      <c r="R5" s="64">
        <v>0.2</v>
      </c>
      <c r="S5" s="64">
        <v>0.187</v>
      </c>
      <c r="T5" s="64">
        <v>0.184</v>
      </c>
      <c r="U5" s="64">
        <v>0.16300000000000001</v>
      </c>
      <c r="V5" s="64">
        <v>0.16299999999999998</v>
      </c>
      <c r="W5" s="64">
        <v>0.158</v>
      </c>
      <c r="X5" s="64">
        <v>0.14199999999999999</v>
      </c>
      <c r="Y5" s="64">
        <v>0.13899999999999998</v>
      </c>
      <c r="Z5" s="64">
        <v>0.12100000000000001</v>
      </c>
      <c r="AA5" s="64">
        <v>0.11800000000000001</v>
      </c>
      <c r="AB5" s="64">
        <v>0.1</v>
      </c>
      <c r="AC5" s="65">
        <v>7.5999999999999998E-2</v>
      </c>
      <c r="AD5" s="66">
        <v>0</v>
      </c>
      <c r="AE5" s="67">
        <v>2.1000000000000001E-2</v>
      </c>
      <c r="AF5" s="5"/>
      <c r="AG5" s="61" t="s">
        <v>305</v>
      </c>
      <c r="AH5" s="104" t="s">
        <v>306</v>
      </c>
      <c r="AI5" s="86">
        <f>J5/L5</f>
        <v>9.7959183673469397E-2</v>
      </c>
      <c r="AJ5" s="87">
        <f>J5/M5</f>
        <v>0.10714285714285714</v>
      </c>
      <c r="AK5" s="87">
        <f>J5/N5</f>
        <v>0.13186813186813187</v>
      </c>
      <c r="AL5" s="88">
        <f>J5/O5</f>
        <v>0.16551724137931037</v>
      </c>
      <c r="AM5" s="5"/>
      <c r="AN5" s="428" t="s">
        <v>307</v>
      </c>
      <c r="AO5" s="5"/>
      <c r="AP5" s="21" t="s">
        <v>289</v>
      </c>
      <c r="AR5" s="61" t="s">
        <v>305</v>
      </c>
      <c r="AS5" s="104" t="s">
        <v>306</v>
      </c>
      <c r="AT5" s="95">
        <f>O5/L5</f>
        <v>0.59183673469387754</v>
      </c>
      <c r="AU5" s="96">
        <f>O5/M5</f>
        <v>0.64732142857142849</v>
      </c>
      <c r="AV5" s="96">
        <f>O5/N5</f>
        <v>0.79670329670329665</v>
      </c>
      <c r="AW5" s="97">
        <f>O5/O5</f>
        <v>1</v>
      </c>
      <c r="AY5" s="109" t="s">
        <v>290</v>
      </c>
      <c r="BA5" s="112" t="s">
        <v>308</v>
      </c>
      <c r="BB5" s="113" t="s">
        <v>274</v>
      </c>
    </row>
    <row r="6" spans="1:54" ht="14.25" thickBot="1">
      <c r="A6" s="68" t="s">
        <v>309</v>
      </c>
      <c r="B6" s="69" t="s">
        <v>310</v>
      </c>
      <c r="C6" s="11">
        <v>0.13700000000000001</v>
      </c>
      <c r="D6" s="12">
        <v>0.1</v>
      </c>
      <c r="E6" s="12">
        <v>5.5E-2</v>
      </c>
      <c r="F6" s="9">
        <v>0</v>
      </c>
      <c r="G6" s="11">
        <v>6.3E-2</v>
      </c>
      <c r="H6" s="12">
        <v>4.2000000000000003E-2</v>
      </c>
      <c r="I6" s="9">
        <v>0</v>
      </c>
      <c r="J6" s="11">
        <v>2.4E-2</v>
      </c>
      <c r="K6" s="9">
        <v>0</v>
      </c>
      <c r="L6" s="70">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1">
        <v>7.5999999999999998E-2</v>
      </c>
      <c r="AD6" s="72">
        <v>0</v>
      </c>
      <c r="AE6" s="73">
        <v>2.1000000000000001E-2</v>
      </c>
      <c r="AF6" s="5"/>
      <c r="AG6" s="68" t="s">
        <v>309</v>
      </c>
      <c r="AH6" s="105" t="s">
        <v>310</v>
      </c>
      <c r="AI6" s="89">
        <f t="shared" ref="AI6:AI48" si="0">J6/L6</f>
        <v>9.7959183673469397E-2</v>
      </c>
      <c r="AJ6" s="85">
        <f t="shared" ref="AJ6:AJ48" si="1">J6/M6</f>
        <v>0.10714285714285714</v>
      </c>
      <c r="AK6" s="85">
        <f t="shared" ref="AK6:AK48" si="2">J6/N6</f>
        <v>0.13186813186813187</v>
      </c>
      <c r="AL6" s="90">
        <f t="shared" ref="AL6:AL48" si="3">J6/O6</f>
        <v>0.16551724137931037</v>
      </c>
      <c r="AM6" s="5"/>
      <c r="AN6" s="27" t="s">
        <v>311</v>
      </c>
      <c r="AO6" s="5"/>
      <c r="AP6" s="30" t="s">
        <v>312</v>
      </c>
      <c r="AR6" s="68" t="s">
        <v>309</v>
      </c>
      <c r="AS6" s="105" t="s">
        <v>310</v>
      </c>
      <c r="AT6" s="98">
        <f t="shared" ref="AT6:AT48" si="4">O6/L6</f>
        <v>0.59183673469387754</v>
      </c>
      <c r="AU6" s="94">
        <f t="shared" ref="AU6:AU48" si="5">O6/M6</f>
        <v>0.64732142857142849</v>
      </c>
      <c r="AV6" s="94">
        <f t="shared" ref="AV6:AV48" si="6">O6/N6</f>
        <v>0.79670329670329665</v>
      </c>
      <c r="AW6" s="99">
        <f t="shared" ref="AW6:AW48" si="7">O6/O6</f>
        <v>1</v>
      </c>
      <c r="AY6" s="110" t="s">
        <v>292</v>
      </c>
      <c r="BA6" s="114" t="s">
        <v>313</v>
      </c>
      <c r="BB6" s="115" t="s">
        <v>274</v>
      </c>
    </row>
    <row r="7" spans="1:54" ht="14.25" thickBot="1">
      <c r="A7" s="68" t="s">
        <v>314</v>
      </c>
      <c r="B7" s="69" t="s">
        <v>315</v>
      </c>
      <c r="C7" s="11">
        <v>0.13700000000000001</v>
      </c>
      <c r="D7" s="12">
        <v>0.1</v>
      </c>
      <c r="E7" s="12">
        <v>5.5E-2</v>
      </c>
      <c r="F7" s="9">
        <v>0</v>
      </c>
      <c r="G7" s="11">
        <v>6.3E-2</v>
      </c>
      <c r="H7" s="12">
        <v>4.2000000000000003E-2</v>
      </c>
      <c r="I7" s="9">
        <v>0</v>
      </c>
      <c r="J7" s="11">
        <v>2.4E-2</v>
      </c>
      <c r="K7" s="9">
        <v>0</v>
      </c>
      <c r="L7" s="70">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1">
        <v>7.5999999999999998E-2</v>
      </c>
      <c r="AD7" s="72">
        <v>0</v>
      </c>
      <c r="AE7" s="73">
        <v>2.1000000000000001E-2</v>
      </c>
      <c r="AF7" s="5"/>
      <c r="AG7" s="68" t="s">
        <v>314</v>
      </c>
      <c r="AH7" s="105" t="s">
        <v>315</v>
      </c>
      <c r="AI7" s="89">
        <f t="shared" si="0"/>
        <v>9.7959183673469397E-2</v>
      </c>
      <c r="AJ7" s="85">
        <f t="shared" si="1"/>
        <v>0.10714285714285714</v>
      </c>
      <c r="AK7" s="85">
        <f t="shared" si="2"/>
        <v>0.13186813186813187</v>
      </c>
      <c r="AL7" s="90">
        <f t="shared" si="3"/>
        <v>0.16551724137931037</v>
      </c>
      <c r="AM7" s="5"/>
      <c r="AN7" s="28"/>
      <c r="AO7" s="5"/>
      <c r="AR7" s="68" t="s">
        <v>314</v>
      </c>
      <c r="AS7" s="105" t="s">
        <v>315</v>
      </c>
      <c r="AT7" s="98">
        <f t="shared" si="4"/>
        <v>0.59183673469387754</v>
      </c>
      <c r="AU7" s="94">
        <f t="shared" si="5"/>
        <v>0.64732142857142849</v>
      </c>
      <c r="AV7" s="94">
        <f t="shared" si="6"/>
        <v>0.79670329670329665</v>
      </c>
      <c r="AW7" s="99">
        <f t="shared" si="7"/>
        <v>1</v>
      </c>
      <c r="AY7" s="110" t="s">
        <v>294</v>
      </c>
      <c r="BA7" s="68" t="s">
        <v>314</v>
      </c>
      <c r="BB7" s="115" t="s">
        <v>274</v>
      </c>
    </row>
    <row r="8" spans="1:54">
      <c r="A8" s="74" t="s">
        <v>316</v>
      </c>
      <c r="B8" s="69" t="s">
        <v>317</v>
      </c>
      <c r="C8" s="11">
        <v>5.8000000000000003E-2</v>
      </c>
      <c r="D8" s="12">
        <v>4.2000000000000003E-2</v>
      </c>
      <c r="E8" s="12">
        <v>2.3E-2</v>
      </c>
      <c r="F8" s="9">
        <v>0</v>
      </c>
      <c r="G8" s="11">
        <v>2.1000000000000001E-2</v>
      </c>
      <c r="H8" s="12">
        <v>1.4999999999999999E-2</v>
      </c>
      <c r="I8" s="9">
        <v>0</v>
      </c>
      <c r="J8" s="11">
        <v>1.0999999999999999E-2</v>
      </c>
      <c r="K8" s="9">
        <v>0</v>
      </c>
      <c r="L8" s="70">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1">
        <v>3.3000000000000002E-2</v>
      </c>
      <c r="AD8" s="72">
        <v>0</v>
      </c>
      <c r="AE8" s="73">
        <v>0.01</v>
      </c>
      <c r="AF8" s="5"/>
      <c r="AG8" s="74" t="s">
        <v>316</v>
      </c>
      <c r="AH8" s="105" t="s">
        <v>317</v>
      </c>
      <c r="AI8" s="89">
        <f t="shared" si="0"/>
        <v>0.11</v>
      </c>
      <c r="AJ8" s="85">
        <f t="shared" si="1"/>
        <v>0.11702127659574467</v>
      </c>
      <c r="AK8" s="85">
        <f t="shared" si="2"/>
        <v>0.13924050632911392</v>
      </c>
      <c r="AL8" s="90">
        <f t="shared" si="3"/>
        <v>0.17460317460317459</v>
      </c>
      <c r="AM8" s="5"/>
      <c r="AN8" s="5"/>
      <c r="AO8" s="5"/>
      <c r="AR8" s="74" t="s">
        <v>316</v>
      </c>
      <c r="AS8" s="105" t="s">
        <v>317</v>
      </c>
      <c r="AT8" s="98">
        <f t="shared" si="4"/>
        <v>0.63</v>
      </c>
      <c r="AU8" s="94">
        <f t="shared" si="5"/>
        <v>0.67021276595744683</v>
      </c>
      <c r="AV8" s="94">
        <f t="shared" si="6"/>
        <v>0.79746835443037978</v>
      </c>
      <c r="AW8" s="99">
        <f t="shared" si="7"/>
        <v>1</v>
      </c>
      <c r="AY8" s="110" t="s">
        <v>295</v>
      </c>
      <c r="BA8" s="114" t="s">
        <v>318</v>
      </c>
      <c r="BB8" s="115" t="s">
        <v>274</v>
      </c>
    </row>
    <row r="9" spans="1:54">
      <c r="A9" s="68" t="s">
        <v>319</v>
      </c>
      <c r="B9" s="69" t="s">
        <v>320</v>
      </c>
      <c r="C9" s="11">
        <v>5.8000000000000003E-2</v>
      </c>
      <c r="D9" s="12">
        <v>4.2000000000000003E-2</v>
      </c>
      <c r="E9" s="12">
        <v>2.3E-2</v>
      </c>
      <c r="F9" s="9">
        <v>0</v>
      </c>
      <c r="G9" s="11">
        <v>2.1000000000000001E-2</v>
      </c>
      <c r="H9" s="12">
        <v>1.4999999999999999E-2</v>
      </c>
      <c r="I9" s="9">
        <v>0</v>
      </c>
      <c r="J9" s="11">
        <v>1.0999999999999999E-2</v>
      </c>
      <c r="K9" s="9">
        <v>0</v>
      </c>
      <c r="L9" s="70">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1">
        <v>3.3000000000000002E-2</v>
      </c>
      <c r="AD9" s="72">
        <v>0</v>
      </c>
      <c r="AE9" s="73">
        <v>0.01</v>
      </c>
      <c r="AF9" s="5"/>
      <c r="AG9" s="68" t="s">
        <v>319</v>
      </c>
      <c r="AH9" s="105" t="s">
        <v>320</v>
      </c>
      <c r="AI9" s="89">
        <f t="shared" si="0"/>
        <v>0.11</v>
      </c>
      <c r="AJ9" s="85">
        <f t="shared" si="1"/>
        <v>0.11702127659574467</v>
      </c>
      <c r="AK9" s="85">
        <f t="shared" si="2"/>
        <v>0.13924050632911392</v>
      </c>
      <c r="AL9" s="90">
        <f t="shared" si="3"/>
        <v>0.17460317460317459</v>
      </c>
      <c r="AM9" s="5"/>
      <c r="AN9" s="5"/>
      <c r="AO9" s="5"/>
      <c r="AR9" s="68" t="s">
        <v>319</v>
      </c>
      <c r="AS9" s="105" t="s">
        <v>320</v>
      </c>
      <c r="AT9" s="98">
        <f t="shared" si="4"/>
        <v>0.63</v>
      </c>
      <c r="AU9" s="94">
        <f t="shared" si="5"/>
        <v>0.67021276595744683</v>
      </c>
      <c r="AV9" s="94">
        <f t="shared" si="6"/>
        <v>0.79746835443037978</v>
      </c>
      <c r="AW9" s="99">
        <f t="shared" si="7"/>
        <v>1</v>
      </c>
      <c r="AY9" s="110" t="s">
        <v>297</v>
      </c>
      <c r="BA9" s="114" t="s">
        <v>321</v>
      </c>
      <c r="BB9" s="115" t="s">
        <v>322</v>
      </c>
    </row>
    <row r="10" spans="1:54">
      <c r="A10" s="68" t="s">
        <v>323</v>
      </c>
      <c r="B10" s="69" t="s">
        <v>324</v>
      </c>
      <c r="C10" s="11">
        <v>5.8999999999999997E-2</v>
      </c>
      <c r="D10" s="12">
        <v>4.2999999999999997E-2</v>
      </c>
      <c r="E10" s="12">
        <v>2.3E-2</v>
      </c>
      <c r="F10" s="9">
        <v>0</v>
      </c>
      <c r="G10" s="11">
        <v>1.2E-2</v>
      </c>
      <c r="H10" s="12">
        <v>0.01</v>
      </c>
      <c r="I10" s="9">
        <v>0</v>
      </c>
      <c r="J10" s="11">
        <v>1.0999999999999999E-2</v>
      </c>
      <c r="K10" s="9">
        <v>0</v>
      </c>
      <c r="L10" s="70">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1">
        <v>3.3000000000000002E-2</v>
      </c>
      <c r="AD10" s="72">
        <v>0</v>
      </c>
      <c r="AE10" s="73">
        <v>0.01</v>
      </c>
      <c r="AF10" s="5"/>
      <c r="AG10" s="68" t="s">
        <v>323</v>
      </c>
      <c r="AH10" s="105" t="s">
        <v>324</v>
      </c>
      <c r="AI10" s="89">
        <f t="shared" si="0"/>
        <v>0.11956521739130437</v>
      </c>
      <c r="AJ10" s="85">
        <f t="shared" si="1"/>
        <v>0.12222222222222223</v>
      </c>
      <c r="AK10" s="85">
        <f t="shared" si="2"/>
        <v>0.13750000000000001</v>
      </c>
      <c r="AL10" s="90">
        <f t="shared" si="3"/>
        <v>0.17187500000000003</v>
      </c>
      <c r="AM10" s="5"/>
      <c r="AN10" s="5"/>
      <c r="AO10" s="5"/>
      <c r="AR10" s="68" t="s">
        <v>323</v>
      </c>
      <c r="AS10" s="105" t="s">
        <v>324</v>
      </c>
      <c r="AT10" s="98">
        <f t="shared" si="4"/>
        <v>0.69565217391304346</v>
      </c>
      <c r="AU10" s="94">
        <f t="shared" si="5"/>
        <v>0.71111111111111114</v>
      </c>
      <c r="AV10" s="94">
        <f t="shared" si="6"/>
        <v>0.79999999999999993</v>
      </c>
      <c r="AW10" s="99">
        <f t="shared" si="7"/>
        <v>1</v>
      </c>
      <c r="AY10" s="110" t="s">
        <v>299</v>
      </c>
      <c r="BA10" s="114" t="s">
        <v>325</v>
      </c>
      <c r="BB10" s="115" t="s">
        <v>274</v>
      </c>
    </row>
    <row r="11" spans="1:54">
      <c r="A11" s="68" t="s">
        <v>326</v>
      </c>
      <c r="B11" s="69" t="s">
        <v>327</v>
      </c>
      <c r="C11" s="11">
        <v>5.8999999999999997E-2</v>
      </c>
      <c r="D11" s="12">
        <v>4.2999999999999997E-2</v>
      </c>
      <c r="E11" s="12">
        <v>2.3E-2</v>
      </c>
      <c r="F11" s="9">
        <v>0</v>
      </c>
      <c r="G11" s="11">
        <v>1.2E-2</v>
      </c>
      <c r="H11" s="12">
        <v>0.01</v>
      </c>
      <c r="I11" s="9">
        <v>0</v>
      </c>
      <c r="J11" s="11">
        <v>1.0999999999999999E-2</v>
      </c>
      <c r="K11" s="9">
        <v>0</v>
      </c>
      <c r="L11" s="70">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1">
        <v>3.3000000000000002E-2</v>
      </c>
      <c r="AD11" s="72">
        <v>0</v>
      </c>
      <c r="AE11" s="73">
        <v>0.01</v>
      </c>
      <c r="AF11" s="5"/>
      <c r="AG11" s="68" t="s">
        <v>326</v>
      </c>
      <c r="AH11" s="105" t="s">
        <v>327</v>
      </c>
      <c r="AI11" s="89">
        <f t="shared" si="0"/>
        <v>0.11956521739130437</v>
      </c>
      <c r="AJ11" s="85">
        <f t="shared" si="1"/>
        <v>0.12222222222222223</v>
      </c>
      <c r="AK11" s="85">
        <f t="shared" si="2"/>
        <v>0.13750000000000001</v>
      </c>
      <c r="AL11" s="90">
        <f t="shared" si="3"/>
        <v>0.17187500000000003</v>
      </c>
      <c r="AM11" s="5"/>
      <c r="AN11" s="5"/>
      <c r="AO11" s="5"/>
      <c r="AR11" s="68" t="s">
        <v>326</v>
      </c>
      <c r="AS11" s="105" t="s">
        <v>327</v>
      </c>
      <c r="AT11" s="98">
        <f t="shared" si="4"/>
        <v>0.69565217391304346</v>
      </c>
      <c r="AU11" s="94">
        <f t="shared" si="5"/>
        <v>0.71111111111111114</v>
      </c>
      <c r="AV11" s="94">
        <f t="shared" si="6"/>
        <v>0.79999999999999993</v>
      </c>
      <c r="AW11" s="99">
        <f t="shared" si="7"/>
        <v>1</v>
      </c>
      <c r="AY11" s="110" t="s">
        <v>300</v>
      </c>
      <c r="BA11" s="114" t="s">
        <v>328</v>
      </c>
      <c r="BB11" s="115" t="s">
        <v>274</v>
      </c>
    </row>
    <row r="12" spans="1:54">
      <c r="A12" s="68" t="s">
        <v>329</v>
      </c>
      <c r="B12" s="69" t="s">
        <v>330</v>
      </c>
      <c r="C12" s="11">
        <v>4.7E-2</v>
      </c>
      <c r="D12" s="12">
        <v>3.4000000000000002E-2</v>
      </c>
      <c r="E12" s="12">
        <v>1.9E-2</v>
      </c>
      <c r="F12" s="9">
        <v>0</v>
      </c>
      <c r="G12" s="11">
        <v>0.02</v>
      </c>
      <c r="H12" s="12">
        <v>1.7000000000000001E-2</v>
      </c>
      <c r="I12" s="9">
        <v>0</v>
      </c>
      <c r="J12" s="11">
        <v>0.01</v>
      </c>
      <c r="K12" s="9">
        <v>0</v>
      </c>
      <c r="L12" s="70">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1">
        <v>2.7999999999999997E-2</v>
      </c>
      <c r="AD12" s="72">
        <v>0</v>
      </c>
      <c r="AE12" s="73">
        <v>8.9999999999999993E-3</v>
      </c>
      <c r="AF12" s="5"/>
      <c r="AG12" s="68" t="s">
        <v>329</v>
      </c>
      <c r="AH12" s="105" t="s">
        <v>330</v>
      </c>
      <c r="AI12" s="89">
        <f t="shared" si="0"/>
        <v>0.11627906976744187</v>
      </c>
      <c r="AJ12" s="85">
        <f t="shared" si="1"/>
        <v>0.12048192771084339</v>
      </c>
      <c r="AK12" s="85">
        <f t="shared" si="2"/>
        <v>0.15151515151515152</v>
      </c>
      <c r="AL12" s="90">
        <f t="shared" si="3"/>
        <v>0.18867924528301885</v>
      </c>
      <c r="AM12" s="5"/>
      <c r="AN12" s="5"/>
      <c r="AO12" s="5"/>
      <c r="AR12" s="68" t="s">
        <v>329</v>
      </c>
      <c r="AS12" s="105" t="s">
        <v>330</v>
      </c>
      <c r="AT12" s="98">
        <f t="shared" si="4"/>
        <v>0.61627906976744196</v>
      </c>
      <c r="AU12" s="94">
        <f t="shared" si="5"/>
        <v>0.63855421686747005</v>
      </c>
      <c r="AV12" s="94">
        <f t="shared" si="6"/>
        <v>0.80303030303030309</v>
      </c>
      <c r="AW12" s="99">
        <f t="shared" si="7"/>
        <v>1</v>
      </c>
      <c r="AY12" s="110" t="s">
        <v>301</v>
      </c>
      <c r="BA12" s="114" t="s">
        <v>331</v>
      </c>
      <c r="BB12" s="115" t="s">
        <v>274</v>
      </c>
    </row>
    <row r="13" spans="1:54" ht="14.25" thickBot="1">
      <c r="A13" s="68" t="s">
        <v>332</v>
      </c>
      <c r="B13" s="69" t="s">
        <v>333</v>
      </c>
      <c r="C13" s="11">
        <v>4.7E-2</v>
      </c>
      <c r="D13" s="12">
        <v>3.4000000000000002E-2</v>
      </c>
      <c r="E13" s="12">
        <v>1.9E-2</v>
      </c>
      <c r="F13" s="9">
        <v>0</v>
      </c>
      <c r="G13" s="11">
        <v>0.02</v>
      </c>
      <c r="H13" s="12">
        <v>1.7000000000000001E-2</v>
      </c>
      <c r="I13" s="9">
        <v>0</v>
      </c>
      <c r="J13" s="11">
        <v>0.01</v>
      </c>
      <c r="K13" s="9">
        <v>0</v>
      </c>
      <c r="L13" s="70">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1">
        <v>2.7999999999999997E-2</v>
      </c>
      <c r="AD13" s="72">
        <v>0</v>
      </c>
      <c r="AE13" s="73">
        <v>8.9999999999999993E-3</v>
      </c>
      <c r="AF13" s="5"/>
      <c r="AG13" s="68" t="s">
        <v>332</v>
      </c>
      <c r="AH13" s="105" t="s">
        <v>333</v>
      </c>
      <c r="AI13" s="89">
        <f t="shared" si="0"/>
        <v>0.11627906976744187</v>
      </c>
      <c r="AJ13" s="85">
        <f t="shared" si="1"/>
        <v>0.12048192771084339</v>
      </c>
      <c r="AK13" s="85">
        <f t="shared" si="2"/>
        <v>0.15151515151515152</v>
      </c>
      <c r="AL13" s="90">
        <f t="shared" si="3"/>
        <v>0.18867924528301885</v>
      </c>
      <c r="AM13" s="5"/>
      <c r="AN13" s="5"/>
      <c r="AO13" s="5"/>
      <c r="AR13" s="68" t="s">
        <v>332</v>
      </c>
      <c r="AS13" s="105" t="s">
        <v>333</v>
      </c>
      <c r="AT13" s="98">
        <f t="shared" si="4"/>
        <v>0.61627906976744196</v>
      </c>
      <c r="AU13" s="94">
        <f t="shared" si="5"/>
        <v>0.63855421686747005</v>
      </c>
      <c r="AV13" s="94">
        <f t="shared" si="6"/>
        <v>0.80303030303030309</v>
      </c>
      <c r="AW13" s="99">
        <f t="shared" si="7"/>
        <v>1</v>
      </c>
      <c r="AY13" s="111" t="s">
        <v>303</v>
      </c>
      <c r="BA13" s="114" t="s">
        <v>334</v>
      </c>
      <c r="BB13" s="115" t="s">
        <v>322</v>
      </c>
    </row>
    <row r="14" spans="1:54">
      <c r="A14" s="68" t="s">
        <v>335</v>
      </c>
      <c r="B14" s="69" t="s">
        <v>336</v>
      </c>
      <c r="C14" s="11">
        <v>8.2000000000000003E-2</v>
      </c>
      <c r="D14" s="12">
        <v>0.06</v>
      </c>
      <c r="E14" s="12">
        <v>3.3000000000000002E-2</v>
      </c>
      <c r="F14" s="9">
        <v>0</v>
      </c>
      <c r="G14" s="11">
        <v>1.7999999999999999E-2</v>
      </c>
      <c r="H14" s="12">
        <v>1.2E-2</v>
      </c>
      <c r="I14" s="9">
        <v>0</v>
      </c>
      <c r="J14" s="11">
        <v>1.4999999999999999E-2</v>
      </c>
      <c r="K14" s="9">
        <v>0</v>
      </c>
      <c r="L14" s="70">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1">
        <v>4.5999999999999999E-2</v>
      </c>
      <c r="AD14" s="72">
        <v>0</v>
      </c>
      <c r="AE14" s="73">
        <v>1.2999999999999999E-2</v>
      </c>
      <c r="AF14" s="5"/>
      <c r="AG14" s="68" t="s">
        <v>335</v>
      </c>
      <c r="AH14" s="105" t="s">
        <v>336</v>
      </c>
      <c r="AI14" s="89">
        <f t="shared" si="0"/>
        <v>0.1171875</v>
      </c>
      <c r="AJ14" s="85">
        <f t="shared" si="1"/>
        <v>0.12295081967213115</v>
      </c>
      <c r="AK14" s="85">
        <f t="shared" si="2"/>
        <v>0.13636363636363635</v>
      </c>
      <c r="AL14" s="90">
        <f t="shared" si="3"/>
        <v>0.17045454545454547</v>
      </c>
      <c r="AM14" s="5"/>
      <c r="AN14" s="5"/>
      <c r="AO14" s="5"/>
      <c r="AR14" s="68" t="s">
        <v>335</v>
      </c>
      <c r="AS14" s="105" t="s">
        <v>336</v>
      </c>
      <c r="AT14" s="98">
        <f t="shared" si="4"/>
        <v>0.6875</v>
      </c>
      <c r="AU14" s="94">
        <f t="shared" si="5"/>
        <v>0.72131147540983609</v>
      </c>
      <c r="AV14" s="94">
        <f t="shared" si="6"/>
        <v>0.79999999999999993</v>
      </c>
      <c r="AW14" s="99">
        <f t="shared" si="7"/>
        <v>1</v>
      </c>
      <c r="BA14" s="114" t="s">
        <v>337</v>
      </c>
      <c r="BB14" s="115" t="s">
        <v>274</v>
      </c>
    </row>
    <row r="15" spans="1:54">
      <c r="A15" s="68" t="s">
        <v>338</v>
      </c>
      <c r="B15" s="69" t="s">
        <v>339</v>
      </c>
      <c r="C15" s="11">
        <v>8.2000000000000003E-2</v>
      </c>
      <c r="D15" s="12">
        <v>0.06</v>
      </c>
      <c r="E15" s="12">
        <v>3.3000000000000002E-2</v>
      </c>
      <c r="F15" s="9">
        <v>0</v>
      </c>
      <c r="G15" s="11">
        <v>1.7999999999999999E-2</v>
      </c>
      <c r="H15" s="12">
        <v>1.2E-2</v>
      </c>
      <c r="I15" s="9">
        <v>0</v>
      </c>
      <c r="J15" s="11">
        <v>1.4999999999999999E-2</v>
      </c>
      <c r="K15" s="9">
        <v>0</v>
      </c>
      <c r="L15" s="70">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1">
        <v>4.5999999999999999E-2</v>
      </c>
      <c r="AD15" s="72">
        <v>0</v>
      </c>
      <c r="AE15" s="73">
        <v>1.2999999999999999E-2</v>
      </c>
      <c r="AF15" s="5"/>
      <c r="AG15" s="68" t="s">
        <v>338</v>
      </c>
      <c r="AH15" s="105" t="s">
        <v>339</v>
      </c>
      <c r="AI15" s="89">
        <f t="shared" si="0"/>
        <v>0.1171875</v>
      </c>
      <c r="AJ15" s="85">
        <f t="shared" si="1"/>
        <v>0.12295081967213115</v>
      </c>
      <c r="AK15" s="85">
        <f t="shared" si="2"/>
        <v>0.13636363636363635</v>
      </c>
      <c r="AL15" s="90">
        <f t="shared" si="3"/>
        <v>0.17045454545454547</v>
      </c>
      <c r="AM15" s="5"/>
      <c r="AN15" s="5"/>
      <c r="AO15" s="5"/>
      <c r="AR15" s="68" t="s">
        <v>338</v>
      </c>
      <c r="AS15" s="105" t="s">
        <v>339</v>
      </c>
      <c r="AT15" s="98">
        <f t="shared" si="4"/>
        <v>0.6875</v>
      </c>
      <c r="AU15" s="94">
        <f t="shared" si="5"/>
        <v>0.72131147540983609</v>
      </c>
      <c r="AV15" s="94">
        <f t="shared" si="6"/>
        <v>0.79999999999999993</v>
      </c>
      <c r="AW15" s="99">
        <f t="shared" si="7"/>
        <v>1</v>
      </c>
      <c r="BA15" s="114" t="s">
        <v>340</v>
      </c>
      <c r="BB15" s="115" t="s">
        <v>322</v>
      </c>
    </row>
    <row r="16" spans="1:54">
      <c r="A16" s="68" t="s">
        <v>341</v>
      </c>
      <c r="B16" s="69" t="s">
        <v>342</v>
      </c>
      <c r="C16" s="11">
        <v>8.2000000000000003E-2</v>
      </c>
      <c r="D16" s="12">
        <v>0.06</v>
      </c>
      <c r="E16" s="12">
        <v>3.3000000000000002E-2</v>
      </c>
      <c r="F16" s="9">
        <v>0</v>
      </c>
      <c r="G16" s="11">
        <v>1.7999999999999999E-2</v>
      </c>
      <c r="H16" s="12">
        <v>1.2E-2</v>
      </c>
      <c r="I16" s="9">
        <v>0</v>
      </c>
      <c r="J16" s="11">
        <v>1.4999999999999999E-2</v>
      </c>
      <c r="K16" s="9">
        <v>0</v>
      </c>
      <c r="L16" s="70">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1">
        <v>4.5999999999999999E-2</v>
      </c>
      <c r="AD16" s="72">
        <v>0</v>
      </c>
      <c r="AE16" s="73">
        <v>1.2999999999999999E-2</v>
      </c>
      <c r="AF16" s="5"/>
      <c r="AG16" s="68" t="s">
        <v>341</v>
      </c>
      <c r="AH16" s="105" t="s">
        <v>342</v>
      </c>
      <c r="AI16" s="89">
        <f t="shared" si="0"/>
        <v>0.1171875</v>
      </c>
      <c r="AJ16" s="85">
        <f t="shared" si="1"/>
        <v>0.12295081967213115</v>
      </c>
      <c r="AK16" s="85">
        <f t="shared" si="2"/>
        <v>0.13636363636363635</v>
      </c>
      <c r="AL16" s="90">
        <f t="shared" si="3"/>
        <v>0.17045454545454547</v>
      </c>
      <c r="AM16" s="5"/>
      <c r="AN16" s="5"/>
      <c r="AO16" s="5"/>
      <c r="AR16" s="68" t="s">
        <v>341</v>
      </c>
      <c r="AS16" s="105" t="s">
        <v>342</v>
      </c>
      <c r="AT16" s="98">
        <f t="shared" si="4"/>
        <v>0.6875</v>
      </c>
      <c r="AU16" s="94">
        <f t="shared" si="5"/>
        <v>0.72131147540983609</v>
      </c>
      <c r="AV16" s="94">
        <f t="shared" si="6"/>
        <v>0.79999999999999993</v>
      </c>
      <c r="AW16" s="99">
        <f t="shared" si="7"/>
        <v>1</v>
      </c>
      <c r="BA16" s="114" t="s">
        <v>343</v>
      </c>
      <c r="BB16" s="115" t="s">
        <v>322</v>
      </c>
    </row>
    <row r="17" spans="1:54">
      <c r="A17" s="68" t="s">
        <v>344</v>
      </c>
      <c r="B17" s="69" t="s">
        <v>345</v>
      </c>
      <c r="C17" s="11">
        <v>8.2000000000000003E-2</v>
      </c>
      <c r="D17" s="12">
        <v>0.06</v>
      </c>
      <c r="E17" s="12">
        <v>3.3000000000000002E-2</v>
      </c>
      <c r="F17" s="9">
        <v>0</v>
      </c>
      <c r="G17" s="11">
        <v>1.7999999999999999E-2</v>
      </c>
      <c r="H17" s="12">
        <v>1.2E-2</v>
      </c>
      <c r="I17" s="9">
        <v>0</v>
      </c>
      <c r="J17" s="11">
        <v>1.4999999999999999E-2</v>
      </c>
      <c r="K17" s="9">
        <v>0</v>
      </c>
      <c r="L17" s="70">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1">
        <v>4.5999999999999999E-2</v>
      </c>
      <c r="AD17" s="72">
        <v>0</v>
      </c>
      <c r="AE17" s="73">
        <v>1.2999999999999999E-2</v>
      </c>
      <c r="AF17" s="5"/>
      <c r="AG17" s="68" t="s">
        <v>344</v>
      </c>
      <c r="AH17" s="105" t="s">
        <v>345</v>
      </c>
      <c r="AI17" s="89">
        <f t="shared" si="0"/>
        <v>0.1171875</v>
      </c>
      <c r="AJ17" s="85">
        <f t="shared" si="1"/>
        <v>0.12295081967213115</v>
      </c>
      <c r="AK17" s="85">
        <f t="shared" si="2"/>
        <v>0.13636363636363635</v>
      </c>
      <c r="AL17" s="90">
        <f t="shared" si="3"/>
        <v>0.17045454545454547</v>
      </c>
      <c r="AM17" s="5"/>
      <c r="AN17" s="5"/>
      <c r="AO17" s="5"/>
      <c r="AR17" s="68" t="s">
        <v>344</v>
      </c>
      <c r="AS17" s="105" t="s">
        <v>345</v>
      </c>
      <c r="AT17" s="98">
        <f t="shared" si="4"/>
        <v>0.6875</v>
      </c>
      <c r="AU17" s="94">
        <f t="shared" si="5"/>
        <v>0.72131147540983609</v>
      </c>
      <c r="AV17" s="94">
        <f t="shared" si="6"/>
        <v>0.79999999999999993</v>
      </c>
      <c r="AW17" s="99">
        <f t="shared" si="7"/>
        <v>1</v>
      </c>
      <c r="BA17" s="114" t="s">
        <v>346</v>
      </c>
      <c r="BB17" s="115" t="s">
        <v>274</v>
      </c>
    </row>
    <row r="18" spans="1:54">
      <c r="A18" s="68" t="s">
        <v>347</v>
      </c>
      <c r="B18" s="69" t="s">
        <v>348</v>
      </c>
      <c r="C18" s="11">
        <v>8.2000000000000003E-2</v>
      </c>
      <c r="D18" s="12">
        <v>0.06</v>
      </c>
      <c r="E18" s="12">
        <v>3.3000000000000002E-2</v>
      </c>
      <c r="F18" s="9">
        <v>0</v>
      </c>
      <c r="G18" s="11">
        <v>1.7999999999999999E-2</v>
      </c>
      <c r="H18" s="12">
        <v>1.2E-2</v>
      </c>
      <c r="I18" s="9">
        <v>0</v>
      </c>
      <c r="J18" s="11">
        <v>1.4999999999999999E-2</v>
      </c>
      <c r="K18" s="9">
        <v>0</v>
      </c>
      <c r="L18" s="70">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1">
        <v>4.5999999999999999E-2</v>
      </c>
      <c r="AD18" s="72">
        <v>0</v>
      </c>
      <c r="AE18" s="73">
        <v>1.2999999999999999E-2</v>
      </c>
      <c r="AF18" s="5"/>
      <c r="AG18" s="68" t="s">
        <v>347</v>
      </c>
      <c r="AH18" s="105" t="s">
        <v>348</v>
      </c>
      <c r="AI18" s="89">
        <f t="shared" si="0"/>
        <v>0.1171875</v>
      </c>
      <c r="AJ18" s="85">
        <f t="shared" si="1"/>
        <v>0.12295081967213115</v>
      </c>
      <c r="AK18" s="85">
        <f t="shared" si="2"/>
        <v>0.13636363636363635</v>
      </c>
      <c r="AL18" s="90">
        <f t="shared" si="3"/>
        <v>0.17045454545454547</v>
      </c>
      <c r="AM18" s="5"/>
      <c r="AN18" s="5"/>
      <c r="AO18" s="5"/>
      <c r="AR18" s="68" t="s">
        <v>347</v>
      </c>
      <c r="AS18" s="105" t="s">
        <v>348</v>
      </c>
      <c r="AT18" s="98">
        <f t="shared" si="4"/>
        <v>0.6875</v>
      </c>
      <c r="AU18" s="94">
        <f t="shared" si="5"/>
        <v>0.72131147540983609</v>
      </c>
      <c r="AV18" s="94">
        <f t="shared" si="6"/>
        <v>0.79999999999999993</v>
      </c>
      <c r="AW18" s="99">
        <f t="shared" si="7"/>
        <v>1</v>
      </c>
      <c r="BA18" s="114" t="s">
        <v>349</v>
      </c>
      <c r="BB18" s="115" t="s">
        <v>322</v>
      </c>
    </row>
    <row r="19" spans="1:54">
      <c r="A19" s="68" t="s">
        <v>350</v>
      </c>
      <c r="B19" s="69" t="s">
        <v>351</v>
      </c>
      <c r="C19" s="11">
        <v>0.104</v>
      </c>
      <c r="D19" s="12">
        <v>7.5999999999999998E-2</v>
      </c>
      <c r="E19" s="12">
        <v>4.2000000000000003E-2</v>
      </c>
      <c r="F19" s="9">
        <v>0</v>
      </c>
      <c r="G19" s="11">
        <v>3.1E-2</v>
      </c>
      <c r="H19" s="12">
        <v>2.4E-2</v>
      </c>
      <c r="I19" s="9">
        <v>0</v>
      </c>
      <c r="J19" s="11">
        <v>2.3E-2</v>
      </c>
      <c r="K19" s="9">
        <v>0</v>
      </c>
      <c r="L19" s="70">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1">
        <v>6.5000000000000002E-2</v>
      </c>
      <c r="AD19" s="72">
        <v>0</v>
      </c>
      <c r="AE19" s="73">
        <v>2.3E-2</v>
      </c>
      <c r="AF19" s="5"/>
      <c r="AG19" s="68" t="s">
        <v>350</v>
      </c>
      <c r="AH19" s="105" t="s">
        <v>351</v>
      </c>
      <c r="AI19" s="89">
        <f t="shared" si="0"/>
        <v>0.1270718232044199</v>
      </c>
      <c r="AJ19" s="85">
        <f t="shared" si="1"/>
        <v>0.13218390804597702</v>
      </c>
      <c r="AK19" s="85">
        <f t="shared" si="2"/>
        <v>0.15333333333333335</v>
      </c>
      <c r="AL19" s="90">
        <f t="shared" si="3"/>
        <v>0.18852459016393441</v>
      </c>
      <c r="AM19" s="5"/>
      <c r="AN19" s="5"/>
      <c r="AO19" s="5"/>
      <c r="AR19" s="68" t="s">
        <v>350</v>
      </c>
      <c r="AS19" s="105" t="s">
        <v>351</v>
      </c>
      <c r="AT19" s="98">
        <f t="shared" si="4"/>
        <v>0.67403314917127077</v>
      </c>
      <c r="AU19" s="94">
        <f t="shared" si="5"/>
        <v>0.70114942528735635</v>
      </c>
      <c r="AV19" s="94">
        <f t="shared" si="6"/>
        <v>0.81333333333333335</v>
      </c>
      <c r="AW19" s="99">
        <f t="shared" si="7"/>
        <v>1</v>
      </c>
      <c r="BA19" s="114" t="s">
        <v>352</v>
      </c>
      <c r="BB19" s="115" t="s">
        <v>274</v>
      </c>
    </row>
    <row r="20" spans="1:54">
      <c r="A20" s="68" t="s">
        <v>353</v>
      </c>
      <c r="B20" s="69" t="s">
        <v>354</v>
      </c>
      <c r="C20" s="11">
        <v>0.104</v>
      </c>
      <c r="D20" s="12">
        <v>7.5999999999999998E-2</v>
      </c>
      <c r="E20" s="12">
        <v>4.2000000000000003E-2</v>
      </c>
      <c r="F20" s="9">
        <v>0</v>
      </c>
      <c r="G20" s="11">
        <v>3.1E-2</v>
      </c>
      <c r="H20" s="12">
        <v>2.4E-2</v>
      </c>
      <c r="I20" s="9">
        <v>0</v>
      </c>
      <c r="J20" s="11">
        <v>2.3E-2</v>
      </c>
      <c r="K20" s="9">
        <v>0</v>
      </c>
      <c r="L20" s="70">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1">
        <v>6.5000000000000002E-2</v>
      </c>
      <c r="AD20" s="72">
        <v>0</v>
      </c>
      <c r="AE20" s="73">
        <v>2.3E-2</v>
      </c>
      <c r="AF20" s="5"/>
      <c r="AG20" s="68" t="s">
        <v>353</v>
      </c>
      <c r="AH20" s="105" t="s">
        <v>354</v>
      </c>
      <c r="AI20" s="89">
        <f t="shared" si="0"/>
        <v>0.1270718232044199</v>
      </c>
      <c r="AJ20" s="85">
        <f t="shared" si="1"/>
        <v>0.13218390804597702</v>
      </c>
      <c r="AK20" s="85">
        <f t="shared" si="2"/>
        <v>0.15333333333333335</v>
      </c>
      <c r="AL20" s="90">
        <f t="shared" si="3"/>
        <v>0.18852459016393441</v>
      </c>
      <c r="AM20" s="5"/>
      <c r="AN20" s="5"/>
      <c r="AO20" s="5"/>
      <c r="AR20" s="68" t="s">
        <v>353</v>
      </c>
      <c r="AS20" s="105" t="s">
        <v>354</v>
      </c>
      <c r="AT20" s="98">
        <f t="shared" si="4"/>
        <v>0.67403314917127077</v>
      </c>
      <c r="AU20" s="94">
        <f t="shared" si="5"/>
        <v>0.70114942528735635</v>
      </c>
      <c r="AV20" s="94">
        <f t="shared" si="6"/>
        <v>0.81333333333333335</v>
      </c>
      <c r="AW20" s="99">
        <f t="shared" si="7"/>
        <v>1</v>
      </c>
      <c r="BA20" s="114" t="s">
        <v>355</v>
      </c>
      <c r="BB20" s="115" t="s">
        <v>322</v>
      </c>
    </row>
    <row r="21" spans="1:54">
      <c r="A21" s="68" t="s">
        <v>356</v>
      </c>
      <c r="B21" s="69" t="s">
        <v>357</v>
      </c>
      <c r="C21" s="11">
        <v>0.10199999999999999</v>
      </c>
      <c r="D21" s="12">
        <v>7.3999999999999996E-2</v>
      </c>
      <c r="E21" s="12">
        <v>4.1000000000000002E-2</v>
      </c>
      <c r="F21" s="9">
        <v>0</v>
      </c>
      <c r="G21" s="11">
        <v>1.4999999999999999E-2</v>
      </c>
      <c r="H21" s="12">
        <v>1.2E-2</v>
      </c>
      <c r="I21" s="9">
        <v>0</v>
      </c>
      <c r="J21" s="11">
        <v>1.7000000000000001E-2</v>
      </c>
      <c r="K21" s="9">
        <v>0</v>
      </c>
      <c r="L21" s="70">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1">
        <v>5.6000000000000001E-2</v>
      </c>
      <c r="AD21" s="72">
        <v>0</v>
      </c>
      <c r="AE21" s="73">
        <v>1.4999999999999999E-2</v>
      </c>
      <c r="AF21" s="5"/>
      <c r="AG21" s="68" t="s">
        <v>356</v>
      </c>
      <c r="AH21" s="105" t="s">
        <v>357</v>
      </c>
      <c r="AI21" s="89">
        <f t="shared" si="0"/>
        <v>0.11409395973154361</v>
      </c>
      <c r="AJ21" s="85">
        <f t="shared" si="1"/>
        <v>0.11643835616438356</v>
      </c>
      <c r="AK21" s="85">
        <f t="shared" si="2"/>
        <v>0.12686567164179105</v>
      </c>
      <c r="AL21" s="90">
        <f t="shared" si="3"/>
        <v>0.16037735849056606</v>
      </c>
      <c r="AM21" s="5"/>
      <c r="AN21" s="5"/>
      <c r="AO21" s="5"/>
      <c r="AR21" s="68" t="s">
        <v>356</v>
      </c>
      <c r="AS21" s="105" t="s">
        <v>357</v>
      </c>
      <c r="AT21" s="98">
        <f t="shared" si="4"/>
        <v>0.71140939597315422</v>
      </c>
      <c r="AU21" s="94">
        <f t="shared" si="5"/>
        <v>0.72602739726027388</v>
      </c>
      <c r="AV21" s="94">
        <f t="shared" si="6"/>
        <v>0.79104477611940294</v>
      </c>
      <c r="AW21" s="99">
        <f t="shared" si="7"/>
        <v>1</v>
      </c>
      <c r="BA21" s="114" t="s">
        <v>358</v>
      </c>
      <c r="BB21" s="115" t="s">
        <v>274</v>
      </c>
    </row>
    <row r="22" spans="1:54">
      <c r="A22" s="68" t="s">
        <v>359</v>
      </c>
      <c r="B22" s="69" t="s">
        <v>360</v>
      </c>
      <c r="C22" s="11">
        <v>0.10199999999999999</v>
      </c>
      <c r="D22" s="12">
        <v>7.3999999999999996E-2</v>
      </c>
      <c r="E22" s="12">
        <v>4.1000000000000002E-2</v>
      </c>
      <c r="F22" s="9">
        <v>0</v>
      </c>
      <c r="G22" s="11">
        <v>1.4999999999999999E-2</v>
      </c>
      <c r="H22" s="12">
        <v>1.2E-2</v>
      </c>
      <c r="I22" s="9">
        <v>0</v>
      </c>
      <c r="J22" s="11">
        <v>1.7000000000000001E-2</v>
      </c>
      <c r="K22" s="9">
        <v>0</v>
      </c>
      <c r="L22" s="70">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1">
        <v>5.6000000000000001E-2</v>
      </c>
      <c r="AD22" s="72">
        <v>0</v>
      </c>
      <c r="AE22" s="73">
        <v>1.4999999999999999E-2</v>
      </c>
      <c r="AF22" s="5"/>
      <c r="AG22" s="68" t="s">
        <v>359</v>
      </c>
      <c r="AH22" s="105" t="s">
        <v>360</v>
      </c>
      <c r="AI22" s="89">
        <f t="shared" si="0"/>
        <v>0.11409395973154361</v>
      </c>
      <c r="AJ22" s="85">
        <f t="shared" si="1"/>
        <v>0.11643835616438356</v>
      </c>
      <c r="AK22" s="85">
        <f t="shared" si="2"/>
        <v>0.12686567164179105</v>
      </c>
      <c r="AL22" s="90">
        <f t="shared" si="3"/>
        <v>0.16037735849056606</v>
      </c>
      <c r="AM22" s="5"/>
      <c r="AN22" s="5"/>
      <c r="AO22" s="5"/>
      <c r="AR22" s="68" t="s">
        <v>359</v>
      </c>
      <c r="AS22" s="105" t="s">
        <v>360</v>
      </c>
      <c r="AT22" s="98">
        <f t="shared" si="4"/>
        <v>0.71140939597315422</v>
      </c>
      <c r="AU22" s="94">
        <f t="shared" si="5"/>
        <v>0.72602739726027388</v>
      </c>
      <c r="AV22" s="94">
        <f t="shared" si="6"/>
        <v>0.79104477611940294</v>
      </c>
      <c r="AW22" s="99">
        <f t="shared" si="7"/>
        <v>1</v>
      </c>
      <c r="BA22" s="114" t="s">
        <v>361</v>
      </c>
      <c r="BB22" s="115" t="s">
        <v>322</v>
      </c>
    </row>
    <row r="23" spans="1:54">
      <c r="A23" s="68" t="s">
        <v>362</v>
      </c>
      <c r="B23" s="69" t="s">
        <v>363</v>
      </c>
      <c r="C23" s="11">
        <v>0.10199999999999999</v>
      </c>
      <c r="D23" s="12">
        <v>7.3999999999999996E-2</v>
      </c>
      <c r="E23" s="12">
        <v>4.1000000000000002E-2</v>
      </c>
      <c r="F23" s="9">
        <v>0</v>
      </c>
      <c r="G23" s="11">
        <v>1.4999999999999999E-2</v>
      </c>
      <c r="H23" s="12">
        <v>1.2E-2</v>
      </c>
      <c r="I23" s="9">
        <v>0</v>
      </c>
      <c r="J23" s="11">
        <v>1.7000000000000001E-2</v>
      </c>
      <c r="K23" s="9">
        <v>0</v>
      </c>
      <c r="L23" s="70">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1">
        <v>5.6000000000000001E-2</v>
      </c>
      <c r="AD23" s="72">
        <v>0</v>
      </c>
      <c r="AE23" s="73">
        <v>1.4999999999999999E-2</v>
      </c>
      <c r="AF23" s="5"/>
      <c r="AG23" s="68" t="s">
        <v>362</v>
      </c>
      <c r="AH23" s="105" t="s">
        <v>363</v>
      </c>
      <c r="AI23" s="89">
        <f t="shared" si="0"/>
        <v>0.11409395973154361</v>
      </c>
      <c r="AJ23" s="85">
        <f t="shared" si="1"/>
        <v>0.11643835616438356</v>
      </c>
      <c r="AK23" s="85">
        <f t="shared" si="2"/>
        <v>0.12686567164179105</v>
      </c>
      <c r="AL23" s="90">
        <f t="shared" si="3"/>
        <v>0.16037735849056606</v>
      </c>
      <c r="AM23" s="5"/>
      <c r="AN23" s="5"/>
      <c r="AO23" s="5"/>
      <c r="AR23" s="68" t="s">
        <v>362</v>
      </c>
      <c r="AS23" s="105" t="s">
        <v>363</v>
      </c>
      <c r="AT23" s="98">
        <f t="shared" si="4"/>
        <v>0.71140939597315422</v>
      </c>
      <c r="AU23" s="94">
        <f t="shared" si="5"/>
        <v>0.72602739726027388</v>
      </c>
      <c r="AV23" s="94">
        <f t="shared" si="6"/>
        <v>0.79104477611940294</v>
      </c>
      <c r="AW23" s="99">
        <f t="shared" si="7"/>
        <v>1</v>
      </c>
      <c r="BA23" s="114" t="s">
        <v>364</v>
      </c>
      <c r="BB23" s="115" t="s">
        <v>322</v>
      </c>
    </row>
    <row r="24" spans="1:54">
      <c r="A24" s="68" t="s">
        <v>365</v>
      </c>
      <c r="B24" s="69" t="s">
        <v>366</v>
      </c>
      <c r="C24" s="11">
        <v>0.10199999999999999</v>
      </c>
      <c r="D24" s="12">
        <v>7.3999999999999996E-2</v>
      </c>
      <c r="E24" s="12">
        <v>4.1000000000000002E-2</v>
      </c>
      <c r="F24" s="9">
        <v>0</v>
      </c>
      <c r="G24" s="11">
        <v>1.4999999999999999E-2</v>
      </c>
      <c r="H24" s="12">
        <v>1.2E-2</v>
      </c>
      <c r="I24" s="9">
        <v>0</v>
      </c>
      <c r="J24" s="11">
        <v>1.7000000000000001E-2</v>
      </c>
      <c r="K24" s="9">
        <v>0</v>
      </c>
      <c r="L24" s="70">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1">
        <v>5.6000000000000001E-2</v>
      </c>
      <c r="AD24" s="72">
        <v>0</v>
      </c>
      <c r="AE24" s="73">
        <v>1.4999999999999999E-2</v>
      </c>
      <c r="AF24" s="5"/>
      <c r="AG24" s="68" t="s">
        <v>365</v>
      </c>
      <c r="AH24" s="105" t="s">
        <v>366</v>
      </c>
      <c r="AI24" s="89">
        <f t="shared" si="0"/>
        <v>0.11409395973154361</v>
      </c>
      <c r="AJ24" s="85">
        <f t="shared" si="1"/>
        <v>0.11643835616438356</v>
      </c>
      <c r="AK24" s="85">
        <f t="shared" si="2"/>
        <v>0.12686567164179105</v>
      </c>
      <c r="AL24" s="90">
        <f t="shared" si="3"/>
        <v>0.16037735849056606</v>
      </c>
      <c r="AM24" s="5"/>
      <c r="AN24" s="5"/>
      <c r="AO24" s="5"/>
      <c r="AR24" s="68" t="s">
        <v>365</v>
      </c>
      <c r="AS24" s="105" t="s">
        <v>366</v>
      </c>
      <c r="AT24" s="98">
        <f t="shared" si="4"/>
        <v>0.71140939597315422</v>
      </c>
      <c r="AU24" s="94">
        <f t="shared" si="5"/>
        <v>0.72602739726027388</v>
      </c>
      <c r="AV24" s="94">
        <f t="shared" si="6"/>
        <v>0.79104477611940294</v>
      </c>
      <c r="AW24" s="99">
        <f t="shared" si="7"/>
        <v>1</v>
      </c>
      <c r="BA24" s="114" t="s">
        <v>367</v>
      </c>
      <c r="BB24" s="115" t="s">
        <v>322</v>
      </c>
    </row>
    <row r="25" spans="1:54">
      <c r="A25" s="68" t="s">
        <v>368</v>
      </c>
      <c r="B25" s="69" t="s">
        <v>369</v>
      </c>
      <c r="C25" s="11">
        <v>0.10199999999999999</v>
      </c>
      <c r="D25" s="12">
        <v>7.3999999999999996E-2</v>
      </c>
      <c r="E25" s="12">
        <v>4.1000000000000002E-2</v>
      </c>
      <c r="F25" s="9">
        <v>0</v>
      </c>
      <c r="G25" s="11">
        <v>1.4999999999999999E-2</v>
      </c>
      <c r="H25" s="12">
        <v>1.2E-2</v>
      </c>
      <c r="I25" s="9">
        <v>0</v>
      </c>
      <c r="J25" s="11">
        <v>1.7000000000000001E-2</v>
      </c>
      <c r="K25" s="9">
        <v>0</v>
      </c>
      <c r="L25" s="70">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1">
        <v>5.6000000000000001E-2</v>
      </c>
      <c r="AD25" s="72">
        <v>0</v>
      </c>
      <c r="AE25" s="73">
        <v>1.4999999999999999E-2</v>
      </c>
      <c r="AF25" s="5"/>
      <c r="AG25" s="68" t="s">
        <v>368</v>
      </c>
      <c r="AH25" s="105" t="s">
        <v>369</v>
      </c>
      <c r="AI25" s="89">
        <f t="shared" si="0"/>
        <v>0.11409395973154361</v>
      </c>
      <c r="AJ25" s="85">
        <f t="shared" si="1"/>
        <v>0.11643835616438356</v>
      </c>
      <c r="AK25" s="85">
        <f t="shared" si="2"/>
        <v>0.12686567164179105</v>
      </c>
      <c r="AL25" s="90">
        <f t="shared" si="3"/>
        <v>0.16037735849056606</v>
      </c>
      <c r="AM25" s="5"/>
      <c r="AN25" s="5"/>
      <c r="AO25" s="5"/>
      <c r="AR25" s="68" t="s">
        <v>368</v>
      </c>
      <c r="AS25" s="105" t="s">
        <v>369</v>
      </c>
      <c r="AT25" s="98">
        <f t="shared" si="4"/>
        <v>0.71140939597315422</v>
      </c>
      <c r="AU25" s="94">
        <f t="shared" si="5"/>
        <v>0.72602739726027388</v>
      </c>
      <c r="AV25" s="94">
        <f t="shared" si="6"/>
        <v>0.79104477611940294</v>
      </c>
      <c r="AW25" s="99">
        <f t="shared" si="7"/>
        <v>1</v>
      </c>
      <c r="BA25" s="114" t="s">
        <v>370</v>
      </c>
      <c r="BB25" s="115" t="s">
        <v>274</v>
      </c>
    </row>
    <row r="26" spans="1:54">
      <c r="A26" s="68" t="s">
        <v>371</v>
      </c>
      <c r="B26" s="69" t="s">
        <v>372</v>
      </c>
      <c r="C26" s="11">
        <v>0.10199999999999999</v>
      </c>
      <c r="D26" s="12">
        <v>7.3999999999999996E-2</v>
      </c>
      <c r="E26" s="12">
        <v>4.1000000000000002E-2</v>
      </c>
      <c r="F26" s="9">
        <v>0</v>
      </c>
      <c r="G26" s="11">
        <v>1.4999999999999999E-2</v>
      </c>
      <c r="H26" s="12">
        <v>1.2E-2</v>
      </c>
      <c r="I26" s="9">
        <v>0</v>
      </c>
      <c r="J26" s="11">
        <v>1.7000000000000001E-2</v>
      </c>
      <c r="K26" s="9">
        <v>0</v>
      </c>
      <c r="L26" s="70">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1">
        <v>5.6000000000000001E-2</v>
      </c>
      <c r="AD26" s="72">
        <v>0</v>
      </c>
      <c r="AE26" s="73">
        <v>1.4999999999999999E-2</v>
      </c>
      <c r="AF26" s="5"/>
      <c r="AG26" s="68" t="s">
        <v>371</v>
      </c>
      <c r="AH26" s="105" t="s">
        <v>372</v>
      </c>
      <c r="AI26" s="89">
        <f t="shared" si="0"/>
        <v>0.11409395973154361</v>
      </c>
      <c r="AJ26" s="85">
        <f t="shared" si="1"/>
        <v>0.11643835616438356</v>
      </c>
      <c r="AK26" s="85">
        <f t="shared" si="2"/>
        <v>0.12686567164179105</v>
      </c>
      <c r="AL26" s="90">
        <f t="shared" si="3"/>
        <v>0.16037735849056606</v>
      </c>
      <c r="AM26" s="5"/>
      <c r="AN26" s="5"/>
      <c r="AO26" s="5"/>
      <c r="AR26" s="68" t="s">
        <v>371</v>
      </c>
      <c r="AS26" s="105" t="s">
        <v>372</v>
      </c>
      <c r="AT26" s="98">
        <f t="shared" si="4"/>
        <v>0.71140939597315422</v>
      </c>
      <c r="AU26" s="94">
        <f t="shared" si="5"/>
        <v>0.72602739726027388</v>
      </c>
      <c r="AV26" s="94">
        <f t="shared" si="6"/>
        <v>0.79104477611940294</v>
      </c>
      <c r="AW26" s="99">
        <f t="shared" si="7"/>
        <v>1</v>
      </c>
      <c r="BA26" s="114" t="s">
        <v>373</v>
      </c>
      <c r="BB26" s="115" t="s">
        <v>322</v>
      </c>
    </row>
    <row r="27" spans="1:54">
      <c r="A27" s="68" t="s">
        <v>374</v>
      </c>
      <c r="B27" s="69" t="s">
        <v>375</v>
      </c>
      <c r="C27" s="11">
        <v>0.111</v>
      </c>
      <c r="D27" s="12">
        <v>8.1000000000000003E-2</v>
      </c>
      <c r="E27" s="12">
        <v>4.4999999999999998E-2</v>
      </c>
      <c r="F27" s="9">
        <v>0</v>
      </c>
      <c r="G27" s="11">
        <v>3.1E-2</v>
      </c>
      <c r="H27" s="12">
        <v>2.3E-2</v>
      </c>
      <c r="I27" s="9">
        <v>0</v>
      </c>
      <c r="J27" s="11">
        <v>2.3E-2</v>
      </c>
      <c r="K27" s="9">
        <v>0</v>
      </c>
      <c r="L27" s="70">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1">
        <v>6.6000000000000003E-2</v>
      </c>
      <c r="AD27" s="72">
        <v>0</v>
      </c>
      <c r="AE27" s="73">
        <v>2.1000000000000001E-2</v>
      </c>
      <c r="AF27" s="5"/>
      <c r="AG27" s="68" t="s">
        <v>374</v>
      </c>
      <c r="AH27" s="105" t="s">
        <v>375</v>
      </c>
      <c r="AI27" s="89">
        <f t="shared" si="0"/>
        <v>0.12365591397849462</v>
      </c>
      <c r="AJ27" s="85">
        <f t="shared" si="1"/>
        <v>0.12921348314606743</v>
      </c>
      <c r="AK27" s="85">
        <f t="shared" si="2"/>
        <v>0.14838709677419354</v>
      </c>
      <c r="AL27" s="90">
        <f t="shared" si="3"/>
        <v>0.184</v>
      </c>
      <c r="AM27" s="5"/>
      <c r="AN27" s="5"/>
      <c r="AO27" s="5"/>
      <c r="AR27" s="68" t="s">
        <v>374</v>
      </c>
      <c r="AS27" s="105" t="s">
        <v>375</v>
      </c>
      <c r="AT27" s="98">
        <f t="shared" si="4"/>
        <v>0.67204301075268813</v>
      </c>
      <c r="AU27" s="94">
        <f t="shared" si="5"/>
        <v>0.702247191011236</v>
      </c>
      <c r="AV27" s="94">
        <f t="shared" si="6"/>
        <v>0.80645161290322587</v>
      </c>
      <c r="AW27" s="99">
        <f t="shared" si="7"/>
        <v>1</v>
      </c>
      <c r="BA27" s="114" t="s">
        <v>376</v>
      </c>
      <c r="BB27" s="115" t="s">
        <v>274</v>
      </c>
    </row>
    <row r="28" spans="1:54">
      <c r="A28" s="68" t="s">
        <v>377</v>
      </c>
      <c r="B28" s="69" t="s">
        <v>378</v>
      </c>
      <c r="C28" s="11">
        <v>0.111</v>
      </c>
      <c r="D28" s="12">
        <v>8.1000000000000003E-2</v>
      </c>
      <c r="E28" s="12">
        <v>4.4999999999999998E-2</v>
      </c>
      <c r="F28" s="9">
        <v>0</v>
      </c>
      <c r="G28" s="11">
        <v>3.1E-2</v>
      </c>
      <c r="H28" s="12">
        <v>2.3E-2</v>
      </c>
      <c r="I28" s="9">
        <v>0</v>
      </c>
      <c r="J28" s="11">
        <v>2.3E-2</v>
      </c>
      <c r="K28" s="9">
        <v>0</v>
      </c>
      <c r="L28" s="70">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1">
        <v>6.6000000000000003E-2</v>
      </c>
      <c r="AD28" s="72">
        <v>0</v>
      </c>
      <c r="AE28" s="73">
        <v>2.1000000000000001E-2</v>
      </c>
      <c r="AF28" s="5"/>
      <c r="AG28" s="68" t="s">
        <v>377</v>
      </c>
      <c r="AH28" s="105" t="s">
        <v>378</v>
      </c>
      <c r="AI28" s="89">
        <f t="shared" si="0"/>
        <v>0.12365591397849462</v>
      </c>
      <c r="AJ28" s="85">
        <f t="shared" si="1"/>
        <v>0.12921348314606743</v>
      </c>
      <c r="AK28" s="85">
        <f t="shared" si="2"/>
        <v>0.14838709677419354</v>
      </c>
      <c r="AL28" s="90">
        <f t="shared" si="3"/>
        <v>0.184</v>
      </c>
      <c r="AM28" s="5"/>
      <c r="AN28" s="5"/>
      <c r="AO28" s="5"/>
      <c r="AR28" s="68" t="s">
        <v>377</v>
      </c>
      <c r="AS28" s="105" t="s">
        <v>378</v>
      </c>
      <c r="AT28" s="98">
        <f t="shared" si="4"/>
        <v>0.67204301075268813</v>
      </c>
      <c r="AU28" s="94">
        <f t="shared" si="5"/>
        <v>0.702247191011236</v>
      </c>
      <c r="AV28" s="94">
        <f t="shared" si="6"/>
        <v>0.80645161290322587</v>
      </c>
      <c r="AW28" s="99">
        <f t="shared" si="7"/>
        <v>1</v>
      </c>
      <c r="BA28" s="114" t="s">
        <v>379</v>
      </c>
      <c r="BB28" s="115" t="s">
        <v>322</v>
      </c>
    </row>
    <row r="29" spans="1:54">
      <c r="A29" s="68" t="s">
        <v>380</v>
      </c>
      <c r="B29" s="69" t="s">
        <v>381</v>
      </c>
      <c r="C29" s="11">
        <v>0.111</v>
      </c>
      <c r="D29" s="12">
        <v>8.1000000000000003E-2</v>
      </c>
      <c r="E29" s="12">
        <v>4.4999999999999998E-2</v>
      </c>
      <c r="F29" s="9">
        <v>0</v>
      </c>
      <c r="G29" s="11">
        <v>3.1E-2</v>
      </c>
      <c r="H29" s="12">
        <v>2.3E-2</v>
      </c>
      <c r="I29" s="9">
        <v>0</v>
      </c>
      <c r="J29" s="11">
        <v>2.3E-2</v>
      </c>
      <c r="K29" s="9">
        <v>0</v>
      </c>
      <c r="L29" s="70">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1">
        <v>6.6000000000000003E-2</v>
      </c>
      <c r="AD29" s="72">
        <v>0</v>
      </c>
      <c r="AE29" s="73">
        <v>2.1000000000000001E-2</v>
      </c>
      <c r="AF29" s="5"/>
      <c r="AG29" s="68" t="s">
        <v>380</v>
      </c>
      <c r="AH29" s="105" t="s">
        <v>381</v>
      </c>
      <c r="AI29" s="89">
        <f t="shared" si="0"/>
        <v>0.12365591397849462</v>
      </c>
      <c r="AJ29" s="85">
        <f t="shared" si="1"/>
        <v>0.12921348314606743</v>
      </c>
      <c r="AK29" s="85">
        <f t="shared" si="2"/>
        <v>0.14838709677419354</v>
      </c>
      <c r="AL29" s="90">
        <f t="shared" si="3"/>
        <v>0.184</v>
      </c>
      <c r="AM29" s="5"/>
      <c r="AN29" s="5"/>
      <c r="AO29" s="5"/>
      <c r="AQ29" s="5"/>
      <c r="AR29" s="68" t="s">
        <v>380</v>
      </c>
      <c r="AS29" s="105" t="s">
        <v>381</v>
      </c>
      <c r="AT29" s="98">
        <f t="shared" si="4"/>
        <v>0.67204301075268813</v>
      </c>
      <c r="AU29" s="94">
        <f t="shared" si="5"/>
        <v>0.702247191011236</v>
      </c>
      <c r="AV29" s="94">
        <f t="shared" si="6"/>
        <v>0.80645161290322587</v>
      </c>
      <c r="AW29" s="99">
        <f t="shared" si="7"/>
        <v>1</v>
      </c>
      <c r="BA29" s="114" t="s">
        <v>382</v>
      </c>
      <c r="BB29" s="115" t="s">
        <v>322</v>
      </c>
    </row>
    <row r="30" spans="1:54">
      <c r="A30" s="68" t="s">
        <v>383</v>
      </c>
      <c r="B30" s="69" t="s">
        <v>384</v>
      </c>
      <c r="C30" s="11">
        <v>0.111</v>
      </c>
      <c r="D30" s="12">
        <v>8.1000000000000003E-2</v>
      </c>
      <c r="E30" s="12">
        <v>4.4999999999999998E-2</v>
      </c>
      <c r="F30" s="9">
        <v>0</v>
      </c>
      <c r="G30" s="11">
        <v>3.1E-2</v>
      </c>
      <c r="H30" s="12">
        <v>2.3E-2</v>
      </c>
      <c r="I30" s="9">
        <v>0</v>
      </c>
      <c r="J30" s="11">
        <v>2.3E-2</v>
      </c>
      <c r="K30" s="9">
        <v>0</v>
      </c>
      <c r="L30" s="70">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1">
        <v>6.6000000000000003E-2</v>
      </c>
      <c r="AD30" s="72">
        <v>0</v>
      </c>
      <c r="AE30" s="73">
        <v>2.1000000000000001E-2</v>
      </c>
      <c r="AF30" s="5"/>
      <c r="AG30" s="68" t="s">
        <v>383</v>
      </c>
      <c r="AH30" s="105" t="s">
        <v>384</v>
      </c>
      <c r="AI30" s="89">
        <f t="shared" si="0"/>
        <v>0.12365591397849462</v>
      </c>
      <c r="AJ30" s="85">
        <f t="shared" si="1"/>
        <v>0.12921348314606743</v>
      </c>
      <c r="AK30" s="85">
        <f t="shared" si="2"/>
        <v>0.14838709677419354</v>
      </c>
      <c r="AL30" s="90">
        <f t="shared" si="3"/>
        <v>0.184</v>
      </c>
      <c r="AM30" s="5"/>
      <c r="AN30" s="5"/>
      <c r="AO30" s="5"/>
      <c r="AQ30" s="5"/>
      <c r="AR30" s="68" t="s">
        <v>383</v>
      </c>
      <c r="AS30" s="105" t="s">
        <v>384</v>
      </c>
      <c r="AT30" s="98">
        <f t="shared" si="4"/>
        <v>0.67204301075268813</v>
      </c>
      <c r="AU30" s="94">
        <f t="shared" si="5"/>
        <v>0.702247191011236</v>
      </c>
      <c r="AV30" s="94">
        <f t="shared" si="6"/>
        <v>0.80645161290322587</v>
      </c>
      <c r="AW30" s="99">
        <f t="shared" si="7"/>
        <v>1</v>
      </c>
      <c r="BA30" s="114" t="s">
        <v>385</v>
      </c>
      <c r="BB30" s="115" t="s">
        <v>386</v>
      </c>
    </row>
    <row r="31" spans="1:54">
      <c r="A31" s="68" t="s">
        <v>387</v>
      </c>
      <c r="B31" s="69" t="s">
        <v>388</v>
      </c>
      <c r="C31" s="11">
        <v>8.3000000000000004E-2</v>
      </c>
      <c r="D31" s="12">
        <v>0.06</v>
      </c>
      <c r="E31" s="12">
        <v>3.3000000000000002E-2</v>
      </c>
      <c r="F31" s="9">
        <v>0</v>
      </c>
      <c r="G31" s="11">
        <v>2.7E-2</v>
      </c>
      <c r="H31" s="12">
        <v>2.3E-2</v>
      </c>
      <c r="I31" s="9">
        <v>0</v>
      </c>
      <c r="J31" s="11">
        <v>1.6E-2</v>
      </c>
      <c r="K31" s="9">
        <v>0</v>
      </c>
      <c r="L31" s="70">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1">
        <v>4.7E-2</v>
      </c>
      <c r="AD31" s="72">
        <v>0</v>
      </c>
      <c r="AE31" s="73">
        <v>1.4E-2</v>
      </c>
      <c r="AF31" s="5"/>
      <c r="AG31" s="68" t="s">
        <v>387</v>
      </c>
      <c r="AH31" s="105" t="s">
        <v>388</v>
      </c>
      <c r="AI31" s="89">
        <f t="shared" si="0"/>
        <v>0.11428571428571428</v>
      </c>
      <c r="AJ31" s="85">
        <f t="shared" si="1"/>
        <v>0.11764705882352941</v>
      </c>
      <c r="AK31" s="85">
        <f t="shared" si="2"/>
        <v>0.1415929203539823</v>
      </c>
      <c r="AL31" s="90">
        <f t="shared" si="3"/>
        <v>0.17777777777777778</v>
      </c>
      <c r="AM31" s="5"/>
      <c r="AN31" s="5"/>
      <c r="AO31" s="5"/>
      <c r="AQ31" s="5"/>
      <c r="AR31" s="68" t="s">
        <v>387</v>
      </c>
      <c r="AS31" s="105" t="s">
        <v>388</v>
      </c>
      <c r="AT31" s="98">
        <f t="shared" si="4"/>
        <v>0.64285714285714279</v>
      </c>
      <c r="AU31" s="94">
        <f t="shared" si="5"/>
        <v>0.66176470588235292</v>
      </c>
      <c r="AV31" s="94">
        <f t="shared" si="6"/>
        <v>0.79646017699115035</v>
      </c>
      <c r="AW31" s="99">
        <f t="shared" si="7"/>
        <v>1</v>
      </c>
      <c r="BA31" s="116" t="s">
        <v>387</v>
      </c>
      <c r="BB31" s="115" t="s">
        <v>274</v>
      </c>
    </row>
    <row r="32" spans="1:54">
      <c r="A32" s="68" t="s">
        <v>389</v>
      </c>
      <c r="B32" s="69" t="s">
        <v>390</v>
      </c>
      <c r="C32" s="11">
        <v>8.3000000000000004E-2</v>
      </c>
      <c r="D32" s="12">
        <v>0.06</v>
      </c>
      <c r="E32" s="12">
        <v>3.3000000000000002E-2</v>
      </c>
      <c r="F32" s="9">
        <v>0</v>
      </c>
      <c r="G32" s="11">
        <v>2.7E-2</v>
      </c>
      <c r="H32" s="12">
        <v>2.3E-2</v>
      </c>
      <c r="I32" s="9">
        <v>0</v>
      </c>
      <c r="J32" s="11">
        <v>1.6E-2</v>
      </c>
      <c r="K32" s="9">
        <v>0</v>
      </c>
      <c r="L32" s="70">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1">
        <v>4.7E-2</v>
      </c>
      <c r="AD32" s="72">
        <v>0</v>
      </c>
      <c r="AE32" s="73">
        <v>1.4E-2</v>
      </c>
      <c r="AF32" s="5"/>
      <c r="AG32" s="68" t="s">
        <v>389</v>
      </c>
      <c r="AH32" s="105" t="s">
        <v>390</v>
      </c>
      <c r="AI32" s="89">
        <f t="shared" si="0"/>
        <v>0.11428571428571428</v>
      </c>
      <c r="AJ32" s="85">
        <f t="shared" si="1"/>
        <v>0.11764705882352941</v>
      </c>
      <c r="AK32" s="85">
        <f t="shared" si="2"/>
        <v>0.1415929203539823</v>
      </c>
      <c r="AL32" s="90">
        <f t="shared" si="3"/>
        <v>0.17777777777777778</v>
      </c>
      <c r="AM32" s="5"/>
      <c r="AN32" s="5"/>
      <c r="AO32" s="5"/>
      <c r="AQ32" s="5"/>
      <c r="AR32" s="68" t="s">
        <v>389</v>
      </c>
      <c r="AS32" s="105" t="s">
        <v>390</v>
      </c>
      <c r="AT32" s="98">
        <f t="shared" si="4"/>
        <v>0.64285714285714279</v>
      </c>
      <c r="AU32" s="94">
        <f t="shared" si="5"/>
        <v>0.66176470588235292</v>
      </c>
      <c r="AV32" s="94">
        <f t="shared" si="6"/>
        <v>0.79646017699115035</v>
      </c>
      <c r="AW32" s="99">
        <f t="shared" si="7"/>
        <v>1</v>
      </c>
      <c r="BA32" s="114" t="s">
        <v>391</v>
      </c>
      <c r="BB32" s="115" t="s">
        <v>274</v>
      </c>
    </row>
    <row r="33" spans="1:54">
      <c r="A33" s="68" t="s">
        <v>392</v>
      </c>
      <c r="B33" s="69" t="s">
        <v>393</v>
      </c>
      <c r="C33" s="11">
        <v>8.3000000000000004E-2</v>
      </c>
      <c r="D33" s="12">
        <v>0.06</v>
      </c>
      <c r="E33" s="12">
        <v>3.3000000000000002E-2</v>
      </c>
      <c r="F33" s="9">
        <v>0</v>
      </c>
      <c r="G33" s="11">
        <v>2.7E-2</v>
      </c>
      <c r="H33" s="12">
        <v>2.3E-2</v>
      </c>
      <c r="I33" s="9">
        <v>0</v>
      </c>
      <c r="J33" s="11">
        <v>1.6E-2</v>
      </c>
      <c r="K33" s="9">
        <v>0</v>
      </c>
      <c r="L33" s="70">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1">
        <v>4.7E-2</v>
      </c>
      <c r="AD33" s="72">
        <v>0</v>
      </c>
      <c r="AE33" s="73">
        <v>1.4E-2</v>
      </c>
      <c r="AF33" s="5"/>
      <c r="AG33" s="68" t="s">
        <v>392</v>
      </c>
      <c r="AH33" s="105" t="s">
        <v>393</v>
      </c>
      <c r="AI33" s="89">
        <f t="shared" si="0"/>
        <v>0.11428571428571428</v>
      </c>
      <c r="AJ33" s="85">
        <f t="shared" si="1"/>
        <v>0.11764705882352941</v>
      </c>
      <c r="AK33" s="85">
        <f t="shared" si="2"/>
        <v>0.1415929203539823</v>
      </c>
      <c r="AL33" s="90">
        <f t="shared" si="3"/>
        <v>0.17777777777777778</v>
      </c>
      <c r="AM33" s="5"/>
      <c r="AN33" s="5"/>
      <c r="AO33" s="5"/>
      <c r="AQ33" s="5"/>
      <c r="AR33" s="68" t="s">
        <v>392</v>
      </c>
      <c r="AS33" s="105" t="s">
        <v>393</v>
      </c>
      <c r="AT33" s="98">
        <f t="shared" si="4"/>
        <v>0.64285714285714279</v>
      </c>
      <c r="AU33" s="94">
        <f t="shared" si="5"/>
        <v>0.66176470588235292</v>
      </c>
      <c r="AV33" s="94">
        <f t="shared" si="6"/>
        <v>0.79646017699115035</v>
      </c>
      <c r="AW33" s="99">
        <f t="shared" si="7"/>
        <v>1</v>
      </c>
      <c r="BA33" s="114" t="s">
        <v>394</v>
      </c>
      <c r="BB33" s="115" t="s">
        <v>322</v>
      </c>
    </row>
    <row r="34" spans="1:54">
      <c r="A34" s="68" t="s">
        <v>395</v>
      </c>
      <c r="B34" s="69" t="s">
        <v>396</v>
      </c>
      <c r="C34" s="11">
        <v>8.3000000000000004E-2</v>
      </c>
      <c r="D34" s="12">
        <v>0.06</v>
      </c>
      <c r="E34" s="12">
        <v>3.3000000000000002E-2</v>
      </c>
      <c r="F34" s="9">
        <v>0</v>
      </c>
      <c r="G34" s="11">
        <v>2.7E-2</v>
      </c>
      <c r="H34" s="12">
        <v>2.3E-2</v>
      </c>
      <c r="I34" s="9">
        <v>0</v>
      </c>
      <c r="J34" s="11">
        <v>1.6E-2</v>
      </c>
      <c r="K34" s="9">
        <v>0</v>
      </c>
      <c r="L34" s="70">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1">
        <v>4.7E-2</v>
      </c>
      <c r="AD34" s="72">
        <v>0</v>
      </c>
      <c r="AE34" s="73">
        <v>1.4E-2</v>
      </c>
      <c r="AF34" s="5"/>
      <c r="AG34" s="68" t="s">
        <v>395</v>
      </c>
      <c r="AH34" s="105" t="s">
        <v>396</v>
      </c>
      <c r="AI34" s="89">
        <f t="shared" si="0"/>
        <v>0.11428571428571428</v>
      </c>
      <c r="AJ34" s="85">
        <f t="shared" si="1"/>
        <v>0.11764705882352941</v>
      </c>
      <c r="AK34" s="85">
        <f t="shared" si="2"/>
        <v>0.1415929203539823</v>
      </c>
      <c r="AL34" s="90">
        <f t="shared" si="3"/>
        <v>0.17777777777777778</v>
      </c>
      <c r="AM34" s="5"/>
      <c r="AN34" s="5"/>
      <c r="AO34" s="5"/>
      <c r="AQ34" s="5"/>
      <c r="AR34" s="68" t="s">
        <v>395</v>
      </c>
      <c r="AS34" s="105" t="s">
        <v>396</v>
      </c>
      <c r="AT34" s="98">
        <f t="shared" si="4"/>
        <v>0.64285714285714279</v>
      </c>
      <c r="AU34" s="94">
        <f t="shared" si="5"/>
        <v>0.66176470588235292</v>
      </c>
      <c r="AV34" s="94">
        <f t="shared" si="6"/>
        <v>0.79646017699115035</v>
      </c>
      <c r="AW34" s="99">
        <f t="shared" si="7"/>
        <v>1</v>
      </c>
      <c r="BA34" s="114" t="s">
        <v>397</v>
      </c>
      <c r="BB34" s="115" t="s">
        <v>322</v>
      </c>
    </row>
    <row r="35" spans="1:54">
      <c r="A35" s="68" t="s">
        <v>398</v>
      </c>
      <c r="B35" s="69" t="s">
        <v>399</v>
      </c>
      <c r="C35" s="11">
        <v>3.9E-2</v>
      </c>
      <c r="D35" s="12">
        <v>2.9000000000000001E-2</v>
      </c>
      <c r="E35" s="12">
        <v>1.6E-2</v>
      </c>
      <c r="F35" s="9">
        <v>0</v>
      </c>
      <c r="G35" s="11">
        <v>2.1000000000000001E-2</v>
      </c>
      <c r="H35" s="12">
        <v>1.7000000000000001E-2</v>
      </c>
      <c r="I35" s="9">
        <v>0</v>
      </c>
      <c r="J35" s="11">
        <v>8.0000000000000002E-3</v>
      </c>
      <c r="K35" s="9">
        <v>0</v>
      </c>
      <c r="L35" s="70">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1">
        <v>2.3E-2</v>
      </c>
      <c r="AD35" s="72">
        <v>0</v>
      </c>
      <c r="AE35" s="73">
        <v>7.0000000000000001E-3</v>
      </c>
      <c r="AF35" s="5"/>
      <c r="AG35" s="68" t="s">
        <v>398</v>
      </c>
      <c r="AH35" s="105" t="s">
        <v>399</v>
      </c>
      <c r="AI35" s="89">
        <f t="shared" si="0"/>
        <v>0.10666666666666666</v>
      </c>
      <c r="AJ35" s="85">
        <f t="shared" si="1"/>
        <v>0.11267605633802816</v>
      </c>
      <c r="AK35" s="85">
        <f t="shared" si="2"/>
        <v>0.14814814814814814</v>
      </c>
      <c r="AL35" s="90">
        <f t="shared" si="3"/>
        <v>0.1818181818181818</v>
      </c>
      <c r="AM35" s="5"/>
      <c r="AN35" s="5"/>
      <c r="AO35" s="5"/>
      <c r="AQ35" s="5"/>
      <c r="AR35" s="68" t="s">
        <v>398</v>
      </c>
      <c r="AS35" s="105" t="s">
        <v>399</v>
      </c>
      <c r="AT35" s="98">
        <f t="shared" si="4"/>
        <v>0.58666666666666667</v>
      </c>
      <c r="AU35" s="94">
        <f t="shared" si="5"/>
        <v>0.61971830985915488</v>
      </c>
      <c r="AV35" s="94">
        <f t="shared" si="6"/>
        <v>0.81481481481481488</v>
      </c>
      <c r="AW35" s="99">
        <f t="shared" si="7"/>
        <v>1</v>
      </c>
      <c r="BA35" s="116" t="s">
        <v>398</v>
      </c>
      <c r="BB35" s="115" t="s">
        <v>274</v>
      </c>
    </row>
    <row r="36" spans="1:54">
      <c r="A36" s="68" t="s">
        <v>400</v>
      </c>
      <c r="B36" s="69" t="s">
        <v>401</v>
      </c>
      <c r="C36" s="11">
        <v>3.9E-2</v>
      </c>
      <c r="D36" s="12">
        <v>2.9000000000000001E-2</v>
      </c>
      <c r="E36" s="12">
        <v>1.6E-2</v>
      </c>
      <c r="F36" s="9">
        <v>0</v>
      </c>
      <c r="G36" s="11">
        <v>2.1000000000000001E-2</v>
      </c>
      <c r="H36" s="12">
        <v>1.7000000000000001E-2</v>
      </c>
      <c r="I36" s="9">
        <v>0</v>
      </c>
      <c r="J36" s="11">
        <v>8.0000000000000002E-3</v>
      </c>
      <c r="K36" s="9">
        <v>0</v>
      </c>
      <c r="L36" s="70">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1">
        <v>2.3E-2</v>
      </c>
      <c r="AD36" s="72">
        <v>0</v>
      </c>
      <c r="AE36" s="73">
        <v>7.0000000000000001E-3</v>
      </c>
      <c r="AF36" s="5"/>
      <c r="AG36" s="68" t="s">
        <v>400</v>
      </c>
      <c r="AH36" s="105" t="s">
        <v>401</v>
      </c>
      <c r="AI36" s="89">
        <f t="shared" si="0"/>
        <v>0.10666666666666666</v>
      </c>
      <c r="AJ36" s="85">
        <f t="shared" si="1"/>
        <v>0.11267605633802816</v>
      </c>
      <c r="AK36" s="85">
        <f t="shared" si="2"/>
        <v>0.14814814814814814</v>
      </c>
      <c r="AL36" s="90">
        <f t="shared" si="3"/>
        <v>0.1818181818181818</v>
      </c>
      <c r="AM36" s="5"/>
      <c r="AN36" s="5"/>
      <c r="AO36" s="5"/>
      <c r="AQ36" s="5"/>
      <c r="AR36" s="68" t="s">
        <v>400</v>
      </c>
      <c r="AS36" s="105" t="s">
        <v>401</v>
      </c>
      <c r="AT36" s="98">
        <f t="shared" si="4"/>
        <v>0.58666666666666667</v>
      </c>
      <c r="AU36" s="94">
        <f t="shared" si="5"/>
        <v>0.61971830985915488</v>
      </c>
      <c r="AV36" s="94">
        <f t="shared" si="6"/>
        <v>0.81481481481481488</v>
      </c>
      <c r="AW36" s="99">
        <f t="shared" si="7"/>
        <v>1</v>
      </c>
      <c r="BA36" s="114" t="s">
        <v>402</v>
      </c>
      <c r="BB36" s="115" t="s">
        <v>322</v>
      </c>
    </row>
    <row r="37" spans="1:54">
      <c r="A37" s="68" t="s">
        <v>403</v>
      </c>
      <c r="B37" s="69" t="s">
        <v>404</v>
      </c>
      <c r="C37" s="11">
        <v>3.9E-2</v>
      </c>
      <c r="D37" s="12">
        <v>2.9000000000000001E-2</v>
      </c>
      <c r="E37" s="12">
        <v>1.6E-2</v>
      </c>
      <c r="F37" s="9">
        <v>0</v>
      </c>
      <c r="G37" s="11">
        <v>2.1000000000000001E-2</v>
      </c>
      <c r="H37" s="12">
        <v>1.7000000000000001E-2</v>
      </c>
      <c r="I37" s="9">
        <v>0</v>
      </c>
      <c r="J37" s="11">
        <v>8.0000000000000002E-3</v>
      </c>
      <c r="K37" s="9">
        <v>0</v>
      </c>
      <c r="L37" s="70">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1">
        <v>2.3E-2</v>
      </c>
      <c r="AD37" s="72">
        <v>0</v>
      </c>
      <c r="AE37" s="73">
        <v>7.0000000000000001E-3</v>
      </c>
      <c r="AF37" s="5"/>
      <c r="AG37" s="68" t="s">
        <v>403</v>
      </c>
      <c r="AH37" s="105" t="s">
        <v>404</v>
      </c>
      <c r="AI37" s="89">
        <f t="shared" si="0"/>
        <v>0.10666666666666666</v>
      </c>
      <c r="AJ37" s="85">
        <f t="shared" si="1"/>
        <v>0.11267605633802816</v>
      </c>
      <c r="AK37" s="85">
        <f t="shared" si="2"/>
        <v>0.14814814814814814</v>
      </c>
      <c r="AL37" s="90">
        <f t="shared" si="3"/>
        <v>0.1818181818181818</v>
      </c>
      <c r="AM37" s="5"/>
      <c r="AN37" s="5"/>
      <c r="AO37" s="5"/>
      <c r="AQ37" s="5"/>
      <c r="AR37" s="68" t="s">
        <v>403</v>
      </c>
      <c r="AS37" s="105" t="s">
        <v>404</v>
      </c>
      <c r="AT37" s="98">
        <f t="shared" si="4"/>
        <v>0.58666666666666667</v>
      </c>
      <c r="AU37" s="94">
        <f t="shared" si="5"/>
        <v>0.61971830985915488</v>
      </c>
      <c r="AV37" s="94">
        <f t="shared" si="6"/>
        <v>0.81481481481481488</v>
      </c>
      <c r="AW37" s="99">
        <f t="shared" si="7"/>
        <v>1</v>
      </c>
      <c r="BA37" s="114" t="s">
        <v>405</v>
      </c>
      <c r="BB37" s="115" t="s">
        <v>386</v>
      </c>
    </row>
    <row r="38" spans="1:54">
      <c r="A38" s="68" t="s">
        <v>406</v>
      </c>
      <c r="B38" s="69" t="s">
        <v>407</v>
      </c>
      <c r="C38" s="11">
        <v>2.5999999999999999E-2</v>
      </c>
      <c r="D38" s="12">
        <v>1.9E-2</v>
      </c>
      <c r="E38" s="12">
        <v>0.01</v>
      </c>
      <c r="F38" s="9">
        <v>0</v>
      </c>
      <c r="G38" s="11">
        <v>1.4999999999999999E-2</v>
      </c>
      <c r="H38" s="12">
        <v>1.0999999999999999E-2</v>
      </c>
      <c r="I38" s="9">
        <v>0</v>
      </c>
      <c r="J38" s="11">
        <v>5.0000000000000001E-3</v>
      </c>
      <c r="K38" s="9">
        <v>0</v>
      </c>
      <c r="L38" s="70">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1">
        <v>1.4999999999999999E-2</v>
      </c>
      <c r="AD38" s="72">
        <v>0</v>
      </c>
      <c r="AE38" s="73">
        <v>5.0000000000000001E-3</v>
      </c>
      <c r="AF38" s="5"/>
      <c r="AG38" s="68" t="s">
        <v>406</v>
      </c>
      <c r="AH38" s="105" t="s">
        <v>407</v>
      </c>
      <c r="AI38" s="89">
        <f t="shared" si="0"/>
        <v>9.8039215686274536E-2</v>
      </c>
      <c r="AJ38" s="85">
        <f t="shared" si="1"/>
        <v>0.10638297872340427</v>
      </c>
      <c r="AK38" s="85">
        <f t="shared" si="2"/>
        <v>0.1388888888888889</v>
      </c>
      <c r="AL38" s="90">
        <f t="shared" si="3"/>
        <v>0.17241379310344826</v>
      </c>
      <c r="AM38" s="5"/>
      <c r="AN38" s="5"/>
      <c r="AO38" s="5"/>
      <c r="AQ38" s="5"/>
      <c r="AR38" s="68" t="s">
        <v>406</v>
      </c>
      <c r="AS38" s="105" t="s">
        <v>407</v>
      </c>
      <c r="AT38" s="98">
        <f t="shared" si="4"/>
        <v>0.56862745098039225</v>
      </c>
      <c r="AU38" s="94">
        <f t="shared" si="5"/>
        <v>0.61702127659574479</v>
      </c>
      <c r="AV38" s="94">
        <f t="shared" si="6"/>
        <v>0.80555555555555569</v>
      </c>
      <c r="AW38" s="99">
        <f t="shared" si="7"/>
        <v>1</v>
      </c>
      <c r="BA38" s="114" t="s">
        <v>408</v>
      </c>
      <c r="BB38" s="115" t="s">
        <v>322</v>
      </c>
    </row>
    <row r="39" spans="1:54">
      <c r="A39" s="68" t="s">
        <v>409</v>
      </c>
      <c r="B39" s="69" t="s">
        <v>410</v>
      </c>
      <c r="C39" s="11">
        <v>2.5999999999999999E-2</v>
      </c>
      <c r="D39" s="12">
        <v>1.9E-2</v>
      </c>
      <c r="E39" s="12">
        <v>0.01</v>
      </c>
      <c r="F39" s="9">
        <v>0</v>
      </c>
      <c r="G39" s="11">
        <v>1.4999999999999999E-2</v>
      </c>
      <c r="H39" s="12">
        <v>1.0999999999999999E-2</v>
      </c>
      <c r="I39" s="9">
        <v>0</v>
      </c>
      <c r="J39" s="11">
        <v>5.0000000000000001E-3</v>
      </c>
      <c r="K39" s="9">
        <v>0</v>
      </c>
      <c r="L39" s="70">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1">
        <v>1.4999999999999999E-2</v>
      </c>
      <c r="AD39" s="72">
        <v>0</v>
      </c>
      <c r="AE39" s="73">
        <v>5.0000000000000001E-3</v>
      </c>
      <c r="AF39" s="5"/>
      <c r="AG39" s="68" t="s">
        <v>409</v>
      </c>
      <c r="AH39" s="105" t="s">
        <v>410</v>
      </c>
      <c r="AI39" s="89">
        <f t="shared" si="0"/>
        <v>9.8039215686274536E-2</v>
      </c>
      <c r="AJ39" s="85">
        <f t="shared" si="1"/>
        <v>0.10638297872340427</v>
      </c>
      <c r="AK39" s="85">
        <f t="shared" si="2"/>
        <v>0.1388888888888889</v>
      </c>
      <c r="AL39" s="90">
        <f t="shared" si="3"/>
        <v>0.17241379310344826</v>
      </c>
      <c r="AM39" s="5"/>
      <c r="AN39" s="5"/>
      <c r="AO39" s="5"/>
      <c r="AQ39" s="5"/>
      <c r="AR39" s="68" t="s">
        <v>409</v>
      </c>
      <c r="AS39" s="105" t="s">
        <v>410</v>
      </c>
      <c r="AT39" s="98">
        <f t="shared" si="4"/>
        <v>0.56862745098039225</v>
      </c>
      <c r="AU39" s="94">
        <f t="shared" si="5"/>
        <v>0.61702127659574479</v>
      </c>
      <c r="AV39" s="94">
        <f t="shared" si="6"/>
        <v>0.80555555555555569</v>
      </c>
      <c r="AW39" s="99">
        <f t="shared" si="7"/>
        <v>1</v>
      </c>
      <c r="BA39" s="114" t="s">
        <v>411</v>
      </c>
      <c r="BB39" s="115" t="s">
        <v>386</v>
      </c>
    </row>
    <row r="40" spans="1:54">
      <c r="A40" s="68" t="s">
        <v>412</v>
      </c>
      <c r="B40" s="69" t="s">
        <v>413</v>
      </c>
      <c r="C40" s="11">
        <v>2.5999999999999999E-2</v>
      </c>
      <c r="D40" s="12">
        <v>1.9E-2</v>
      </c>
      <c r="E40" s="12">
        <v>0.01</v>
      </c>
      <c r="F40" s="9">
        <v>0</v>
      </c>
      <c r="G40" s="11">
        <v>1.4999999999999999E-2</v>
      </c>
      <c r="H40" s="12">
        <v>1.0999999999999999E-2</v>
      </c>
      <c r="I40" s="9">
        <v>0</v>
      </c>
      <c r="J40" s="11">
        <v>5.0000000000000001E-3</v>
      </c>
      <c r="K40" s="9">
        <v>0</v>
      </c>
      <c r="L40" s="70">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1">
        <v>1.4999999999999999E-2</v>
      </c>
      <c r="AD40" s="72">
        <v>0</v>
      </c>
      <c r="AE40" s="73">
        <v>5.0000000000000001E-3</v>
      </c>
      <c r="AG40" s="68" t="s">
        <v>412</v>
      </c>
      <c r="AH40" s="105" t="s">
        <v>413</v>
      </c>
      <c r="AI40" s="89">
        <f t="shared" si="0"/>
        <v>9.8039215686274536E-2</v>
      </c>
      <c r="AJ40" s="85">
        <f t="shared" si="1"/>
        <v>0.10638297872340427</v>
      </c>
      <c r="AK40" s="85">
        <f t="shared" si="2"/>
        <v>0.1388888888888889</v>
      </c>
      <c r="AL40" s="90">
        <f t="shared" si="3"/>
        <v>0.17241379310344826</v>
      </c>
      <c r="AN40" s="5"/>
      <c r="AR40" s="68" t="s">
        <v>412</v>
      </c>
      <c r="AS40" s="105" t="s">
        <v>413</v>
      </c>
      <c r="AT40" s="98">
        <f t="shared" si="4"/>
        <v>0.56862745098039225</v>
      </c>
      <c r="AU40" s="94">
        <f t="shared" si="5"/>
        <v>0.61702127659574479</v>
      </c>
      <c r="AV40" s="94">
        <f t="shared" si="6"/>
        <v>0.80555555555555569</v>
      </c>
      <c r="AW40" s="99">
        <f t="shared" si="7"/>
        <v>1</v>
      </c>
      <c r="BA40" s="116" t="s">
        <v>412</v>
      </c>
      <c r="BB40" s="115" t="s">
        <v>274</v>
      </c>
    </row>
    <row r="41" spans="1:54">
      <c r="A41" s="68" t="s">
        <v>414</v>
      </c>
      <c r="B41" s="69" t="s">
        <v>415</v>
      </c>
      <c r="C41" s="11">
        <v>2.5999999999999999E-2</v>
      </c>
      <c r="D41" s="12">
        <v>1.9E-2</v>
      </c>
      <c r="E41" s="12">
        <v>0.01</v>
      </c>
      <c r="F41" s="9">
        <v>0</v>
      </c>
      <c r="G41" s="11">
        <v>1.4999999999999999E-2</v>
      </c>
      <c r="H41" s="12">
        <v>1.0999999999999999E-2</v>
      </c>
      <c r="I41" s="9">
        <v>0</v>
      </c>
      <c r="J41" s="11">
        <v>5.0000000000000001E-3</v>
      </c>
      <c r="K41" s="9">
        <v>0</v>
      </c>
      <c r="L41" s="70">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1">
        <v>1.4999999999999999E-2</v>
      </c>
      <c r="AD41" s="72">
        <v>0</v>
      </c>
      <c r="AE41" s="73">
        <v>5.0000000000000001E-3</v>
      </c>
      <c r="AG41" s="68" t="s">
        <v>414</v>
      </c>
      <c r="AH41" s="105" t="s">
        <v>415</v>
      </c>
      <c r="AI41" s="89">
        <f t="shared" si="0"/>
        <v>9.8039215686274536E-2</v>
      </c>
      <c r="AJ41" s="85">
        <f t="shared" si="1"/>
        <v>0.10638297872340427</v>
      </c>
      <c r="AK41" s="85">
        <f t="shared" si="2"/>
        <v>0.1388888888888889</v>
      </c>
      <c r="AL41" s="90">
        <f t="shared" si="3"/>
        <v>0.17241379310344826</v>
      </c>
      <c r="AR41" s="68" t="s">
        <v>414</v>
      </c>
      <c r="AS41" s="105" t="s">
        <v>415</v>
      </c>
      <c r="AT41" s="98">
        <f t="shared" si="4"/>
        <v>0.56862745098039225</v>
      </c>
      <c r="AU41" s="94">
        <f t="shared" si="5"/>
        <v>0.61702127659574479</v>
      </c>
      <c r="AV41" s="94">
        <f t="shared" si="6"/>
        <v>0.80555555555555569</v>
      </c>
      <c r="AW41" s="99">
        <f t="shared" si="7"/>
        <v>1</v>
      </c>
      <c r="BA41" s="114" t="s">
        <v>416</v>
      </c>
      <c r="BB41" s="115" t="s">
        <v>322</v>
      </c>
    </row>
    <row r="42" spans="1:54">
      <c r="A42" s="68" t="s">
        <v>417</v>
      </c>
      <c r="B42" s="69" t="s">
        <v>418</v>
      </c>
      <c r="C42" s="11">
        <v>2.5999999999999999E-2</v>
      </c>
      <c r="D42" s="12">
        <v>1.9E-2</v>
      </c>
      <c r="E42" s="12">
        <v>0.01</v>
      </c>
      <c r="F42" s="9">
        <v>0</v>
      </c>
      <c r="G42" s="11">
        <v>1.4999999999999999E-2</v>
      </c>
      <c r="H42" s="12">
        <v>1.0999999999999999E-2</v>
      </c>
      <c r="I42" s="9">
        <v>0</v>
      </c>
      <c r="J42" s="11">
        <v>5.0000000000000001E-3</v>
      </c>
      <c r="K42" s="9">
        <v>0</v>
      </c>
      <c r="L42" s="70">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1">
        <v>1.4999999999999999E-2</v>
      </c>
      <c r="AD42" s="72">
        <v>0</v>
      </c>
      <c r="AE42" s="73">
        <v>5.0000000000000001E-3</v>
      </c>
      <c r="AG42" s="68" t="s">
        <v>417</v>
      </c>
      <c r="AH42" s="105" t="s">
        <v>418</v>
      </c>
      <c r="AI42" s="89">
        <f t="shared" si="0"/>
        <v>9.8039215686274536E-2</v>
      </c>
      <c r="AJ42" s="85">
        <f t="shared" si="1"/>
        <v>0.10638297872340427</v>
      </c>
      <c r="AK42" s="85">
        <f t="shared" si="2"/>
        <v>0.1388888888888889</v>
      </c>
      <c r="AL42" s="90">
        <f t="shared" si="3"/>
        <v>0.17241379310344826</v>
      </c>
      <c r="AR42" s="68" t="s">
        <v>417</v>
      </c>
      <c r="AS42" s="105" t="s">
        <v>418</v>
      </c>
      <c r="AT42" s="98">
        <f t="shared" si="4"/>
        <v>0.56862745098039225</v>
      </c>
      <c r="AU42" s="94">
        <f t="shared" si="5"/>
        <v>0.61702127659574479</v>
      </c>
      <c r="AV42" s="94">
        <f t="shared" si="6"/>
        <v>0.80555555555555569</v>
      </c>
      <c r="AW42" s="99">
        <f t="shared" si="7"/>
        <v>1</v>
      </c>
      <c r="BA42" s="114" t="s">
        <v>419</v>
      </c>
      <c r="BB42" s="115" t="s">
        <v>322</v>
      </c>
    </row>
    <row r="43" spans="1:54">
      <c r="A43" s="68" t="s">
        <v>420</v>
      </c>
      <c r="B43" s="69" t="s">
        <v>421</v>
      </c>
      <c r="C43" s="11">
        <v>0.13700000000000001</v>
      </c>
      <c r="D43" s="12">
        <v>0.1</v>
      </c>
      <c r="E43" s="12">
        <v>5.5E-2</v>
      </c>
      <c r="F43" s="9">
        <v>0</v>
      </c>
      <c r="G43" s="11">
        <v>6.3E-2</v>
      </c>
      <c r="H43" s="12">
        <v>4.2000000000000003E-2</v>
      </c>
      <c r="I43" s="9">
        <v>0</v>
      </c>
      <c r="J43" s="11">
        <v>2.4E-2</v>
      </c>
      <c r="K43" s="9">
        <v>0</v>
      </c>
      <c r="L43" s="70">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1">
        <v>7.5999999999999998E-2</v>
      </c>
      <c r="AD43" s="72">
        <v>0</v>
      </c>
      <c r="AE43" s="73">
        <v>2.1000000000000001E-2</v>
      </c>
      <c r="AG43" s="68" t="s">
        <v>420</v>
      </c>
      <c r="AH43" s="105" t="s">
        <v>421</v>
      </c>
      <c r="AI43" s="89">
        <f t="shared" si="0"/>
        <v>9.7959183673469397E-2</v>
      </c>
      <c r="AJ43" s="85">
        <f t="shared" si="1"/>
        <v>0.10714285714285714</v>
      </c>
      <c r="AK43" s="85">
        <f t="shared" si="2"/>
        <v>0.13186813186813187</v>
      </c>
      <c r="AL43" s="90">
        <f t="shared" si="3"/>
        <v>0.16551724137931037</v>
      </c>
      <c r="AR43" s="68" t="s">
        <v>420</v>
      </c>
      <c r="AS43" s="105" t="s">
        <v>421</v>
      </c>
      <c r="AT43" s="98">
        <f t="shared" si="4"/>
        <v>0.59183673469387754</v>
      </c>
      <c r="AU43" s="94">
        <f t="shared" si="5"/>
        <v>0.64732142857142849</v>
      </c>
      <c r="AV43" s="94">
        <f t="shared" si="6"/>
        <v>0.79670329670329665</v>
      </c>
      <c r="AW43" s="99">
        <f t="shared" si="7"/>
        <v>1</v>
      </c>
      <c r="BA43" s="10" t="s">
        <v>422</v>
      </c>
      <c r="BB43" s="115" t="s">
        <v>322</v>
      </c>
    </row>
    <row r="44" spans="1:54">
      <c r="A44" s="68" t="s">
        <v>423</v>
      </c>
      <c r="B44" s="69" t="s">
        <v>424</v>
      </c>
      <c r="C44" s="11">
        <v>0.13700000000000001</v>
      </c>
      <c r="D44" s="12">
        <v>0.1</v>
      </c>
      <c r="E44" s="12">
        <v>5.5E-2</v>
      </c>
      <c r="F44" s="9">
        <v>0</v>
      </c>
      <c r="G44" s="11">
        <v>6.3E-2</v>
      </c>
      <c r="H44" s="12">
        <v>4.2000000000000003E-2</v>
      </c>
      <c r="I44" s="9">
        <v>0</v>
      </c>
      <c r="J44" s="11">
        <v>2.4E-2</v>
      </c>
      <c r="K44" s="9">
        <v>0</v>
      </c>
      <c r="L44" s="70">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1">
        <v>7.5999999999999998E-2</v>
      </c>
      <c r="AD44" s="72">
        <v>0</v>
      </c>
      <c r="AE44" s="73">
        <v>2.1000000000000001E-2</v>
      </c>
      <c r="AG44" s="68" t="s">
        <v>423</v>
      </c>
      <c r="AH44" s="105" t="s">
        <v>424</v>
      </c>
      <c r="AI44" s="89">
        <f t="shared" si="0"/>
        <v>9.7959183673469397E-2</v>
      </c>
      <c r="AJ44" s="85">
        <f t="shared" si="1"/>
        <v>0.10714285714285714</v>
      </c>
      <c r="AK44" s="85">
        <f t="shared" si="2"/>
        <v>0.13186813186813187</v>
      </c>
      <c r="AL44" s="90">
        <f t="shared" si="3"/>
        <v>0.16551724137931037</v>
      </c>
      <c r="AR44" s="68" t="s">
        <v>423</v>
      </c>
      <c r="AS44" s="105" t="s">
        <v>424</v>
      </c>
      <c r="AT44" s="98">
        <f t="shared" si="4"/>
        <v>0.59183673469387754</v>
      </c>
      <c r="AU44" s="94">
        <f t="shared" si="5"/>
        <v>0.64732142857142849</v>
      </c>
      <c r="AV44" s="94">
        <f t="shared" si="6"/>
        <v>0.79670329670329665</v>
      </c>
      <c r="AW44" s="99">
        <f t="shared" si="7"/>
        <v>1</v>
      </c>
      <c r="BA44" s="10" t="s">
        <v>425</v>
      </c>
      <c r="BB44" s="115" t="s">
        <v>322</v>
      </c>
    </row>
    <row r="45" spans="1:54">
      <c r="A45" s="68" t="s">
        <v>426</v>
      </c>
      <c r="B45" s="69" t="s">
        <v>427</v>
      </c>
      <c r="C45" s="11">
        <v>0.13700000000000001</v>
      </c>
      <c r="D45" s="12">
        <v>0.1</v>
      </c>
      <c r="E45" s="12">
        <v>5.5E-2</v>
      </c>
      <c r="F45" s="9">
        <v>0</v>
      </c>
      <c r="G45" s="11">
        <v>6.3E-2</v>
      </c>
      <c r="H45" s="12">
        <v>4.2000000000000003E-2</v>
      </c>
      <c r="I45" s="9">
        <v>0</v>
      </c>
      <c r="J45" s="11">
        <v>2.4E-2</v>
      </c>
      <c r="K45" s="9">
        <v>0</v>
      </c>
      <c r="L45" s="70">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1">
        <v>7.5999999999999998E-2</v>
      </c>
      <c r="AD45" s="72">
        <v>0</v>
      </c>
      <c r="AE45" s="73">
        <v>2.1000000000000001E-2</v>
      </c>
      <c r="AG45" s="68" t="s">
        <v>426</v>
      </c>
      <c r="AH45" s="105" t="s">
        <v>427</v>
      </c>
      <c r="AI45" s="89">
        <f t="shared" si="0"/>
        <v>9.7959183673469397E-2</v>
      </c>
      <c r="AJ45" s="85">
        <f t="shared" si="1"/>
        <v>0.10714285714285714</v>
      </c>
      <c r="AK45" s="85">
        <f t="shared" si="2"/>
        <v>0.13186813186813187</v>
      </c>
      <c r="AL45" s="90">
        <f t="shared" si="3"/>
        <v>0.16551724137931037</v>
      </c>
      <c r="AR45" s="68" t="s">
        <v>426</v>
      </c>
      <c r="AS45" s="105" t="s">
        <v>427</v>
      </c>
      <c r="AT45" s="98">
        <f t="shared" si="4"/>
        <v>0.59183673469387754</v>
      </c>
      <c r="AU45" s="94">
        <f t="shared" si="5"/>
        <v>0.64732142857142849</v>
      </c>
      <c r="AV45" s="94">
        <f t="shared" si="6"/>
        <v>0.79670329670329665</v>
      </c>
      <c r="AW45" s="99">
        <f t="shared" si="7"/>
        <v>1</v>
      </c>
      <c r="BA45" s="10" t="s">
        <v>428</v>
      </c>
      <c r="BB45" s="115" t="s">
        <v>322</v>
      </c>
    </row>
    <row r="46" spans="1:54">
      <c r="A46" s="68" t="s">
        <v>429</v>
      </c>
      <c r="B46" s="69" t="s">
        <v>430</v>
      </c>
      <c r="C46" s="11">
        <v>5.8999999999999997E-2</v>
      </c>
      <c r="D46" s="12">
        <v>4.2999999999999997E-2</v>
      </c>
      <c r="E46" s="12">
        <v>2.3E-2</v>
      </c>
      <c r="F46" s="9">
        <v>0</v>
      </c>
      <c r="G46" s="11">
        <v>1.2E-2</v>
      </c>
      <c r="H46" s="12">
        <v>0.01</v>
      </c>
      <c r="I46" s="9">
        <v>0</v>
      </c>
      <c r="J46" s="11">
        <v>1.0999999999999999E-2</v>
      </c>
      <c r="K46" s="9">
        <v>0</v>
      </c>
      <c r="L46" s="70">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1">
        <v>3.3000000000000002E-2</v>
      </c>
      <c r="AD46" s="72">
        <v>0</v>
      </c>
      <c r="AE46" s="73">
        <v>0.01</v>
      </c>
      <c r="AG46" s="68" t="s">
        <v>429</v>
      </c>
      <c r="AH46" s="105" t="s">
        <v>430</v>
      </c>
      <c r="AI46" s="89">
        <f t="shared" si="0"/>
        <v>0.11956521739130437</v>
      </c>
      <c r="AJ46" s="85">
        <f t="shared" si="1"/>
        <v>0.12222222222222223</v>
      </c>
      <c r="AK46" s="85">
        <f t="shared" si="2"/>
        <v>0.13750000000000001</v>
      </c>
      <c r="AL46" s="90">
        <f t="shared" si="3"/>
        <v>0.17187500000000003</v>
      </c>
      <c r="AR46" s="68" t="s">
        <v>429</v>
      </c>
      <c r="AS46" s="105" t="s">
        <v>430</v>
      </c>
      <c r="AT46" s="98">
        <f t="shared" si="4"/>
        <v>0.69565217391304346</v>
      </c>
      <c r="AU46" s="94">
        <f t="shared" si="5"/>
        <v>0.71111111111111114</v>
      </c>
      <c r="AV46" s="94">
        <f t="shared" si="6"/>
        <v>0.79999999999999993</v>
      </c>
      <c r="AW46" s="99">
        <f t="shared" si="7"/>
        <v>1</v>
      </c>
      <c r="BA46" s="10" t="s">
        <v>431</v>
      </c>
      <c r="BB46" s="115" t="s">
        <v>322</v>
      </c>
    </row>
    <row r="47" spans="1:54">
      <c r="A47" s="68" t="s">
        <v>432</v>
      </c>
      <c r="B47" s="69" t="s">
        <v>433</v>
      </c>
      <c r="C47" s="11">
        <v>5.8999999999999997E-2</v>
      </c>
      <c r="D47" s="12">
        <v>4.2999999999999997E-2</v>
      </c>
      <c r="E47" s="12">
        <v>2.3E-2</v>
      </c>
      <c r="F47" s="9">
        <v>0</v>
      </c>
      <c r="G47" s="11">
        <v>1.2E-2</v>
      </c>
      <c r="H47" s="12">
        <v>0.01</v>
      </c>
      <c r="I47" s="9">
        <v>0</v>
      </c>
      <c r="J47" s="11">
        <v>1.0999999999999999E-2</v>
      </c>
      <c r="K47" s="9">
        <v>0</v>
      </c>
      <c r="L47" s="70">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1">
        <v>3.3000000000000002E-2</v>
      </c>
      <c r="AD47" s="72">
        <v>0</v>
      </c>
      <c r="AE47" s="73">
        <v>0.01</v>
      </c>
      <c r="AG47" s="68" t="s">
        <v>432</v>
      </c>
      <c r="AH47" s="105" t="s">
        <v>433</v>
      </c>
      <c r="AI47" s="89">
        <f t="shared" si="0"/>
        <v>0.11956521739130437</v>
      </c>
      <c r="AJ47" s="85">
        <f t="shared" si="1"/>
        <v>0.12222222222222223</v>
      </c>
      <c r="AK47" s="85">
        <f t="shared" si="2"/>
        <v>0.13750000000000001</v>
      </c>
      <c r="AL47" s="90">
        <f t="shared" si="3"/>
        <v>0.17187500000000003</v>
      </c>
      <c r="AR47" s="68" t="s">
        <v>432</v>
      </c>
      <c r="AS47" s="105" t="s">
        <v>433</v>
      </c>
      <c r="AT47" s="98">
        <f t="shared" si="4"/>
        <v>0.69565217391304346</v>
      </c>
      <c r="AU47" s="94">
        <f t="shared" si="5"/>
        <v>0.71111111111111114</v>
      </c>
      <c r="AV47" s="94">
        <f t="shared" si="6"/>
        <v>0.79999999999999993</v>
      </c>
      <c r="AW47" s="99">
        <f t="shared" si="7"/>
        <v>1</v>
      </c>
      <c r="BA47" s="10" t="s">
        <v>434</v>
      </c>
      <c r="BB47" s="115" t="s">
        <v>322</v>
      </c>
    </row>
    <row r="48" spans="1:54" ht="14.25" thickBot="1">
      <c r="A48" s="75" t="s">
        <v>435</v>
      </c>
      <c r="B48" s="76" t="s">
        <v>436</v>
      </c>
      <c r="C48" s="14">
        <v>5.8999999999999997E-2</v>
      </c>
      <c r="D48" s="15">
        <v>4.2999999999999997E-2</v>
      </c>
      <c r="E48" s="15">
        <v>2.3E-2</v>
      </c>
      <c r="F48" s="16">
        <v>0</v>
      </c>
      <c r="G48" s="14">
        <v>1.2E-2</v>
      </c>
      <c r="H48" s="15">
        <v>0.01</v>
      </c>
      <c r="I48" s="16">
        <v>0</v>
      </c>
      <c r="J48" s="14">
        <v>1.0999999999999999E-2</v>
      </c>
      <c r="K48" s="16">
        <v>0</v>
      </c>
      <c r="L48" s="77">
        <v>9.1999999999999985E-2</v>
      </c>
      <c r="M48" s="78">
        <v>8.9999999999999983E-2</v>
      </c>
      <c r="N48" s="78">
        <v>7.9999999999999988E-2</v>
      </c>
      <c r="O48" s="78">
        <v>6.3999999999999987E-2</v>
      </c>
      <c r="P48" s="78">
        <v>8.0999999999999989E-2</v>
      </c>
      <c r="Q48" s="78">
        <v>7.5999999999999984E-2</v>
      </c>
      <c r="R48" s="78">
        <v>7.8999999999999987E-2</v>
      </c>
      <c r="S48" s="78">
        <v>7.3999999999999996E-2</v>
      </c>
      <c r="T48" s="78">
        <v>6.4999999999999988E-2</v>
      </c>
      <c r="U48" s="78">
        <v>6.3E-2</v>
      </c>
      <c r="V48" s="78">
        <v>5.6000000000000001E-2</v>
      </c>
      <c r="W48" s="78">
        <v>6.8999999999999992E-2</v>
      </c>
      <c r="X48" s="78">
        <v>5.3999999999999999E-2</v>
      </c>
      <c r="Y48" s="78">
        <v>4.5000000000000005E-2</v>
      </c>
      <c r="Z48" s="78">
        <v>5.2999999999999999E-2</v>
      </c>
      <c r="AA48" s="78">
        <v>4.3000000000000003E-2</v>
      </c>
      <c r="AB48" s="78">
        <v>4.4000000000000004E-2</v>
      </c>
      <c r="AC48" s="79">
        <v>3.3000000000000002E-2</v>
      </c>
      <c r="AD48" s="81">
        <v>0</v>
      </c>
      <c r="AE48" s="80">
        <v>0.01</v>
      </c>
      <c r="AG48" s="75" t="s">
        <v>435</v>
      </c>
      <c r="AH48" s="106" t="s">
        <v>436</v>
      </c>
      <c r="AI48" s="91">
        <f t="shared" si="0"/>
        <v>0.11956521739130437</v>
      </c>
      <c r="AJ48" s="92">
        <f t="shared" si="1"/>
        <v>0.12222222222222223</v>
      </c>
      <c r="AK48" s="92">
        <f t="shared" si="2"/>
        <v>0.13750000000000001</v>
      </c>
      <c r="AL48" s="93">
        <f t="shared" si="3"/>
        <v>0.17187500000000003</v>
      </c>
      <c r="AR48" s="75" t="s">
        <v>435</v>
      </c>
      <c r="AS48" s="106" t="s">
        <v>436</v>
      </c>
      <c r="AT48" s="100">
        <f t="shared" si="4"/>
        <v>0.69565217391304346</v>
      </c>
      <c r="AU48" s="101">
        <f t="shared" si="5"/>
        <v>0.71111111111111114</v>
      </c>
      <c r="AV48" s="101">
        <f t="shared" si="6"/>
        <v>0.79999999999999993</v>
      </c>
      <c r="AW48" s="102">
        <f t="shared" si="7"/>
        <v>1</v>
      </c>
      <c r="BA48" s="13" t="s">
        <v>437</v>
      </c>
      <c r="BB48" s="117" t="s">
        <v>322</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375" style="4" customWidth="1"/>
    <col min="4" max="4" width="14.375" style="4" bestFit="1" customWidth="1"/>
  </cols>
  <sheetData>
    <row r="1" spans="1:4" ht="14.25" thickBot="1">
      <c r="A1" s="3" t="s">
        <v>438</v>
      </c>
      <c r="C1" s="3" t="s">
        <v>439</v>
      </c>
    </row>
    <row r="2" spans="1:4" ht="14.25" thickBot="1">
      <c r="A2" s="17" t="s">
        <v>36</v>
      </c>
      <c r="C2" s="17" t="s">
        <v>36</v>
      </c>
      <c r="D2" s="18" t="s">
        <v>440</v>
      </c>
    </row>
    <row r="3" spans="1:4">
      <c r="A3" s="25" t="s">
        <v>441</v>
      </c>
      <c r="C3" s="19" t="s">
        <v>441</v>
      </c>
      <c r="D3" s="20" t="s">
        <v>442</v>
      </c>
    </row>
    <row r="4" spans="1:4">
      <c r="A4" s="21" t="s">
        <v>443</v>
      </c>
      <c r="C4" s="21" t="s">
        <v>441</v>
      </c>
      <c r="D4" s="22" t="s">
        <v>444</v>
      </c>
    </row>
    <row r="5" spans="1:4">
      <c r="A5" s="21" t="s">
        <v>445</v>
      </c>
      <c r="C5" s="21" t="s">
        <v>441</v>
      </c>
      <c r="D5" s="22" t="s">
        <v>446</v>
      </c>
    </row>
    <row r="6" spans="1:4">
      <c r="A6" s="21" t="s">
        <v>447</v>
      </c>
      <c r="C6" s="21" t="s">
        <v>441</v>
      </c>
      <c r="D6" s="22" t="s">
        <v>448</v>
      </c>
    </row>
    <row r="7" spans="1:4">
      <c r="A7" s="21" t="s">
        <v>449</v>
      </c>
      <c r="C7" s="21" t="s">
        <v>441</v>
      </c>
      <c r="D7" s="22" t="s">
        <v>450</v>
      </c>
    </row>
    <row r="8" spans="1:4">
      <c r="A8" s="21" t="s">
        <v>451</v>
      </c>
      <c r="C8" s="21" t="s">
        <v>441</v>
      </c>
      <c r="D8" s="22" t="s">
        <v>452</v>
      </c>
    </row>
    <row r="9" spans="1:4">
      <c r="A9" s="21" t="s">
        <v>453</v>
      </c>
      <c r="C9" s="21" t="s">
        <v>441</v>
      </c>
      <c r="D9" s="22" t="s">
        <v>454</v>
      </c>
    </row>
    <row r="10" spans="1:4">
      <c r="A10" s="21" t="s">
        <v>455</v>
      </c>
      <c r="C10" s="21" t="s">
        <v>441</v>
      </c>
      <c r="D10" s="22" t="s">
        <v>456</v>
      </c>
    </row>
    <row r="11" spans="1:4">
      <c r="A11" s="21" t="s">
        <v>457</v>
      </c>
      <c r="C11" s="21" t="s">
        <v>441</v>
      </c>
      <c r="D11" s="22" t="s">
        <v>458</v>
      </c>
    </row>
    <row r="12" spans="1:4">
      <c r="A12" s="21" t="s">
        <v>459</v>
      </c>
      <c r="C12" s="21" t="s">
        <v>441</v>
      </c>
      <c r="D12" s="22" t="s">
        <v>460</v>
      </c>
    </row>
    <row r="13" spans="1:4">
      <c r="A13" s="21" t="s">
        <v>461</v>
      </c>
      <c r="C13" s="21" t="s">
        <v>441</v>
      </c>
      <c r="D13" s="22" t="s">
        <v>462</v>
      </c>
    </row>
    <row r="14" spans="1:4">
      <c r="A14" s="21" t="s">
        <v>463</v>
      </c>
      <c r="C14" s="21" t="s">
        <v>441</v>
      </c>
      <c r="D14" s="22" t="s">
        <v>464</v>
      </c>
    </row>
    <row r="15" spans="1:4">
      <c r="A15" s="21" t="s">
        <v>465</v>
      </c>
      <c r="C15" s="21" t="s">
        <v>441</v>
      </c>
      <c r="D15" s="22" t="s">
        <v>466</v>
      </c>
    </row>
    <row r="16" spans="1:4">
      <c r="A16" s="21" t="s">
        <v>467</v>
      </c>
      <c r="C16" s="21" t="s">
        <v>441</v>
      </c>
      <c r="D16" s="22" t="s">
        <v>468</v>
      </c>
    </row>
    <row r="17" spans="1:4">
      <c r="A17" s="21" t="s">
        <v>469</v>
      </c>
      <c r="C17" s="21" t="s">
        <v>441</v>
      </c>
      <c r="D17" s="22" t="s">
        <v>470</v>
      </c>
    </row>
    <row r="18" spans="1:4">
      <c r="A18" s="21" t="s">
        <v>471</v>
      </c>
      <c r="C18" s="21" t="s">
        <v>441</v>
      </c>
      <c r="D18" s="22" t="s">
        <v>472</v>
      </c>
    </row>
    <row r="19" spans="1:4">
      <c r="A19" s="21" t="s">
        <v>473</v>
      </c>
      <c r="C19" s="21" t="s">
        <v>441</v>
      </c>
      <c r="D19" s="22" t="s">
        <v>474</v>
      </c>
    </row>
    <row r="20" spans="1:4">
      <c r="A20" s="21" t="s">
        <v>475</v>
      </c>
      <c r="C20" s="21" t="s">
        <v>441</v>
      </c>
      <c r="D20" s="22" t="s">
        <v>476</v>
      </c>
    </row>
    <row r="21" spans="1:4">
      <c r="A21" s="21" t="s">
        <v>477</v>
      </c>
      <c r="C21" s="21" t="s">
        <v>441</v>
      </c>
      <c r="D21" s="22" t="s">
        <v>478</v>
      </c>
    </row>
    <row r="22" spans="1:4">
      <c r="A22" s="21" t="s">
        <v>479</v>
      </c>
      <c r="C22" s="21" t="s">
        <v>441</v>
      </c>
      <c r="D22" s="22" t="s">
        <v>480</v>
      </c>
    </row>
    <row r="23" spans="1:4">
      <c r="A23" s="21" t="s">
        <v>481</v>
      </c>
      <c r="C23" s="21" t="s">
        <v>441</v>
      </c>
      <c r="D23" s="22" t="s">
        <v>482</v>
      </c>
    </row>
    <row r="24" spans="1:4">
      <c r="A24" s="21" t="s">
        <v>483</v>
      </c>
      <c r="C24" s="21" t="s">
        <v>441</v>
      </c>
      <c r="D24" s="22" t="s">
        <v>484</v>
      </c>
    </row>
    <row r="25" spans="1:4">
      <c r="A25" s="21" t="s">
        <v>485</v>
      </c>
      <c r="C25" s="21" t="s">
        <v>441</v>
      </c>
      <c r="D25" s="22" t="s">
        <v>486</v>
      </c>
    </row>
    <row r="26" spans="1:4">
      <c r="A26" s="21" t="s">
        <v>487</v>
      </c>
      <c r="C26" s="21" t="s">
        <v>441</v>
      </c>
      <c r="D26" s="22" t="s">
        <v>488</v>
      </c>
    </row>
    <row r="27" spans="1:4">
      <c r="A27" s="21" t="s">
        <v>489</v>
      </c>
      <c r="C27" s="21" t="s">
        <v>441</v>
      </c>
      <c r="D27" s="22" t="s">
        <v>490</v>
      </c>
    </row>
    <row r="28" spans="1:4">
      <c r="A28" s="21" t="s">
        <v>491</v>
      </c>
      <c r="C28" s="21" t="s">
        <v>441</v>
      </c>
      <c r="D28" s="22" t="s">
        <v>492</v>
      </c>
    </row>
    <row r="29" spans="1:4">
      <c r="A29" s="21" t="s">
        <v>493</v>
      </c>
      <c r="C29" s="21" t="s">
        <v>441</v>
      </c>
      <c r="D29" s="22" t="s">
        <v>494</v>
      </c>
    </row>
    <row r="30" spans="1:4">
      <c r="A30" s="21" t="s">
        <v>495</v>
      </c>
      <c r="C30" s="21" t="s">
        <v>441</v>
      </c>
      <c r="D30" s="22" t="s">
        <v>496</v>
      </c>
    </row>
    <row r="31" spans="1:4">
      <c r="A31" s="21" t="s">
        <v>497</v>
      </c>
      <c r="C31" s="21" t="s">
        <v>441</v>
      </c>
      <c r="D31" s="22" t="s">
        <v>498</v>
      </c>
    </row>
    <row r="32" spans="1:4">
      <c r="A32" s="21" t="s">
        <v>499</v>
      </c>
      <c r="C32" s="21" t="s">
        <v>441</v>
      </c>
      <c r="D32" s="22" t="s">
        <v>500</v>
      </c>
    </row>
    <row r="33" spans="1:4">
      <c r="A33" s="21" t="s">
        <v>501</v>
      </c>
      <c r="C33" s="21" t="s">
        <v>441</v>
      </c>
      <c r="D33" s="22" t="s">
        <v>502</v>
      </c>
    </row>
    <row r="34" spans="1:4">
      <c r="A34" s="21" t="s">
        <v>503</v>
      </c>
      <c r="C34" s="21" t="s">
        <v>441</v>
      </c>
      <c r="D34" s="22" t="s">
        <v>504</v>
      </c>
    </row>
    <row r="35" spans="1:4">
      <c r="A35" s="21" t="s">
        <v>505</v>
      </c>
      <c r="C35" s="21" t="s">
        <v>441</v>
      </c>
      <c r="D35" s="22" t="s">
        <v>506</v>
      </c>
    </row>
    <row r="36" spans="1:4">
      <c r="A36" s="21" t="s">
        <v>507</v>
      </c>
      <c r="C36" s="21" t="s">
        <v>441</v>
      </c>
      <c r="D36" s="22" t="s">
        <v>508</v>
      </c>
    </row>
    <row r="37" spans="1:4">
      <c r="A37" s="21" t="s">
        <v>509</v>
      </c>
      <c r="C37" s="21" t="s">
        <v>441</v>
      </c>
      <c r="D37" s="22" t="s">
        <v>510</v>
      </c>
    </row>
    <row r="38" spans="1:4">
      <c r="A38" s="21" t="s">
        <v>511</v>
      </c>
      <c r="C38" s="21" t="s">
        <v>441</v>
      </c>
      <c r="D38" s="22" t="s">
        <v>512</v>
      </c>
    </row>
    <row r="39" spans="1:4">
      <c r="A39" s="21" t="s">
        <v>513</v>
      </c>
      <c r="C39" s="21" t="s">
        <v>441</v>
      </c>
      <c r="D39" s="22" t="s">
        <v>514</v>
      </c>
    </row>
    <row r="40" spans="1:4">
      <c r="A40" s="21" t="s">
        <v>515</v>
      </c>
      <c r="C40" s="21" t="s">
        <v>441</v>
      </c>
      <c r="D40" s="22" t="s">
        <v>516</v>
      </c>
    </row>
    <row r="41" spans="1:4">
      <c r="A41" s="21" t="s">
        <v>517</v>
      </c>
      <c r="C41" s="21" t="s">
        <v>441</v>
      </c>
      <c r="D41" s="22" t="s">
        <v>518</v>
      </c>
    </row>
    <row r="42" spans="1:4">
      <c r="A42" s="21" t="s">
        <v>519</v>
      </c>
      <c r="C42" s="21" t="s">
        <v>441</v>
      </c>
      <c r="D42" s="22" t="s">
        <v>520</v>
      </c>
    </row>
    <row r="43" spans="1:4">
      <c r="A43" s="21" t="s">
        <v>521</v>
      </c>
      <c r="C43" s="21" t="s">
        <v>441</v>
      </c>
      <c r="D43" s="22" t="s">
        <v>522</v>
      </c>
    </row>
    <row r="44" spans="1:4">
      <c r="A44" s="21" t="s">
        <v>523</v>
      </c>
      <c r="C44" s="21" t="s">
        <v>441</v>
      </c>
      <c r="D44" s="22" t="s">
        <v>524</v>
      </c>
    </row>
    <row r="45" spans="1:4">
      <c r="A45" s="21" t="s">
        <v>525</v>
      </c>
      <c r="C45" s="21" t="s">
        <v>441</v>
      </c>
      <c r="D45" s="22" t="s">
        <v>526</v>
      </c>
    </row>
    <row r="46" spans="1:4">
      <c r="A46" s="21" t="s">
        <v>527</v>
      </c>
      <c r="C46" s="21" t="s">
        <v>441</v>
      </c>
      <c r="D46" s="22" t="s">
        <v>528</v>
      </c>
    </row>
    <row r="47" spans="1:4">
      <c r="A47" s="21" t="s">
        <v>529</v>
      </c>
      <c r="C47" s="21" t="s">
        <v>441</v>
      </c>
      <c r="D47" s="22" t="s">
        <v>530</v>
      </c>
    </row>
    <row r="48" spans="1:4">
      <c r="A48" s="21" t="s">
        <v>531</v>
      </c>
      <c r="C48" s="21" t="s">
        <v>441</v>
      </c>
      <c r="D48" s="22" t="s">
        <v>532</v>
      </c>
    </row>
    <row r="49" spans="1:4" ht="14.25" thickBot="1">
      <c r="A49" s="23" t="s">
        <v>533</v>
      </c>
      <c r="C49" s="21" t="s">
        <v>441</v>
      </c>
      <c r="D49" s="22" t="s">
        <v>534</v>
      </c>
    </row>
    <row r="50" spans="1:4">
      <c r="C50" s="21" t="s">
        <v>441</v>
      </c>
      <c r="D50" s="22" t="s">
        <v>535</v>
      </c>
    </row>
    <row r="51" spans="1:4">
      <c r="C51" s="21" t="s">
        <v>441</v>
      </c>
      <c r="D51" s="22" t="s">
        <v>536</v>
      </c>
    </row>
    <row r="52" spans="1:4">
      <c r="C52" s="21" t="s">
        <v>441</v>
      </c>
      <c r="D52" s="22" t="s">
        <v>537</v>
      </c>
    </row>
    <row r="53" spans="1:4">
      <c r="C53" s="21" t="s">
        <v>441</v>
      </c>
      <c r="D53" s="22" t="s">
        <v>538</v>
      </c>
    </row>
    <row r="54" spans="1:4">
      <c r="C54" s="21" t="s">
        <v>441</v>
      </c>
      <c r="D54" s="22" t="s">
        <v>539</v>
      </c>
    </row>
    <row r="55" spans="1:4">
      <c r="C55" s="21" t="s">
        <v>441</v>
      </c>
      <c r="D55" s="22" t="s">
        <v>540</v>
      </c>
    </row>
    <row r="56" spans="1:4">
      <c r="C56" s="21" t="s">
        <v>441</v>
      </c>
      <c r="D56" s="22" t="s">
        <v>541</v>
      </c>
    </row>
    <row r="57" spans="1:4">
      <c r="C57" s="21" t="s">
        <v>441</v>
      </c>
      <c r="D57" s="22" t="s">
        <v>542</v>
      </c>
    </row>
    <row r="58" spans="1:4">
      <c r="C58" s="21" t="s">
        <v>441</v>
      </c>
      <c r="D58" s="22" t="s">
        <v>543</v>
      </c>
    </row>
    <row r="59" spans="1:4">
      <c r="C59" s="21" t="s">
        <v>441</v>
      </c>
      <c r="D59" s="22" t="s">
        <v>544</v>
      </c>
    </row>
    <row r="60" spans="1:4">
      <c r="C60" s="21" t="s">
        <v>441</v>
      </c>
      <c r="D60" s="22" t="s">
        <v>545</v>
      </c>
    </row>
    <row r="61" spans="1:4">
      <c r="C61" s="21" t="s">
        <v>441</v>
      </c>
      <c r="D61" s="22" t="s">
        <v>546</v>
      </c>
    </row>
    <row r="62" spans="1:4">
      <c r="C62" s="21" t="s">
        <v>441</v>
      </c>
      <c r="D62" s="22" t="s">
        <v>547</v>
      </c>
    </row>
    <row r="63" spans="1:4">
      <c r="C63" s="21" t="s">
        <v>441</v>
      </c>
      <c r="D63" s="22" t="s">
        <v>548</v>
      </c>
    </row>
    <row r="64" spans="1:4">
      <c r="C64" s="21" t="s">
        <v>441</v>
      </c>
      <c r="D64" s="22" t="s">
        <v>549</v>
      </c>
    </row>
    <row r="65" spans="3:4">
      <c r="C65" s="21" t="s">
        <v>441</v>
      </c>
      <c r="D65" s="22" t="s">
        <v>550</v>
      </c>
    </row>
    <row r="66" spans="3:4">
      <c r="C66" s="21" t="s">
        <v>441</v>
      </c>
      <c r="D66" s="22" t="s">
        <v>551</v>
      </c>
    </row>
    <row r="67" spans="3:4">
      <c r="C67" s="21" t="s">
        <v>441</v>
      </c>
      <c r="D67" s="22" t="s">
        <v>552</v>
      </c>
    </row>
    <row r="68" spans="3:4">
      <c r="C68" s="21" t="s">
        <v>441</v>
      </c>
      <c r="D68" s="22" t="s">
        <v>553</v>
      </c>
    </row>
    <row r="69" spans="3:4">
      <c r="C69" s="21" t="s">
        <v>441</v>
      </c>
      <c r="D69" s="22" t="s">
        <v>554</v>
      </c>
    </row>
    <row r="70" spans="3:4">
      <c r="C70" s="21" t="s">
        <v>441</v>
      </c>
      <c r="D70" s="22" t="s">
        <v>555</v>
      </c>
    </row>
    <row r="71" spans="3:4">
      <c r="C71" s="21" t="s">
        <v>441</v>
      </c>
      <c r="D71" s="22" t="s">
        <v>556</v>
      </c>
    </row>
    <row r="72" spans="3:4">
      <c r="C72" s="21" t="s">
        <v>441</v>
      </c>
      <c r="D72" s="22" t="s">
        <v>557</v>
      </c>
    </row>
    <row r="73" spans="3:4">
      <c r="C73" s="21" t="s">
        <v>441</v>
      </c>
      <c r="D73" s="22" t="s">
        <v>558</v>
      </c>
    </row>
    <row r="74" spans="3:4">
      <c r="C74" s="21" t="s">
        <v>441</v>
      </c>
      <c r="D74" s="22" t="s">
        <v>559</v>
      </c>
    </row>
    <row r="75" spans="3:4">
      <c r="C75" s="21" t="s">
        <v>441</v>
      </c>
      <c r="D75" s="22" t="s">
        <v>560</v>
      </c>
    </row>
    <row r="76" spans="3:4">
      <c r="C76" s="21" t="s">
        <v>441</v>
      </c>
      <c r="D76" s="22" t="s">
        <v>561</v>
      </c>
    </row>
    <row r="77" spans="3:4">
      <c r="C77" s="21" t="s">
        <v>441</v>
      </c>
      <c r="D77" s="22" t="s">
        <v>562</v>
      </c>
    </row>
    <row r="78" spans="3:4">
      <c r="C78" s="21" t="s">
        <v>441</v>
      </c>
      <c r="D78" s="22" t="s">
        <v>563</v>
      </c>
    </row>
    <row r="79" spans="3:4">
      <c r="C79" s="21" t="s">
        <v>441</v>
      </c>
      <c r="D79" s="22" t="s">
        <v>564</v>
      </c>
    </row>
    <row r="80" spans="3:4">
      <c r="C80" s="21" t="s">
        <v>441</v>
      </c>
      <c r="D80" s="22" t="s">
        <v>565</v>
      </c>
    </row>
    <row r="81" spans="3:4">
      <c r="C81" s="21" t="s">
        <v>441</v>
      </c>
      <c r="D81" s="22" t="s">
        <v>566</v>
      </c>
    </row>
    <row r="82" spans="3:4">
      <c r="C82" s="21" t="s">
        <v>441</v>
      </c>
      <c r="D82" s="22" t="s">
        <v>567</v>
      </c>
    </row>
    <row r="83" spans="3:4">
      <c r="C83" s="21" t="s">
        <v>441</v>
      </c>
      <c r="D83" s="22" t="s">
        <v>568</v>
      </c>
    </row>
    <row r="84" spans="3:4">
      <c r="C84" s="21" t="s">
        <v>441</v>
      </c>
      <c r="D84" s="22" t="s">
        <v>569</v>
      </c>
    </row>
    <row r="85" spans="3:4">
      <c r="C85" s="21" t="s">
        <v>441</v>
      </c>
      <c r="D85" s="22" t="s">
        <v>570</v>
      </c>
    </row>
    <row r="86" spans="3:4">
      <c r="C86" s="21" t="s">
        <v>441</v>
      </c>
      <c r="D86" s="22" t="s">
        <v>571</v>
      </c>
    </row>
    <row r="87" spans="3:4">
      <c r="C87" s="21" t="s">
        <v>441</v>
      </c>
      <c r="D87" s="22" t="s">
        <v>572</v>
      </c>
    </row>
    <row r="88" spans="3:4">
      <c r="C88" s="21" t="s">
        <v>441</v>
      </c>
      <c r="D88" s="22" t="s">
        <v>573</v>
      </c>
    </row>
    <row r="89" spans="3:4">
      <c r="C89" s="21" t="s">
        <v>441</v>
      </c>
      <c r="D89" s="22" t="s">
        <v>574</v>
      </c>
    </row>
    <row r="90" spans="3:4">
      <c r="C90" s="21" t="s">
        <v>441</v>
      </c>
      <c r="D90" s="22" t="s">
        <v>575</v>
      </c>
    </row>
    <row r="91" spans="3:4">
      <c r="C91" s="21" t="s">
        <v>441</v>
      </c>
      <c r="D91" s="22" t="s">
        <v>576</v>
      </c>
    </row>
    <row r="92" spans="3:4">
      <c r="C92" s="21" t="s">
        <v>441</v>
      </c>
      <c r="D92" s="22" t="s">
        <v>577</v>
      </c>
    </row>
    <row r="93" spans="3:4">
      <c r="C93" s="21" t="s">
        <v>441</v>
      </c>
      <c r="D93" s="22" t="s">
        <v>578</v>
      </c>
    </row>
    <row r="94" spans="3:4">
      <c r="C94" s="21" t="s">
        <v>441</v>
      </c>
      <c r="D94" s="22" t="s">
        <v>579</v>
      </c>
    </row>
    <row r="95" spans="3:4">
      <c r="C95" s="21" t="s">
        <v>441</v>
      </c>
      <c r="D95" s="22" t="s">
        <v>580</v>
      </c>
    </row>
    <row r="96" spans="3:4">
      <c r="C96" s="21" t="s">
        <v>441</v>
      </c>
      <c r="D96" s="22" t="s">
        <v>581</v>
      </c>
    </row>
    <row r="97" spans="3:4">
      <c r="C97" s="21" t="s">
        <v>441</v>
      </c>
      <c r="D97" s="22" t="s">
        <v>582</v>
      </c>
    </row>
    <row r="98" spans="3:4">
      <c r="C98" s="21" t="s">
        <v>441</v>
      </c>
      <c r="D98" s="22" t="s">
        <v>583</v>
      </c>
    </row>
    <row r="99" spans="3:4">
      <c r="C99" s="21" t="s">
        <v>441</v>
      </c>
      <c r="D99" s="22" t="s">
        <v>584</v>
      </c>
    </row>
    <row r="100" spans="3:4">
      <c r="C100" s="21" t="s">
        <v>441</v>
      </c>
      <c r="D100" s="22" t="s">
        <v>585</v>
      </c>
    </row>
    <row r="101" spans="3:4">
      <c r="C101" s="21" t="s">
        <v>441</v>
      </c>
      <c r="D101" s="22" t="s">
        <v>586</v>
      </c>
    </row>
    <row r="102" spans="3:4">
      <c r="C102" s="21" t="s">
        <v>441</v>
      </c>
      <c r="D102" s="22" t="s">
        <v>587</v>
      </c>
    </row>
    <row r="103" spans="3:4">
      <c r="C103" s="21" t="s">
        <v>441</v>
      </c>
      <c r="D103" s="22" t="s">
        <v>588</v>
      </c>
    </row>
    <row r="104" spans="3:4">
      <c r="C104" s="21" t="s">
        <v>441</v>
      </c>
      <c r="D104" s="22" t="s">
        <v>589</v>
      </c>
    </row>
    <row r="105" spans="3:4">
      <c r="C105" s="21" t="s">
        <v>441</v>
      </c>
      <c r="D105" s="22" t="s">
        <v>590</v>
      </c>
    </row>
    <row r="106" spans="3:4">
      <c r="C106" s="21" t="s">
        <v>441</v>
      </c>
      <c r="D106" s="22" t="s">
        <v>591</v>
      </c>
    </row>
    <row r="107" spans="3:4">
      <c r="C107" s="21" t="s">
        <v>441</v>
      </c>
      <c r="D107" s="22" t="s">
        <v>592</v>
      </c>
    </row>
    <row r="108" spans="3:4">
      <c r="C108" s="21" t="s">
        <v>441</v>
      </c>
      <c r="D108" s="22" t="s">
        <v>593</v>
      </c>
    </row>
    <row r="109" spans="3:4">
      <c r="C109" s="21" t="s">
        <v>441</v>
      </c>
      <c r="D109" s="22" t="s">
        <v>594</v>
      </c>
    </row>
    <row r="110" spans="3:4">
      <c r="C110" s="21" t="s">
        <v>441</v>
      </c>
      <c r="D110" s="22" t="s">
        <v>595</v>
      </c>
    </row>
    <row r="111" spans="3:4">
      <c r="C111" s="21" t="s">
        <v>441</v>
      </c>
      <c r="D111" s="22" t="s">
        <v>596</v>
      </c>
    </row>
    <row r="112" spans="3:4">
      <c r="C112" s="21" t="s">
        <v>441</v>
      </c>
      <c r="D112" s="22" t="s">
        <v>597</v>
      </c>
    </row>
    <row r="113" spans="3:4">
      <c r="C113" s="21" t="s">
        <v>441</v>
      </c>
      <c r="D113" s="22" t="s">
        <v>598</v>
      </c>
    </row>
    <row r="114" spans="3:4">
      <c r="C114" s="21" t="s">
        <v>441</v>
      </c>
      <c r="D114" s="22" t="s">
        <v>599</v>
      </c>
    </row>
    <row r="115" spans="3:4">
      <c r="C115" s="21" t="s">
        <v>441</v>
      </c>
      <c r="D115" s="22" t="s">
        <v>600</v>
      </c>
    </row>
    <row r="116" spans="3:4">
      <c r="C116" s="21" t="s">
        <v>441</v>
      </c>
      <c r="D116" s="22" t="s">
        <v>601</v>
      </c>
    </row>
    <row r="117" spans="3:4">
      <c r="C117" s="21" t="s">
        <v>441</v>
      </c>
      <c r="D117" s="22" t="s">
        <v>602</v>
      </c>
    </row>
    <row r="118" spans="3:4">
      <c r="C118" s="21" t="s">
        <v>441</v>
      </c>
      <c r="D118" s="22" t="s">
        <v>603</v>
      </c>
    </row>
    <row r="119" spans="3:4">
      <c r="C119" s="21" t="s">
        <v>441</v>
      </c>
      <c r="D119" s="22" t="s">
        <v>604</v>
      </c>
    </row>
    <row r="120" spans="3:4">
      <c r="C120" s="21" t="s">
        <v>441</v>
      </c>
      <c r="D120" s="22" t="s">
        <v>605</v>
      </c>
    </row>
    <row r="121" spans="3:4">
      <c r="C121" s="21" t="s">
        <v>441</v>
      </c>
      <c r="D121" s="22" t="s">
        <v>606</v>
      </c>
    </row>
    <row r="122" spans="3:4">
      <c r="C122" s="21" t="s">
        <v>441</v>
      </c>
      <c r="D122" s="22" t="s">
        <v>607</v>
      </c>
    </row>
    <row r="123" spans="3:4">
      <c r="C123" s="21" t="s">
        <v>441</v>
      </c>
      <c r="D123" s="22" t="s">
        <v>608</v>
      </c>
    </row>
    <row r="124" spans="3:4">
      <c r="C124" s="21" t="s">
        <v>441</v>
      </c>
      <c r="D124" s="22" t="s">
        <v>609</v>
      </c>
    </row>
    <row r="125" spans="3:4">
      <c r="C125" s="21" t="s">
        <v>441</v>
      </c>
      <c r="D125" s="22" t="s">
        <v>610</v>
      </c>
    </row>
    <row r="126" spans="3:4">
      <c r="C126" s="21" t="s">
        <v>441</v>
      </c>
      <c r="D126" s="22" t="s">
        <v>611</v>
      </c>
    </row>
    <row r="127" spans="3:4">
      <c r="C127" s="21" t="s">
        <v>441</v>
      </c>
      <c r="D127" s="22" t="s">
        <v>612</v>
      </c>
    </row>
    <row r="128" spans="3:4">
      <c r="C128" s="21" t="s">
        <v>441</v>
      </c>
      <c r="D128" s="22" t="s">
        <v>613</v>
      </c>
    </row>
    <row r="129" spans="3:4">
      <c r="C129" s="21" t="s">
        <v>441</v>
      </c>
      <c r="D129" s="22" t="s">
        <v>614</v>
      </c>
    </row>
    <row r="130" spans="3:4">
      <c r="C130" s="21" t="s">
        <v>441</v>
      </c>
      <c r="D130" s="22" t="s">
        <v>615</v>
      </c>
    </row>
    <row r="131" spans="3:4">
      <c r="C131" s="21" t="s">
        <v>441</v>
      </c>
      <c r="D131" s="22" t="s">
        <v>616</v>
      </c>
    </row>
    <row r="132" spans="3:4">
      <c r="C132" s="21" t="s">
        <v>441</v>
      </c>
      <c r="D132" s="22" t="s">
        <v>617</v>
      </c>
    </row>
    <row r="133" spans="3:4">
      <c r="C133" s="21" t="s">
        <v>441</v>
      </c>
      <c r="D133" s="22" t="s">
        <v>618</v>
      </c>
    </row>
    <row r="134" spans="3:4">
      <c r="C134" s="21" t="s">
        <v>441</v>
      </c>
      <c r="D134" s="22" t="s">
        <v>619</v>
      </c>
    </row>
    <row r="135" spans="3:4">
      <c r="C135" s="21" t="s">
        <v>441</v>
      </c>
      <c r="D135" s="22" t="s">
        <v>620</v>
      </c>
    </row>
    <row r="136" spans="3:4">
      <c r="C136" s="21" t="s">
        <v>441</v>
      </c>
      <c r="D136" s="22" t="s">
        <v>621</v>
      </c>
    </row>
    <row r="137" spans="3:4">
      <c r="C137" s="21" t="s">
        <v>441</v>
      </c>
      <c r="D137" s="22" t="s">
        <v>622</v>
      </c>
    </row>
    <row r="138" spans="3:4">
      <c r="C138" s="21" t="s">
        <v>441</v>
      </c>
      <c r="D138" s="22" t="s">
        <v>623</v>
      </c>
    </row>
    <row r="139" spans="3:4">
      <c r="C139" s="21" t="s">
        <v>441</v>
      </c>
      <c r="D139" s="22" t="s">
        <v>624</v>
      </c>
    </row>
    <row r="140" spans="3:4">
      <c r="C140" s="21" t="s">
        <v>441</v>
      </c>
      <c r="D140" s="22" t="s">
        <v>625</v>
      </c>
    </row>
    <row r="141" spans="3:4">
      <c r="C141" s="21" t="s">
        <v>441</v>
      </c>
      <c r="D141" s="22" t="s">
        <v>626</v>
      </c>
    </row>
    <row r="142" spans="3:4">
      <c r="C142" s="21" t="s">
        <v>441</v>
      </c>
      <c r="D142" s="22" t="s">
        <v>627</v>
      </c>
    </row>
    <row r="143" spans="3:4">
      <c r="C143" s="21" t="s">
        <v>441</v>
      </c>
      <c r="D143" s="22" t="s">
        <v>628</v>
      </c>
    </row>
    <row r="144" spans="3:4">
      <c r="C144" s="21" t="s">
        <v>441</v>
      </c>
      <c r="D144" s="22" t="s">
        <v>629</v>
      </c>
    </row>
    <row r="145" spans="3:4">
      <c r="C145" s="21" t="s">
        <v>441</v>
      </c>
      <c r="D145" s="22" t="s">
        <v>630</v>
      </c>
    </row>
    <row r="146" spans="3:4">
      <c r="C146" s="21" t="s">
        <v>441</v>
      </c>
      <c r="D146" s="22" t="s">
        <v>631</v>
      </c>
    </row>
    <row r="147" spans="3:4">
      <c r="C147" s="21" t="s">
        <v>441</v>
      </c>
      <c r="D147" s="22" t="s">
        <v>632</v>
      </c>
    </row>
    <row r="148" spans="3:4">
      <c r="C148" s="21" t="s">
        <v>441</v>
      </c>
      <c r="D148" s="22" t="s">
        <v>633</v>
      </c>
    </row>
    <row r="149" spans="3:4">
      <c r="C149" s="21" t="s">
        <v>441</v>
      </c>
      <c r="D149" s="22" t="s">
        <v>634</v>
      </c>
    </row>
    <row r="150" spans="3:4">
      <c r="C150" s="21" t="s">
        <v>441</v>
      </c>
      <c r="D150" s="22" t="s">
        <v>635</v>
      </c>
    </row>
    <row r="151" spans="3:4">
      <c r="C151" s="21" t="s">
        <v>441</v>
      </c>
      <c r="D151" s="22" t="s">
        <v>636</v>
      </c>
    </row>
    <row r="152" spans="3:4">
      <c r="C152" s="21" t="s">
        <v>441</v>
      </c>
      <c r="D152" s="22" t="s">
        <v>637</v>
      </c>
    </row>
    <row r="153" spans="3:4">
      <c r="C153" s="21" t="s">
        <v>441</v>
      </c>
      <c r="D153" s="22" t="s">
        <v>638</v>
      </c>
    </row>
    <row r="154" spans="3:4">
      <c r="C154" s="21" t="s">
        <v>441</v>
      </c>
      <c r="D154" s="22" t="s">
        <v>639</v>
      </c>
    </row>
    <row r="155" spans="3:4">
      <c r="C155" s="21" t="s">
        <v>441</v>
      </c>
      <c r="D155" s="22" t="s">
        <v>640</v>
      </c>
    </row>
    <row r="156" spans="3:4">
      <c r="C156" s="21" t="s">
        <v>441</v>
      </c>
      <c r="D156" s="22" t="s">
        <v>641</v>
      </c>
    </row>
    <row r="157" spans="3:4">
      <c r="C157" s="21" t="s">
        <v>441</v>
      </c>
      <c r="D157" s="22" t="s">
        <v>642</v>
      </c>
    </row>
    <row r="158" spans="3:4">
      <c r="C158" s="21" t="s">
        <v>441</v>
      </c>
      <c r="D158" s="22" t="s">
        <v>643</v>
      </c>
    </row>
    <row r="159" spans="3:4">
      <c r="C159" s="21" t="s">
        <v>441</v>
      </c>
      <c r="D159" s="22" t="s">
        <v>644</v>
      </c>
    </row>
    <row r="160" spans="3:4">
      <c r="C160" s="21" t="s">
        <v>441</v>
      </c>
      <c r="D160" s="22" t="s">
        <v>645</v>
      </c>
    </row>
    <row r="161" spans="3:4">
      <c r="C161" s="21" t="s">
        <v>441</v>
      </c>
      <c r="D161" s="22" t="s">
        <v>646</v>
      </c>
    </row>
    <row r="162" spans="3:4">
      <c r="C162" s="21" t="s">
        <v>441</v>
      </c>
      <c r="D162" s="22" t="s">
        <v>647</v>
      </c>
    </row>
    <row r="163" spans="3:4">
      <c r="C163" s="21" t="s">
        <v>441</v>
      </c>
      <c r="D163" s="22" t="s">
        <v>648</v>
      </c>
    </row>
    <row r="164" spans="3:4">
      <c r="C164" s="21" t="s">
        <v>441</v>
      </c>
      <c r="D164" s="22" t="s">
        <v>649</v>
      </c>
    </row>
    <row r="165" spans="3:4">
      <c r="C165" s="21" t="s">
        <v>441</v>
      </c>
      <c r="D165" s="22" t="s">
        <v>650</v>
      </c>
    </row>
    <row r="166" spans="3:4">
      <c r="C166" s="21" t="s">
        <v>441</v>
      </c>
      <c r="D166" s="22" t="s">
        <v>651</v>
      </c>
    </row>
    <row r="167" spans="3:4">
      <c r="C167" s="21" t="s">
        <v>441</v>
      </c>
      <c r="D167" s="22" t="s">
        <v>652</v>
      </c>
    </row>
    <row r="168" spans="3:4">
      <c r="C168" s="21" t="s">
        <v>441</v>
      </c>
      <c r="D168" s="22" t="s">
        <v>653</v>
      </c>
    </row>
    <row r="169" spans="3:4">
      <c r="C169" s="21" t="s">
        <v>441</v>
      </c>
      <c r="D169" s="22" t="s">
        <v>654</v>
      </c>
    </row>
    <row r="170" spans="3:4">
      <c r="C170" s="21" t="s">
        <v>441</v>
      </c>
      <c r="D170" s="22" t="s">
        <v>655</v>
      </c>
    </row>
    <row r="171" spans="3:4">
      <c r="C171" s="21" t="s">
        <v>441</v>
      </c>
      <c r="D171" s="22" t="s">
        <v>656</v>
      </c>
    </row>
    <row r="172" spans="3:4">
      <c r="C172" s="21" t="s">
        <v>441</v>
      </c>
      <c r="D172" s="22" t="s">
        <v>657</v>
      </c>
    </row>
    <row r="173" spans="3:4">
      <c r="C173" s="21" t="s">
        <v>441</v>
      </c>
      <c r="D173" s="22" t="s">
        <v>658</v>
      </c>
    </row>
    <row r="174" spans="3:4">
      <c r="C174" s="21" t="s">
        <v>441</v>
      </c>
      <c r="D174" s="22" t="s">
        <v>659</v>
      </c>
    </row>
    <row r="175" spans="3:4">
      <c r="C175" s="21" t="s">
        <v>441</v>
      </c>
      <c r="D175" s="22" t="s">
        <v>660</v>
      </c>
    </row>
    <row r="176" spans="3:4">
      <c r="C176" s="21" t="s">
        <v>441</v>
      </c>
      <c r="D176" s="22" t="s">
        <v>661</v>
      </c>
    </row>
    <row r="177" spans="3:4">
      <c r="C177" s="21" t="s">
        <v>441</v>
      </c>
      <c r="D177" s="22" t="s">
        <v>662</v>
      </c>
    </row>
    <row r="178" spans="3:4">
      <c r="C178" s="21" t="s">
        <v>441</v>
      </c>
      <c r="D178" s="22" t="s">
        <v>663</v>
      </c>
    </row>
    <row r="179" spans="3:4">
      <c r="C179" s="21" t="s">
        <v>441</v>
      </c>
      <c r="D179" s="22" t="s">
        <v>664</v>
      </c>
    </row>
    <row r="180" spans="3:4">
      <c r="C180" s="21" t="s">
        <v>441</v>
      </c>
      <c r="D180" s="22" t="s">
        <v>665</v>
      </c>
    </row>
    <row r="181" spans="3:4">
      <c r="C181" s="21" t="s">
        <v>441</v>
      </c>
      <c r="D181" s="22" t="s">
        <v>666</v>
      </c>
    </row>
    <row r="182" spans="3:4">
      <c r="C182" s="21" t="s">
        <v>441</v>
      </c>
      <c r="D182" s="22" t="s">
        <v>667</v>
      </c>
    </row>
    <row r="183" spans="3:4">
      <c r="C183" s="21" t="s">
        <v>441</v>
      </c>
      <c r="D183" s="22" t="s">
        <v>668</v>
      </c>
    </row>
    <row r="184" spans="3:4">
      <c r="C184" s="21" t="s">
        <v>441</v>
      </c>
      <c r="D184" s="22" t="s">
        <v>669</v>
      </c>
    </row>
    <row r="185" spans="3:4">
      <c r="C185" s="21" t="s">
        <v>441</v>
      </c>
      <c r="D185" s="22" t="s">
        <v>670</v>
      </c>
    </row>
    <row r="186" spans="3:4">
      <c r="C186" s="21" t="s">
        <v>441</v>
      </c>
      <c r="D186" s="22" t="s">
        <v>671</v>
      </c>
    </row>
    <row r="187" spans="3:4">
      <c r="C187" s="21" t="s">
        <v>441</v>
      </c>
      <c r="D187" s="22" t="s">
        <v>672</v>
      </c>
    </row>
    <row r="188" spans="3:4">
      <c r="C188" s="21" t="s">
        <v>443</v>
      </c>
      <c r="D188" s="22" t="s">
        <v>673</v>
      </c>
    </row>
    <row r="189" spans="3:4">
      <c r="C189" s="21" t="s">
        <v>443</v>
      </c>
      <c r="D189" s="22" t="s">
        <v>674</v>
      </c>
    </row>
    <row r="190" spans="3:4">
      <c r="C190" s="21" t="s">
        <v>443</v>
      </c>
      <c r="D190" s="22" t="s">
        <v>675</v>
      </c>
    </row>
    <row r="191" spans="3:4">
      <c r="C191" s="21" t="s">
        <v>443</v>
      </c>
      <c r="D191" s="22" t="s">
        <v>676</v>
      </c>
    </row>
    <row r="192" spans="3:4">
      <c r="C192" s="21" t="s">
        <v>443</v>
      </c>
      <c r="D192" s="22" t="s">
        <v>677</v>
      </c>
    </row>
    <row r="193" spans="3:4">
      <c r="C193" s="21" t="s">
        <v>443</v>
      </c>
      <c r="D193" s="22" t="s">
        <v>678</v>
      </c>
    </row>
    <row r="194" spans="3:4">
      <c r="C194" s="21" t="s">
        <v>443</v>
      </c>
      <c r="D194" s="22" t="s">
        <v>679</v>
      </c>
    </row>
    <row r="195" spans="3:4">
      <c r="C195" s="21" t="s">
        <v>443</v>
      </c>
      <c r="D195" s="22" t="s">
        <v>680</v>
      </c>
    </row>
    <row r="196" spans="3:4">
      <c r="C196" s="21" t="s">
        <v>443</v>
      </c>
      <c r="D196" s="22" t="s">
        <v>681</v>
      </c>
    </row>
    <row r="197" spans="3:4">
      <c r="C197" s="21" t="s">
        <v>443</v>
      </c>
      <c r="D197" s="22" t="s">
        <v>682</v>
      </c>
    </row>
    <row r="198" spans="3:4">
      <c r="C198" s="21" t="s">
        <v>443</v>
      </c>
      <c r="D198" s="22" t="s">
        <v>683</v>
      </c>
    </row>
    <row r="199" spans="3:4">
      <c r="C199" s="21" t="s">
        <v>443</v>
      </c>
      <c r="D199" s="22" t="s">
        <v>684</v>
      </c>
    </row>
    <row r="200" spans="3:4">
      <c r="C200" s="21" t="s">
        <v>443</v>
      </c>
      <c r="D200" s="22" t="s">
        <v>685</v>
      </c>
    </row>
    <row r="201" spans="3:4">
      <c r="C201" s="21" t="s">
        <v>443</v>
      </c>
      <c r="D201" s="22" t="s">
        <v>686</v>
      </c>
    </row>
    <row r="202" spans="3:4">
      <c r="C202" s="21" t="s">
        <v>443</v>
      </c>
      <c r="D202" s="22" t="s">
        <v>687</v>
      </c>
    </row>
    <row r="203" spans="3:4">
      <c r="C203" s="21" t="s">
        <v>443</v>
      </c>
      <c r="D203" s="22" t="s">
        <v>688</v>
      </c>
    </row>
    <row r="204" spans="3:4">
      <c r="C204" s="21" t="s">
        <v>443</v>
      </c>
      <c r="D204" s="22" t="s">
        <v>689</v>
      </c>
    </row>
    <row r="205" spans="3:4">
      <c r="C205" s="21" t="s">
        <v>443</v>
      </c>
      <c r="D205" s="22" t="s">
        <v>690</v>
      </c>
    </row>
    <row r="206" spans="3:4">
      <c r="C206" s="21" t="s">
        <v>443</v>
      </c>
      <c r="D206" s="22" t="s">
        <v>691</v>
      </c>
    </row>
    <row r="207" spans="3:4">
      <c r="C207" s="21" t="s">
        <v>443</v>
      </c>
      <c r="D207" s="22" t="s">
        <v>692</v>
      </c>
    </row>
    <row r="208" spans="3:4">
      <c r="C208" s="21" t="s">
        <v>443</v>
      </c>
      <c r="D208" s="22" t="s">
        <v>693</v>
      </c>
    </row>
    <row r="209" spans="3:4">
      <c r="C209" s="21" t="s">
        <v>443</v>
      </c>
      <c r="D209" s="22" t="s">
        <v>694</v>
      </c>
    </row>
    <row r="210" spans="3:4">
      <c r="C210" s="21" t="s">
        <v>443</v>
      </c>
      <c r="D210" s="22" t="s">
        <v>695</v>
      </c>
    </row>
    <row r="211" spans="3:4">
      <c r="C211" s="21" t="s">
        <v>443</v>
      </c>
      <c r="D211" s="22" t="s">
        <v>696</v>
      </c>
    </row>
    <row r="212" spans="3:4">
      <c r="C212" s="21" t="s">
        <v>443</v>
      </c>
      <c r="D212" s="22" t="s">
        <v>697</v>
      </c>
    </row>
    <row r="213" spans="3:4">
      <c r="C213" s="21" t="s">
        <v>443</v>
      </c>
      <c r="D213" s="22" t="s">
        <v>698</v>
      </c>
    </row>
    <row r="214" spans="3:4">
      <c r="C214" s="21" t="s">
        <v>443</v>
      </c>
      <c r="D214" s="22" t="s">
        <v>699</v>
      </c>
    </row>
    <row r="215" spans="3:4">
      <c r="C215" s="21" t="s">
        <v>443</v>
      </c>
      <c r="D215" s="22" t="s">
        <v>700</v>
      </c>
    </row>
    <row r="216" spans="3:4">
      <c r="C216" s="21" t="s">
        <v>443</v>
      </c>
      <c r="D216" s="22" t="s">
        <v>701</v>
      </c>
    </row>
    <row r="217" spans="3:4">
      <c r="C217" s="21" t="s">
        <v>443</v>
      </c>
      <c r="D217" s="22" t="s">
        <v>702</v>
      </c>
    </row>
    <row r="218" spans="3:4">
      <c r="C218" s="21" t="s">
        <v>443</v>
      </c>
      <c r="D218" s="22" t="s">
        <v>703</v>
      </c>
    </row>
    <row r="219" spans="3:4">
      <c r="C219" s="21" t="s">
        <v>443</v>
      </c>
      <c r="D219" s="22" t="s">
        <v>704</v>
      </c>
    </row>
    <row r="220" spans="3:4">
      <c r="C220" s="21" t="s">
        <v>443</v>
      </c>
      <c r="D220" s="22" t="s">
        <v>705</v>
      </c>
    </row>
    <row r="221" spans="3:4">
      <c r="C221" s="21" t="s">
        <v>443</v>
      </c>
      <c r="D221" s="22" t="s">
        <v>706</v>
      </c>
    </row>
    <row r="222" spans="3:4">
      <c r="C222" s="21" t="s">
        <v>443</v>
      </c>
      <c r="D222" s="22" t="s">
        <v>707</v>
      </c>
    </row>
    <row r="223" spans="3:4">
      <c r="C223" s="21" t="s">
        <v>443</v>
      </c>
      <c r="D223" s="22" t="s">
        <v>708</v>
      </c>
    </row>
    <row r="224" spans="3:4">
      <c r="C224" s="21" t="s">
        <v>443</v>
      </c>
      <c r="D224" s="22" t="s">
        <v>709</v>
      </c>
    </row>
    <row r="225" spans="3:4">
      <c r="C225" s="21" t="s">
        <v>443</v>
      </c>
      <c r="D225" s="22" t="s">
        <v>710</v>
      </c>
    </row>
    <row r="226" spans="3:4">
      <c r="C226" s="21" t="s">
        <v>443</v>
      </c>
      <c r="D226" s="22" t="s">
        <v>711</v>
      </c>
    </row>
    <row r="227" spans="3:4">
      <c r="C227" s="21" t="s">
        <v>443</v>
      </c>
      <c r="D227" s="22" t="s">
        <v>712</v>
      </c>
    </row>
    <row r="228" spans="3:4">
      <c r="C228" s="21" t="s">
        <v>445</v>
      </c>
      <c r="D228" s="22" t="s">
        <v>713</v>
      </c>
    </row>
    <row r="229" spans="3:4">
      <c r="C229" s="21" t="s">
        <v>445</v>
      </c>
      <c r="D229" s="22" t="s">
        <v>714</v>
      </c>
    </row>
    <row r="230" spans="3:4">
      <c r="C230" s="21" t="s">
        <v>445</v>
      </c>
      <c r="D230" s="22" t="s">
        <v>715</v>
      </c>
    </row>
    <row r="231" spans="3:4">
      <c r="C231" s="21" t="s">
        <v>445</v>
      </c>
      <c r="D231" s="22" t="s">
        <v>716</v>
      </c>
    </row>
    <row r="232" spans="3:4">
      <c r="C232" s="21" t="s">
        <v>445</v>
      </c>
      <c r="D232" s="22" t="s">
        <v>717</v>
      </c>
    </row>
    <row r="233" spans="3:4">
      <c r="C233" s="21" t="s">
        <v>445</v>
      </c>
      <c r="D233" s="22" t="s">
        <v>718</v>
      </c>
    </row>
    <row r="234" spans="3:4">
      <c r="C234" s="21" t="s">
        <v>445</v>
      </c>
      <c r="D234" s="22" t="s">
        <v>719</v>
      </c>
    </row>
    <row r="235" spans="3:4">
      <c r="C235" s="21" t="s">
        <v>445</v>
      </c>
      <c r="D235" s="22" t="s">
        <v>720</v>
      </c>
    </row>
    <row r="236" spans="3:4">
      <c r="C236" s="21" t="s">
        <v>445</v>
      </c>
      <c r="D236" s="22" t="s">
        <v>721</v>
      </c>
    </row>
    <row r="237" spans="3:4">
      <c r="C237" s="21" t="s">
        <v>445</v>
      </c>
      <c r="D237" s="22" t="s">
        <v>722</v>
      </c>
    </row>
    <row r="238" spans="3:4">
      <c r="C238" s="21" t="s">
        <v>445</v>
      </c>
      <c r="D238" s="22" t="s">
        <v>723</v>
      </c>
    </row>
    <row r="239" spans="3:4">
      <c r="C239" s="21" t="s">
        <v>445</v>
      </c>
      <c r="D239" s="22" t="s">
        <v>724</v>
      </c>
    </row>
    <row r="240" spans="3:4">
      <c r="C240" s="21" t="s">
        <v>445</v>
      </c>
      <c r="D240" s="22" t="s">
        <v>725</v>
      </c>
    </row>
    <row r="241" spans="3:4">
      <c r="C241" s="21" t="s">
        <v>445</v>
      </c>
      <c r="D241" s="22" t="s">
        <v>726</v>
      </c>
    </row>
    <row r="242" spans="3:4">
      <c r="C242" s="21" t="s">
        <v>445</v>
      </c>
      <c r="D242" s="22" t="s">
        <v>727</v>
      </c>
    </row>
    <row r="243" spans="3:4">
      <c r="C243" s="21" t="s">
        <v>445</v>
      </c>
      <c r="D243" s="22" t="s">
        <v>728</v>
      </c>
    </row>
    <row r="244" spans="3:4">
      <c r="C244" s="21" t="s">
        <v>445</v>
      </c>
      <c r="D244" s="22" t="s">
        <v>729</v>
      </c>
    </row>
    <row r="245" spans="3:4">
      <c r="C245" s="21" t="s">
        <v>445</v>
      </c>
      <c r="D245" s="22" t="s">
        <v>730</v>
      </c>
    </row>
    <row r="246" spans="3:4">
      <c r="C246" s="21" t="s">
        <v>445</v>
      </c>
      <c r="D246" s="22" t="s">
        <v>731</v>
      </c>
    </row>
    <row r="247" spans="3:4">
      <c r="C247" s="21" t="s">
        <v>445</v>
      </c>
      <c r="D247" s="22" t="s">
        <v>732</v>
      </c>
    </row>
    <row r="248" spans="3:4">
      <c r="C248" s="21" t="s">
        <v>445</v>
      </c>
      <c r="D248" s="22" t="s">
        <v>733</v>
      </c>
    </row>
    <row r="249" spans="3:4">
      <c r="C249" s="21" t="s">
        <v>445</v>
      </c>
      <c r="D249" s="22" t="s">
        <v>734</v>
      </c>
    </row>
    <row r="250" spans="3:4">
      <c r="C250" s="21" t="s">
        <v>445</v>
      </c>
      <c r="D250" s="22" t="s">
        <v>735</v>
      </c>
    </row>
    <row r="251" spans="3:4">
      <c r="C251" s="21" t="s">
        <v>445</v>
      </c>
      <c r="D251" s="22" t="s">
        <v>736</v>
      </c>
    </row>
    <row r="252" spans="3:4">
      <c r="C252" s="21" t="s">
        <v>445</v>
      </c>
      <c r="D252" s="22" t="s">
        <v>737</v>
      </c>
    </row>
    <row r="253" spans="3:4">
      <c r="C253" s="21" t="s">
        <v>445</v>
      </c>
      <c r="D253" s="22" t="s">
        <v>738</v>
      </c>
    </row>
    <row r="254" spans="3:4">
      <c r="C254" s="21" t="s">
        <v>445</v>
      </c>
      <c r="D254" s="22" t="s">
        <v>739</v>
      </c>
    </row>
    <row r="255" spans="3:4">
      <c r="C255" s="21" t="s">
        <v>445</v>
      </c>
      <c r="D255" s="22" t="s">
        <v>740</v>
      </c>
    </row>
    <row r="256" spans="3:4">
      <c r="C256" s="21" t="s">
        <v>445</v>
      </c>
      <c r="D256" s="22" t="s">
        <v>741</v>
      </c>
    </row>
    <row r="257" spans="3:4">
      <c r="C257" s="21" t="s">
        <v>445</v>
      </c>
      <c r="D257" s="22" t="s">
        <v>742</v>
      </c>
    </row>
    <row r="258" spans="3:4">
      <c r="C258" s="21" t="s">
        <v>445</v>
      </c>
      <c r="D258" s="22" t="s">
        <v>743</v>
      </c>
    </row>
    <row r="259" spans="3:4">
      <c r="C259" s="21" t="s">
        <v>445</v>
      </c>
      <c r="D259" s="22" t="s">
        <v>744</v>
      </c>
    </row>
    <row r="260" spans="3:4">
      <c r="C260" s="21" t="s">
        <v>445</v>
      </c>
      <c r="D260" s="22" t="s">
        <v>745</v>
      </c>
    </row>
    <row r="261" spans="3:4">
      <c r="C261" s="21" t="s">
        <v>447</v>
      </c>
      <c r="D261" s="22" t="s">
        <v>746</v>
      </c>
    </row>
    <row r="262" spans="3:4">
      <c r="C262" s="21" t="s">
        <v>447</v>
      </c>
      <c r="D262" s="22" t="s">
        <v>747</v>
      </c>
    </row>
    <row r="263" spans="3:4">
      <c r="C263" s="21" t="s">
        <v>447</v>
      </c>
      <c r="D263" s="22" t="s">
        <v>748</v>
      </c>
    </row>
    <row r="264" spans="3:4">
      <c r="C264" s="21" t="s">
        <v>447</v>
      </c>
      <c r="D264" s="22" t="s">
        <v>749</v>
      </c>
    </row>
    <row r="265" spans="3:4">
      <c r="C265" s="21" t="s">
        <v>447</v>
      </c>
      <c r="D265" s="22" t="s">
        <v>750</v>
      </c>
    </row>
    <row r="266" spans="3:4">
      <c r="C266" s="21" t="s">
        <v>447</v>
      </c>
      <c r="D266" s="22" t="s">
        <v>751</v>
      </c>
    </row>
    <row r="267" spans="3:4">
      <c r="C267" s="21" t="s">
        <v>447</v>
      </c>
      <c r="D267" s="22" t="s">
        <v>752</v>
      </c>
    </row>
    <row r="268" spans="3:4">
      <c r="C268" s="21" t="s">
        <v>447</v>
      </c>
      <c r="D268" s="22" t="s">
        <v>753</v>
      </c>
    </row>
    <row r="269" spans="3:4">
      <c r="C269" s="21" t="s">
        <v>447</v>
      </c>
      <c r="D269" s="22" t="s">
        <v>754</v>
      </c>
    </row>
    <row r="270" spans="3:4">
      <c r="C270" s="21" t="s">
        <v>447</v>
      </c>
      <c r="D270" s="22" t="s">
        <v>755</v>
      </c>
    </row>
    <row r="271" spans="3:4">
      <c r="C271" s="21" t="s">
        <v>447</v>
      </c>
      <c r="D271" s="22" t="s">
        <v>756</v>
      </c>
    </row>
    <row r="272" spans="3:4">
      <c r="C272" s="21" t="s">
        <v>447</v>
      </c>
      <c r="D272" s="22" t="s">
        <v>757</v>
      </c>
    </row>
    <row r="273" spans="3:4">
      <c r="C273" s="21" t="s">
        <v>447</v>
      </c>
      <c r="D273" s="22" t="s">
        <v>758</v>
      </c>
    </row>
    <row r="274" spans="3:4">
      <c r="C274" s="21" t="s">
        <v>447</v>
      </c>
      <c r="D274" s="22" t="s">
        <v>759</v>
      </c>
    </row>
    <row r="275" spans="3:4">
      <c r="C275" s="21" t="s">
        <v>447</v>
      </c>
      <c r="D275" s="22" t="s">
        <v>760</v>
      </c>
    </row>
    <row r="276" spans="3:4">
      <c r="C276" s="21" t="s">
        <v>447</v>
      </c>
      <c r="D276" s="22" t="s">
        <v>761</v>
      </c>
    </row>
    <row r="277" spans="3:4">
      <c r="C277" s="21" t="s">
        <v>447</v>
      </c>
      <c r="D277" s="22" t="s">
        <v>762</v>
      </c>
    </row>
    <row r="278" spans="3:4">
      <c r="C278" s="21" t="s">
        <v>447</v>
      </c>
      <c r="D278" s="22" t="s">
        <v>763</v>
      </c>
    </row>
    <row r="279" spans="3:4">
      <c r="C279" s="21" t="s">
        <v>447</v>
      </c>
      <c r="D279" s="22" t="s">
        <v>764</v>
      </c>
    </row>
    <row r="280" spans="3:4">
      <c r="C280" s="21" t="s">
        <v>447</v>
      </c>
      <c r="D280" s="22" t="s">
        <v>765</v>
      </c>
    </row>
    <row r="281" spans="3:4">
      <c r="C281" s="21" t="s">
        <v>447</v>
      </c>
      <c r="D281" s="22" t="s">
        <v>766</v>
      </c>
    </row>
    <row r="282" spans="3:4">
      <c r="C282" s="21" t="s">
        <v>447</v>
      </c>
      <c r="D282" s="22" t="s">
        <v>767</v>
      </c>
    </row>
    <row r="283" spans="3:4">
      <c r="C283" s="21" t="s">
        <v>447</v>
      </c>
      <c r="D283" s="22" t="s">
        <v>768</v>
      </c>
    </row>
    <row r="284" spans="3:4">
      <c r="C284" s="21" t="s">
        <v>447</v>
      </c>
      <c r="D284" s="22" t="s">
        <v>769</v>
      </c>
    </row>
    <row r="285" spans="3:4">
      <c r="C285" s="21" t="s">
        <v>447</v>
      </c>
      <c r="D285" s="22" t="s">
        <v>770</v>
      </c>
    </row>
    <row r="286" spans="3:4">
      <c r="C286" s="21" t="s">
        <v>447</v>
      </c>
      <c r="D286" s="22" t="s">
        <v>771</v>
      </c>
    </row>
    <row r="287" spans="3:4">
      <c r="C287" s="21" t="s">
        <v>447</v>
      </c>
      <c r="D287" s="22" t="s">
        <v>772</v>
      </c>
    </row>
    <row r="288" spans="3:4">
      <c r="C288" s="21" t="s">
        <v>447</v>
      </c>
      <c r="D288" s="22" t="s">
        <v>773</v>
      </c>
    </row>
    <row r="289" spans="3:4">
      <c r="C289" s="21" t="s">
        <v>447</v>
      </c>
      <c r="D289" s="22" t="s">
        <v>774</v>
      </c>
    </row>
    <row r="290" spans="3:4">
      <c r="C290" s="21" t="s">
        <v>447</v>
      </c>
      <c r="D290" s="22" t="s">
        <v>775</v>
      </c>
    </row>
    <row r="291" spans="3:4">
      <c r="C291" s="21" t="s">
        <v>447</v>
      </c>
      <c r="D291" s="22" t="s">
        <v>776</v>
      </c>
    </row>
    <row r="292" spans="3:4">
      <c r="C292" s="21" t="s">
        <v>447</v>
      </c>
      <c r="D292" s="22" t="s">
        <v>777</v>
      </c>
    </row>
    <row r="293" spans="3:4">
      <c r="C293" s="21" t="s">
        <v>447</v>
      </c>
      <c r="D293" s="22" t="s">
        <v>778</v>
      </c>
    </row>
    <row r="294" spans="3:4">
      <c r="C294" s="21" t="s">
        <v>447</v>
      </c>
      <c r="D294" s="22" t="s">
        <v>779</v>
      </c>
    </row>
    <row r="295" spans="3:4">
      <c r="C295" s="21" t="s">
        <v>447</v>
      </c>
      <c r="D295" s="22" t="s">
        <v>780</v>
      </c>
    </row>
    <row r="296" spans="3:4">
      <c r="C296" s="21" t="s">
        <v>449</v>
      </c>
      <c r="D296" s="22" t="s">
        <v>781</v>
      </c>
    </row>
    <row r="297" spans="3:4">
      <c r="C297" s="21" t="s">
        <v>449</v>
      </c>
      <c r="D297" s="22" t="s">
        <v>782</v>
      </c>
    </row>
    <row r="298" spans="3:4">
      <c r="C298" s="21" t="s">
        <v>449</v>
      </c>
      <c r="D298" s="22" t="s">
        <v>783</v>
      </c>
    </row>
    <row r="299" spans="3:4">
      <c r="C299" s="21" t="s">
        <v>449</v>
      </c>
      <c r="D299" s="22" t="s">
        <v>784</v>
      </c>
    </row>
    <row r="300" spans="3:4">
      <c r="C300" s="21" t="s">
        <v>449</v>
      </c>
      <c r="D300" s="22" t="s">
        <v>785</v>
      </c>
    </row>
    <row r="301" spans="3:4">
      <c r="C301" s="21" t="s">
        <v>449</v>
      </c>
      <c r="D301" s="22" t="s">
        <v>786</v>
      </c>
    </row>
    <row r="302" spans="3:4">
      <c r="C302" s="21" t="s">
        <v>449</v>
      </c>
      <c r="D302" s="22" t="s">
        <v>787</v>
      </c>
    </row>
    <row r="303" spans="3:4">
      <c r="C303" s="21" t="s">
        <v>449</v>
      </c>
      <c r="D303" s="22" t="s">
        <v>788</v>
      </c>
    </row>
    <row r="304" spans="3:4">
      <c r="C304" s="21" t="s">
        <v>449</v>
      </c>
      <c r="D304" s="22" t="s">
        <v>789</v>
      </c>
    </row>
    <row r="305" spans="3:4">
      <c r="C305" s="21" t="s">
        <v>449</v>
      </c>
      <c r="D305" s="22" t="s">
        <v>790</v>
      </c>
    </row>
    <row r="306" spans="3:4">
      <c r="C306" s="21" t="s">
        <v>449</v>
      </c>
      <c r="D306" s="22" t="s">
        <v>791</v>
      </c>
    </row>
    <row r="307" spans="3:4">
      <c r="C307" s="21" t="s">
        <v>449</v>
      </c>
      <c r="D307" s="22" t="s">
        <v>792</v>
      </c>
    </row>
    <row r="308" spans="3:4">
      <c r="C308" s="21" t="s">
        <v>449</v>
      </c>
      <c r="D308" s="22" t="s">
        <v>793</v>
      </c>
    </row>
    <row r="309" spans="3:4">
      <c r="C309" s="21" t="s">
        <v>449</v>
      </c>
      <c r="D309" s="22" t="s">
        <v>794</v>
      </c>
    </row>
    <row r="310" spans="3:4">
      <c r="C310" s="21" t="s">
        <v>449</v>
      </c>
      <c r="D310" s="22" t="s">
        <v>795</v>
      </c>
    </row>
    <row r="311" spans="3:4">
      <c r="C311" s="21" t="s">
        <v>449</v>
      </c>
      <c r="D311" s="22" t="s">
        <v>796</v>
      </c>
    </row>
    <row r="312" spans="3:4">
      <c r="C312" s="21" t="s">
        <v>449</v>
      </c>
      <c r="D312" s="22" t="s">
        <v>797</v>
      </c>
    </row>
    <row r="313" spans="3:4">
      <c r="C313" s="21" t="s">
        <v>449</v>
      </c>
      <c r="D313" s="22" t="s">
        <v>798</v>
      </c>
    </row>
    <row r="314" spans="3:4">
      <c r="C314" s="21" t="s">
        <v>449</v>
      </c>
      <c r="D314" s="22" t="s">
        <v>799</v>
      </c>
    </row>
    <row r="315" spans="3:4">
      <c r="C315" s="21" t="s">
        <v>449</v>
      </c>
      <c r="D315" s="22" t="s">
        <v>800</v>
      </c>
    </row>
    <row r="316" spans="3:4">
      <c r="C316" s="21" t="s">
        <v>449</v>
      </c>
      <c r="D316" s="22" t="s">
        <v>801</v>
      </c>
    </row>
    <row r="317" spans="3:4">
      <c r="C317" s="21" t="s">
        <v>449</v>
      </c>
      <c r="D317" s="22" t="s">
        <v>802</v>
      </c>
    </row>
    <row r="318" spans="3:4">
      <c r="C318" s="21" t="s">
        <v>449</v>
      </c>
      <c r="D318" s="22" t="s">
        <v>803</v>
      </c>
    </row>
    <row r="319" spans="3:4">
      <c r="C319" s="21" t="s">
        <v>449</v>
      </c>
      <c r="D319" s="22" t="s">
        <v>804</v>
      </c>
    </row>
    <row r="320" spans="3:4">
      <c r="C320" s="21" t="s">
        <v>449</v>
      </c>
      <c r="D320" s="22" t="s">
        <v>805</v>
      </c>
    </row>
    <row r="321" spans="3:4">
      <c r="C321" s="21" t="s">
        <v>451</v>
      </c>
      <c r="D321" s="22" t="s">
        <v>806</v>
      </c>
    </row>
    <row r="322" spans="3:4">
      <c r="C322" s="21" t="s">
        <v>451</v>
      </c>
      <c r="D322" s="22" t="s">
        <v>807</v>
      </c>
    </row>
    <row r="323" spans="3:4">
      <c r="C323" s="21" t="s">
        <v>451</v>
      </c>
      <c r="D323" s="22" t="s">
        <v>808</v>
      </c>
    </row>
    <row r="324" spans="3:4">
      <c r="C324" s="21" t="s">
        <v>451</v>
      </c>
      <c r="D324" s="22" t="s">
        <v>809</v>
      </c>
    </row>
    <row r="325" spans="3:4">
      <c r="C325" s="21" t="s">
        <v>451</v>
      </c>
      <c r="D325" s="22" t="s">
        <v>810</v>
      </c>
    </row>
    <row r="326" spans="3:4">
      <c r="C326" s="21" t="s">
        <v>451</v>
      </c>
      <c r="D326" s="22" t="s">
        <v>811</v>
      </c>
    </row>
    <row r="327" spans="3:4">
      <c r="C327" s="21" t="s">
        <v>451</v>
      </c>
      <c r="D327" s="22" t="s">
        <v>812</v>
      </c>
    </row>
    <row r="328" spans="3:4">
      <c r="C328" s="21" t="s">
        <v>451</v>
      </c>
      <c r="D328" s="22" t="s">
        <v>813</v>
      </c>
    </row>
    <row r="329" spans="3:4">
      <c r="C329" s="21" t="s">
        <v>451</v>
      </c>
      <c r="D329" s="22" t="s">
        <v>814</v>
      </c>
    </row>
    <row r="330" spans="3:4">
      <c r="C330" s="21" t="s">
        <v>451</v>
      </c>
      <c r="D330" s="22" t="s">
        <v>815</v>
      </c>
    </row>
    <row r="331" spans="3:4">
      <c r="C331" s="21" t="s">
        <v>451</v>
      </c>
      <c r="D331" s="22" t="s">
        <v>816</v>
      </c>
    </row>
    <row r="332" spans="3:4">
      <c r="C332" s="21" t="s">
        <v>451</v>
      </c>
      <c r="D332" s="22" t="s">
        <v>817</v>
      </c>
    </row>
    <row r="333" spans="3:4">
      <c r="C333" s="21" t="s">
        <v>451</v>
      </c>
      <c r="D333" s="22" t="s">
        <v>818</v>
      </c>
    </row>
    <row r="334" spans="3:4">
      <c r="C334" s="21" t="s">
        <v>451</v>
      </c>
      <c r="D334" s="22" t="s">
        <v>819</v>
      </c>
    </row>
    <row r="335" spans="3:4">
      <c r="C335" s="21" t="s">
        <v>451</v>
      </c>
      <c r="D335" s="22" t="s">
        <v>820</v>
      </c>
    </row>
    <row r="336" spans="3:4">
      <c r="C336" s="21" t="s">
        <v>451</v>
      </c>
      <c r="D336" s="22" t="s">
        <v>821</v>
      </c>
    </row>
    <row r="337" spans="3:4">
      <c r="C337" s="21" t="s">
        <v>451</v>
      </c>
      <c r="D337" s="22" t="s">
        <v>822</v>
      </c>
    </row>
    <row r="338" spans="3:4">
      <c r="C338" s="21" t="s">
        <v>451</v>
      </c>
      <c r="D338" s="22" t="s">
        <v>823</v>
      </c>
    </row>
    <row r="339" spans="3:4">
      <c r="C339" s="21" t="s">
        <v>451</v>
      </c>
      <c r="D339" s="22" t="s">
        <v>824</v>
      </c>
    </row>
    <row r="340" spans="3:4">
      <c r="C340" s="21" t="s">
        <v>451</v>
      </c>
      <c r="D340" s="22" t="s">
        <v>825</v>
      </c>
    </row>
    <row r="341" spans="3:4">
      <c r="C341" s="21" t="s">
        <v>451</v>
      </c>
      <c r="D341" s="22" t="s">
        <v>826</v>
      </c>
    </row>
    <row r="342" spans="3:4">
      <c r="C342" s="21" t="s">
        <v>451</v>
      </c>
      <c r="D342" s="22" t="s">
        <v>827</v>
      </c>
    </row>
    <row r="343" spans="3:4">
      <c r="C343" s="21" t="s">
        <v>451</v>
      </c>
      <c r="D343" s="22" t="s">
        <v>828</v>
      </c>
    </row>
    <row r="344" spans="3:4">
      <c r="C344" s="21" t="s">
        <v>451</v>
      </c>
      <c r="D344" s="22" t="s">
        <v>829</v>
      </c>
    </row>
    <row r="345" spans="3:4">
      <c r="C345" s="21" t="s">
        <v>451</v>
      </c>
      <c r="D345" s="22" t="s">
        <v>830</v>
      </c>
    </row>
    <row r="346" spans="3:4">
      <c r="C346" s="21" t="s">
        <v>451</v>
      </c>
      <c r="D346" s="22" t="s">
        <v>831</v>
      </c>
    </row>
    <row r="347" spans="3:4">
      <c r="C347" s="21" t="s">
        <v>451</v>
      </c>
      <c r="D347" s="22" t="s">
        <v>832</v>
      </c>
    </row>
    <row r="348" spans="3:4">
      <c r="C348" s="21" t="s">
        <v>451</v>
      </c>
      <c r="D348" s="22" t="s">
        <v>833</v>
      </c>
    </row>
    <row r="349" spans="3:4">
      <c r="C349" s="21" t="s">
        <v>451</v>
      </c>
      <c r="D349" s="22" t="s">
        <v>834</v>
      </c>
    </row>
    <row r="350" spans="3:4">
      <c r="C350" s="21" t="s">
        <v>451</v>
      </c>
      <c r="D350" s="22" t="s">
        <v>835</v>
      </c>
    </row>
    <row r="351" spans="3:4">
      <c r="C351" s="21" t="s">
        <v>451</v>
      </c>
      <c r="D351" s="22" t="s">
        <v>836</v>
      </c>
    </row>
    <row r="352" spans="3:4">
      <c r="C352" s="21" t="s">
        <v>451</v>
      </c>
      <c r="D352" s="22" t="s">
        <v>837</v>
      </c>
    </row>
    <row r="353" spans="3:4">
      <c r="C353" s="21" t="s">
        <v>451</v>
      </c>
      <c r="D353" s="22" t="s">
        <v>838</v>
      </c>
    </row>
    <row r="354" spans="3:4">
      <c r="C354" s="21" t="s">
        <v>451</v>
      </c>
      <c r="D354" s="22" t="s">
        <v>839</v>
      </c>
    </row>
    <row r="355" spans="3:4">
      <c r="C355" s="21" t="s">
        <v>451</v>
      </c>
      <c r="D355" s="22" t="s">
        <v>840</v>
      </c>
    </row>
    <row r="356" spans="3:4">
      <c r="C356" s="21" t="s">
        <v>453</v>
      </c>
      <c r="D356" s="22" t="s">
        <v>841</v>
      </c>
    </row>
    <row r="357" spans="3:4">
      <c r="C357" s="21" t="s">
        <v>453</v>
      </c>
      <c r="D357" s="22" t="s">
        <v>842</v>
      </c>
    </row>
    <row r="358" spans="3:4">
      <c r="C358" s="21" t="s">
        <v>453</v>
      </c>
      <c r="D358" s="22" t="s">
        <v>843</v>
      </c>
    </row>
    <row r="359" spans="3:4">
      <c r="C359" s="21" t="s">
        <v>453</v>
      </c>
      <c r="D359" s="22" t="s">
        <v>844</v>
      </c>
    </row>
    <row r="360" spans="3:4">
      <c r="C360" s="21" t="s">
        <v>453</v>
      </c>
      <c r="D360" s="22" t="s">
        <v>845</v>
      </c>
    </row>
    <row r="361" spans="3:4">
      <c r="C361" s="21" t="s">
        <v>453</v>
      </c>
      <c r="D361" s="22" t="s">
        <v>846</v>
      </c>
    </row>
    <row r="362" spans="3:4">
      <c r="C362" s="21" t="s">
        <v>453</v>
      </c>
      <c r="D362" s="22" t="s">
        <v>847</v>
      </c>
    </row>
    <row r="363" spans="3:4">
      <c r="C363" s="21" t="s">
        <v>453</v>
      </c>
      <c r="D363" s="22" t="s">
        <v>848</v>
      </c>
    </row>
    <row r="364" spans="3:4">
      <c r="C364" s="21" t="s">
        <v>453</v>
      </c>
      <c r="D364" s="22" t="s">
        <v>849</v>
      </c>
    </row>
    <row r="365" spans="3:4">
      <c r="C365" s="21" t="s">
        <v>453</v>
      </c>
      <c r="D365" s="22" t="s">
        <v>850</v>
      </c>
    </row>
    <row r="366" spans="3:4">
      <c r="C366" s="21" t="s">
        <v>453</v>
      </c>
      <c r="D366" s="22" t="s">
        <v>851</v>
      </c>
    </row>
    <row r="367" spans="3:4">
      <c r="C367" s="21" t="s">
        <v>453</v>
      </c>
      <c r="D367" s="22" t="s">
        <v>504</v>
      </c>
    </row>
    <row r="368" spans="3:4">
      <c r="C368" s="21" t="s">
        <v>453</v>
      </c>
      <c r="D368" s="22" t="s">
        <v>852</v>
      </c>
    </row>
    <row r="369" spans="3:4">
      <c r="C369" s="21" t="s">
        <v>453</v>
      </c>
      <c r="D369" s="22" t="s">
        <v>853</v>
      </c>
    </row>
    <row r="370" spans="3:4">
      <c r="C370" s="21" t="s">
        <v>453</v>
      </c>
      <c r="D370" s="22" t="s">
        <v>854</v>
      </c>
    </row>
    <row r="371" spans="3:4">
      <c r="C371" s="21" t="s">
        <v>453</v>
      </c>
      <c r="D371" s="22" t="s">
        <v>855</v>
      </c>
    </row>
    <row r="372" spans="3:4">
      <c r="C372" s="21" t="s">
        <v>453</v>
      </c>
      <c r="D372" s="22" t="s">
        <v>856</v>
      </c>
    </row>
    <row r="373" spans="3:4">
      <c r="C373" s="21" t="s">
        <v>453</v>
      </c>
      <c r="D373" s="22" t="s">
        <v>857</v>
      </c>
    </row>
    <row r="374" spans="3:4">
      <c r="C374" s="21" t="s">
        <v>453</v>
      </c>
      <c r="D374" s="22" t="s">
        <v>858</v>
      </c>
    </row>
    <row r="375" spans="3:4">
      <c r="C375" s="21" t="s">
        <v>453</v>
      </c>
      <c r="D375" s="22" t="s">
        <v>859</v>
      </c>
    </row>
    <row r="376" spans="3:4">
      <c r="C376" s="21" t="s">
        <v>453</v>
      </c>
      <c r="D376" s="22" t="s">
        <v>860</v>
      </c>
    </row>
    <row r="377" spans="3:4">
      <c r="C377" s="21" t="s">
        <v>453</v>
      </c>
      <c r="D377" s="22" t="s">
        <v>861</v>
      </c>
    </row>
    <row r="378" spans="3:4">
      <c r="C378" s="21" t="s">
        <v>453</v>
      </c>
      <c r="D378" s="22" t="s">
        <v>862</v>
      </c>
    </row>
    <row r="379" spans="3:4">
      <c r="C379" s="21" t="s">
        <v>453</v>
      </c>
      <c r="D379" s="22" t="s">
        <v>863</v>
      </c>
    </row>
    <row r="380" spans="3:4">
      <c r="C380" s="21" t="s">
        <v>453</v>
      </c>
      <c r="D380" s="22" t="s">
        <v>864</v>
      </c>
    </row>
    <row r="381" spans="3:4">
      <c r="C381" s="21" t="s">
        <v>453</v>
      </c>
      <c r="D381" s="22" t="s">
        <v>865</v>
      </c>
    </row>
    <row r="382" spans="3:4">
      <c r="C382" s="21" t="s">
        <v>453</v>
      </c>
      <c r="D382" s="22" t="s">
        <v>866</v>
      </c>
    </row>
    <row r="383" spans="3:4">
      <c r="C383" s="21" t="s">
        <v>453</v>
      </c>
      <c r="D383" s="22" t="s">
        <v>867</v>
      </c>
    </row>
    <row r="384" spans="3:4">
      <c r="C384" s="21" t="s">
        <v>453</v>
      </c>
      <c r="D384" s="22" t="s">
        <v>868</v>
      </c>
    </row>
    <row r="385" spans="3:4">
      <c r="C385" s="21" t="s">
        <v>453</v>
      </c>
      <c r="D385" s="22" t="s">
        <v>869</v>
      </c>
    </row>
    <row r="386" spans="3:4">
      <c r="C386" s="21" t="s">
        <v>453</v>
      </c>
      <c r="D386" s="22" t="s">
        <v>870</v>
      </c>
    </row>
    <row r="387" spans="3:4">
      <c r="C387" s="21" t="s">
        <v>453</v>
      </c>
      <c r="D387" s="22" t="s">
        <v>826</v>
      </c>
    </row>
    <row r="388" spans="3:4">
      <c r="C388" s="21" t="s">
        <v>453</v>
      </c>
      <c r="D388" s="22" t="s">
        <v>871</v>
      </c>
    </row>
    <row r="389" spans="3:4">
      <c r="C389" s="21" t="s">
        <v>453</v>
      </c>
      <c r="D389" s="22" t="s">
        <v>872</v>
      </c>
    </row>
    <row r="390" spans="3:4">
      <c r="C390" s="21" t="s">
        <v>453</v>
      </c>
      <c r="D390" s="22" t="s">
        <v>873</v>
      </c>
    </row>
    <row r="391" spans="3:4">
      <c r="C391" s="21" t="s">
        <v>453</v>
      </c>
      <c r="D391" s="22" t="s">
        <v>874</v>
      </c>
    </row>
    <row r="392" spans="3:4">
      <c r="C392" s="21" t="s">
        <v>453</v>
      </c>
      <c r="D392" s="22" t="s">
        <v>875</v>
      </c>
    </row>
    <row r="393" spans="3:4">
      <c r="C393" s="21" t="s">
        <v>453</v>
      </c>
      <c r="D393" s="22" t="s">
        <v>876</v>
      </c>
    </row>
    <row r="394" spans="3:4">
      <c r="C394" s="21" t="s">
        <v>453</v>
      </c>
      <c r="D394" s="22" t="s">
        <v>877</v>
      </c>
    </row>
    <row r="395" spans="3:4">
      <c r="C395" s="21" t="s">
        <v>453</v>
      </c>
      <c r="D395" s="22" t="s">
        <v>878</v>
      </c>
    </row>
    <row r="396" spans="3:4">
      <c r="C396" s="21" t="s">
        <v>453</v>
      </c>
      <c r="D396" s="22" t="s">
        <v>879</v>
      </c>
    </row>
    <row r="397" spans="3:4">
      <c r="C397" s="21" t="s">
        <v>453</v>
      </c>
      <c r="D397" s="22" t="s">
        <v>880</v>
      </c>
    </row>
    <row r="398" spans="3:4">
      <c r="C398" s="21" t="s">
        <v>453</v>
      </c>
      <c r="D398" s="22" t="s">
        <v>881</v>
      </c>
    </row>
    <row r="399" spans="3:4">
      <c r="C399" s="21" t="s">
        <v>453</v>
      </c>
      <c r="D399" s="22" t="s">
        <v>882</v>
      </c>
    </row>
    <row r="400" spans="3:4">
      <c r="C400" s="21" t="s">
        <v>453</v>
      </c>
      <c r="D400" s="22" t="s">
        <v>883</v>
      </c>
    </row>
    <row r="401" spans="3:4">
      <c r="C401" s="21" t="s">
        <v>453</v>
      </c>
      <c r="D401" s="22" t="s">
        <v>884</v>
      </c>
    </row>
    <row r="402" spans="3:4">
      <c r="C402" s="21" t="s">
        <v>453</v>
      </c>
      <c r="D402" s="22" t="s">
        <v>885</v>
      </c>
    </row>
    <row r="403" spans="3:4">
      <c r="C403" s="21" t="s">
        <v>453</v>
      </c>
      <c r="D403" s="22" t="s">
        <v>886</v>
      </c>
    </row>
    <row r="404" spans="3:4">
      <c r="C404" s="21" t="s">
        <v>453</v>
      </c>
      <c r="D404" s="22" t="s">
        <v>887</v>
      </c>
    </row>
    <row r="405" spans="3:4">
      <c r="C405" s="21" t="s">
        <v>453</v>
      </c>
      <c r="D405" s="22" t="s">
        <v>888</v>
      </c>
    </row>
    <row r="406" spans="3:4">
      <c r="C406" s="21" t="s">
        <v>453</v>
      </c>
      <c r="D406" s="22" t="s">
        <v>889</v>
      </c>
    </row>
    <row r="407" spans="3:4">
      <c r="C407" s="21" t="s">
        <v>453</v>
      </c>
      <c r="D407" s="22" t="s">
        <v>890</v>
      </c>
    </row>
    <row r="408" spans="3:4">
      <c r="C408" s="21" t="s">
        <v>453</v>
      </c>
      <c r="D408" s="22" t="s">
        <v>891</v>
      </c>
    </row>
    <row r="409" spans="3:4">
      <c r="C409" s="21" t="s">
        <v>453</v>
      </c>
      <c r="D409" s="22" t="s">
        <v>892</v>
      </c>
    </row>
    <row r="410" spans="3:4">
      <c r="C410" s="21" t="s">
        <v>453</v>
      </c>
      <c r="D410" s="22" t="s">
        <v>893</v>
      </c>
    </row>
    <row r="411" spans="3:4">
      <c r="C411" s="21" t="s">
        <v>453</v>
      </c>
      <c r="D411" s="22" t="s">
        <v>894</v>
      </c>
    </row>
    <row r="412" spans="3:4">
      <c r="C412" s="21" t="s">
        <v>453</v>
      </c>
      <c r="D412" s="22" t="s">
        <v>895</v>
      </c>
    </row>
    <row r="413" spans="3:4">
      <c r="C413" s="21" t="s">
        <v>453</v>
      </c>
      <c r="D413" s="22" t="s">
        <v>896</v>
      </c>
    </row>
    <row r="414" spans="3:4">
      <c r="C414" s="21" t="s">
        <v>453</v>
      </c>
      <c r="D414" s="22" t="s">
        <v>897</v>
      </c>
    </row>
    <row r="415" spans="3:4">
      <c r="C415" s="21" t="s">
        <v>455</v>
      </c>
      <c r="D415" s="22" t="s">
        <v>898</v>
      </c>
    </row>
    <row r="416" spans="3:4">
      <c r="C416" s="21" t="s">
        <v>455</v>
      </c>
      <c r="D416" s="22" t="s">
        <v>899</v>
      </c>
    </row>
    <row r="417" spans="3:4">
      <c r="C417" s="21" t="s">
        <v>455</v>
      </c>
      <c r="D417" s="22" t="s">
        <v>900</v>
      </c>
    </row>
    <row r="418" spans="3:4">
      <c r="C418" s="21" t="s">
        <v>455</v>
      </c>
      <c r="D418" s="22" t="s">
        <v>901</v>
      </c>
    </row>
    <row r="419" spans="3:4">
      <c r="C419" s="21" t="s">
        <v>455</v>
      </c>
      <c r="D419" s="22" t="s">
        <v>902</v>
      </c>
    </row>
    <row r="420" spans="3:4">
      <c r="C420" s="21" t="s">
        <v>455</v>
      </c>
      <c r="D420" s="22" t="s">
        <v>903</v>
      </c>
    </row>
    <row r="421" spans="3:4">
      <c r="C421" s="21" t="s">
        <v>455</v>
      </c>
      <c r="D421" s="22" t="s">
        <v>904</v>
      </c>
    </row>
    <row r="422" spans="3:4">
      <c r="C422" s="21" t="s">
        <v>455</v>
      </c>
      <c r="D422" s="22" t="s">
        <v>905</v>
      </c>
    </row>
    <row r="423" spans="3:4">
      <c r="C423" s="21" t="s">
        <v>455</v>
      </c>
      <c r="D423" s="22" t="s">
        <v>906</v>
      </c>
    </row>
    <row r="424" spans="3:4">
      <c r="C424" s="21" t="s">
        <v>455</v>
      </c>
      <c r="D424" s="22" t="s">
        <v>907</v>
      </c>
    </row>
    <row r="425" spans="3:4">
      <c r="C425" s="21" t="s">
        <v>455</v>
      </c>
      <c r="D425" s="22" t="s">
        <v>908</v>
      </c>
    </row>
    <row r="426" spans="3:4">
      <c r="C426" s="21" t="s">
        <v>455</v>
      </c>
      <c r="D426" s="22" t="s">
        <v>909</v>
      </c>
    </row>
    <row r="427" spans="3:4">
      <c r="C427" s="21" t="s">
        <v>455</v>
      </c>
      <c r="D427" s="22" t="s">
        <v>910</v>
      </c>
    </row>
    <row r="428" spans="3:4">
      <c r="C428" s="21" t="s">
        <v>455</v>
      </c>
      <c r="D428" s="22" t="s">
        <v>911</v>
      </c>
    </row>
    <row r="429" spans="3:4">
      <c r="C429" s="21" t="s">
        <v>455</v>
      </c>
      <c r="D429" s="22" t="s">
        <v>912</v>
      </c>
    </row>
    <row r="430" spans="3:4">
      <c r="C430" s="21" t="s">
        <v>455</v>
      </c>
      <c r="D430" s="22" t="s">
        <v>913</v>
      </c>
    </row>
    <row r="431" spans="3:4">
      <c r="C431" s="21" t="s">
        <v>455</v>
      </c>
      <c r="D431" s="22" t="s">
        <v>914</v>
      </c>
    </row>
    <row r="432" spans="3:4">
      <c r="C432" s="21" t="s">
        <v>455</v>
      </c>
      <c r="D432" s="22" t="s">
        <v>915</v>
      </c>
    </row>
    <row r="433" spans="3:4">
      <c r="C433" s="21" t="s">
        <v>455</v>
      </c>
      <c r="D433" s="22" t="s">
        <v>916</v>
      </c>
    </row>
    <row r="434" spans="3:4">
      <c r="C434" s="21" t="s">
        <v>455</v>
      </c>
      <c r="D434" s="22" t="s">
        <v>917</v>
      </c>
    </row>
    <row r="435" spans="3:4">
      <c r="C435" s="21" t="s">
        <v>455</v>
      </c>
      <c r="D435" s="22" t="s">
        <v>918</v>
      </c>
    </row>
    <row r="436" spans="3:4">
      <c r="C436" s="21" t="s">
        <v>455</v>
      </c>
      <c r="D436" s="22" t="s">
        <v>919</v>
      </c>
    </row>
    <row r="437" spans="3:4">
      <c r="C437" s="21" t="s">
        <v>455</v>
      </c>
      <c r="D437" s="22" t="s">
        <v>920</v>
      </c>
    </row>
    <row r="438" spans="3:4">
      <c r="C438" s="21" t="s">
        <v>455</v>
      </c>
      <c r="D438" s="22" t="s">
        <v>921</v>
      </c>
    </row>
    <row r="439" spans="3:4">
      <c r="C439" s="21" t="s">
        <v>455</v>
      </c>
      <c r="D439" s="22" t="s">
        <v>922</v>
      </c>
    </row>
    <row r="440" spans="3:4">
      <c r="C440" s="21" t="s">
        <v>455</v>
      </c>
      <c r="D440" s="22" t="s">
        <v>923</v>
      </c>
    </row>
    <row r="441" spans="3:4">
      <c r="C441" s="21" t="s">
        <v>455</v>
      </c>
      <c r="D441" s="22" t="s">
        <v>924</v>
      </c>
    </row>
    <row r="442" spans="3:4">
      <c r="C442" s="21" t="s">
        <v>455</v>
      </c>
      <c r="D442" s="22" t="s">
        <v>925</v>
      </c>
    </row>
    <row r="443" spans="3:4">
      <c r="C443" s="21" t="s">
        <v>455</v>
      </c>
      <c r="D443" s="22" t="s">
        <v>926</v>
      </c>
    </row>
    <row r="444" spans="3:4">
      <c r="C444" s="21" t="s">
        <v>455</v>
      </c>
      <c r="D444" s="22" t="s">
        <v>927</v>
      </c>
    </row>
    <row r="445" spans="3:4">
      <c r="C445" s="21" t="s">
        <v>455</v>
      </c>
      <c r="D445" s="22" t="s">
        <v>928</v>
      </c>
    </row>
    <row r="446" spans="3:4">
      <c r="C446" s="21" t="s">
        <v>455</v>
      </c>
      <c r="D446" s="22" t="s">
        <v>929</v>
      </c>
    </row>
    <row r="447" spans="3:4">
      <c r="C447" s="21" t="s">
        <v>455</v>
      </c>
      <c r="D447" s="22" t="s">
        <v>930</v>
      </c>
    </row>
    <row r="448" spans="3:4">
      <c r="C448" s="21" t="s">
        <v>455</v>
      </c>
      <c r="D448" s="22" t="s">
        <v>931</v>
      </c>
    </row>
    <row r="449" spans="3:4">
      <c r="C449" s="21" t="s">
        <v>455</v>
      </c>
      <c r="D449" s="22" t="s">
        <v>932</v>
      </c>
    </row>
    <row r="450" spans="3:4">
      <c r="C450" s="21" t="s">
        <v>455</v>
      </c>
      <c r="D450" s="22" t="s">
        <v>933</v>
      </c>
    </row>
    <row r="451" spans="3:4">
      <c r="C451" s="21" t="s">
        <v>455</v>
      </c>
      <c r="D451" s="22" t="s">
        <v>934</v>
      </c>
    </row>
    <row r="452" spans="3:4">
      <c r="C452" s="21" t="s">
        <v>455</v>
      </c>
      <c r="D452" s="22" t="s">
        <v>935</v>
      </c>
    </row>
    <row r="453" spans="3:4">
      <c r="C453" s="21" t="s">
        <v>455</v>
      </c>
      <c r="D453" s="22" t="s">
        <v>936</v>
      </c>
    </row>
    <row r="454" spans="3:4">
      <c r="C454" s="21" t="s">
        <v>455</v>
      </c>
      <c r="D454" s="22" t="s">
        <v>937</v>
      </c>
    </row>
    <row r="455" spans="3:4">
      <c r="C455" s="21" t="s">
        <v>455</v>
      </c>
      <c r="D455" s="22" t="s">
        <v>938</v>
      </c>
    </row>
    <row r="456" spans="3:4">
      <c r="C456" s="21" t="s">
        <v>455</v>
      </c>
      <c r="D456" s="22" t="s">
        <v>939</v>
      </c>
    </row>
    <row r="457" spans="3:4">
      <c r="C457" s="21" t="s">
        <v>455</v>
      </c>
      <c r="D457" s="22" t="s">
        <v>940</v>
      </c>
    </row>
    <row r="458" spans="3:4">
      <c r="C458" s="21" t="s">
        <v>455</v>
      </c>
      <c r="D458" s="22" t="s">
        <v>941</v>
      </c>
    </row>
    <row r="459" spans="3:4">
      <c r="C459" s="21" t="s">
        <v>457</v>
      </c>
      <c r="D459" s="22" t="s">
        <v>942</v>
      </c>
    </row>
    <row r="460" spans="3:4">
      <c r="C460" s="21" t="s">
        <v>457</v>
      </c>
      <c r="D460" s="22" t="s">
        <v>943</v>
      </c>
    </row>
    <row r="461" spans="3:4">
      <c r="C461" s="21" t="s">
        <v>457</v>
      </c>
      <c r="D461" s="22" t="s">
        <v>944</v>
      </c>
    </row>
    <row r="462" spans="3:4">
      <c r="C462" s="21" t="s">
        <v>457</v>
      </c>
      <c r="D462" s="22" t="s">
        <v>945</v>
      </c>
    </row>
    <row r="463" spans="3:4">
      <c r="C463" s="21" t="s">
        <v>457</v>
      </c>
      <c r="D463" s="22" t="s">
        <v>946</v>
      </c>
    </row>
    <row r="464" spans="3:4">
      <c r="C464" s="21" t="s">
        <v>457</v>
      </c>
      <c r="D464" s="22" t="s">
        <v>947</v>
      </c>
    </row>
    <row r="465" spans="3:4">
      <c r="C465" s="21" t="s">
        <v>457</v>
      </c>
      <c r="D465" s="22" t="s">
        <v>948</v>
      </c>
    </row>
    <row r="466" spans="3:4">
      <c r="C466" s="21" t="s">
        <v>457</v>
      </c>
      <c r="D466" s="22" t="s">
        <v>949</v>
      </c>
    </row>
    <row r="467" spans="3:4">
      <c r="C467" s="21" t="s">
        <v>457</v>
      </c>
      <c r="D467" s="22" t="s">
        <v>950</v>
      </c>
    </row>
    <row r="468" spans="3:4">
      <c r="C468" s="21" t="s">
        <v>457</v>
      </c>
      <c r="D468" s="22" t="s">
        <v>951</v>
      </c>
    </row>
    <row r="469" spans="3:4">
      <c r="C469" s="21" t="s">
        <v>457</v>
      </c>
      <c r="D469" s="22" t="s">
        <v>952</v>
      </c>
    </row>
    <row r="470" spans="3:4">
      <c r="C470" s="21" t="s">
        <v>457</v>
      </c>
      <c r="D470" s="22" t="s">
        <v>953</v>
      </c>
    </row>
    <row r="471" spans="3:4">
      <c r="C471" s="21" t="s">
        <v>457</v>
      </c>
      <c r="D471" s="22" t="s">
        <v>954</v>
      </c>
    </row>
    <row r="472" spans="3:4">
      <c r="C472" s="21" t="s">
        <v>457</v>
      </c>
      <c r="D472" s="22" t="s">
        <v>955</v>
      </c>
    </row>
    <row r="473" spans="3:4">
      <c r="C473" s="21" t="s">
        <v>457</v>
      </c>
      <c r="D473" s="22" t="s">
        <v>956</v>
      </c>
    </row>
    <row r="474" spans="3:4">
      <c r="C474" s="21" t="s">
        <v>457</v>
      </c>
      <c r="D474" s="22" t="s">
        <v>957</v>
      </c>
    </row>
    <row r="475" spans="3:4">
      <c r="C475" s="21" t="s">
        <v>457</v>
      </c>
      <c r="D475" s="22" t="s">
        <v>958</v>
      </c>
    </row>
    <row r="476" spans="3:4">
      <c r="C476" s="21" t="s">
        <v>457</v>
      </c>
      <c r="D476" s="22" t="s">
        <v>959</v>
      </c>
    </row>
    <row r="477" spans="3:4">
      <c r="C477" s="21" t="s">
        <v>457</v>
      </c>
      <c r="D477" s="22" t="s">
        <v>960</v>
      </c>
    </row>
    <row r="478" spans="3:4">
      <c r="C478" s="21" t="s">
        <v>457</v>
      </c>
      <c r="D478" s="22" t="s">
        <v>961</v>
      </c>
    </row>
    <row r="479" spans="3:4">
      <c r="C479" s="21" t="s">
        <v>457</v>
      </c>
      <c r="D479" s="22" t="s">
        <v>962</v>
      </c>
    </row>
    <row r="480" spans="3:4">
      <c r="C480" s="21" t="s">
        <v>457</v>
      </c>
      <c r="D480" s="22" t="s">
        <v>963</v>
      </c>
    </row>
    <row r="481" spans="3:4">
      <c r="C481" s="21" t="s">
        <v>457</v>
      </c>
      <c r="D481" s="22" t="s">
        <v>964</v>
      </c>
    </row>
    <row r="482" spans="3:4">
      <c r="C482" s="21" t="s">
        <v>457</v>
      </c>
      <c r="D482" s="22" t="s">
        <v>965</v>
      </c>
    </row>
    <row r="483" spans="3:4">
      <c r="C483" s="21" t="s">
        <v>457</v>
      </c>
      <c r="D483" s="22" t="s">
        <v>966</v>
      </c>
    </row>
    <row r="484" spans="3:4">
      <c r="C484" s="21" t="s">
        <v>459</v>
      </c>
      <c r="D484" s="22" t="s">
        <v>967</v>
      </c>
    </row>
    <row r="485" spans="3:4">
      <c r="C485" s="21" t="s">
        <v>459</v>
      </c>
      <c r="D485" s="22" t="s">
        <v>968</v>
      </c>
    </row>
    <row r="486" spans="3:4">
      <c r="C486" s="21" t="s">
        <v>459</v>
      </c>
      <c r="D486" s="22" t="s">
        <v>969</v>
      </c>
    </row>
    <row r="487" spans="3:4">
      <c r="C487" s="21" t="s">
        <v>459</v>
      </c>
      <c r="D487" s="22" t="s">
        <v>970</v>
      </c>
    </row>
    <row r="488" spans="3:4">
      <c r="C488" s="21" t="s">
        <v>459</v>
      </c>
      <c r="D488" s="22" t="s">
        <v>971</v>
      </c>
    </row>
    <row r="489" spans="3:4">
      <c r="C489" s="21" t="s">
        <v>459</v>
      </c>
      <c r="D489" s="22" t="s">
        <v>972</v>
      </c>
    </row>
    <row r="490" spans="3:4">
      <c r="C490" s="21" t="s">
        <v>459</v>
      </c>
      <c r="D490" s="22" t="s">
        <v>973</v>
      </c>
    </row>
    <row r="491" spans="3:4">
      <c r="C491" s="21" t="s">
        <v>459</v>
      </c>
      <c r="D491" s="22" t="s">
        <v>974</v>
      </c>
    </row>
    <row r="492" spans="3:4">
      <c r="C492" s="21" t="s">
        <v>459</v>
      </c>
      <c r="D492" s="22" t="s">
        <v>975</v>
      </c>
    </row>
    <row r="493" spans="3:4">
      <c r="C493" s="21" t="s">
        <v>459</v>
      </c>
      <c r="D493" s="22" t="s">
        <v>976</v>
      </c>
    </row>
    <row r="494" spans="3:4">
      <c r="C494" s="21" t="s">
        <v>459</v>
      </c>
      <c r="D494" s="22" t="s">
        <v>977</v>
      </c>
    </row>
    <row r="495" spans="3:4">
      <c r="C495" s="21" t="s">
        <v>459</v>
      </c>
      <c r="D495" s="22" t="s">
        <v>978</v>
      </c>
    </row>
    <row r="496" spans="3:4">
      <c r="C496" s="21" t="s">
        <v>459</v>
      </c>
      <c r="D496" s="22" t="s">
        <v>979</v>
      </c>
    </row>
    <row r="497" spans="3:4">
      <c r="C497" s="21" t="s">
        <v>459</v>
      </c>
      <c r="D497" s="22" t="s">
        <v>980</v>
      </c>
    </row>
    <row r="498" spans="3:4">
      <c r="C498" s="21" t="s">
        <v>459</v>
      </c>
      <c r="D498" s="22" t="s">
        <v>981</v>
      </c>
    </row>
    <row r="499" spans="3:4">
      <c r="C499" s="21" t="s">
        <v>459</v>
      </c>
      <c r="D499" s="22" t="s">
        <v>982</v>
      </c>
    </row>
    <row r="500" spans="3:4">
      <c r="C500" s="21" t="s">
        <v>459</v>
      </c>
      <c r="D500" s="22" t="s">
        <v>983</v>
      </c>
    </row>
    <row r="501" spans="3:4">
      <c r="C501" s="21" t="s">
        <v>459</v>
      </c>
      <c r="D501" s="22" t="s">
        <v>984</v>
      </c>
    </row>
    <row r="502" spans="3:4">
      <c r="C502" s="21" t="s">
        <v>459</v>
      </c>
      <c r="D502" s="22" t="s">
        <v>985</v>
      </c>
    </row>
    <row r="503" spans="3:4">
      <c r="C503" s="21" t="s">
        <v>459</v>
      </c>
      <c r="D503" s="22" t="s">
        <v>986</v>
      </c>
    </row>
    <row r="504" spans="3:4">
      <c r="C504" s="21" t="s">
        <v>459</v>
      </c>
      <c r="D504" s="22" t="s">
        <v>987</v>
      </c>
    </row>
    <row r="505" spans="3:4">
      <c r="C505" s="21" t="s">
        <v>459</v>
      </c>
      <c r="D505" s="22" t="s">
        <v>988</v>
      </c>
    </row>
    <row r="506" spans="3:4">
      <c r="C506" s="21" t="s">
        <v>459</v>
      </c>
      <c r="D506" s="22" t="s">
        <v>989</v>
      </c>
    </row>
    <row r="507" spans="3:4">
      <c r="C507" s="21" t="s">
        <v>459</v>
      </c>
      <c r="D507" s="22" t="s">
        <v>990</v>
      </c>
    </row>
    <row r="508" spans="3:4">
      <c r="C508" s="21" t="s">
        <v>459</v>
      </c>
      <c r="D508" s="22" t="s">
        <v>991</v>
      </c>
    </row>
    <row r="509" spans="3:4">
      <c r="C509" s="21" t="s">
        <v>459</v>
      </c>
      <c r="D509" s="22" t="s">
        <v>992</v>
      </c>
    </row>
    <row r="510" spans="3:4">
      <c r="C510" s="21" t="s">
        <v>459</v>
      </c>
      <c r="D510" s="22" t="s">
        <v>993</v>
      </c>
    </row>
    <row r="511" spans="3:4">
      <c r="C511" s="21" t="s">
        <v>459</v>
      </c>
      <c r="D511" s="22" t="s">
        <v>871</v>
      </c>
    </row>
    <row r="512" spans="3:4">
      <c r="C512" s="21" t="s">
        <v>459</v>
      </c>
      <c r="D512" s="22" t="s">
        <v>994</v>
      </c>
    </row>
    <row r="513" spans="3:4">
      <c r="C513" s="21" t="s">
        <v>459</v>
      </c>
      <c r="D513" s="22" t="s">
        <v>995</v>
      </c>
    </row>
    <row r="514" spans="3:4">
      <c r="C514" s="21" t="s">
        <v>459</v>
      </c>
      <c r="D514" s="22" t="s">
        <v>996</v>
      </c>
    </row>
    <row r="515" spans="3:4">
      <c r="C515" s="21" t="s">
        <v>459</v>
      </c>
      <c r="D515" s="22" t="s">
        <v>997</v>
      </c>
    </row>
    <row r="516" spans="3:4">
      <c r="C516" s="21" t="s">
        <v>459</v>
      </c>
      <c r="D516" s="22" t="s">
        <v>998</v>
      </c>
    </row>
    <row r="517" spans="3:4">
      <c r="C517" s="21" t="s">
        <v>459</v>
      </c>
      <c r="D517" s="22" t="s">
        <v>999</v>
      </c>
    </row>
    <row r="518" spans="3:4">
      <c r="C518" s="21" t="s">
        <v>459</v>
      </c>
      <c r="D518" s="22" t="s">
        <v>1000</v>
      </c>
    </row>
    <row r="519" spans="3:4">
      <c r="C519" s="21" t="s">
        <v>461</v>
      </c>
      <c r="D519" s="22" t="s">
        <v>1001</v>
      </c>
    </row>
    <row r="520" spans="3:4">
      <c r="C520" s="21" t="s">
        <v>461</v>
      </c>
      <c r="D520" s="22" t="s">
        <v>1002</v>
      </c>
    </row>
    <row r="521" spans="3:4">
      <c r="C521" s="21" t="s">
        <v>461</v>
      </c>
      <c r="D521" s="22" t="s">
        <v>1003</v>
      </c>
    </row>
    <row r="522" spans="3:4">
      <c r="C522" s="21" t="s">
        <v>461</v>
      </c>
      <c r="D522" s="22" t="s">
        <v>1004</v>
      </c>
    </row>
    <row r="523" spans="3:4">
      <c r="C523" s="21" t="s">
        <v>461</v>
      </c>
      <c r="D523" s="22" t="s">
        <v>1005</v>
      </c>
    </row>
    <row r="524" spans="3:4">
      <c r="C524" s="21" t="s">
        <v>461</v>
      </c>
      <c r="D524" s="22" t="s">
        <v>1006</v>
      </c>
    </row>
    <row r="525" spans="3:4">
      <c r="C525" s="21" t="s">
        <v>461</v>
      </c>
      <c r="D525" s="22" t="s">
        <v>1007</v>
      </c>
    </row>
    <row r="526" spans="3:4">
      <c r="C526" s="21" t="s">
        <v>461</v>
      </c>
      <c r="D526" s="22" t="s">
        <v>1008</v>
      </c>
    </row>
    <row r="527" spans="3:4">
      <c r="C527" s="21" t="s">
        <v>461</v>
      </c>
      <c r="D527" s="22" t="s">
        <v>1009</v>
      </c>
    </row>
    <row r="528" spans="3:4">
      <c r="C528" s="21" t="s">
        <v>461</v>
      </c>
      <c r="D528" s="22" t="s">
        <v>1010</v>
      </c>
    </row>
    <row r="529" spans="3:4">
      <c r="C529" s="21" t="s">
        <v>461</v>
      </c>
      <c r="D529" s="22" t="s">
        <v>1011</v>
      </c>
    </row>
    <row r="530" spans="3:4">
      <c r="C530" s="21" t="s">
        <v>461</v>
      </c>
      <c r="D530" s="22" t="s">
        <v>1012</v>
      </c>
    </row>
    <row r="531" spans="3:4">
      <c r="C531" s="21" t="s">
        <v>461</v>
      </c>
      <c r="D531" s="22" t="s">
        <v>1013</v>
      </c>
    </row>
    <row r="532" spans="3:4">
      <c r="C532" s="21" t="s">
        <v>461</v>
      </c>
      <c r="D532" s="22" t="s">
        <v>1014</v>
      </c>
    </row>
    <row r="533" spans="3:4">
      <c r="C533" s="21" t="s">
        <v>461</v>
      </c>
      <c r="D533" s="22" t="s">
        <v>1015</v>
      </c>
    </row>
    <row r="534" spans="3:4">
      <c r="C534" s="21" t="s">
        <v>461</v>
      </c>
      <c r="D534" s="22" t="s">
        <v>1016</v>
      </c>
    </row>
    <row r="535" spans="3:4">
      <c r="C535" s="21" t="s">
        <v>461</v>
      </c>
      <c r="D535" s="22" t="s">
        <v>1017</v>
      </c>
    </row>
    <row r="536" spans="3:4">
      <c r="C536" s="21" t="s">
        <v>461</v>
      </c>
      <c r="D536" s="22" t="s">
        <v>1018</v>
      </c>
    </row>
    <row r="537" spans="3:4">
      <c r="C537" s="21" t="s">
        <v>461</v>
      </c>
      <c r="D537" s="22" t="s">
        <v>1019</v>
      </c>
    </row>
    <row r="538" spans="3:4">
      <c r="C538" s="21" t="s">
        <v>461</v>
      </c>
      <c r="D538" s="22" t="s">
        <v>1020</v>
      </c>
    </row>
    <row r="539" spans="3:4">
      <c r="C539" s="21" t="s">
        <v>461</v>
      </c>
      <c r="D539" s="22" t="s">
        <v>1021</v>
      </c>
    </row>
    <row r="540" spans="3:4">
      <c r="C540" s="21" t="s">
        <v>461</v>
      </c>
      <c r="D540" s="22" t="s">
        <v>1022</v>
      </c>
    </row>
    <row r="541" spans="3:4">
      <c r="C541" s="21" t="s">
        <v>461</v>
      </c>
      <c r="D541" s="22" t="s">
        <v>1023</v>
      </c>
    </row>
    <row r="542" spans="3:4">
      <c r="C542" s="21" t="s">
        <v>461</v>
      </c>
      <c r="D542" s="22" t="s">
        <v>1024</v>
      </c>
    </row>
    <row r="543" spans="3:4">
      <c r="C543" s="21" t="s">
        <v>461</v>
      </c>
      <c r="D543" s="22" t="s">
        <v>1025</v>
      </c>
    </row>
    <row r="544" spans="3:4">
      <c r="C544" s="21" t="s">
        <v>461</v>
      </c>
      <c r="D544" s="22" t="s">
        <v>1026</v>
      </c>
    </row>
    <row r="545" spans="3:4">
      <c r="C545" s="21" t="s">
        <v>461</v>
      </c>
      <c r="D545" s="22" t="s">
        <v>1027</v>
      </c>
    </row>
    <row r="546" spans="3:4">
      <c r="C546" s="21" t="s">
        <v>461</v>
      </c>
      <c r="D546" s="22" t="s">
        <v>1028</v>
      </c>
    </row>
    <row r="547" spans="3:4">
      <c r="C547" s="21" t="s">
        <v>461</v>
      </c>
      <c r="D547" s="22" t="s">
        <v>1029</v>
      </c>
    </row>
    <row r="548" spans="3:4">
      <c r="C548" s="21" t="s">
        <v>461</v>
      </c>
      <c r="D548" s="22" t="s">
        <v>1030</v>
      </c>
    </row>
    <row r="549" spans="3:4">
      <c r="C549" s="21" t="s">
        <v>461</v>
      </c>
      <c r="D549" s="22" t="s">
        <v>1031</v>
      </c>
    </row>
    <row r="550" spans="3:4">
      <c r="C550" s="21" t="s">
        <v>461</v>
      </c>
      <c r="D550" s="22" t="s">
        <v>1032</v>
      </c>
    </row>
    <row r="551" spans="3:4">
      <c r="C551" s="21" t="s">
        <v>461</v>
      </c>
      <c r="D551" s="22" t="s">
        <v>1033</v>
      </c>
    </row>
    <row r="552" spans="3:4">
      <c r="C552" s="21" t="s">
        <v>461</v>
      </c>
      <c r="D552" s="22" t="s">
        <v>1034</v>
      </c>
    </row>
    <row r="553" spans="3:4">
      <c r="C553" s="21" t="s">
        <v>461</v>
      </c>
      <c r="D553" s="22" t="s">
        <v>1035</v>
      </c>
    </row>
    <row r="554" spans="3:4">
      <c r="C554" s="21" t="s">
        <v>461</v>
      </c>
      <c r="D554" s="22" t="s">
        <v>1036</v>
      </c>
    </row>
    <row r="555" spans="3:4">
      <c r="C555" s="21" t="s">
        <v>461</v>
      </c>
      <c r="D555" s="22" t="s">
        <v>1037</v>
      </c>
    </row>
    <row r="556" spans="3:4">
      <c r="C556" s="21" t="s">
        <v>461</v>
      </c>
      <c r="D556" s="22" t="s">
        <v>1038</v>
      </c>
    </row>
    <row r="557" spans="3:4">
      <c r="C557" s="21" t="s">
        <v>461</v>
      </c>
      <c r="D557" s="22" t="s">
        <v>1039</v>
      </c>
    </row>
    <row r="558" spans="3:4">
      <c r="C558" s="21" t="s">
        <v>461</v>
      </c>
      <c r="D558" s="22" t="s">
        <v>1040</v>
      </c>
    </row>
    <row r="559" spans="3:4">
      <c r="C559" s="21" t="s">
        <v>461</v>
      </c>
      <c r="D559" s="22" t="s">
        <v>1041</v>
      </c>
    </row>
    <row r="560" spans="3:4">
      <c r="C560" s="21" t="s">
        <v>461</v>
      </c>
      <c r="D560" s="22" t="s">
        <v>1042</v>
      </c>
    </row>
    <row r="561" spans="3:4">
      <c r="C561" s="21" t="s">
        <v>461</v>
      </c>
      <c r="D561" s="22" t="s">
        <v>1043</v>
      </c>
    </row>
    <row r="562" spans="3:4">
      <c r="C562" s="21" t="s">
        <v>461</v>
      </c>
      <c r="D562" s="22" t="s">
        <v>1044</v>
      </c>
    </row>
    <row r="563" spans="3:4">
      <c r="C563" s="21" t="s">
        <v>461</v>
      </c>
      <c r="D563" s="22" t="s">
        <v>1045</v>
      </c>
    </row>
    <row r="564" spans="3:4">
      <c r="C564" s="21" t="s">
        <v>461</v>
      </c>
      <c r="D564" s="22" t="s">
        <v>1046</v>
      </c>
    </row>
    <row r="565" spans="3:4">
      <c r="C565" s="21" t="s">
        <v>461</v>
      </c>
      <c r="D565" s="22" t="s">
        <v>1047</v>
      </c>
    </row>
    <row r="566" spans="3:4">
      <c r="C566" s="21" t="s">
        <v>461</v>
      </c>
      <c r="D566" s="22" t="s">
        <v>1048</v>
      </c>
    </row>
    <row r="567" spans="3:4">
      <c r="C567" s="21" t="s">
        <v>461</v>
      </c>
      <c r="D567" s="22" t="s">
        <v>1049</v>
      </c>
    </row>
    <row r="568" spans="3:4">
      <c r="C568" s="21" t="s">
        <v>461</v>
      </c>
      <c r="D568" s="22" t="s">
        <v>1050</v>
      </c>
    </row>
    <row r="569" spans="3:4">
      <c r="C569" s="21" t="s">
        <v>461</v>
      </c>
      <c r="D569" s="22" t="s">
        <v>1051</v>
      </c>
    </row>
    <row r="570" spans="3:4">
      <c r="C570" s="21" t="s">
        <v>461</v>
      </c>
      <c r="D570" s="22" t="s">
        <v>1052</v>
      </c>
    </row>
    <row r="571" spans="3:4">
      <c r="C571" s="21" t="s">
        <v>461</v>
      </c>
      <c r="D571" s="22" t="s">
        <v>1053</v>
      </c>
    </row>
    <row r="572" spans="3:4">
      <c r="C572" s="21" t="s">
        <v>461</v>
      </c>
      <c r="D572" s="22" t="s">
        <v>1054</v>
      </c>
    </row>
    <row r="573" spans="3:4">
      <c r="C573" s="21" t="s">
        <v>461</v>
      </c>
      <c r="D573" s="22" t="s">
        <v>1055</v>
      </c>
    </row>
    <row r="574" spans="3:4">
      <c r="C574" s="21" t="s">
        <v>461</v>
      </c>
      <c r="D574" s="22" t="s">
        <v>1056</v>
      </c>
    </row>
    <row r="575" spans="3:4">
      <c r="C575" s="21" t="s">
        <v>461</v>
      </c>
      <c r="D575" s="22" t="s">
        <v>778</v>
      </c>
    </row>
    <row r="576" spans="3:4">
      <c r="C576" s="21" t="s">
        <v>461</v>
      </c>
      <c r="D576" s="22" t="s">
        <v>1057</v>
      </c>
    </row>
    <row r="577" spans="3:4">
      <c r="C577" s="21" t="s">
        <v>461</v>
      </c>
      <c r="D577" s="22" t="s">
        <v>1058</v>
      </c>
    </row>
    <row r="578" spans="3:4">
      <c r="C578" s="21" t="s">
        <v>461</v>
      </c>
      <c r="D578" s="22" t="s">
        <v>1059</v>
      </c>
    </row>
    <row r="579" spans="3:4">
      <c r="C579" s="21" t="s">
        <v>461</v>
      </c>
      <c r="D579" s="22" t="s">
        <v>1060</v>
      </c>
    </row>
    <row r="580" spans="3:4">
      <c r="C580" s="21" t="s">
        <v>461</v>
      </c>
      <c r="D580" s="22" t="s">
        <v>1061</v>
      </c>
    </row>
    <row r="581" spans="3:4">
      <c r="C581" s="21" t="s">
        <v>461</v>
      </c>
      <c r="D581" s="22" t="s">
        <v>1062</v>
      </c>
    </row>
    <row r="582" spans="3:4">
      <c r="C582" s="21" t="s">
        <v>463</v>
      </c>
      <c r="D582" s="22" t="s">
        <v>1063</v>
      </c>
    </row>
    <row r="583" spans="3:4">
      <c r="C583" s="21" t="s">
        <v>463</v>
      </c>
      <c r="D583" s="22" t="s">
        <v>1064</v>
      </c>
    </row>
    <row r="584" spans="3:4">
      <c r="C584" s="21" t="s">
        <v>463</v>
      </c>
      <c r="D584" s="22" t="s">
        <v>1065</v>
      </c>
    </row>
    <row r="585" spans="3:4">
      <c r="C585" s="21" t="s">
        <v>463</v>
      </c>
      <c r="D585" s="22" t="s">
        <v>1066</v>
      </c>
    </row>
    <row r="586" spans="3:4">
      <c r="C586" s="21" t="s">
        <v>463</v>
      </c>
      <c r="D586" s="22" t="s">
        <v>1067</v>
      </c>
    </row>
    <row r="587" spans="3:4">
      <c r="C587" s="21" t="s">
        <v>463</v>
      </c>
      <c r="D587" s="22" t="s">
        <v>1068</v>
      </c>
    </row>
    <row r="588" spans="3:4">
      <c r="C588" s="21" t="s">
        <v>463</v>
      </c>
      <c r="D588" s="22" t="s">
        <v>1069</v>
      </c>
    </row>
    <row r="589" spans="3:4">
      <c r="C589" s="21" t="s">
        <v>463</v>
      </c>
      <c r="D589" s="22" t="s">
        <v>1070</v>
      </c>
    </row>
    <row r="590" spans="3:4">
      <c r="C590" s="21" t="s">
        <v>463</v>
      </c>
      <c r="D590" s="22" t="s">
        <v>1071</v>
      </c>
    </row>
    <row r="591" spans="3:4">
      <c r="C591" s="21" t="s">
        <v>463</v>
      </c>
      <c r="D591" s="22" t="s">
        <v>1072</v>
      </c>
    </row>
    <row r="592" spans="3:4">
      <c r="C592" s="21" t="s">
        <v>463</v>
      </c>
      <c r="D592" s="22" t="s">
        <v>1073</v>
      </c>
    </row>
    <row r="593" spans="3:4">
      <c r="C593" s="21" t="s">
        <v>463</v>
      </c>
      <c r="D593" s="22" t="s">
        <v>1074</v>
      </c>
    </row>
    <row r="594" spans="3:4">
      <c r="C594" s="21" t="s">
        <v>463</v>
      </c>
      <c r="D594" s="22" t="s">
        <v>1075</v>
      </c>
    </row>
    <row r="595" spans="3:4">
      <c r="C595" s="21" t="s">
        <v>463</v>
      </c>
      <c r="D595" s="22" t="s">
        <v>1076</v>
      </c>
    </row>
    <row r="596" spans="3:4">
      <c r="C596" s="21" t="s">
        <v>463</v>
      </c>
      <c r="D596" s="22" t="s">
        <v>1077</v>
      </c>
    </row>
    <row r="597" spans="3:4">
      <c r="C597" s="21" t="s">
        <v>463</v>
      </c>
      <c r="D597" s="22" t="s">
        <v>1078</v>
      </c>
    </row>
    <row r="598" spans="3:4">
      <c r="C598" s="21" t="s">
        <v>463</v>
      </c>
      <c r="D598" s="22" t="s">
        <v>1079</v>
      </c>
    </row>
    <row r="599" spans="3:4">
      <c r="C599" s="21" t="s">
        <v>463</v>
      </c>
      <c r="D599" s="22" t="s">
        <v>1080</v>
      </c>
    </row>
    <row r="600" spans="3:4">
      <c r="C600" s="21" t="s">
        <v>463</v>
      </c>
      <c r="D600" s="22" t="s">
        <v>1081</v>
      </c>
    </row>
    <row r="601" spans="3:4">
      <c r="C601" s="21" t="s">
        <v>463</v>
      </c>
      <c r="D601" s="22" t="s">
        <v>1082</v>
      </c>
    </row>
    <row r="602" spans="3:4">
      <c r="C602" s="21" t="s">
        <v>463</v>
      </c>
      <c r="D602" s="22" t="s">
        <v>1083</v>
      </c>
    </row>
    <row r="603" spans="3:4">
      <c r="C603" s="21" t="s">
        <v>463</v>
      </c>
      <c r="D603" s="22" t="s">
        <v>1084</v>
      </c>
    </row>
    <row r="604" spans="3:4">
      <c r="C604" s="21" t="s">
        <v>463</v>
      </c>
      <c r="D604" s="22" t="s">
        <v>1085</v>
      </c>
    </row>
    <row r="605" spans="3:4">
      <c r="C605" s="21" t="s">
        <v>463</v>
      </c>
      <c r="D605" s="22" t="s">
        <v>1086</v>
      </c>
    </row>
    <row r="606" spans="3:4">
      <c r="C606" s="21" t="s">
        <v>463</v>
      </c>
      <c r="D606" s="22" t="s">
        <v>1087</v>
      </c>
    </row>
    <row r="607" spans="3:4">
      <c r="C607" s="21" t="s">
        <v>463</v>
      </c>
      <c r="D607" s="22" t="s">
        <v>1088</v>
      </c>
    </row>
    <row r="608" spans="3:4">
      <c r="C608" s="21" t="s">
        <v>463</v>
      </c>
      <c r="D608" s="22" t="s">
        <v>1089</v>
      </c>
    </row>
    <row r="609" spans="3:4">
      <c r="C609" s="21" t="s">
        <v>463</v>
      </c>
      <c r="D609" s="22" t="s">
        <v>1090</v>
      </c>
    </row>
    <row r="610" spans="3:4">
      <c r="C610" s="21" t="s">
        <v>463</v>
      </c>
      <c r="D610" s="22" t="s">
        <v>1091</v>
      </c>
    </row>
    <row r="611" spans="3:4">
      <c r="C611" s="21" t="s">
        <v>463</v>
      </c>
      <c r="D611" s="22" t="s">
        <v>1092</v>
      </c>
    </row>
    <row r="612" spans="3:4">
      <c r="C612" s="21" t="s">
        <v>463</v>
      </c>
      <c r="D612" s="22" t="s">
        <v>1093</v>
      </c>
    </row>
    <row r="613" spans="3:4">
      <c r="C613" s="21" t="s">
        <v>463</v>
      </c>
      <c r="D613" s="22" t="s">
        <v>1094</v>
      </c>
    </row>
    <row r="614" spans="3:4">
      <c r="C614" s="21" t="s">
        <v>463</v>
      </c>
      <c r="D614" s="22" t="s">
        <v>1095</v>
      </c>
    </row>
    <row r="615" spans="3:4">
      <c r="C615" s="21" t="s">
        <v>463</v>
      </c>
      <c r="D615" s="22" t="s">
        <v>1096</v>
      </c>
    </row>
    <row r="616" spans="3:4">
      <c r="C616" s="21" t="s">
        <v>463</v>
      </c>
      <c r="D616" s="22" t="s">
        <v>1097</v>
      </c>
    </row>
    <row r="617" spans="3:4">
      <c r="C617" s="21" t="s">
        <v>463</v>
      </c>
      <c r="D617" s="22" t="s">
        <v>1098</v>
      </c>
    </row>
    <row r="618" spans="3:4">
      <c r="C618" s="21" t="s">
        <v>463</v>
      </c>
      <c r="D618" s="22" t="s">
        <v>1099</v>
      </c>
    </row>
    <row r="619" spans="3:4">
      <c r="C619" s="21" t="s">
        <v>463</v>
      </c>
      <c r="D619" s="22" t="s">
        <v>1100</v>
      </c>
    </row>
    <row r="620" spans="3:4">
      <c r="C620" s="21" t="s">
        <v>463</v>
      </c>
      <c r="D620" s="22" t="s">
        <v>1101</v>
      </c>
    </row>
    <row r="621" spans="3:4">
      <c r="C621" s="21" t="s">
        <v>463</v>
      </c>
      <c r="D621" s="22" t="s">
        <v>1102</v>
      </c>
    </row>
    <row r="622" spans="3:4">
      <c r="C622" s="21" t="s">
        <v>463</v>
      </c>
      <c r="D622" s="22" t="s">
        <v>1103</v>
      </c>
    </row>
    <row r="623" spans="3:4">
      <c r="C623" s="21" t="s">
        <v>463</v>
      </c>
      <c r="D623" s="22" t="s">
        <v>1104</v>
      </c>
    </row>
    <row r="624" spans="3:4">
      <c r="C624" s="21" t="s">
        <v>463</v>
      </c>
      <c r="D624" s="22" t="s">
        <v>1105</v>
      </c>
    </row>
    <row r="625" spans="3:4">
      <c r="C625" s="21" t="s">
        <v>463</v>
      </c>
      <c r="D625" s="22" t="s">
        <v>1106</v>
      </c>
    </row>
    <row r="626" spans="3:4">
      <c r="C626" s="21" t="s">
        <v>463</v>
      </c>
      <c r="D626" s="22" t="s">
        <v>1107</v>
      </c>
    </row>
    <row r="627" spans="3:4">
      <c r="C627" s="21" t="s">
        <v>463</v>
      </c>
      <c r="D627" s="22" t="s">
        <v>1108</v>
      </c>
    </row>
    <row r="628" spans="3:4">
      <c r="C628" s="21" t="s">
        <v>463</v>
      </c>
      <c r="D628" s="22" t="s">
        <v>1109</v>
      </c>
    </row>
    <row r="629" spans="3:4">
      <c r="C629" s="21" t="s">
        <v>463</v>
      </c>
      <c r="D629" s="22" t="s">
        <v>1110</v>
      </c>
    </row>
    <row r="630" spans="3:4">
      <c r="C630" s="21" t="s">
        <v>463</v>
      </c>
      <c r="D630" s="22" t="s">
        <v>1111</v>
      </c>
    </row>
    <row r="631" spans="3:4">
      <c r="C631" s="21" t="s">
        <v>463</v>
      </c>
      <c r="D631" s="22" t="s">
        <v>1112</v>
      </c>
    </row>
    <row r="632" spans="3:4">
      <c r="C632" s="21" t="s">
        <v>463</v>
      </c>
      <c r="D632" s="22" t="s">
        <v>1113</v>
      </c>
    </row>
    <row r="633" spans="3:4">
      <c r="C633" s="21" t="s">
        <v>463</v>
      </c>
      <c r="D633" s="22" t="s">
        <v>1114</v>
      </c>
    </row>
    <row r="634" spans="3:4">
      <c r="C634" s="21" t="s">
        <v>463</v>
      </c>
      <c r="D634" s="22" t="s">
        <v>1115</v>
      </c>
    </row>
    <row r="635" spans="3:4">
      <c r="C635" s="21" t="s">
        <v>463</v>
      </c>
      <c r="D635" s="22" t="s">
        <v>1116</v>
      </c>
    </row>
    <row r="636" spans="3:4">
      <c r="C636" s="21" t="s">
        <v>465</v>
      </c>
      <c r="D636" s="22" t="s">
        <v>1117</v>
      </c>
    </row>
    <row r="637" spans="3:4">
      <c r="C637" s="21" t="s">
        <v>465</v>
      </c>
      <c r="D637" s="22" t="s">
        <v>1118</v>
      </c>
    </row>
    <row r="638" spans="3:4">
      <c r="C638" s="21" t="s">
        <v>465</v>
      </c>
      <c r="D638" s="22" t="s">
        <v>1119</v>
      </c>
    </row>
    <row r="639" spans="3:4">
      <c r="C639" s="21" t="s">
        <v>465</v>
      </c>
      <c r="D639" s="22" t="s">
        <v>1120</v>
      </c>
    </row>
    <row r="640" spans="3:4">
      <c r="C640" s="21" t="s">
        <v>465</v>
      </c>
      <c r="D640" s="22" t="s">
        <v>1121</v>
      </c>
    </row>
    <row r="641" spans="3:4">
      <c r="C641" s="21" t="s">
        <v>465</v>
      </c>
      <c r="D641" s="22" t="s">
        <v>1122</v>
      </c>
    </row>
    <row r="642" spans="3:4">
      <c r="C642" s="21" t="s">
        <v>465</v>
      </c>
      <c r="D642" s="22" t="s">
        <v>1123</v>
      </c>
    </row>
    <row r="643" spans="3:4">
      <c r="C643" s="21" t="s">
        <v>465</v>
      </c>
      <c r="D643" s="22" t="s">
        <v>1124</v>
      </c>
    </row>
    <row r="644" spans="3:4">
      <c r="C644" s="21" t="s">
        <v>465</v>
      </c>
      <c r="D644" s="22" t="s">
        <v>1125</v>
      </c>
    </row>
    <row r="645" spans="3:4">
      <c r="C645" s="21" t="s">
        <v>465</v>
      </c>
      <c r="D645" s="22" t="s">
        <v>1126</v>
      </c>
    </row>
    <row r="646" spans="3:4">
      <c r="C646" s="21" t="s">
        <v>465</v>
      </c>
      <c r="D646" s="22" t="s">
        <v>1127</v>
      </c>
    </row>
    <row r="647" spans="3:4">
      <c r="C647" s="21" t="s">
        <v>465</v>
      </c>
      <c r="D647" s="22" t="s">
        <v>1128</v>
      </c>
    </row>
    <row r="648" spans="3:4">
      <c r="C648" s="21" t="s">
        <v>465</v>
      </c>
      <c r="D648" s="22" t="s">
        <v>1129</v>
      </c>
    </row>
    <row r="649" spans="3:4">
      <c r="C649" s="21" t="s">
        <v>465</v>
      </c>
      <c r="D649" s="22" t="s">
        <v>1130</v>
      </c>
    </row>
    <row r="650" spans="3:4">
      <c r="C650" s="21" t="s">
        <v>465</v>
      </c>
      <c r="D650" s="22" t="s">
        <v>1131</v>
      </c>
    </row>
    <row r="651" spans="3:4">
      <c r="C651" s="21" t="s">
        <v>465</v>
      </c>
      <c r="D651" s="22" t="s">
        <v>1132</v>
      </c>
    </row>
    <row r="652" spans="3:4">
      <c r="C652" s="21" t="s">
        <v>465</v>
      </c>
      <c r="D652" s="22" t="s">
        <v>1133</v>
      </c>
    </row>
    <row r="653" spans="3:4">
      <c r="C653" s="21" t="s">
        <v>465</v>
      </c>
      <c r="D653" s="22" t="s">
        <v>1134</v>
      </c>
    </row>
    <row r="654" spans="3:4">
      <c r="C654" s="21" t="s">
        <v>465</v>
      </c>
      <c r="D654" s="22" t="s">
        <v>1135</v>
      </c>
    </row>
    <row r="655" spans="3:4">
      <c r="C655" s="21" t="s">
        <v>465</v>
      </c>
      <c r="D655" s="22" t="s">
        <v>1136</v>
      </c>
    </row>
    <row r="656" spans="3:4">
      <c r="C656" s="21" t="s">
        <v>465</v>
      </c>
      <c r="D656" s="22" t="s">
        <v>1137</v>
      </c>
    </row>
    <row r="657" spans="3:4">
      <c r="C657" s="21" t="s">
        <v>465</v>
      </c>
      <c r="D657" s="22" t="s">
        <v>1138</v>
      </c>
    </row>
    <row r="658" spans="3:4">
      <c r="C658" s="21" t="s">
        <v>465</v>
      </c>
      <c r="D658" s="22" t="s">
        <v>1139</v>
      </c>
    </row>
    <row r="659" spans="3:4">
      <c r="C659" s="21" t="s">
        <v>465</v>
      </c>
      <c r="D659" s="22" t="s">
        <v>1140</v>
      </c>
    </row>
    <row r="660" spans="3:4">
      <c r="C660" s="21" t="s">
        <v>465</v>
      </c>
      <c r="D660" s="22" t="s">
        <v>1141</v>
      </c>
    </row>
    <row r="661" spans="3:4">
      <c r="C661" s="21" t="s">
        <v>465</v>
      </c>
      <c r="D661" s="22" t="s">
        <v>1142</v>
      </c>
    </row>
    <row r="662" spans="3:4">
      <c r="C662" s="21" t="s">
        <v>465</v>
      </c>
      <c r="D662" s="22" t="s">
        <v>1143</v>
      </c>
    </row>
    <row r="663" spans="3:4">
      <c r="C663" s="21" t="s">
        <v>465</v>
      </c>
      <c r="D663" s="22" t="s">
        <v>1144</v>
      </c>
    </row>
    <row r="664" spans="3:4">
      <c r="C664" s="21" t="s">
        <v>465</v>
      </c>
      <c r="D664" s="22" t="s">
        <v>1145</v>
      </c>
    </row>
    <row r="665" spans="3:4">
      <c r="C665" s="21" t="s">
        <v>465</v>
      </c>
      <c r="D665" s="22" t="s">
        <v>1146</v>
      </c>
    </row>
    <row r="666" spans="3:4">
      <c r="C666" s="21" t="s">
        <v>465</v>
      </c>
      <c r="D666" s="22" t="s">
        <v>1147</v>
      </c>
    </row>
    <row r="667" spans="3:4">
      <c r="C667" s="21" t="s">
        <v>465</v>
      </c>
      <c r="D667" s="22" t="s">
        <v>1148</v>
      </c>
    </row>
    <row r="668" spans="3:4">
      <c r="C668" s="21" t="s">
        <v>465</v>
      </c>
      <c r="D668" s="22" t="s">
        <v>1149</v>
      </c>
    </row>
    <row r="669" spans="3:4">
      <c r="C669" s="21" t="s">
        <v>465</v>
      </c>
      <c r="D669" s="22" t="s">
        <v>1150</v>
      </c>
    </row>
    <row r="670" spans="3:4">
      <c r="C670" s="21" t="s">
        <v>465</v>
      </c>
      <c r="D670" s="22" t="s">
        <v>1151</v>
      </c>
    </row>
    <row r="671" spans="3:4">
      <c r="C671" s="21" t="s">
        <v>465</v>
      </c>
      <c r="D671" s="22" t="s">
        <v>1152</v>
      </c>
    </row>
    <row r="672" spans="3:4">
      <c r="C672" s="21" t="s">
        <v>465</v>
      </c>
      <c r="D672" s="22" t="s">
        <v>1153</v>
      </c>
    </row>
    <row r="673" spans="3:4">
      <c r="C673" s="21" t="s">
        <v>465</v>
      </c>
      <c r="D673" s="22" t="s">
        <v>1154</v>
      </c>
    </row>
    <row r="674" spans="3:4">
      <c r="C674" s="21" t="s">
        <v>465</v>
      </c>
      <c r="D674" s="22" t="s">
        <v>1155</v>
      </c>
    </row>
    <row r="675" spans="3:4">
      <c r="C675" s="21" t="s">
        <v>465</v>
      </c>
      <c r="D675" s="22" t="s">
        <v>1156</v>
      </c>
    </row>
    <row r="676" spans="3:4">
      <c r="C676" s="21" t="s">
        <v>465</v>
      </c>
      <c r="D676" s="22" t="s">
        <v>1157</v>
      </c>
    </row>
    <row r="677" spans="3:4">
      <c r="C677" s="21" t="s">
        <v>465</v>
      </c>
      <c r="D677" s="22" t="s">
        <v>1158</v>
      </c>
    </row>
    <row r="678" spans="3:4">
      <c r="C678" s="21" t="s">
        <v>465</v>
      </c>
      <c r="D678" s="22" t="s">
        <v>1159</v>
      </c>
    </row>
    <row r="679" spans="3:4">
      <c r="C679" s="21" t="s">
        <v>465</v>
      </c>
      <c r="D679" s="22" t="s">
        <v>1160</v>
      </c>
    </row>
    <row r="680" spans="3:4">
      <c r="C680" s="21" t="s">
        <v>465</v>
      </c>
      <c r="D680" s="22" t="s">
        <v>1161</v>
      </c>
    </row>
    <row r="681" spans="3:4">
      <c r="C681" s="21" t="s">
        <v>465</v>
      </c>
      <c r="D681" s="22" t="s">
        <v>1162</v>
      </c>
    </row>
    <row r="682" spans="3:4">
      <c r="C682" s="21" t="s">
        <v>465</v>
      </c>
      <c r="D682" s="22" t="s">
        <v>1163</v>
      </c>
    </row>
    <row r="683" spans="3:4">
      <c r="C683" s="21" t="s">
        <v>465</v>
      </c>
      <c r="D683" s="22" t="s">
        <v>1164</v>
      </c>
    </row>
    <row r="684" spans="3:4">
      <c r="C684" s="21" t="s">
        <v>465</v>
      </c>
      <c r="D684" s="22" t="s">
        <v>1165</v>
      </c>
    </row>
    <row r="685" spans="3:4">
      <c r="C685" s="21" t="s">
        <v>465</v>
      </c>
      <c r="D685" s="22" t="s">
        <v>1166</v>
      </c>
    </row>
    <row r="686" spans="3:4">
      <c r="C686" s="21" t="s">
        <v>465</v>
      </c>
      <c r="D686" s="22" t="s">
        <v>1167</v>
      </c>
    </row>
    <row r="687" spans="3:4">
      <c r="C687" s="21" t="s">
        <v>465</v>
      </c>
      <c r="D687" s="22" t="s">
        <v>1168</v>
      </c>
    </row>
    <row r="688" spans="3:4">
      <c r="C688" s="21" t="s">
        <v>465</v>
      </c>
      <c r="D688" s="22" t="s">
        <v>1169</v>
      </c>
    </row>
    <row r="689" spans="3:4">
      <c r="C689" s="21" t="s">
        <v>465</v>
      </c>
      <c r="D689" s="22" t="s">
        <v>1170</v>
      </c>
    </row>
    <row r="690" spans="3:4">
      <c r="C690" s="21" t="s">
        <v>465</v>
      </c>
      <c r="D690" s="22" t="s">
        <v>1171</v>
      </c>
    </row>
    <row r="691" spans="3:4">
      <c r="C691" s="21" t="s">
        <v>465</v>
      </c>
      <c r="D691" s="22" t="s">
        <v>1172</v>
      </c>
    </row>
    <row r="692" spans="3:4">
      <c r="C692" s="21" t="s">
        <v>465</v>
      </c>
      <c r="D692" s="22" t="s">
        <v>1173</v>
      </c>
    </row>
    <row r="693" spans="3:4">
      <c r="C693" s="21" t="s">
        <v>465</v>
      </c>
      <c r="D693" s="22" t="s">
        <v>1174</v>
      </c>
    </row>
    <row r="694" spans="3:4">
      <c r="C694" s="21" t="s">
        <v>465</v>
      </c>
      <c r="D694" s="22" t="s">
        <v>1175</v>
      </c>
    </row>
    <row r="695" spans="3:4">
      <c r="C695" s="21" t="s">
        <v>465</v>
      </c>
      <c r="D695" s="22" t="s">
        <v>1176</v>
      </c>
    </row>
    <row r="696" spans="3:4">
      <c r="C696" s="21" t="s">
        <v>465</v>
      </c>
      <c r="D696" s="22" t="s">
        <v>1177</v>
      </c>
    </row>
    <row r="697" spans="3:4">
      <c r="C697" s="21" t="s">
        <v>465</v>
      </c>
      <c r="D697" s="22" t="s">
        <v>1178</v>
      </c>
    </row>
    <row r="698" spans="3:4">
      <c r="C698" s="21" t="s">
        <v>467</v>
      </c>
      <c r="D698" s="22" t="s">
        <v>1179</v>
      </c>
    </row>
    <row r="699" spans="3:4">
      <c r="C699" s="21" t="s">
        <v>467</v>
      </c>
      <c r="D699" s="22" t="s">
        <v>1180</v>
      </c>
    </row>
    <row r="700" spans="3:4">
      <c r="C700" s="21" t="s">
        <v>467</v>
      </c>
      <c r="D700" s="22" t="s">
        <v>1181</v>
      </c>
    </row>
    <row r="701" spans="3:4">
      <c r="C701" s="21" t="s">
        <v>467</v>
      </c>
      <c r="D701" s="22" t="s">
        <v>1182</v>
      </c>
    </row>
    <row r="702" spans="3:4">
      <c r="C702" s="21" t="s">
        <v>467</v>
      </c>
      <c r="D702" s="22" t="s">
        <v>1183</v>
      </c>
    </row>
    <row r="703" spans="3:4">
      <c r="C703" s="21" t="s">
        <v>467</v>
      </c>
      <c r="D703" s="22" t="s">
        <v>1184</v>
      </c>
    </row>
    <row r="704" spans="3:4">
      <c r="C704" s="21" t="s">
        <v>467</v>
      </c>
      <c r="D704" s="22" t="s">
        <v>1185</v>
      </c>
    </row>
    <row r="705" spans="3:4">
      <c r="C705" s="21" t="s">
        <v>467</v>
      </c>
      <c r="D705" s="22" t="s">
        <v>1186</v>
      </c>
    </row>
    <row r="706" spans="3:4">
      <c r="C706" s="21" t="s">
        <v>467</v>
      </c>
      <c r="D706" s="22" t="s">
        <v>1187</v>
      </c>
    </row>
    <row r="707" spans="3:4">
      <c r="C707" s="21" t="s">
        <v>467</v>
      </c>
      <c r="D707" s="22" t="s">
        <v>1188</v>
      </c>
    </row>
    <row r="708" spans="3:4">
      <c r="C708" s="21" t="s">
        <v>467</v>
      </c>
      <c r="D708" s="22" t="s">
        <v>1189</v>
      </c>
    </row>
    <row r="709" spans="3:4">
      <c r="C709" s="21" t="s">
        <v>467</v>
      </c>
      <c r="D709" s="22" t="s">
        <v>1190</v>
      </c>
    </row>
    <row r="710" spans="3:4">
      <c r="C710" s="21" t="s">
        <v>467</v>
      </c>
      <c r="D710" s="22" t="s">
        <v>1191</v>
      </c>
    </row>
    <row r="711" spans="3:4">
      <c r="C711" s="21" t="s">
        <v>467</v>
      </c>
      <c r="D711" s="22" t="s">
        <v>1192</v>
      </c>
    </row>
    <row r="712" spans="3:4">
      <c r="C712" s="21" t="s">
        <v>467</v>
      </c>
      <c r="D712" s="22" t="s">
        <v>1193</v>
      </c>
    </row>
    <row r="713" spans="3:4">
      <c r="C713" s="21" t="s">
        <v>467</v>
      </c>
      <c r="D713" s="22" t="s">
        <v>1194</v>
      </c>
    </row>
    <row r="714" spans="3:4">
      <c r="C714" s="21" t="s">
        <v>467</v>
      </c>
      <c r="D714" s="22" t="s">
        <v>1195</v>
      </c>
    </row>
    <row r="715" spans="3:4">
      <c r="C715" s="21" t="s">
        <v>467</v>
      </c>
      <c r="D715" s="22" t="s">
        <v>1196</v>
      </c>
    </row>
    <row r="716" spans="3:4">
      <c r="C716" s="21" t="s">
        <v>467</v>
      </c>
      <c r="D716" s="22" t="s">
        <v>1197</v>
      </c>
    </row>
    <row r="717" spans="3:4">
      <c r="C717" s="21" t="s">
        <v>467</v>
      </c>
      <c r="D717" s="22" t="s">
        <v>1198</v>
      </c>
    </row>
    <row r="718" spans="3:4">
      <c r="C718" s="21" t="s">
        <v>467</v>
      </c>
      <c r="D718" s="22" t="s">
        <v>1199</v>
      </c>
    </row>
    <row r="719" spans="3:4">
      <c r="C719" s="21" t="s">
        <v>467</v>
      </c>
      <c r="D719" s="22" t="s">
        <v>1200</v>
      </c>
    </row>
    <row r="720" spans="3:4">
      <c r="C720" s="21" t="s">
        <v>467</v>
      </c>
      <c r="D720" s="22" t="s">
        <v>1201</v>
      </c>
    </row>
    <row r="721" spans="3:4">
      <c r="C721" s="21" t="s">
        <v>467</v>
      </c>
      <c r="D721" s="22" t="s">
        <v>1202</v>
      </c>
    </row>
    <row r="722" spans="3:4">
      <c r="C722" s="21" t="s">
        <v>467</v>
      </c>
      <c r="D722" s="22" t="s">
        <v>1203</v>
      </c>
    </row>
    <row r="723" spans="3:4">
      <c r="C723" s="21" t="s">
        <v>467</v>
      </c>
      <c r="D723" s="22" t="s">
        <v>1204</v>
      </c>
    </row>
    <row r="724" spans="3:4">
      <c r="C724" s="21" t="s">
        <v>467</v>
      </c>
      <c r="D724" s="22" t="s">
        <v>1205</v>
      </c>
    </row>
    <row r="725" spans="3:4">
      <c r="C725" s="21" t="s">
        <v>467</v>
      </c>
      <c r="D725" s="22" t="s">
        <v>1206</v>
      </c>
    </row>
    <row r="726" spans="3:4">
      <c r="C726" s="21" t="s">
        <v>467</v>
      </c>
      <c r="D726" s="22" t="s">
        <v>1207</v>
      </c>
    </row>
    <row r="727" spans="3:4">
      <c r="C727" s="21" t="s">
        <v>467</v>
      </c>
      <c r="D727" s="22" t="s">
        <v>1208</v>
      </c>
    </row>
    <row r="728" spans="3:4">
      <c r="C728" s="21" t="s">
        <v>467</v>
      </c>
      <c r="D728" s="22" t="s">
        <v>1209</v>
      </c>
    </row>
    <row r="729" spans="3:4">
      <c r="C729" s="21" t="s">
        <v>467</v>
      </c>
      <c r="D729" s="22" t="s">
        <v>1210</v>
      </c>
    </row>
    <row r="730" spans="3:4">
      <c r="C730" s="21" t="s">
        <v>467</v>
      </c>
      <c r="D730" s="22" t="s">
        <v>1211</v>
      </c>
    </row>
    <row r="731" spans="3:4">
      <c r="C731" s="21" t="s">
        <v>469</v>
      </c>
      <c r="D731" s="22" t="s">
        <v>1212</v>
      </c>
    </row>
    <row r="732" spans="3:4">
      <c r="C732" s="21" t="s">
        <v>469</v>
      </c>
      <c r="D732" s="22" t="s">
        <v>1213</v>
      </c>
    </row>
    <row r="733" spans="3:4">
      <c r="C733" s="21" t="s">
        <v>469</v>
      </c>
      <c r="D733" s="22" t="s">
        <v>1214</v>
      </c>
    </row>
    <row r="734" spans="3:4">
      <c r="C734" s="21" t="s">
        <v>469</v>
      </c>
      <c r="D734" s="22" t="s">
        <v>1215</v>
      </c>
    </row>
    <row r="735" spans="3:4">
      <c r="C735" s="21" t="s">
        <v>469</v>
      </c>
      <c r="D735" s="22" t="s">
        <v>1216</v>
      </c>
    </row>
    <row r="736" spans="3:4">
      <c r="C736" s="21" t="s">
        <v>469</v>
      </c>
      <c r="D736" s="22" t="s">
        <v>1217</v>
      </c>
    </row>
    <row r="737" spans="3:4">
      <c r="C737" s="21" t="s">
        <v>469</v>
      </c>
      <c r="D737" s="22" t="s">
        <v>1218</v>
      </c>
    </row>
    <row r="738" spans="3:4">
      <c r="C738" s="21" t="s">
        <v>469</v>
      </c>
      <c r="D738" s="22" t="s">
        <v>1219</v>
      </c>
    </row>
    <row r="739" spans="3:4">
      <c r="C739" s="21" t="s">
        <v>469</v>
      </c>
      <c r="D739" s="22" t="s">
        <v>1220</v>
      </c>
    </row>
    <row r="740" spans="3:4">
      <c r="C740" s="21" t="s">
        <v>469</v>
      </c>
      <c r="D740" s="22" t="s">
        <v>1221</v>
      </c>
    </row>
    <row r="741" spans="3:4">
      <c r="C741" s="21" t="s">
        <v>469</v>
      </c>
      <c r="D741" s="22" t="s">
        <v>1222</v>
      </c>
    </row>
    <row r="742" spans="3:4">
      <c r="C742" s="21" t="s">
        <v>469</v>
      </c>
      <c r="D742" s="22" t="s">
        <v>1223</v>
      </c>
    </row>
    <row r="743" spans="3:4">
      <c r="C743" s="21" t="s">
        <v>469</v>
      </c>
      <c r="D743" s="22" t="s">
        <v>1224</v>
      </c>
    </row>
    <row r="744" spans="3:4">
      <c r="C744" s="21" t="s">
        <v>469</v>
      </c>
      <c r="D744" s="22" t="s">
        <v>1225</v>
      </c>
    </row>
    <row r="745" spans="3:4">
      <c r="C745" s="21" t="s">
        <v>469</v>
      </c>
      <c r="D745" s="22" t="s">
        <v>1226</v>
      </c>
    </row>
    <row r="746" spans="3:4">
      <c r="C746" s="21" t="s">
        <v>469</v>
      </c>
      <c r="D746" s="22" t="s">
        <v>1227</v>
      </c>
    </row>
    <row r="747" spans="3:4">
      <c r="C747" s="21" t="s">
        <v>469</v>
      </c>
      <c r="D747" s="22" t="s">
        <v>1228</v>
      </c>
    </row>
    <row r="748" spans="3:4">
      <c r="C748" s="21" t="s">
        <v>469</v>
      </c>
      <c r="D748" s="22" t="s">
        <v>1229</v>
      </c>
    </row>
    <row r="749" spans="3:4">
      <c r="C749" s="21" t="s">
        <v>469</v>
      </c>
      <c r="D749" s="22" t="s">
        <v>1230</v>
      </c>
    </row>
    <row r="750" spans="3:4">
      <c r="C750" s="21" t="s">
        <v>469</v>
      </c>
      <c r="D750" s="22" t="s">
        <v>1231</v>
      </c>
    </row>
    <row r="751" spans="3:4">
      <c r="C751" s="21" t="s">
        <v>469</v>
      </c>
      <c r="D751" s="22" t="s">
        <v>1232</v>
      </c>
    </row>
    <row r="752" spans="3:4">
      <c r="C752" s="21" t="s">
        <v>469</v>
      </c>
      <c r="D752" s="22" t="s">
        <v>1233</v>
      </c>
    </row>
    <row r="753" spans="3:4">
      <c r="C753" s="21" t="s">
        <v>469</v>
      </c>
      <c r="D753" s="22" t="s">
        <v>1234</v>
      </c>
    </row>
    <row r="754" spans="3:4">
      <c r="C754" s="21" t="s">
        <v>469</v>
      </c>
      <c r="D754" s="22" t="s">
        <v>1235</v>
      </c>
    </row>
    <row r="755" spans="3:4">
      <c r="C755" s="21" t="s">
        <v>469</v>
      </c>
      <c r="D755" s="22" t="s">
        <v>1236</v>
      </c>
    </row>
    <row r="756" spans="3:4">
      <c r="C756" s="21" t="s">
        <v>469</v>
      </c>
      <c r="D756" s="22" t="s">
        <v>1237</v>
      </c>
    </row>
    <row r="757" spans="3:4">
      <c r="C757" s="21" t="s">
        <v>469</v>
      </c>
      <c r="D757" s="22" t="s">
        <v>1238</v>
      </c>
    </row>
    <row r="758" spans="3:4">
      <c r="C758" s="21" t="s">
        <v>469</v>
      </c>
      <c r="D758" s="22" t="s">
        <v>1239</v>
      </c>
    </row>
    <row r="759" spans="3:4">
      <c r="C759" s="21" t="s">
        <v>469</v>
      </c>
      <c r="D759" s="22" t="s">
        <v>1240</v>
      </c>
    </row>
    <row r="760" spans="3:4">
      <c r="C760" s="21" t="s">
        <v>469</v>
      </c>
      <c r="D760" s="22" t="s">
        <v>1241</v>
      </c>
    </row>
    <row r="761" spans="3:4">
      <c r="C761" s="21" t="s">
        <v>471</v>
      </c>
      <c r="D761" s="22" t="s">
        <v>1242</v>
      </c>
    </row>
    <row r="762" spans="3:4">
      <c r="C762" s="21" t="s">
        <v>471</v>
      </c>
      <c r="D762" s="22" t="s">
        <v>1243</v>
      </c>
    </row>
    <row r="763" spans="3:4">
      <c r="C763" s="21" t="s">
        <v>471</v>
      </c>
      <c r="D763" s="22" t="s">
        <v>1244</v>
      </c>
    </row>
    <row r="764" spans="3:4">
      <c r="C764" s="21" t="s">
        <v>471</v>
      </c>
      <c r="D764" s="22" t="s">
        <v>1245</v>
      </c>
    </row>
    <row r="765" spans="3:4">
      <c r="C765" s="21" t="s">
        <v>471</v>
      </c>
      <c r="D765" s="22" t="s">
        <v>1246</v>
      </c>
    </row>
    <row r="766" spans="3:4">
      <c r="C766" s="21" t="s">
        <v>471</v>
      </c>
      <c r="D766" s="22" t="s">
        <v>1247</v>
      </c>
    </row>
    <row r="767" spans="3:4">
      <c r="C767" s="21" t="s">
        <v>471</v>
      </c>
      <c r="D767" s="22" t="s">
        <v>1248</v>
      </c>
    </row>
    <row r="768" spans="3:4">
      <c r="C768" s="21" t="s">
        <v>471</v>
      </c>
      <c r="D768" s="22" t="s">
        <v>1249</v>
      </c>
    </row>
    <row r="769" spans="3:4">
      <c r="C769" s="21" t="s">
        <v>471</v>
      </c>
      <c r="D769" s="22" t="s">
        <v>1250</v>
      </c>
    </row>
    <row r="770" spans="3:4">
      <c r="C770" s="21" t="s">
        <v>471</v>
      </c>
      <c r="D770" s="22" t="s">
        <v>1251</v>
      </c>
    </row>
    <row r="771" spans="3:4">
      <c r="C771" s="21" t="s">
        <v>471</v>
      </c>
      <c r="D771" s="22" t="s">
        <v>1252</v>
      </c>
    </row>
    <row r="772" spans="3:4">
      <c r="C772" s="21" t="s">
        <v>471</v>
      </c>
      <c r="D772" s="22" t="s">
        <v>1253</v>
      </c>
    </row>
    <row r="773" spans="3:4">
      <c r="C773" s="21" t="s">
        <v>471</v>
      </c>
      <c r="D773" s="22" t="s">
        <v>1254</v>
      </c>
    </row>
    <row r="774" spans="3:4">
      <c r="C774" s="21" t="s">
        <v>471</v>
      </c>
      <c r="D774" s="22" t="s">
        <v>1255</v>
      </c>
    </row>
    <row r="775" spans="3:4">
      <c r="C775" s="21" t="s">
        <v>471</v>
      </c>
      <c r="D775" s="22" t="s">
        <v>823</v>
      </c>
    </row>
    <row r="776" spans="3:4">
      <c r="C776" s="21" t="s">
        <v>473</v>
      </c>
      <c r="D776" s="22" t="s">
        <v>1256</v>
      </c>
    </row>
    <row r="777" spans="3:4">
      <c r="C777" s="21" t="s">
        <v>473</v>
      </c>
      <c r="D777" s="22" t="s">
        <v>1257</v>
      </c>
    </row>
    <row r="778" spans="3:4">
      <c r="C778" s="21" t="s">
        <v>473</v>
      </c>
      <c r="D778" s="22" t="s">
        <v>1258</v>
      </c>
    </row>
    <row r="779" spans="3:4">
      <c r="C779" s="21" t="s">
        <v>473</v>
      </c>
      <c r="D779" s="22" t="s">
        <v>1259</v>
      </c>
    </row>
    <row r="780" spans="3:4">
      <c r="C780" s="21" t="s">
        <v>473</v>
      </c>
      <c r="D780" s="22" t="s">
        <v>1260</v>
      </c>
    </row>
    <row r="781" spans="3:4">
      <c r="C781" s="21" t="s">
        <v>473</v>
      </c>
      <c r="D781" s="22" t="s">
        <v>1261</v>
      </c>
    </row>
    <row r="782" spans="3:4">
      <c r="C782" s="21" t="s">
        <v>473</v>
      </c>
      <c r="D782" s="22" t="s">
        <v>1262</v>
      </c>
    </row>
    <row r="783" spans="3:4">
      <c r="C783" s="21" t="s">
        <v>473</v>
      </c>
      <c r="D783" s="22" t="s">
        <v>1263</v>
      </c>
    </row>
    <row r="784" spans="3:4">
      <c r="C784" s="21" t="s">
        <v>473</v>
      </c>
      <c r="D784" s="22" t="s">
        <v>1264</v>
      </c>
    </row>
    <row r="785" spans="3:4">
      <c r="C785" s="21" t="s">
        <v>473</v>
      </c>
      <c r="D785" s="22" t="s">
        <v>1265</v>
      </c>
    </row>
    <row r="786" spans="3:4">
      <c r="C786" s="21" t="s">
        <v>473</v>
      </c>
      <c r="D786" s="22" t="s">
        <v>1266</v>
      </c>
    </row>
    <row r="787" spans="3:4">
      <c r="C787" s="21" t="s">
        <v>473</v>
      </c>
      <c r="D787" s="22" t="s">
        <v>1267</v>
      </c>
    </row>
    <row r="788" spans="3:4">
      <c r="C788" s="21" t="s">
        <v>473</v>
      </c>
      <c r="D788" s="22" t="s">
        <v>1268</v>
      </c>
    </row>
    <row r="789" spans="3:4">
      <c r="C789" s="21" t="s">
        <v>473</v>
      </c>
      <c r="D789" s="22" t="s">
        <v>1269</v>
      </c>
    </row>
    <row r="790" spans="3:4">
      <c r="C790" s="21" t="s">
        <v>473</v>
      </c>
      <c r="D790" s="22" t="s">
        <v>1270</v>
      </c>
    </row>
    <row r="791" spans="3:4">
      <c r="C791" s="21" t="s">
        <v>473</v>
      </c>
      <c r="D791" s="22" t="s">
        <v>1271</v>
      </c>
    </row>
    <row r="792" spans="3:4">
      <c r="C792" s="21" t="s">
        <v>473</v>
      </c>
      <c r="D792" s="22" t="s">
        <v>1272</v>
      </c>
    </row>
    <row r="793" spans="3:4">
      <c r="C793" s="21" t="s">
        <v>473</v>
      </c>
      <c r="D793" s="22" t="s">
        <v>1273</v>
      </c>
    </row>
    <row r="794" spans="3:4">
      <c r="C794" s="21" t="s">
        <v>473</v>
      </c>
      <c r="D794" s="22" t="s">
        <v>1274</v>
      </c>
    </row>
    <row r="795" spans="3:4">
      <c r="C795" s="21" t="s">
        <v>475</v>
      </c>
      <c r="D795" s="22" t="s">
        <v>1275</v>
      </c>
    </row>
    <row r="796" spans="3:4">
      <c r="C796" s="21" t="s">
        <v>475</v>
      </c>
      <c r="D796" s="22" t="s">
        <v>1276</v>
      </c>
    </row>
    <row r="797" spans="3:4">
      <c r="C797" s="21" t="s">
        <v>475</v>
      </c>
      <c r="D797" s="22" t="s">
        <v>1277</v>
      </c>
    </row>
    <row r="798" spans="3:4">
      <c r="C798" s="21" t="s">
        <v>475</v>
      </c>
      <c r="D798" s="22" t="s">
        <v>1278</v>
      </c>
    </row>
    <row r="799" spans="3:4">
      <c r="C799" s="21" t="s">
        <v>475</v>
      </c>
      <c r="D799" s="22" t="s">
        <v>1279</v>
      </c>
    </row>
    <row r="800" spans="3:4">
      <c r="C800" s="21" t="s">
        <v>475</v>
      </c>
      <c r="D800" s="22" t="s">
        <v>1280</v>
      </c>
    </row>
    <row r="801" spans="3:4">
      <c r="C801" s="21" t="s">
        <v>475</v>
      </c>
      <c r="D801" s="22" t="s">
        <v>1281</v>
      </c>
    </row>
    <row r="802" spans="3:4">
      <c r="C802" s="21" t="s">
        <v>475</v>
      </c>
      <c r="D802" s="22" t="s">
        <v>1282</v>
      </c>
    </row>
    <row r="803" spans="3:4">
      <c r="C803" s="21" t="s">
        <v>475</v>
      </c>
      <c r="D803" s="22" t="s">
        <v>1283</v>
      </c>
    </row>
    <row r="804" spans="3:4">
      <c r="C804" s="21" t="s">
        <v>475</v>
      </c>
      <c r="D804" s="22" t="s">
        <v>1284</v>
      </c>
    </row>
    <row r="805" spans="3:4">
      <c r="C805" s="21" t="s">
        <v>475</v>
      </c>
      <c r="D805" s="22" t="s">
        <v>650</v>
      </c>
    </row>
    <row r="806" spans="3:4">
      <c r="C806" s="21" t="s">
        <v>475</v>
      </c>
      <c r="D806" s="22" t="s">
        <v>1285</v>
      </c>
    </row>
    <row r="807" spans="3:4">
      <c r="C807" s="21" t="s">
        <v>475</v>
      </c>
      <c r="D807" s="22" t="s">
        <v>1286</v>
      </c>
    </row>
    <row r="808" spans="3:4">
      <c r="C808" s="21" t="s">
        <v>475</v>
      </c>
      <c r="D808" s="22" t="s">
        <v>1287</v>
      </c>
    </row>
    <row r="809" spans="3:4">
      <c r="C809" s="21" t="s">
        <v>475</v>
      </c>
      <c r="D809" s="22" t="s">
        <v>1288</v>
      </c>
    </row>
    <row r="810" spans="3:4">
      <c r="C810" s="21" t="s">
        <v>475</v>
      </c>
      <c r="D810" s="22" t="s">
        <v>1289</v>
      </c>
    </row>
    <row r="811" spans="3:4">
      <c r="C811" s="21" t="s">
        <v>475</v>
      </c>
      <c r="D811" s="22" t="s">
        <v>1290</v>
      </c>
    </row>
    <row r="812" spans="3:4">
      <c r="C812" s="21" t="s">
        <v>477</v>
      </c>
      <c r="D812" s="22" t="s">
        <v>1291</v>
      </c>
    </row>
    <row r="813" spans="3:4">
      <c r="C813" s="21" t="s">
        <v>477</v>
      </c>
      <c r="D813" s="22" t="s">
        <v>1292</v>
      </c>
    </row>
    <row r="814" spans="3:4">
      <c r="C814" s="21" t="s">
        <v>477</v>
      </c>
      <c r="D814" s="22" t="s">
        <v>1293</v>
      </c>
    </row>
    <row r="815" spans="3:4">
      <c r="C815" s="21" t="s">
        <v>477</v>
      </c>
      <c r="D815" s="22" t="s">
        <v>1294</v>
      </c>
    </row>
    <row r="816" spans="3:4">
      <c r="C816" s="21" t="s">
        <v>477</v>
      </c>
      <c r="D816" s="22" t="s">
        <v>1295</v>
      </c>
    </row>
    <row r="817" spans="3:4">
      <c r="C817" s="21" t="s">
        <v>477</v>
      </c>
      <c r="D817" s="22" t="s">
        <v>1296</v>
      </c>
    </row>
    <row r="818" spans="3:4">
      <c r="C818" s="21" t="s">
        <v>477</v>
      </c>
      <c r="D818" s="22" t="s">
        <v>1297</v>
      </c>
    </row>
    <row r="819" spans="3:4">
      <c r="C819" s="21" t="s">
        <v>477</v>
      </c>
      <c r="D819" s="22" t="s">
        <v>1298</v>
      </c>
    </row>
    <row r="820" spans="3:4">
      <c r="C820" s="21" t="s">
        <v>477</v>
      </c>
      <c r="D820" s="22" t="s">
        <v>1299</v>
      </c>
    </row>
    <row r="821" spans="3:4">
      <c r="C821" s="21" t="s">
        <v>477</v>
      </c>
      <c r="D821" s="22" t="s">
        <v>1300</v>
      </c>
    </row>
    <row r="822" spans="3:4">
      <c r="C822" s="21" t="s">
        <v>477</v>
      </c>
      <c r="D822" s="22" t="s">
        <v>1301</v>
      </c>
    </row>
    <row r="823" spans="3:4">
      <c r="C823" s="21" t="s">
        <v>477</v>
      </c>
      <c r="D823" s="22" t="s">
        <v>1302</v>
      </c>
    </row>
    <row r="824" spans="3:4">
      <c r="C824" s="21" t="s">
        <v>477</v>
      </c>
      <c r="D824" s="22" t="s">
        <v>1303</v>
      </c>
    </row>
    <row r="825" spans="3:4">
      <c r="C825" s="21" t="s">
        <v>477</v>
      </c>
      <c r="D825" s="22" t="s">
        <v>1304</v>
      </c>
    </row>
    <row r="826" spans="3:4">
      <c r="C826" s="21" t="s">
        <v>477</v>
      </c>
      <c r="D826" s="22" t="s">
        <v>1305</v>
      </c>
    </row>
    <row r="827" spans="3:4">
      <c r="C827" s="21" t="s">
        <v>477</v>
      </c>
      <c r="D827" s="22" t="s">
        <v>1306</v>
      </c>
    </row>
    <row r="828" spans="3:4">
      <c r="C828" s="21" t="s">
        <v>477</v>
      </c>
      <c r="D828" s="22" t="s">
        <v>710</v>
      </c>
    </row>
    <row r="829" spans="3:4">
      <c r="C829" s="21" t="s">
        <v>477</v>
      </c>
      <c r="D829" s="22" t="s">
        <v>1307</v>
      </c>
    </row>
    <row r="830" spans="3:4">
      <c r="C830" s="21" t="s">
        <v>477</v>
      </c>
      <c r="D830" s="22" t="s">
        <v>1308</v>
      </c>
    </row>
    <row r="831" spans="3:4">
      <c r="C831" s="21" t="s">
        <v>477</v>
      </c>
      <c r="D831" s="22" t="s">
        <v>1309</v>
      </c>
    </row>
    <row r="832" spans="3:4">
      <c r="C832" s="21" t="s">
        <v>477</v>
      </c>
      <c r="D832" s="22" t="s">
        <v>1310</v>
      </c>
    </row>
    <row r="833" spans="3:4">
      <c r="C833" s="21" t="s">
        <v>477</v>
      </c>
      <c r="D833" s="22" t="s">
        <v>1311</v>
      </c>
    </row>
    <row r="834" spans="3:4">
      <c r="C834" s="21" t="s">
        <v>477</v>
      </c>
      <c r="D834" s="22" t="s">
        <v>1312</v>
      </c>
    </row>
    <row r="835" spans="3:4">
      <c r="C835" s="21" t="s">
        <v>477</v>
      </c>
      <c r="D835" s="22" t="s">
        <v>1313</v>
      </c>
    </row>
    <row r="836" spans="3:4">
      <c r="C836" s="21" t="s">
        <v>477</v>
      </c>
      <c r="D836" s="22" t="s">
        <v>1314</v>
      </c>
    </row>
    <row r="837" spans="3:4">
      <c r="C837" s="21" t="s">
        <v>477</v>
      </c>
      <c r="D837" s="22" t="s">
        <v>1315</v>
      </c>
    </row>
    <row r="838" spans="3:4">
      <c r="C838" s="21" t="s">
        <v>477</v>
      </c>
      <c r="D838" s="22" t="s">
        <v>1316</v>
      </c>
    </row>
    <row r="839" spans="3:4">
      <c r="C839" s="21" t="s">
        <v>479</v>
      </c>
      <c r="D839" s="22" t="s">
        <v>1317</v>
      </c>
    </row>
    <row r="840" spans="3:4">
      <c r="C840" s="21" t="s">
        <v>479</v>
      </c>
      <c r="D840" s="22" t="s">
        <v>1318</v>
      </c>
    </row>
    <row r="841" spans="3:4">
      <c r="C841" s="21" t="s">
        <v>479</v>
      </c>
      <c r="D841" s="22" t="s">
        <v>1319</v>
      </c>
    </row>
    <row r="842" spans="3:4">
      <c r="C842" s="21" t="s">
        <v>479</v>
      </c>
      <c r="D842" s="22" t="s">
        <v>1320</v>
      </c>
    </row>
    <row r="843" spans="3:4">
      <c r="C843" s="21" t="s">
        <v>479</v>
      </c>
      <c r="D843" s="22" t="s">
        <v>1321</v>
      </c>
    </row>
    <row r="844" spans="3:4">
      <c r="C844" s="21" t="s">
        <v>479</v>
      </c>
      <c r="D844" s="22" t="s">
        <v>1322</v>
      </c>
    </row>
    <row r="845" spans="3:4">
      <c r="C845" s="21" t="s">
        <v>479</v>
      </c>
      <c r="D845" s="22" t="s">
        <v>1323</v>
      </c>
    </row>
    <row r="846" spans="3:4">
      <c r="C846" s="21" t="s">
        <v>479</v>
      </c>
      <c r="D846" s="22" t="s">
        <v>1324</v>
      </c>
    </row>
    <row r="847" spans="3:4">
      <c r="C847" s="21" t="s">
        <v>479</v>
      </c>
      <c r="D847" s="22" t="s">
        <v>1325</v>
      </c>
    </row>
    <row r="848" spans="3:4">
      <c r="C848" s="21" t="s">
        <v>479</v>
      </c>
      <c r="D848" s="22" t="s">
        <v>1326</v>
      </c>
    </row>
    <row r="849" spans="3:4">
      <c r="C849" s="21" t="s">
        <v>479</v>
      </c>
      <c r="D849" s="22" t="s">
        <v>1327</v>
      </c>
    </row>
    <row r="850" spans="3:4">
      <c r="C850" s="21" t="s">
        <v>479</v>
      </c>
      <c r="D850" s="22" t="s">
        <v>1328</v>
      </c>
    </row>
    <row r="851" spans="3:4">
      <c r="C851" s="21" t="s">
        <v>479</v>
      </c>
      <c r="D851" s="22" t="s">
        <v>1329</v>
      </c>
    </row>
    <row r="852" spans="3:4">
      <c r="C852" s="21" t="s">
        <v>479</v>
      </c>
      <c r="D852" s="22" t="s">
        <v>1330</v>
      </c>
    </row>
    <row r="853" spans="3:4">
      <c r="C853" s="21" t="s">
        <v>479</v>
      </c>
      <c r="D853" s="22" t="s">
        <v>1331</v>
      </c>
    </row>
    <row r="854" spans="3:4">
      <c r="C854" s="21" t="s">
        <v>479</v>
      </c>
      <c r="D854" s="22" t="s">
        <v>1332</v>
      </c>
    </row>
    <row r="855" spans="3:4">
      <c r="C855" s="21" t="s">
        <v>479</v>
      </c>
      <c r="D855" s="22" t="s">
        <v>1333</v>
      </c>
    </row>
    <row r="856" spans="3:4">
      <c r="C856" s="21" t="s">
        <v>479</v>
      </c>
      <c r="D856" s="22" t="s">
        <v>1334</v>
      </c>
    </row>
    <row r="857" spans="3:4">
      <c r="C857" s="21" t="s">
        <v>479</v>
      </c>
      <c r="D857" s="22" t="s">
        <v>1335</v>
      </c>
    </row>
    <row r="858" spans="3:4">
      <c r="C858" s="21" t="s">
        <v>479</v>
      </c>
      <c r="D858" s="22" t="s">
        <v>1336</v>
      </c>
    </row>
    <row r="859" spans="3:4">
      <c r="C859" s="21" t="s">
        <v>479</v>
      </c>
      <c r="D859" s="22" t="s">
        <v>1337</v>
      </c>
    </row>
    <row r="860" spans="3:4">
      <c r="C860" s="21" t="s">
        <v>479</v>
      </c>
      <c r="D860" s="22" t="s">
        <v>984</v>
      </c>
    </row>
    <row r="861" spans="3:4">
      <c r="C861" s="21" t="s">
        <v>479</v>
      </c>
      <c r="D861" s="22" t="s">
        <v>1338</v>
      </c>
    </row>
    <row r="862" spans="3:4">
      <c r="C862" s="21" t="s">
        <v>479</v>
      </c>
      <c r="D862" s="22" t="s">
        <v>1339</v>
      </c>
    </row>
    <row r="863" spans="3:4">
      <c r="C863" s="21" t="s">
        <v>479</v>
      </c>
      <c r="D863" s="22" t="s">
        <v>1340</v>
      </c>
    </row>
    <row r="864" spans="3:4">
      <c r="C864" s="21" t="s">
        <v>479</v>
      </c>
      <c r="D864" s="22" t="s">
        <v>1341</v>
      </c>
    </row>
    <row r="865" spans="3:4">
      <c r="C865" s="21" t="s">
        <v>479</v>
      </c>
      <c r="D865" s="22" t="s">
        <v>1342</v>
      </c>
    </row>
    <row r="866" spans="3:4">
      <c r="C866" s="21" t="s">
        <v>479</v>
      </c>
      <c r="D866" s="22" t="s">
        <v>1343</v>
      </c>
    </row>
    <row r="867" spans="3:4">
      <c r="C867" s="21" t="s">
        <v>479</v>
      </c>
      <c r="D867" s="22" t="s">
        <v>1344</v>
      </c>
    </row>
    <row r="868" spans="3:4">
      <c r="C868" s="21" t="s">
        <v>479</v>
      </c>
      <c r="D868" s="22" t="s">
        <v>1345</v>
      </c>
    </row>
    <row r="869" spans="3:4">
      <c r="C869" s="21" t="s">
        <v>479</v>
      </c>
      <c r="D869" s="22" t="s">
        <v>1346</v>
      </c>
    </row>
    <row r="870" spans="3:4">
      <c r="C870" s="21" t="s">
        <v>479</v>
      </c>
      <c r="D870" s="22" t="s">
        <v>1347</v>
      </c>
    </row>
    <row r="871" spans="3:4">
      <c r="C871" s="21" t="s">
        <v>479</v>
      </c>
      <c r="D871" s="22" t="s">
        <v>1348</v>
      </c>
    </row>
    <row r="872" spans="3:4">
      <c r="C872" s="21" t="s">
        <v>479</v>
      </c>
      <c r="D872" s="22" t="s">
        <v>1349</v>
      </c>
    </row>
    <row r="873" spans="3:4">
      <c r="C873" s="21" t="s">
        <v>479</v>
      </c>
      <c r="D873" s="22" t="s">
        <v>1350</v>
      </c>
    </row>
    <row r="874" spans="3:4">
      <c r="C874" s="21" t="s">
        <v>479</v>
      </c>
      <c r="D874" s="22" t="s">
        <v>1351</v>
      </c>
    </row>
    <row r="875" spans="3:4">
      <c r="C875" s="21" t="s">
        <v>479</v>
      </c>
      <c r="D875" s="22" t="s">
        <v>1352</v>
      </c>
    </row>
    <row r="876" spans="3:4">
      <c r="C876" s="21" t="s">
        <v>479</v>
      </c>
      <c r="D876" s="22" t="s">
        <v>1353</v>
      </c>
    </row>
    <row r="877" spans="3:4">
      <c r="C877" s="21" t="s">
        <v>479</v>
      </c>
      <c r="D877" s="22" t="s">
        <v>1354</v>
      </c>
    </row>
    <row r="878" spans="3:4">
      <c r="C878" s="21" t="s">
        <v>479</v>
      </c>
      <c r="D878" s="22" t="s">
        <v>1355</v>
      </c>
    </row>
    <row r="879" spans="3:4">
      <c r="C879" s="21" t="s">
        <v>479</v>
      </c>
      <c r="D879" s="22" t="s">
        <v>1356</v>
      </c>
    </row>
    <row r="880" spans="3:4">
      <c r="C880" s="21" t="s">
        <v>479</v>
      </c>
      <c r="D880" s="22" t="s">
        <v>1357</v>
      </c>
    </row>
    <row r="881" spans="3:4">
      <c r="C881" s="21" t="s">
        <v>479</v>
      </c>
      <c r="D881" s="22" t="s">
        <v>1358</v>
      </c>
    </row>
    <row r="882" spans="3:4">
      <c r="C882" s="21" t="s">
        <v>479</v>
      </c>
      <c r="D882" s="22" t="s">
        <v>1359</v>
      </c>
    </row>
    <row r="883" spans="3:4">
      <c r="C883" s="21" t="s">
        <v>479</v>
      </c>
      <c r="D883" s="22" t="s">
        <v>1360</v>
      </c>
    </row>
    <row r="884" spans="3:4">
      <c r="C884" s="21" t="s">
        <v>479</v>
      </c>
      <c r="D884" s="22" t="s">
        <v>1361</v>
      </c>
    </row>
    <row r="885" spans="3:4">
      <c r="C885" s="21" t="s">
        <v>479</v>
      </c>
      <c r="D885" s="22" t="s">
        <v>1362</v>
      </c>
    </row>
    <row r="886" spans="3:4">
      <c r="C886" s="21" t="s">
        <v>479</v>
      </c>
      <c r="D886" s="22" t="s">
        <v>1363</v>
      </c>
    </row>
    <row r="887" spans="3:4">
      <c r="C887" s="21" t="s">
        <v>479</v>
      </c>
      <c r="D887" s="22" t="s">
        <v>1364</v>
      </c>
    </row>
    <row r="888" spans="3:4">
      <c r="C888" s="21" t="s">
        <v>479</v>
      </c>
      <c r="D888" s="22" t="s">
        <v>1365</v>
      </c>
    </row>
    <row r="889" spans="3:4">
      <c r="C889" s="21" t="s">
        <v>479</v>
      </c>
      <c r="D889" s="22" t="s">
        <v>1366</v>
      </c>
    </row>
    <row r="890" spans="3:4">
      <c r="C890" s="21" t="s">
        <v>479</v>
      </c>
      <c r="D890" s="22" t="s">
        <v>1367</v>
      </c>
    </row>
    <row r="891" spans="3:4">
      <c r="C891" s="21" t="s">
        <v>479</v>
      </c>
      <c r="D891" s="22" t="s">
        <v>1368</v>
      </c>
    </row>
    <row r="892" spans="3:4">
      <c r="C892" s="21" t="s">
        <v>479</v>
      </c>
      <c r="D892" s="22" t="s">
        <v>1369</v>
      </c>
    </row>
    <row r="893" spans="3:4">
      <c r="C893" s="21" t="s">
        <v>479</v>
      </c>
      <c r="D893" s="22" t="s">
        <v>1370</v>
      </c>
    </row>
    <row r="894" spans="3:4">
      <c r="C894" s="21" t="s">
        <v>479</v>
      </c>
      <c r="D894" s="22" t="s">
        <v>1371</v>
      </c>
    </row>
    <row r="895" spans="3:4">
      <c r="C895" s="21" t="s">
        <v>479</v>
      </c>
      <c r="D895" s="22" t="s">
        <v>1372</v>
      </c>
    </row>
    <row r="896" spans="3:4">
      <c r="C896" s="21" t="s">
        <v>479</v>
      </c>
      <c r="D896" s="22" t="s">
        <v>1373</v>
      </c>
    </row>
    <row r="897" spans="3:4">
      <c r="C897" s="21" t="s">
        <v>479</v>
      </c>
      <c r="D897" s="22" t="s">
        <v>1374</v>
      </c>
    </row>
    <row r="898" spans="3:4">
      <c r="C898" s="21" t="s">
        <v>479</v>
      </c>
      <c r="D898" s="22" t="s">
        <v>1375</v>
      </c>
    </row>
    <row r="899" spans="3:4">
      <c r="C899" s="21" t="s">
        <v>479</v>
      </c>
      <c r="D899" s="22" t="s">
        <v>1376</v>
      </c>
    </row>
    <row r="900" spans="3:4">
      <c r="C900" s="21" t="s">
        <v>479</v>
      </c>
      <c r="D900" s="22" t="s">
        <v>1377</v>
      </c>
    </row>
    <row r="901" spans="3:4">
      <c r="C901" s="21" t="s">
        <v>479</v>
      </c>
      <c r="D901" s="22" t="s">
        <v>1378</v>
      </c>
    </row>
    <row r="902" spans="3:4">
      <c r="C902" s="21" t="s">
        <v>479</v>
      </c>
      <c r="D902" s="22" t="s">
        <v>650</v>
      </c>
    </row>
    <row r="903" spans="3:4">
      <c r="C903" s="21" t="s">
        <v>479</v>
      </c>
      <c r="D903" s="22" t="s">
        <v>1379</v>
      </c>
    </row>
    <row r="904" spans="3:4">
      <c r="C904" s="21" t="s">
        <v>479</v>
      </c>
      <c r="D904" s="22" t="s">
        <v>1380</v>
      </c>
    </row>
    <row r="905" spans="3:4">
      <c r="C905" s="21" t="s">
        <v>479</v>
      </c>
      <c r="D905" s="22" t="s">
        <v>1381</v>
      </c>
    </row>
    <row r="906" spans="3:4">
      <c r="C906" s="21" t="s">
        <v>479</v>
      </c>
      <c r="D906" s="22" t="s">
        <v>1382</v>
      </c>
    </row>
    <row r="907" spans="3:4">
      <c r="C907" s="21" t="s">
        <v>479</v>
      </c>
      <c r="D907" s="22" t="s">
        <v>1383</v>
      </c>
    </row>
    <row r="908" spans="3:4">
      <c r="C908" s="21" t="s">
        <v>479</v>
      </c>
      <c r="D908" s="22" t="s">
        <v>990</v>
      </c>
    </row>
    <row r="909" spans="3:4">
      <c r="C909" s="21" t="s">
        <v>479</v>
      </c>
      <c r="D909" s="22" t="s">
        <v>1384</v>
      </c>
    </row>
    <row r="910" spans="3:4">
      <c r="C910" s="21" t="s">
        <v>479</v>
      </c>
      <c r="D910" s="22" t="s">
        <v>1385</v>
      </c>
    </row>
    <row r="911" spans="3:4">
      <c r="C911" s="21" t="s">
        <v>479</v>
      </c>
      <c r="D911" s="22" t="s">
        <v>1386</v>
      </c>
    </row>
    <row r="912" spans="3:4">
      <c r="C912" s="21" t="s">
        <v>479</v>
      </c>
      <c r="D912" s="22" t="s">
        <v>1387</v>
      </c>
    </row>
    <row r="913" spans="3:4">
      <c r="C913" s="21" t="s">
        <v>479</v>
      </c>
      <c r="D913" s="22" t="s">
        <v>1388</v>
      </c>
    </row>
    <row r="914" spans="3:4">
      <c r="C914" s="21" t="s">
        <v>479</v>
      </c>
      <c r="D914" s="22" t="s">
        <v>1389</v>
      </c>
    </row>
    <row r="915" spans="3:4">
      <c r="C915" s="21" t="s">
        <v>479</v>
      </c>
      <c r="D915" s="22" t="s">
        <v>1390</v>
      </c>
    </row>
    <row r="916" spans="3:4">
      <c r="C916" s="21" t="s">
        <v>481</v>
      </c>
      <c r="D916" s="22" t="s">
        <v>1391</v>
      </c>
    </row>
    <row r="917" spans="3:4">
      <c r="C917" s="21" t="s">
        <v>481</v>
      </c>
      <c r="D917" s="22" t="s">
        <v>1392</v>
      </c>
    </row>
    <row r="918" spans="3:4">
      <c r="C918" s="21" t="s">
        <v>481</v>
      </c>
      <c r="D918" s="22" t="s">
        <v>1393</v>
      </c>
    </row>
    <row r="919" spans="3:4">
      <c r="C919" s="21" t="s">
        <v>481</v>
      </c>
      <c r="D919" s="22" t="s">
        <v>1394</v>
      </c>
    </row>
    <row r="920" spans="3:4">
      <c r="C920" s="21" t="s">
        <v>481</v>
      </c>
      <c r="D920" s="22" t="s">
        <v>1395</v>
      </c>
    </row>
    <row r="921" spans="3:4">
      <c r="C921" s="21" t="s">
        <v>481</v>
      </c>
      <c r="D921" s="22" t="s">
        <v>1396</v>
      </c>
    </row>
    <row r="922" spans="3:4">
      <c r="C922" s="21" t="s">
        <v>481</v>
      </c>
      <c r="D922" s="22" t="s">
        <v>1397</v>
      </c>
    </row>
    <row r="923" spans="3:4">
      <c r="C923" s="21" t="s">
        <v>481</v>
      </c>
      <c r="D923" s="22" t="s">
        <v>1398</v>
      </c>
    </row>
    <row r="924" spans="3:4">
      <c r="C924" s="21" t="s">
        <v>481</v>
      </c>
      <c r="D924" s="22" t="s">
        <v>1399</v>
      </c>
    </row>
    <row r="925" spans="3:4">
      <c r="C925" s="21" t="s">
        <v>481</v>
      </c>
      <c r="D925" s="22" t="s">
        <v>1400</v>
      </c>
    </row>
    <row r="926" spans="3:4">
      <c r="C926" s="21" t="s">
        <v>481</v>
      </c>
      <c r="D926" s="22" t="s">
        <v>1401</v>
      </c>
    </row>
    <row r="927" spans="3:4">
      <c r="C927" s="21" t="s">
        <v>481</v>
      </c>
      <c r="D927" s="22" t="s">
        <v>1402</v>
      </c>
    </row>
    <row r="928" spans="3:4">
      <c r="C928" s="21" t="s">
        <v>481</v>
      </c>
      <c r="D928" s="22" t="s">
        <v>1403</v>
      </c>
    </row>
    <row r="929" spans="3:4">
      <c r="C929" s="21" t="s">
        <v>481</v>
      </c>
      <c r="D929" s="22" t="s">
        <v>1404</v>
      </c>
    </row>
    <row r="930" spans="3:4">
      <c r="C930" s="21" t="s">
        <v>481</v>
      </c>
      <c r="D930" s="22" t="s">
        <v>1405</v>
      </c>
    </row>
    <row r="931" spans="3:4">
      <c r="C931" s="21" t="s">
        <v>481</v>
      </c>
      <c r="D931" s="22" t="s">
        <v>1406</v>
      </c>
    </row>
    <row r="932" spans="3:4">
      <c r="C932" s="21" t="s">
        <v>481</v>
      </c>
      <c r="D932" s="22" t="s">
        <v>1407</v>
      </c>
    </row>
    <row r="933" spans="3:4">
      <c r="C933" s="21" t="s">
        <v>481</v>
      </c>
      <c r="D933" s="22" t="s">
        <v>1408</v>
      </c>
    </row>
    <row r="934" spans="3:4">
      <c r="C934" s="21" t="s">
        <v>481</v>
      </c>
      <c r="D934" s="22" t="s">
        <v>1409</v>
      </c>
    </row>
    <row r="935" spans="3:4">
      <c r="C935" s="21" t="s">
        <v>481</v>
      </c>
      <c r="D935" s="22" t="s">
        <v>1410</v>
      </c>
    </row>
    <row r="936" spans="3:4">
      <c r="C936" s="21" t="s">
        <v>481</v>
      </c>
      <c r="D936" s="22" t="s">
        <v>1411</v>
      </c>
    </row>
    <row r="937" spans="3:4">
      <c r="C937" s="21" t="s">
        <v>481</v>
      </c>
      <c r="D937" s="22" t="s">
        <v>1412</v>
      </c>
    </row>
    <row r="938" spans="3:4">
      <c r="C938" s="21" t="s">
        <v>481</v>
      </c>
      <c r="D938" s="22" t="s">
        <v>1413</v>
      </c>
    </row>
    <row r="939" spans="3:4">
      <c r="C939" s="21" t="s">
        <v>481</v>
      </c>
      <c r="D939" s="22" t="s">
        <v>1414</v>
      </c>
    </row>
    <row r="940" spans="3:4">
      <c r="C940" s="21" t="s">
        <v>481</v>
      </c>
      <c r="D940" s="22" t="s">
        <v>1415</v>
      </c>
    </row>
    <row r="941" spans="3:4">
      <c r="C941" s="21" t="s">
        <v>481</v>
      </c>
      <c r="D941" s="22" t="s">
        <v>1416</v>
      </c>
    </row>
    <row r="942" spans="3:4">
      <c r="C942" s="21" t="s">
        <v>481</v>
      </c>
      <c r="D942" s="22" t="s">
        <v>1417</v>
      </c>
    </row>
    <row r="943" spans="3:4">
      <c r="C943" s="21" t="s">
        <v>481</v>
      </c>
      <c r="D943" s="22" t="s">
        <v>1418</v>
      </c>
    </row>
    <row r="944" spans="3:4">
      <c r="C944" s="21" t="s">
        <v>481</v>
      </c>
      <c r="D944" s="22" t="s">
        <v>1419</v>
      </c>
    </row>
    <row r="945" spans="3:4">
      <c r="C945" s="21" t="s">
        <v>481</v>
      </c>
      <c r="D945" s="22" t="s">
        <v>1420</v>
      </c>
    </row>
    <row r="946" spans="3:4">
      <c r="C946" s="21" t="s">
        <v>481</v>
      </c>
      <c r="D946" s="22" t="s">
        <v>1421</v>
      </c>
    </row>
    <row r="947" spans="3:4">
      <c r="C947" s="21" t="s">
        <v>481</v>
      </c>
      <c r="D947" s="22" t="s">
        <v>650</v>
      </c>
    </row>
    <row r="948" spans="3:4">
      <c r="C948" s="21" t="s">
        <v>481</v>
      </c>
      <c r="D948" s="22" t="s">
        <v>1422</v>
      </c>
    </row>
    <row r="949" spans="3:4">
      <c r="C949" s="21" t="s">
        <v>481</v>
      </c>
      <c r="D949" s="22" t="s">
        <v>1423</v>
      </c>
    </row>
    <row r="950" spans="3:4">
      <c r="C950" s="21" t="s">
        <v>481</v>
      </c>
      <c r="D950" s="22" t="s">
        <v>1424</v>
      </c>
    </row>
    <row r="951" spans="3:4">
      <c r="C951" s="21" t="s">
        <v>481</v>
      </c>
      <c r="D951" s="22" t="s">
        <v>1425</v>
      </c>
    </row>
    <row r="952" spans="3:4">
      <c r="C952" s="21" t="s">
        <v>481</v>
      </c>
      <c r="D952" s="22" t="s">
        <v>1426</v>
      </c>
    </row>
    <row r="953" spans="3:4">
      <c r="C953" s="21" t="s">
        <v>481</v>
      </c>
      <c r="D953" s="22" t="s">
        <v>1427</v>
      </c>
    </row>
    <row r="954" spans="3:4">
      <c r="C954" s="21" t="s">
        <v>481</v>
      </c>
      <c r="D954" s="22" t="s">
        <v>1428</v>
      </c>
    </row>
    <row r="955" spans="3:4">
      <c r="C955" s="21" t="s">
        <v>481</v>
      </c>
      <c r="D955" s="22" t="s">
        <v>1429</v>
      </c>
    </row>
    <row r="956" spans="3:4">
      <c r="C956" s="21" t="s">
        <v>481</v>
      </c>
      <c r="D956" s="22" t="s">
        <v>1430</v>
      </c>
    </row>
    <row r="957" spans="3:4">
      <c r="C957" s="21" t="s">
        <v>481</v>
      </c>
      <c r="D957" s="22" t="s">
        <v>1431</v>
      </c>
    </row>
    <row r="958" spans="3:4">
      <c r="C958" s="21" t="s">
        <v>483</v>
      </c>
      <c r="D958" s="22" t="s">
        <v>1432</v>
      </c>
    </row>
    <row r="959" spans="3:4">
      <c r="C959" s="21" t="s">
        <v>483</v>
      </c>
      <c r="D959" s="22" t="s">
        <v>1433</v>
      </c>
    </row>
    <row r="960" spans="3:4">
      <c r="C960" s="21" t="s">
        <v>483</v>
      </c>
      <c r="D960" s="22" t="s">
        <v>1434</v>
      </c>
    </row>
    <row r="961" spans="3:4">
      <c r="C961" s="21" t="s">
        <v>483</v>
      </c>
      <c r="D961" s="22" t="s">
        <v>1435</v>
      </c>
    </row>
    <row r="962" spans="3:4">
      <c r="C962" s="21" t="s">
        <v>483</v>
      </c>
      <c r="D962" s="22" t="s">
        <v>1436</v>
      </c>
    </row>
    <row r="963" spans="3:4">
      <c r="C963" s="21" t="s">
        <v>483</v>
      </c>
      <c r="D963" s="22" t="s">
        <v>1437</v>
      </c>
    </row>
    <row r="964" spans="3:4">
      <c r="C964" s="21" t="s">
        <v>483</v>
      </c>
      <c r="D964" s="22" t="s">
        <v>1438</v>
      </c>
    </row>
    <row r="965" spans="3:4">
      <c r="C965" s="21" t="s">
        <v>483</v>
      </c>
      <c r="D965" s="22" t="s">
        <v>1439</v>
      </c>
    </row>
    <row r="966" spans="3:4">
      <c r="C966" s="21" t="s">
        <v>483</v>
      </c>
      <c r="D966" s="22" t="s">
        <v>1440</v>
      </c>
    </row>
    <row r="967" spans="3:4">
      <c r="C967" s="21" t="s">
        <v>483</v>
      </c>
      <c r="D967" s="22" t="s">
        <v>1441</v>
      </c>
    </row>
    <row r="968" spans="3:4">
      <c r="C968" s="21" t="s">
        <v>483</v>
      </c>
      <c r="D968" s="22" t="s">
        <v>1442</v>
      </c>
    </row>
    <row r="969" spans="3:4">
      <c r="C969" s="21" t="s">
        <v>483</v>
      </c>
      <c r="D969" s="22" t="s">
        <v>1443</v>
      </c>
    </row>
    <row r="970" spans="3:4">
      <c r="C970" s="21" t="s">
        <v>483</v>
      </c>
      <c r="D970" s="22" t="s">
        <v>1444</v>
      </c>
    </row>
    <row r="971" spans="3:4">
      <c r="C971" s="21" t="s">
        <v>483</v>
      </c>
      <c r="D971" s="22" t="s">
        <v>1445</v>
      </c>
    </row>
    <row r="972" spans="3:4">
      <c r="C972" s="21" t="s">
        <v>483</v>
      </c>
      <c r="D972" s="22" t="s">
        <v>1446</v>
      </c>
    </row>
    <row r="973" spans="3:4">
      <c r="C973" s="21" t="s">
        <v>483</v>
      </c>
      <c r="D973" s="22" t="s">
        <v>1447</v>
      </c>
    </row>
    <row r="974" spans="3:4">
      <c r="C974" s="21" t="s">
        <v>483</v>
      </c>
      <c r="D974" s="22" t="s">
        <v>1448</v>
      </c>
    </row>
    <row r="975" spans="3:4">
      <c r="C975" s="21" t="s">
        <v>483</v>
      </c>
      <c r="D975" s="22" t="s">
        <v>1449</v>
      </c>
    </row>
    <row r="976" spans="3:4">
      <c r="C976" s="21" t="s">
        <v>483</v>
      </c>
      <c r="D976" s="22" t="s">
        <v>1450</v>
      </c>
    </row>
    <row r="977" spans="3:4">
      <c r="C977" s="21" t="s">
        <v>483</v>
      </c>
      <c r="D977" s="22" t="s">
        <v>1451</v>
      </c>
    </row>
    <row r="978" spans="3:4">
      <c r="C978" s="21" t="s">
        <v>483</v>
      </c>
      <c r="D978" s="22" t="s">
        <v>1452</v>
      </c>
    </row>
    <row r="979" spans="3:4">
      <c r="C979" s="21" t="s">
        <v>483</v>
      </c>
      <c r="D979" s="22" t="s">
        <v>1453</v>
      </c>
    </row>
    <row r="980" spans="3:4">
      <c r="C980" s="21" t="s">
        <v>483</v>
      </c>
      <c r="D980" s="22" t="s">
        <v>1454</v>
      </c>
    </row>
    <row r="981" spans="3:4">
      <c r="C981" s="21" t="s">
        <v>483</v>
      </c>
      <c r="D981" s="22" t="s">
        <v>1455</v>
      </c>
    </row>
    <row r="982" spans="3:4">
      <c r="C982" s="21" t="s">
        <v>483</v>
      </c>
      <c r="D982" s="22" t="s">
        <v>1456</v>
      </c>
    </row>
    <row r="983" spans="3:4">
      <c r="C983" s="21" t="s">
        <v>483</v>
      </c>
      <c r="D983" s="22" t="s">
        <v>1457</v>
      </c>
    </row>
    <row r="984" spans="3:4">
      <c r="C984" s="21" t="s">
        <v>483</v>
      </c>
      <c r="D984" s="22" t="s">
        <v>1458</v>
      </c>
    </row>
    <row r="985" spans="3:4">
      <c r="C985" s="21" t="s">
        <v>483</v>
      </c>
      <c r="D985" s="22" t="s">
        <v>1459</v>
      </c>
    </row>
    <row r="986" spans="3:4">
      <c r="C986" s="21" t="s">
        <v>483</v>
      </c>
      <c r="D986" s="22" t="s">
        <v>1460</v>
      </c>
    </row>
    <row r="987" spans="3:4">
      <c r="C987" s="21" t="s">
        <v>483</v>
      </c>
      <c r="D987" s="22" t="s">
        <v>643</v>
      </c>
    </row>
    <row r="988" spans="3:4">
      <c r="C988" s="21" t="s">
        <v>483</v>
      </c>
      <c r="D988" s="22" t="s">
        <v>1461</v>
      </c>
    </row>
    <row r="989" spans="3:4">
      <c r="C989" s="21" t="s">
        <v>483</v>
      </c>
      <c r="D989" s="22" t="s">
        <v>1462</v>
      </c>
    </row>
    <row r="990" spans="3:4">
      <c r="C990" s="21" t="s">
        <v>483</v>
      </c>
      <c r="D990" s="22" t="s">
        <v>1463</v>
      </c>
    </row>
    <row r="991" spans="3:4">
      <c r="C991" s="21" t="s">
        <v>483</v>
      </c>
      <c r="D991" s="22" t="s">
        <v>1464</v>
      </c>
    </row>
    <row r="992" spans="3:4">
      <c r="C992" s="21" t="s">
        <v>483</v>
      </c>
      <c r="D992" s="22" t="s">
        <v>528</v>
      </c>
    </row>
    <row r="993" spans="3:4">
      <c r="C993" s="21" t="s">
        <v>485</v>
      </c>
      <c r="D993" s="22" t="s">
        <v>1465</v>
      </c>
    </row>
    <row r="994" spans="3:4">
      <c r="C994" s="21" t="s">
        <v>485</v>
      </c>
      <c r="D994" s="22" t="s">
        <v>1466</v>
      </c>
    </row>
    <row r="995" spans="3:4">
      <c r="C995" s="21" t="s">
        <v>485</v>
      </c>
      <c r="D995" s="22" t="s">
        <v>1467</v>
      </c>
    </row>
    <row r="996" spans="3:4">
      <c r="C996" s="21" t="s">
        <v>485</v>
      </c>
      <c r="D996" s="22" t="s">
        <v>1468</v>
      </c>
    </row>
    <row r="997" spans="3:4">
      <c r="C997" s="21" t="s">
        <v>485</v>
      </c>
      <c r="D997" s="22" t="s">
        <v>1469</v>
      </c>
    </row>
    <row r="998" spans="3:4">
      <c r="C998" s="21" t="s">
        <v>485</v>
      </c>
      <c r="D998" s="22" t="s">
        <v>1470</v>
      </c>
    </row>
    <row r="999" spans="3:4">
      <c r="C999" s="21" t="s">
        <v>485</v>
      </c>
      <c r="D999" s="22" t="s">
        <v>1471</v>
      </c>
    </row>
    <row r="1000" spans="3:4">
      <c r="C1000" s="21" t="s">
        <v>485</v>
      </c>
      <c r="D1000" s="22" t="s">
        <v>1472</v>
      </c>
    </row>
    <row r="1001" spans="3:4">
      <c r="C1001" s="21" t="s">
        <v>485</v>
      </c>
      <c r="D1001" s="22" t="s">
        <v>1473</v>
      </c>
    </row>
    <row r="1002" spans="3:4">
      <c r="C1002" s="21" t="s">
        <v>485</v>
      </c>
      <c r="D1002" s="22" t="s">
        <v>1474</v>
      </c>
    </row>
    <row r="1003" spans="3:4">
      <c r="C1003" s="21" t="s">
        <v>485</v>
      </c>
      <c r="D1003" s="22" t="s">
        <v>1475</v>
      </c>
    </row>
    <row r="1004" spans="3:4">
      <c r="C1004" s="21" t="s">
        <v>485</v>
      </c>
      <c r="D1004" s="22" t="s">
        <v>1476</v>
      </c>
    </row>
    <row r="1005" spans="3:4">
      <c r="C1005" s="21" t="s">
        <v>485</v>
      </c>
      <c r="D1005" s="22" t="s">
        <v>1477</v>
      </c>
    </row>
    <row r="1006" spans="3:4">
      <c r="C1006" s="21" t="s">
        <v>485</v>
      </c>
      <c r="D1006" s="22" t="s">
        <v>1478</v>
      </c>
    </row>
    <row r="1007" spans="3:4">
      <c r="C1007" s="21" t="s">
        <v>485</v>
      </c>
      <c r="D1007" s="22" t="s">
        <v>1479</v>
      </c>
    </row>
    <row r="1008" spans="3:4">
      <c r="C1008" s="21" t="s">
        <v>485</v>
      </c>
      <c r="D1008" s="22" t="s">
        <v>1480</v>
      </c>
    </row>
    <row r="1009" spans="3:4">
      <c r="C1009" s="21" t="s">
        <v>485</v>
      </c>
      <c r="D1009" s="22" t="s">
        <v>1481</v>
      </c>
    </row>
    <row r="1010" spans="3:4">
      <c r="C1010" s="21" t="s">
        <v>485</v>
      </c>
      <c r="D1010" s="22" t="s">
        <v>1482</v>
      </c>
    </row>
    <row r="1011" spans="3:4">
      <c r="C1011" s="21" t="s">
        <v>485</v>
      </c>
      <c r="D1011" s="22" t="s">
        <v>1483</v>
      </c>
    </row>
    <row r="1012" spans="3:4">
      <c r="C1012" s="21" t="s">
        <v>485</v>
      </c>
      <c r="D1012" s="22" t="s">
        <v>1484</v>
      </c>
    </row>
    <row r="1013" spans="3:4">
      <c r="C1013" s="21" t="s">
        <v>485</v>
      </c>
      <c r="D1013" s="22" t="s">
        <v>1485</v>
      </c>
    </row>
    <row r="1014" spans="3:4">
      <c r="C1014" s="21" t="s">
        <v>485</v>
      </c>
      <c r="D1014" s="22" t="s">
        <v>1486</v>
      </c>
    </row>
    <row r="1015" spans="3:4">
      <c r="C1015" s="21" t="s">
        <v>485</v>
      </c>
      <c r="D1015" s="22" t="s">
        <v>1487</v>
      </c>
    </row>
    <row r="1016" spans="3:4">
      <c r="C1016" s="21" t="s">
        <v>485</v>
      </c>
      <c r="D1016" s="22" t="s">
        <v>1488</v>
      </c>
    </row>
    <row r="1017" spans="3:4">
      <c r="C1017" s="21" t="s">
        <v>485</v>
      </c>
      <c r="D1017" s="22" t="s">
        <v>1489</v>
      </c>
    </row>
    <row r="1018" spans="3:4">
      <c r="C1018" s="21" t="s">
        <v>485</v>
      </c>
      <c r="D1018" s="22" t="s">
        <v>1490</v>
      </c>
    </row>
    <row r="1019" spans="3:4">
      <c r="C1019" s="21" t="s">
        <v>485</v>
      </c>
      <c r="D1019" s="22" t="s">
        <v>1491</v>
      </c>
    </row>
    <row r="1020" spans="3:4">
      <c r="C1020" s="21" t="s">
        <v>485</v>
      </c>
      <c r="D1020" s="22" t="s">
        <v>1492</v>
      </c>
    </row>
    <row r="1021" spans="3:4">
      <c r="C1021" s="21" t="s">
        <v>485</v>
      </c>
      <c r="D1021" s="22" t="s">
        <v>1493</v>
      </c>
    </row>
    <row r="1022" spans="3:4">
      <c r="C1022" s="21" t="s">
        <v>485</v>
      </c>
      <c r="D1022" s="22" t="s">
        <v>1494</v>
      </c>
    </row>
    <row r="1023" spans="3:4">
      <c r="C1023" s="21" t="s">
        <v>485</v>
      </c>
      <c r="D1023" s="22" t="s">
        <v>1495</v>
      </c>
    </row>
    <row r="1024" spans="3:4">
      <c r="C1024" s="21" t="s">
        <v>485</v>
      </c>
      <c r="D1024" s="22" t="s">
        <v>1496</v>
      </c>
    </row>
    <row r="1025" spans="3:4">
      <c r="C1025" s="21" t="s">
        <v>485</v>
      </c>
      <c r="D1025" s="22" t="s">
        <v>1497</v>
      </c>
    </row>
    <row r="1026" spans="3:4">
      <c r="C1026" s="21" t="s">
        <v>485</v>
      </c>
      <c r="D1026" s="22" t="s">
        <v>1498</v>
      </c>
    </row>
    <row r="1027" spans="3:4">
      <c r="C1027" s="21" t="s">
        <v>485</v>
      </c>
      <c r="D1027" s="22" t="s">
        <v>1499</v>
      </c>
    </row>
    <row r="1028" spans="3:4">
      <c r="C1028" s="21" t="s">
        <v>485</v>
      </c>
      <c r="D1028" s="22" t="s">
        <v>1500</v>
      </c>
    </row>
    <row r="1029" spans="3:4">
      <c r="C1029" s="21" t="s">
        <v>485</v>
      </c>
      <c r="D1029" s="22" t="s">
        <v>1501</v>
      </c>
    </row>
    <row r="1030" spans="3:4">
      <c r="C1030" s="21" t="s">
        <v>485</v>
      </c>
      <c r="D1030" s="22" t="s">
        <v>1502</v>
      </c>
    </row>
    <row r="1031" spans="3:4">
      <c r="C1031" s="21" t="s">
        <v>485</v>
      </c>
      <c r="D1031" s="22" t="s">
        <v>1503</v>
      </c>
    </row>
    <row r="1032" spans="3:4">
      <c r="C1032" s="21" t="s">
        <v>485</v>
      </c>
      <c r="D1032" s="22" t="s">
        <v>1504</v>
      </c>
    </row>
    <row r="1033" spans="3:4">
      <c r="C1033" s="21" t="s">
        <v>485</v>
      </c>
      <c r="D1033" s="22" t="s">
        <v>1505</v>
      </c>
    </row>
    <row r="1034" spans="3:4">
      <c r="C1034" s="21" t="s">
        <v>485</v>
      </c>
      <c r="D1034" s="22" t="s">
        <v>1506</v>
      </c>
    </row>
    <row r="1035" spans="3:4">
      <c r="C1035" s="21" t="s">
        <v>485</v>
      </c>
      <c r="D1035" s="22" t="s">
        <v>1507</v>
      </c>
    </row>
    <row r="1036" spans="3:4">
      <c r="C1036" s="21" t="s">
        <v>485</v>
      </c>
      <c r="D1036" s="22" t="s">
        <v>1508</v>
      </c>
    </row>
    <row r="1037" spans="3:4">
      <c r="C1037" s="21" t="s">
        <v>485</v>
      </c>
      <c r="D1037" s="22" t="s">
        <v>1509</v>
      </c>
    </row>
    <row r="1038" spans="3:4">
      <c r="C1038" s="21" t="s">
        <v>485</v>
      </c>
      <c r="D1038" s="22" t="s">
        <v>1510</v>
      </c>
    </row>
    <row r="1039" spans="3:4">
      <c r="C1039" s="21" t="s">
        <v>485</v>
      </c>
      <c r="D1039" s="22" t="s">
        <v>1511</v>
      </c>
    </row>
    <row r="1040" spans="3:4">
      <c r="C1040" s="21" t="s">
        <v>485</v>
      </c>
      <c r="D1040" s="22" t="s">
        <v>1512</v>
      </c>
    </row>
    <row r="1041" spans="3:4">
      <c r="C1041" s="21" t="s">
        <v>485</v>
      </c>
      <c r="D1041" s="22" t="s">
        <v>1287</v>
      </c>
    </row>
    <row r="1042" spans="3:4">
      <c r="C1042" s="21" t="s">
        <v>485</v>
      </c>
      <c r="D1042" s="22" t="s">
        <v>1513</v>
      </c>
    </row>
    <row r="1043" spans="3:4">
      <c r="C1043" s="21" t="s">
        <v>485</v>
      </c>
      <c r="D1043" s="22" t="s">
        <v>1514</v>
      </c>
    </row>
    <row r="1044" spans="3:4">
      <c r="C1044" s="21" t="s">
        <v>485</v>
      </c>
      <c r="D1044" s="22" t="s">
        <v>1515</v>
      </c>
    </row>
    <row r="1045" spans="3:4">
      <c r="C1045" s="21" t="s">
        <v>485</v>
      </c>
      <c r="D1045" s="22" t="s">
        <v>1516</v>
      </c>
    </row>
    <row r="1046" spans="3:4">
      <c r="C1046" s="21" t="s">
        <v>485</v>
      </c>
      <c r="D1046" s="22" t="s">
        <v>1517</v>
      </c>
    </row>
    <row r="1047" spans="3:4">
      <c r="C1047" s="21" t="s">
        <v>487</v>
      </c>
      <c r="D1047" s="22" t="s">
        <v>1518</v>
      </c>
    </row>
    <row r="1048" spans="3:4">
      <c r="C1048" s="21" t="s">
        <v>487</v>
      </c>
      <c r="D1048" s="22" t="s">
        <v>1519</v>
      </c>
    </row>
    <row r="1049" spans="3:4">
      <c r="C1049" s="21" t="s">
        <v>487</v>
      </c>
      <c r="D1049" s="22" t="s">
        <v>1520</v>
      </c>
    </row>
    <row r="1050" spans="3:4">
      <c r="C1050" s="21" t="s">
        <v>487</v>
      </c>
      <c r="D1050" s="22" t="s">
        <v>1521</v>
      </c>
    </row>
    <row r="1051" spans="3:4">
      <c r="C1051" s="21" t="s">
        <v>487</v>
      </c>
      <c r="D1051" s="22" t="s">
        <v>1522</v>
      </c>
    </row>
    <row r="1052" spans="3:4">
      <c r="C1052" s="21" t="s">
        <v>487</v>
      </c>
      <c r="D1052" s="22" t="s">
        <v>1523</v>
      </c>
    </row>
    <row r="1053" spans="3:4">
      <c r="C1053" s="21" t="s">
        <v>487</v>
      </c>
      <c r="D1053" s="22" t="s">
        <v>1524</v>
      </c>
    </row>
    <row r="1054" spans="3:4">
      <c r="C1054" s="21" t="s">
        <v>487</v>
      </c>
      <c r="D1054" s="22" t="s">
        <v>1525</v>
      </c>
    </row>
    <row r="1055" spans="3:4">
      <c r="C1055" s="21" t="s">
        <v>487</v>
      </c>
      <c r="D1055" s="22" t="s">
        <v>1526</v>
      </c>
    </row>
    <row r="1056" spans="3:4">
      <c r="C1056" s="21" t="s">
        <v>487</v>
      </c>
      <c r="D1056" s="22" t="s">
        <v>1527</v>
      </c>
    </row>
    <row r="1057" spans="3:4">
      <c r="C1057" s="21" t="s">
        <v>487</v>
      </c>
      <c r="D1057" s="22" t="s">
        <v>1528</v>
      </c>
    </row>
    <row r="1058" spans="3:4">
      <c r="C1058" s="21" t="s">
        <v>487</v>
      </c>
      <c r="D1058" s="22" t="s">
        <v>1529</v>
      </c>
    </row>
    <row r="1059" spans="3:4">
      <c r="C1059" s="21" t="s">
        <v>487</v>
      </c>
      <c r="D1059" s="22" t="s">
        <v>1530</v>
      </c>
    </row>
    <row r="1060" spans="3:4">
      <c r="C1060" s="21" t="s">
        <v>487</v>
      </c>
      <c r="D1060" s="22" t="s">
        <v>1531</v>
      </c>
    </row>
    <row r="1061" spans="3:4">
      <c r="C1061" s="21" t="s">
        <v>487</v>
      </c>
      <c r="D1061" s="22" t="s">
        <v>1532</v>
      </c>
    </row>
    <row r="1062" spans="3:4">
      <c r="C1062" s="21" t="s">
        <v>487</v>
      </c>
      <c r="D1062" s="22" t="s">
        <v>1533</v>
      </c>
    </row>
    <row r="1063" spans="3:4">
      <c r="C1063" s="21" t="s">
        <v>487</v>
      </c>
      <c r="D1063" s="22" t="s">
        <v>1534</v>
      </c>
    </row>
    <row r="1064" spans="3:4">
      <c r="C1064" s="21" t="s">
        <v>487</v>
      </c>
      <c r="D1064" s="22" t="s">
        <v>823</v>
      </c>
    </row>
    <row r="1065" spans="3:4">
      <c r="C1065" s="21" t="s">
        <v>487</v>
      </c>
      <c r="D1065" s="22" t="s">
        <v>1535</v>
      </c>
    </row>
    <row r="1066" spans="3:4">
      <c r="C1066" s="21" t="s">
        <v>487</v>
      </c>
      <c r="D1066" s="22" t="s">
        <v>1536</v>
      </c>
    </row>
    <row r="1067" spans="3:4">
      <c r="C1067" s="21" t="s">
        <v>487</v>
      </c>
      <c r="D1067" s="22" t="s">
        <v>997</v>
      </c>
    </row>
    <row r="1068" spans="3:4">
      <c r="C1068" s="21" t="s">
        <v>487</v>
      </c>
      <c r="D1068" s="22" t="s">
        <v>1537</v>
      </c>
    </row>
    <row r="1069" spans="3:4">
      <c r="C1069" s="21" t="s">
        <v>487</v>
      </c>
      <c r="D1069" s="22" t="s">
        <v>1538</v>
      </c>
    </row>
    <row r="1070" spans="3:4">
      <c r="C1070" s="21" t="s">
        <v>487</v>
      </c>
      <c r="D1070" s="22" t="s">
        <v>1539</v>
      </c>
    </row>
    <row r="1071" spans="3:4">
      <c r="C1071" s="21" t="s">
        <v>487</v>
      </c>
      <c r="D1071" s="22" t="s">
        <v>1540</v>
      </c>
    </row>
    <row r="1072" spans="3:4">
      <c r="C1072" s="21" t="s">
        <v>487</v>
      </c>
      <c r="D1072" s="22" t="s">
        <v>1541</v>
      </c>
    </row>
    <row r="1073" spans="3:4">
      <c r="C1073" s="21" t="s">
        <v>487</v>
      </c>
      <c r="D1073" s="22" t="s">
        <v>1542</v>
      </c>
    </row>
    <row r="1074" spans="3:4">
      <c r="C1074" s="21" t="s">
        <v>487</v>
      </c>
      <c r="D1074" s="22" t="s">
        <v>1543</v>
      </c>
    </row>
    <row r="1075" spans="3:4">
      <c r="C1075" s="21" t="s">
        <v>487</v>
      </c>
      <c r="D1075" s="22" t="s">
        <v>1544</v>
      </c>
    </row>
    <row r="1076" spans="3:4">
      <c r="C1076" s="21" t="s">
        <v>489</v>
      </c>
      <c r="D1076" s="22" t="s">
        <v>1545</v>
      </c>
    </row>
    <row r="1077" spans="3:4">
      <c r="C1077" s="21" t="s">
        <v>489</v>
      </c>
      <c r="D1077" s="22" t="s">
        <v>1546</v>
      </c>
    </row>
    <row r="1078" spans="3:4">
      <c r="C1078" s="21" t="s">
        <v>489</v>
      </c>
      <c r="D1078" s="22" t="s">
        <v>1547</v>
      </c>
    </row>
    <row r="1079" spans="3:4">
      <c r="C1079" s="21" t="s">
        <v>489</v>
      </c>
      <c r="D1079" s="22" t="s">
        <v>1548</v>
      </c>
    </row>
    <row r="1080" spans="3:4">
      <c r="C1080" s="21" t="s">
        <v>489</v>
      </c>
      <c r="D1080" s="22" t="s">
        <v>1549</v>
      </c>
    </row>
    <row r="1081" spans="3:4">
      <c r="C1081" s="21" t="s">
        <v>489</v>
      </c>
      <c r="D1081" s="22" t="s">
        <v>1550</v>
      </c>
    </row>
    <row r="1082" spans="3:4">
      <c r="C1082" s="21" t="s">
        <v>489</v>
      </c>
      <c r="D1082" s="22" t="s">
        <v>1551</v>
      </c>
    </row>
    <row r="1083" spans="3:4">
      <c r="C1083" s="21" t="s">
        <v>489</v>
      </c>
      <c r="D1083" s="22" t="s">
        <v>1552</v>
      </c>
    </row>
    <row r="1084" spans="3:4">
      <c r="C1084" s="21" t="s">
        <v>489</v>
      </c>
      <c r="D1084" s="22" t="s">
        <v>1553</v>
      </c>
    </row>
    <row r="1085" spans="3:4">
      <c r="C1085" s="21" t="s">
        <v>489</v>
      </c>
      <c r="D1085" s="22" t="s">
        <v>1554</v>
      </c>
    </row>
    <row r="1086" spans="3:4">
      <c r="C1086" s="21" t="s">
        <v>489</v>
      </c>
      <c r="D1086" s="22" t="s">
        <v>1555</v>
      </c>
    </row>
    <row r="1087" spans="3:4">
      <c r="C1087" s="21" t="s">
        <v>489</v>
      </c>
      <c r="D1087" s="22" t="s">
        <v>1556</v>
      </c>
    </row>
    <row r="1088" spans="3:4">
      <c r="C1088" s="21" t="s">
        <v>489</v>
      </c>
      <c r="D1088" s="22" t="s">
        <v>1557</v>
      </c>
    </row>
    <row r="1089" spans="3:4">
      <c r="C1089" s="21" t="s">
        <v>489</v>
      </c>
      <c r="D1089" s="22" t="s">
        <v>1558</v>
      </c>
    </row>
    <row r="1090" spans="3:4">
      <c r="C1090" s="21" t="s">
        <v>489</v>
      </c>
      <c r="D1090" s="22" t="s">
        <v>1559</v>
      </c>
    </row>
    <row r="1091" spans="3:4">
      <c r="C1091" s="21" t="s">
        <v>489</v>
      </c>
      <c r="D1091" s="22" t="s">
        <v>1560</v>
      </c>
    </row>
    <row r="1092" spans="3:4">
      <c r="C1092" s="21" t="s">
        <v>489</v>
      </c>
      <c r="D1092" s="22" t="s">
        <v>1561</v>
      </c>
    </row>
    <row r="1093" spans="3:4">
      <c r="C1093" s="21" t="s">
        <v>489</v>
      </c>
      <c r="D1093" s="22" t="s">
        <v>1562</v>
      </c>
    </row>
    <row r="1094" spans="3:4">
      <c r="C1094" s="21" t="s">
        <v>489</v>
      </c>
      <c r="D1094" s="22" t="s">
        <v>1563</v>
      </c>
    </row>
    <row r="1095" spans="3:4">
      <c r="C1095" s="21" t="s">
        <v>491</v>
      </c>
      <c r="D1095" s="22" t="s">
        <v>1564</v>
      </c>
    </row>
    <row r="1096" spans="3:4">
      <c r="C1096" s="21" t="s">
        <v>491</v>
      </c>
      <c r="D1096" s="22" t="s">
        <v>1565</v>
      </c>
    </row>
    <row r="1097" spans="3:4">
      <c r="C1097" s="21" t="s">
        <v>491</v>
      </c>
      <c r="D1097" s="22" t="s">
        <v>1566</v>
      </c>
    </row>
    <row r="1098" spans="3:4">
      <c r="C1098" s="21" t="s">
        <v>491</v>
      </c>
      <c r="D1098" s="22" t="s">
        <v>1567</v>
      </c>
    </row>
    <row r="1099" spans="3:4">
      <c r="C1099" s="21" t="s">
        <v>491</v>
      </c>
      <c r="D1099" s="22" t="s">
        <v>1568</v>
      </c>
    </row>
    <row r="1100" spans="3:4">
      <c r="C1100" s="21" t="s">
        <v>491</v>
      </c>
      <c r="D1100" s="22" t="s">
        <v>1569</v>
      </c>
    </row>
    <row r="1101" spans="3:4">
      <c r="C1101" s="21" t="s">
        <v>491</v>
      </c>
      <c r="D1101" s="22" t="s">
        <v>1570</v>
      </c>
    </row>
    <row r="1102" spans="3:4">
      <c r="C1102" s="21" t="s">
        <v>491</v>
      </c>
      <c r="D1102" s="22" t="s">
        <v>1571</v>
      </c>
    </row>
    <row r="1103" spans="3:4">
      <c r="C1103" s="21" t="s">
        <v>491</v>
      </c>
      <c r="D1103" s="22" t="s">
        <v>1572</v>
      </c>
    </row>
    <row r="1104" spans="3:4">
      <c r="C1104" s="21" t="s">
        <v>491</v>
      </c>
      <c r="D1104" s="22" t="s">
        <v>1573</v>
      </c>
    </row>
    <row r="1105" spans="3:4">
      <c r="C1105" s="21" t="s">
        <v>491</v>
      </c>
      <c r="D1105" s="22" t="s">
        <v>1574</v>
      </c>
    </row>
    <row r="1106" spans="3:4">
      <c r="C1106" s="21" t="s">
        <v>491</v>
      </c>
      <c r="D1106" s="22" t="s">
        <v>1575</v>
      </c>
    </row>
    <row r="1107" spans="3:4">
      <c r="C1107" s="21" t="s">
        <v>491</v>
      </c>
      <c r="D1107" s="22" t="s">
        <v>1576</v>
      </c>
    </row>
    <row r="1108" spans="3:4">
      <c r="C1108" s="21" t="s">
        <v>491</v>
      </c>
      <c r="D1108" s="22" t="s">
        <v>1577</v>
      </c>
    </row>
    <row r="1109" spans="3:4">
      <c r="C1109" s="21" t="s">
        <v>491</v>
      </c>
      <c r="D1109" s="22" t="s">
        <v>1578</v>
      </c>
    </row>
    <row r="1110" spans="3:4">
      <c r="C1110" s="21" t="s">
        <v>491</v>
      </c>
      <c r="D1110" s="22" t="s">
        <v>1579</v>
      </c>
    </row>
    <row r="1111" spans="3:4">
      <c r="C1111" s="21" t="s">
        <v>491</v>
      </c>
      <c r="D1111" s="22" t="s">
        <v>1580</v>
      </c>
    </row>
    <row r="1112" spans="3:4">
      <c r="C1112" s="21" t="s">
        <v>491</v>
      </c>
      <c r="D1112" s="22" t="s">
        <v>1581</v>
      </c>
    </row>
    <row r="1113" spans="3:4">
      <c r="C1113" s="21" t="s">
        <v>491</v>
      </c>
      <c r="D1113" s="22" t="s">
        <v>1582</v>
      </c>
    </row>
    <row r="1114" spans="3:4">
      <c r="C1114" s="21" t="s">
        <v>491</v>
      </c>
      <c r="D1114" s="22" t="s">
        <v>1583</v>
      </c>
    </row>
    <row r="1115" spans="3:4">
      <c r="C1115" s="21" t="s">
        <v>491</v>
      </c>
      <c r="D1115" s="22" t="s">
        <v>1584</v>
      </c>
    </row>
    <row r="1116" spans="3:4">
      <c r="C1116" s="21" t="s">
        <v>491</v>
      </c>
      <c r="D1116" s="22" t="s">
        <v>1585</v>
      </c>
    </row>
    <row r="1117" spans="3:4">
      <c r="C1117" s="21" t="s">
        <v>491</v>
      </c>
      <c r="D1117" s="22" t="s">
        <v>1586</v>
      </c>
    </row>
    <row r="1118" spans="3:4">
      <c r="C1118" s="21" t="s">
        <v>491</v>
      </c>
      <c r="D1118" s="22" t="s">
        <v>1587</v>
      </c>
    </row>
    <row r="1119" spans="3:4">
      <c r="C1119" s="21" t="s">
        <v>491</v>
      </c>
      <c r="D1119" s="22" t="s">
        <v>1588</v>
      </c>
    </row>
    <row r="1120" spans="3:4">
      <c r="C1120" s="21" t="s">
        <v>491</v>
      </c>
      <c r="D1120" s="22" t="s">
        <v>1589</v>
      </c>
    </row>
    <row r="1121" spans="3:4">
      <c r="C1121" s="21" t="s">
        <v>493</v>
      </c>
      <c r="D1121" s="22" t="s">
        <v>1590</v>
      </c>
    </row>
    <row r="1122" spans="3:4">
      <c r="C1122" s="21" t="s">
        <v>493</v>
      </c>
      <c r="D1122" s="22" t="s">
        <v>1591</v>
      </c>
    </row>
    <row r="1123" spans="3:4">
      <c r="C1123" s="21" t="s">
        <v>493</v>
      </c>
      <c r="D1123" s="22" t="s">
        <v>1592</v>
      </c>
    </row>
    <row r="1124" spans="3:4">
      <c r="C1124" s="21" t="s">
        <v>493</v>
      </c>
      <c r="D1124" s="22" t="s">
        <v>1593</v>
      </c>
    </row>
    <row r="1125" spans="3:4">
      <c r="C1125" s="21" t="s">
        <v>493</v>
      </c>
      <c r="D1125" s="22" t="s">
        <v>1594</v>
      </c>
    </row>
    <row r="1126" spans="3:4">
      <c r="C1126" s="21" t="s">
        <v>493</v>
      </c>
      <c r="D1126" s="22" t="s">
        <v>1595</v>
      </c>
    </row>
    <row r="1127" spans="3:4">
      <c r="C1127" s="21" t="s">
        <v>493</v>
      </c>
      <c r="D1127" s="22" t="s">
        <v>1596</v>
      </c>
    </row>
    <row r="1128" spans="3:4">
      <c r="C1128" s="21" t="s">
        <v>493</v>
      </c>
      <c r="D1128" s="22" t="s">
        <v>1597</v>
      </c>
    </row>
    <row r="1129" spans="3:4">
      <c r="C1129" s="21" t="s">
        <v>493</v>
      </c>
      <c r="D1129" s="22" t="s">
        <v>1598</v>
      </c>
    </row>
    <row r="1130" spans="3:4">
      <c r="C1130" s="21" t="s">
        <v>493</v>
      </c>
      <c r="D1130" s="22" t="s">
        <v>1599</v>
      </c>
    </row>
    <row r="1131" spans="3:4">
      <c r="C1131" s="21" t="s">
        <v>493</v>
      </c>
      <c r="D1131" s="22" t="s">
        <v>1600</v>
      </c>
    </row>
    <row r="1132" spans="3:4">
      <c r="C1132" s="21" t="s">
        <v>493</v>
      </c>
      <c r="D1132" s="22" t="s">
        <v>1601</v>
      </c>
    </row>
    <row r="1133" spans="3:4">
      <c r="C1133" s="21" t="s">
        <v>493</v>
      </c>
      <c r="D1133" s="22" t="s">
        <v>1602</v>
      </c>
    </row>
    <row r="1134" spans="3:4">
      <c r="C1134" s="21" t="s">
        <v>493</v>
      </c>
      <c r="D1134" s="22" t="s">
        <v>1603</v>
      </c>
    </row>
    <row r="1135" spans="3:4">
      <c r="C1135" s="21" t="s">
        <v>493</v>
      </c>
      <c r="D1135" s="22" t="s">
        <v>1604</v>
      </c>
    </row>
    <row r="1136" spans="3:4">
      <c r="C1136" s="21" t="s">
        <v>493</v>
      </c>
      <c r="D1136" s="22" t="s">
        <v>1605</v>
      </c>
    </row>
    <row r="1137" spans="3:4">
      <c r="C1137" s="21" t="s">
        <v>493</v>
      </c>
      <c r="D1137" s="22" t="s">
        <v>1606</v>
      </c>
    </row>
    <row r="1138" spans="3:4">
      <c r="C1138" s="21" t="s">
        <v>493</v>
      </c>
      <c r="D1138" s="22" t="s">
        <v>1607</v>
      </c>
    </row>
    <row r="1139" spans="3:4">
      <c r="C1139" s="21" t="s">
        <v>493</v>
      </c>
      <c r="D1139" s="22" t="s">
        <v>1608</v>
      </c>
    </row>
    <row r="1140" spans="3:4">
      <c r="C1140" s="21" t="s">
        <v>493</v>
      </c>
      <c r="D1140" s="22" t="s">
        <v>1609</v>
      </c>
    </row>
    <row r="1141" spans="3:4">
      <c r="C1141" s="21" t="s">
        <v>493</v>
      </c>
      <c r="D1141" s="22" t="s">
        <v>1610</v>
      </c>
    </row>
    <row r="1142" spans="3:4">
      <c r="C1142" s="21" t="s">
        <v>493</v>
      </c>
      <c r="D1142" s="22" t="s">
        <v>1611</v>
      </c>
    </row>
    <row r="1143" spans="3:4">
      <c r="C1143" s="21" t="s">
        <v>493</v>
      </c>
      <c r="D1143" s="22" t="s">
        <v>1612</v>
      </c>
    </row>
    <row r="1144" spans="3:4">
      <c r="C1144" s="21" t="s">
        <v>493</v>
      </c>
      <c r="D1144" s="22" t="s">
        <v>1613</v>
      </c>
    </row>
    <row r="1145" spans="3:4">
      <c r="C1145" s="21" t="s">
        <v>493</v>
      </c>
      <c r="D1145" s="22" t="s">
        <v>1614</v>
      </c>
    </row>
    <row r="1146" spans="3:4">
      <c r="C1146" s="21" t="s">
        <v>493</v>
      </c>
      <c r="D1146" s="22" t="s">
        <v>1615</v>
      </c>
    </row>
    <row r="1147" spans="3:4">
      <c r="C1147" s="21" t="s">
        <v>493</v>
      </c>
      <c r="D1147" s="22" t="s">
        <v>1616</v>
      </c>
    </row>
    <row r="1148" spans="3:4">
      <c r="C1148" s="21" t="s">
        <v>493</v>
      </c>
      <c r="D1148" s="22" t="s">
        <v>1617</v>
      </c>
    </row>
    <row r="1149" spans="3:4">
      <c r="C1149" s="21" t="s">
        <v>493</v>
      </c>
      <c r="D1149" s="22" t="s">
        <v>1618</v>
      </c>
    </row>
    <row r="1150" spans="3:4">
      <c r="C1150" s="21" t="s">
        <v>493</v>
      </c>
      <c r="D1150" s="22" t="s">
        <v>1619</v>
      </c>
    </row>
    <row r="1151" spans="3:4">
      <c r="C1151" s="21" t="s">
        <v>493</v>
      </c>
      <c r="D1151" s="22" t="s">
        <v>1620</v>
      </c>
    </row>
    <row r="1152" spans="3:4">
      <c r="C1152" s="21" t="s">
        <v>493</v>
      </c>
      <c r="D1152" s="22" t="s">
        <v>1621</v>
      </c>
    </row>
    <row r="1153" spans="3:4">
      <c r="C1153" s="21" t="s">
        <v>493</v>
      </c>
      <c r="D1153" s="22" t="s">
        <v>1622</v>
      </c>
    </row>
    <row r="1154" spans="3:4">
      <c r="C1154" s="21" t="s">
        <v>493</v>
      </c>
      <c r="D1154" s="22" t="s">
        <v>1623</v>
      </c>
    </row>
    <row r="1155" spans="3:4">
      <c r="C1155" s="21" t="s">
        <v>493</v>
      </c>
      <c r="D1155" s="22" t="s">
        <v>1624</v>
      </c>
    </row>
    <row r="1156" spans="3:4">
      <c r="C1156" s="21" t="s">
        <v>493</v>
      </c>
      <c r="D1156" s="22" t="s">
        <v>1625</v>
      </c>
    </row>
    <row r="1157" spans="3:4">
      <c r="C1157" s="21" t="s">
        <v>493</v>
      </c>
      <c r="D1157" s="22" t="s">
        <v>1626</v>
      </c>
    </row>
    <row r="1158" spans="3:4">
      <c r="C1158" s="21" t="s">
        <v>493</v>
      </c>
      <c r="D1158" s="22" t="s">
        <v>1627</v>
      </c>
    </row>
    <row r="1159" spans="3:4">
      <c r="C1159" s="21" t="s">
        <v>493</v>
      </c>
      <c r="D1159" s="22" t="s">
        <v>1628</v>
      </c>
    </row>
    <row r="1160" spans="3:4">
      <c r="C1160" s="21" t="s">
        <v>493</v>
      </c>
      <c r="D1160" s="22" t="s">
        <v>1629</v>
      </c>
    </row>
    <row r="1161" spans="3:4">
      <c r="C1161" s="21" t="s">
        <v>493</v>
      </c>
      <c r="D1161" s="22" t="s">
        <v>1630</v>
      </c>
    </row>
    <row r="1162" spans="3:4">
      <c r="C1162" s="21" t="s">
        <v>493</v>
      </c>
      <c r="D1162" s="22" t="s">
        <v>1631</v>
      </c>
    </row>
    <row r="1163" spans="3:4">
      <c r="C1163" s="21" t="s">
        <v>493</v>
      </c>
      <c r="D1163" s="22" t="s">
        <v>1632</v>
      </c>
    </row>
    <row r="1164" spans="3:4">
      <c r="C1164" s="21" t="s">
        <v>495</v>
      </c>
      <c r="D1164" s="22" t="s">
        <v>1633</v>
      </c>
    </row>
    <row r="1165" spans="3:4">
      <c r="C1165" s="21" t="s">
        <v>495</v>
      </c>
      <c r="D1165" s="22" t="s">
        <v>1634</v>
      </c>
    </row>
    <row r="1166" spans="3:4">
      <c r="C1166" s="21" t="s">
        <v>495</v>
      </c>
      <c r="D1166" s="22" t="s">
        <v>1635</v>
      </c>
    </row>
    <row r="1167" spans="3:4">
      <c r="C1167" s="21" t="s">
        <v>495</v>
      </c>
      <c r="D1167" s="22" t="s">
        <v>1636</v>
      </c>
    </row>
    <row r="1168" spans="3:4">
      <c r="C1168" s="21" t="s">
        <v>495</v>
      </c>
      <c r="D1168" s="22" t="s">
        <v>1637</v>
      </c>
    </row>
    <row r="1169" spans="3:4">
      <c r="C1169" s="21" t="s">
        <v>495</v>
      </c>
      <c r="D1169" s="22" t="s">
        <v>1638</v>
      </c>
    </row>
    <row r="1170" spans="3:4">
      <c r="C1170" s="21" t="s">
        <v>495</v>
      </c>
      <c r="D1170" s="22" t="s">
        <v>1639</v>
      </c>
    </row>
    <row r="1171" spans="3:4">
      <c r="C1171" s="21" t="s">
        <v>495</v>
      </c>
      <c r="D1171" s="22" t="s">
        <v>1640</v>
      </c>
    </row>
    <row r="1172" spans="3:4">
      <c r="C1172" s="21" t="s">
        <v>495</v>
      </c>
      <c r="D1172" s="22" t="s">
        <v>1641</v>
      </c>
    </row>
    <row r="1173" spans="3:4">
      <c r="C1173" s="21" t="s">
        <v>495</v>
      </c>
      <c r="D1173" s="22" t="s">
        <v>1642</v>
      </c>
    </row>
    <row r="1174" spans="3:4">
      <c r="C1174" s="21" t="s">
        <v>495</v>
      </c>
      <c r="D1174" s="22" t="s">
        <v>1643</v>
      </c>
    </row>
    <row r="1175" spans="3:4">
      <c r="C1175" s="21" t="s">
        <v>495</v>
      </c>
      <c r="D1175" s="22" t="s">
        <v>1644</v>
      </c>
    </row>
    <row r="1176" spans="3:4">
      <c r="C1176" s="21" t="s">
        <v>495</v>
      </c>
      <c r="D1176" s="22" t="s">
        <v>1645</v>
      </c>
    </row>
    <row r="1177" spans="3:4">
      <c r="C1177" s="21" t="s">
        <v>495</v>
      </c>
      <c r="D1177" s="22" t="s">
        <v>1646</v>
      </c>
    </row>
    <row r="1178" spans="3:4">
      <c r="C1178" s="21" t="s">
        <v>495</v>
      </c>
      <c r="D1178" s="22" t="s">
        <v>1647</v>
      </c>
    </row>
    <row r="1179" spans="3:4">
      <c r="C1179" s="21" t="s">
        <v>495</v>
      </c>
      <c r="D1179" s="22" t="s">
        <v>1648</v>
      </c>
    </row>
    <row r="1180" spans="3:4">
      <c r="C1180" s="21" t="s">
        <v>495</v>
      </c>
      <c r="D1180" s="22" t="s">
        <v>1649</v>
      </c>
    </row>
    <row r="1181" spans="3:4">
      <c r="C1181" s="21" t="s">
        <v>495</v>
      </c>
      <c r="D1181" s="22" t="s">
        <v>1650</v>
      </c>
    </row>
    <row r="1182" spans="3:4">
      <c r="C1182" s="21" t="s">
        <v>495</v>
      </c>
      <c r="D1182" s="22" t="s">
        <v>1651</v>
      </c>
    </row>
    <row r="1183" spans="3:4">
      <c r="C1183" s="21" t="s">
        <v>495</v>
      </c>
      <c r="D1183" s="22" t="s">
        <v>1652</v>
      </c>
    </row>
    <row r="1184" spans="3:4">
      <c r="C1184" s="21" t="s">
        <v>495</v>
      </c>
      <c r="D1184" s="22" t="s">
        <v>1653</v>
      </c>
    </row>
    <row r="1185" spans="3:4">
      <c r="C1185" s="21" t="s">
        <v>495</v>
      </c>
      <c r="D1185" s="22" t="s">
        <v>1654</v>
      </c>
    </row>
    <row r="1186" spans="3:4">
      <c r="C1186" s="21" t="s">
        <v>495</v>
      </c>
      <c r="D1186" s="22" t="s">
        <v>1655</v>
      </c>
    </row>
    <row r="1187" spans="3:4">
      <c r="C1187" s="21" t="s">
        <v>495</v>
      </c>
      <c r="D1187" s="22" t="s">
        <v>1656</v>
      </c>
    </row>
    <row r="1188" spans="3:4">
      <c r="C1188" s="21" t="s">
        <v>495</v>
      </c>
      <c r="D1188" s="22" t="s">
        <v>1657</v>
      </c>
    </row>
    <row r="1189" spans="3:4">
      <c r="C1189" s="21" t="s">
        <v>495</v>
      </c>
      <c r="D1189" s="22" t="s">
        <v>1658</v>
      </c>
    </row>
    <row r="1190" spans="3:4">
      <c r="C1190" s="21" t="s">
        <v>495</v>
      </c>
      <c r="D1190" s="22" t="s">
        <v>1659</v>
      </c>
    </row>
    <row r="1191" spans="3:4">
      <c r="C1191" s="21" t="s">
        <v>495</v>
      </c>
      <c r="D1191" s="22" t="s">
        <v>1660</v>
      </c>
    </row>
    <row r="1192" spans="3:4">
      <c r="C1192" s="21" t="s">
        <v>495</v>
      </c>
      <c r="D1192" s="22" t="s">
        <v>1661</v>
      </c>
    </row>
    <row r="1193" spans="3:4">
      <c r="C1193" s="21" t="s">
        <v>495</v>
      </c>
      <c r="D1193" s="22" t="s">
        <v>1662</v>
      </c>
    </row>
    <row r="1194" spans="3:4">
      <c r="C1194" s="21" t="s">
        <v>495</v>
      </c>
      <c r="D1194" s="22" t="s">
        <v>1663</v>
      </c>
    </row>
    <row r="1195" spans="3:4">
      <c r="C1195" s="21" t="s">
        <v>495</v>
      </c>
      <c r="D1195" s="22" t="s">
        <v>1664</v>
      </c>
    </row>
    <row r="1196" spans="3:4">
      <c r="C1196" s="21" t="s">
        <v>495</v>
      </c>
      <c r="D1196" s="22" t="s">
        <v>1665</v>
      </c>
    </row>
    <row r="1197" spans="3:4">
      <c r="C1197" s="21" t="s">
        <v>495</v>
      </c>
      <c r="D1197" s="22" t="s">
        <v>1666</v>
      </c>
    </row>
    <row r="1198" spans="3:4">
      <c r="C1198" s="21" t="s">
        <v>495</v>
      </c>
      <c r="D1198" s="22" t="s">
        <v>1667</v>
      </c>
    </row>
    <row r="1199" spans="3:4">
      <c r="C1199" s="21" t="s">
        <v>495</v>
      </c>
      <c r="D1199" s="22" t="s">
        <v>1668</v>
      </c>
    </row>
    <row r="1200" spans="3:4">
      <c r="C1200" s="21" t="s">
        <v>495</v>
      </c>
      <c r="D1200" s="22" t="s">
        <v>1630</v>
      </c>
    </row>
    <row r="1201" spans="3:4">
      <c r="C1201" s="21" t="s">
        <v>495</v>
      </c>
      <c r="D1201" s="22" t="s">
        <v>1669</v>
      </c>
    </row>
    <row r="1202" spans="3:4">
      <c r="C1202" s="21" t="s">
        <v>495</v>
      </c>
      <c r="D1202" s="22" t="s">
        <v>1670</v>
      </c>
    </row>
    <row r="1203" spans="3:4">
      <c r="C1203" s="21" t="s">
        <v>495</v>
      </c>
      <c r="D1203" s="22" t="s">
        <v>1671</v>
      </c>
    </row>
    <row r="1204" spans="3:4">
      <c r="C1204" s="21" t="s">
        <v>495</v>
      </c>
      <c r="D1204" s="22" t="s">
        <v>1672</v>
      </c>
    </row>
    <row r="1205" spans="3:4">
      <c r="C1205" s="21" t="s">
        <v>497</v>
      </c>
      <c r="D1205" s="22" t="s">
        <v>1673</v>
      </c>
    </row>
    <row r="1206" spans="3:4">
      <c r="C1206" s="21" t="s">
        <v>497</v>
      </c>
      <c r="D1206" s="22" t="s">
        <v>1674</v>
      </c>
    </row>
    <row r="1207" spans="3:4">
      <c r="C1207" s="21" t="s">
        <v>497</v>
      </c>
      <c r="D1207" s="22" t="s">
        <v>1675</v>
      </c>
    </row>
    <row r="1208" spans="3:4">
      <c r="C1208" s="21" t="s">
        <v>497</v>
      </c>
      <c r="D1208" s="22" t="s">
        <v>1676</v>
      </c>
    </row>
    <row r="1209" spans="3:4">
      <c r="C1209" s="21" t="s">
        <v>497</v>
      </c>
      <c r="D1209" s="22" t="s">
        <v>1677</v>
      </c>
    </row>
    <row r="1210" spans="3:4">
      <c r="C1210" s="21" t="s">
        <v>497</v>
      </c>
      <c r="D1210" s="22" t="s">
        <v>1678</v>
      </c>
    </row>
    <row r="1211" spans="3:4">
      <c r="C1211" s="21" t="s">
        <v>497</v>
      </c>
      <c r="D1211" s="22" t="s">
        <v>1679</v>
      </c>
    </row>
    <row r="1212" spans="3:4">
      <c r="C1212" s="21" t="s">
        <v>497</v>
      </c>
      <c r="D1212" s="22" t="s">
        <v>1680</v>
      </c>
    </row>
    <row r="1213" spans="3:4">
      <c r="C1213" s="21" t="s">
        <v>497</v>
      </c>
      <c r="D1213" s="22" t="s">
        <v>1681</v>
      </c>
    </row>
    <row r="1214" spans="3:4">
      <c r="C1214" s="21" t="s">
        <v>497</v>
      </c>
      <c r="D1214" s="22" t="s">
        <v>1682</v>
      </c>
    </row>
    <row r="1215" spans="3:4">
      <c r="C1215" s="21" t="s">
        <v>497</v>
      </c>
      <c r="D1215" s="22" t="s">
        <v>1683</v>
      </c>
    </row>
    <row r="1216" spans="3:4">
      <c r="C1216" s="21" t="s">
        <v>497</v>
      </c>
      <c r="D1216" s="22" t="s">
        <v>1684</v>
      </c>
    </row>
    <row r="1217" spans="3:4">
      <c r="C1217" s="21" t="s">
        <v>497</v>
      </c>
      <c r="D1217" s="22" t="s">
        <v>1685</v>
      </c>
    </row>
    <row r="1218" spans="3:4">
      <c r="C1218" s="21" t="s">
        <v>497</v>
      </c>
      <c r="D1218" s="22" t="s">
        <v>1686</v>
      </c>
    </row>
    <row r="1219" spans="3:4">
      <c r="C1219" s="21" t="s">
        <v>497</v>
      </c>
      <c r="D1219" s="22" t="s">
        <v>1687</v>
      </c>
    </row>
    <row r="1220" spans="3:4">
      <c r="C1220" s="21" t="s">
        <v>497</v>
      </c>
      <c r="D1220" s="22" t="s">
        <v>1688</v>
      </c>
    </row>
    <row r="1221" spans="3:4">
      <c r="C1221" s="21" t="s">
        <v>497</v>
      </c>
      <c r="D1221" s="22" t="s">
        <v>1689</v>
      </c>
    </row>
    <row r="1222" spans="3:4">
      <c r="C1222" s="21" t="s">
        <v>497</v>
      </c>
      <c r="D1222" s="22" t="s">
        <v>834</v>
      </c>
    </row>
    <row r="1223" spans="3:4">
      <c r="C1223" s="21" t="s">
        <v>497</v>
      </c>
      <c r="D1223" s="22" t="s">
        <v>1690</v>
      </c>
    </row>
    <row r="1224" spans="3:4">
      <c r="C1224" s="21" t="s">
        <v>497</v>
      </c>
      <c r="D1224" s="22" t="s">
        <v>1691</v>
      </c>
    </row>
    <row r="1225" spans="3:4">
      <c r="C1225" s="21" t="s">
        <v>497</v>
      </c>
      <c r="D1225" s="22" t="s">
        <v>1692</v>
      </c>
    </row>
    <row r="1226" spans="3:4">
      <c r="C1226" s="21" t="s">
        <v>497</v>
      </c>
      <c r="D1226" s="22" t="s">
        <v>1693</v>
      </c>
    </row>
    <row r="1227" spans="3:4">
      <c r="C1227" s="21" t="s">
        <v>497</v>
      </c>
      <c r="D1227" s="22" t="s">
        <v>1694</v>
      </c>
    </row>
    <row r="1228" spans="3:4">
      <c r="C1228" s="21" t="s">
        <v>497</v>
      </c>
      <c r="D1228" s="22" t="s">
        <v>1695</v>
      </c>
    </row>
    <row r="1229" spans="3:4">
      <c r="C1229" s="21" t="s">
        <v>497</v>
      </c>
      <c r="D1229" s="22" t="s">
        <v>1696</v>
      </c>
    </row>
    <row r="1230" spans="3:4">
      <c r="C1230" s="21" t="s">
        <v>497</v>
      </c>
      <c r="D1230" s="22" t="s">
        <v>1697</v>
      </c>
    </row>
    <row r="1231" spans="3:4">
      <c r="C1231" s="21" t="s">
        <v>497</v>
      </c>
      <c r="D1231" s="22" t="s">
        <v>1698</v>
      </c>
    </row>
    <row r="1232" spans="3:4">
      <c r="C1232" s="21" t="s">
        <v>497</v>
      </c>
      <c r="D1232" s="22" t="s">
        <v>1699</v>
      </c>
    </row>
    <row r="1233" spans="3:4">
      <c r="C1233" s="21" t="s">
        <v>497</v>
      </c>
      <c r="D1233" s="22" t="s">
        <v>1700</v>
      </c>
    </row>
    <row r="1234" spans="3:4">
      <c r="C1234" s="21" t="s">
        <v>497</v>
      </c>
      <c r="D1234" s="22" t="s">
        <v>1701</v>
      </c>
    </row>
    <row r="1235" spans="3:4">
      <c r="C1235" s="21" t="s">
        <v>497</v>
      </c>
      <c r="D1235" s="22" t="s">
        <v>1702</v>
      </c>
    </row>
    <row r="1236" spans="3:4">
      <c r="C1236" s="21" t="s">
        <v>497</v>
      </c>
      <c r="D1236" s="22" t="s">
        <v>1703</v>
      </c>
    </row>
    <row r="1237" spans="3:4">
      <c r="C1237" s="21" t="s">
        <v>497</v>
      </c>
      <c r="D1237" s="22" t="s">
        <v>1704</v>
      </c>
    </row>
    <row r="1238" spans="3:4">
      <c r="C1238" s="21" t="s">
        <v>497</v>
      </c>
      <c r="D1238" s="22" t="s">
        <v>1705</v>
      </c>
    </row>
    <row r="1239" spans="3:4">
      <c r="C1239" s="21" t="s">
        <v>497</v>
      </c>
      <c r="D1239" s="22" t="s">
        <v>1706</v>
      </c>
    </row>
    <row r="1240" spans="3:4">
      <c r="C1240" s="21" t="s">
        <v>497</v>
      </c>
      <c r="D1240" s="22" t="s">
        <v>1707</v>
      </c>
    </row>
    <row r="1241" spans="3:4">
      <c r="C1241" s="21" t="s">
        <v>497</v>
      </c>
      <c r="D1241" s="22" t="s">
        <v>1708</v>
      </c>
    </row>
    <row r="1242" spans="3:4">
      <c r="C1242" s="21" t="s">
        <v>497</v>
      </c>
      <c r="D1242" s="22" t="s">
        <v>1337</v>
      </c>
    </row>
    <row r="1243" spans="3:4">
      <c r="C1243" s="21" t="s">
        <v>497</v>
      </c>
      <c r="D1243" s="22" t="s">
        <v>1709</v>
      </c>
    </row>
    <row r="1244" spans="3:4">
      <c r="C1244" s="21" t="s">
        <v>499</v>
      </c>
      <c r="D1244" s="22" t="s">
        <v>1710</v>
      </c>
    </row>
    <row r="1245" spans="3:4">
      <c r="C1245" s="21" t="s">
        <v>499</v>
      </c>
      <c r="D1245" s="22" t="s">
        <v>1711</v>
      </c>
    </row>
    <row r="1246" spans="3:4">
      <c r="C1246" s="21" t="s">
        <v>499</v>
      </c>
      <c r="D1246" s="22" t="s">
        <v>1712</v>
      </c>
    </row>
    <row r="1247" spans="3:4">
      <c r="C1247" s="21" t="s">
        <v>499</v>
      </c>
      <c r="D1247" s="22" t="s">
        <v>1713</v>
      </c>
    </row>
    <row r="1248" spans="3:4">
      <c r="C1248" s="21" t="s">
        <v>499</v>
      </c>
      <c r="D1248" s="22" t="s">
        <v>1714</v>
      </c>
    </row>
    <row r="1249" spans="3:4">
      <c r="C1249" s="21" t="s">
        <v>499</v>
      </c>
      <c r="D1249" s="22" t="s">
        <v>1715</v>
      </c>
    </row>
    <row r="1250" spans="3:4">
      <c r="C1250" s="21" t="s">
        <v>499</v>
      </c>
      <c r="D1250" s="22" t="s">
        <v>1716</v>
      </c>
    </row>
    <row r="1251" spans="3:4">
      <c r="C1251" s="21" t="s">
        <v>499</v>
      </c>
      <c r="D1251" s="22" t="s">
        <v>1717</v>
      </c>
    </row>
    <row r="1252" spans="3:4">
      <c r="C1252" s="21" t="s">
        <v>499</v>
      </c>
      <c r="D1252" s="22" t="s">
        <v>1718</v>
      </c>
    </row>
    <row r="1253" spans="3:4">
      <c r="C1253" s="21" t="s">
        <v>499</v>
      </c>
      <c r="D1253" s="22" t="s">
        <v>1719</v>
      </c>
    </row>
    <row r="1254" spans="3:4">
      <c r="C1254" s="21" t="s">
        <v>499</v>
      </c>
      <c r="D1254" s="22" t="s">
        <v>1720</v>
      </c>
    </row>
    <row r="1255" spans="3:4">
      <c r="C1255" s="21" t="s">
        <v>499</v>
      </c>
      <c r="D1255" s="22" t="s">
        <v>1721</v>
      </c>
    </row>
    <row r="1256" spans="3:4">
      <c r="C1256" s="21" t="s">
        <v>499</v>
      </c>
      <c r="D1256" s="22" t="s">
        <v>1722</v>
      </c>
    </row>
    <row r="1257" spans="3:4">
      <c r="C1257" s="21" t="s">
        <v>499</v>
      </c>
      <c r="D1257" s="22" t="s">
        <v>1723</v>
      </c>
    </row>
    <row r="1258" spans="3:4">
      <c r="C1258" s="21" t="s">
        <v>499</v>
      </c>
      <c r="D1258" s="22" t="s">
        <v>1724</v>
      </c>
    </row>
    <row r="1259" spans="3:4">
      <c r="C1259" s="21" t="s">
        <v>499</v>
      </c>
      <c r="D1259" s="22" t="s">
        <v>1725</v>
      </c>
    </row>
    <row r="1260" spans="3:4">
      <c r="C1260" s="21" t="s">
        <v>499</v>
      </c>
      <c r="D1260" s="22" t="s">
        <v>1287</v>
      </c>
    </row>
    <row r="1261" spans="3:4">
      <c r="C1261" s="21" t="s">
        <v>499</v>
      </c>
      <c r="D1261" s="22" t="s">
        <v>631</v>
      </c>
    </row>
    <row r="1262" spans="3:4">
      <c r="C1262" s="21" t="s">
        <v>499</v>
      </c>
      <c r="D1262" s="22" t="s">
        <v>1726</v>
      </c>
    </row>
    <row r="1263" spans="3:4">
      <c r="C1263" s="21" t="s">
        <v>499</v>
      </c>
      <c r="D1263" s="22" t="s">
        <v>1727</v>
      </c>
    </row>
    <row r="1264" spans="3:4">
      <c r="C1264" s="21" t="s">
        <v>499</v>
      </c>
      <c r="D1264" s="22" t="s">
        <v>1728</v>
      </c>
    </row>
    <row r="1265" spans="3:4">
      <c r="C1265" s="21" t="s">
        <v>499</v>
      </c>
      <c r="D1265" s="22" t="s">
        <v>1729</v>
      </c>
    </row>
    <row r="1266" spans="3:4">
      <c r="C1266" s="21" t="s">
        <v>499</v>
      </c>
      <c r="D1266" s="22" t="s">
        <v>1730</v>
      </c>
    </row>
    <row r="1267" spans="3:4">
      <c r="C1267" s="21" t="s">
        <v>499</v>
      </c>
      <c r="D1267" s="22" t="s">
        <v>1731</v>
      </c>
    </row>
    <row r="1268" spans="3:4">
      <c r="C1268" s="21" t="s">
        <v>499</v>
      </c>
      <c r="D1268" s="22" t="s">
        <v>1732</v>
      </c>
    </row>
    <row r="1269" spans="3:4">
      <c r="C1269" s="21" t="s">
        <v>499</v>
      </c>
      <c r="D1269" s="22" t="s">
        <v>1733</v>
      </c>
    </row>
    <row r="1270" spans="3:4">
      <c r="C1270" s="21" t="s">
        <v>499</v>
      </c>
      <c r="D1270" s="22" t="s">
        <v>1734</v>
      </c>
    </row>
    <row r="1271" spans="3:4">
      <c r="C1271" s="21" t="s">
        <v>499</v>
      </c>
      <c r="D1271" s="22" t="s">
        <v>1735</v>
      </c>
    </row>
    <row r="1272" spans="3:4">
      <c r="C1272" s="21" t="s">
        <v>499</v>
      </c>
      <c r="D1272" s="22" t="s">
        <v>1736</v>
      </c>
    </row>
    <row r="1273" spans="3:4">
      <c r="C1273" s="21" t="s">
        <v>499</v>
      </c>
      <c r="D1273" s="22" t="s">
        <v>1737</v>
      </c>
    </row>
    <row r="1274" spans="3:4">
      <c r="C1274" s="21" t="s">
        <v>501</v>
      </c>
      <c r="D1274" s="22" t="s">
        <v>1738</v>
      </c>
    </row>
    <row r="1275" spans="3:4">
      <c r="C1275" s="21" t="s">
        <v>501</v>
      </c>
      <c r="D1275" s="22" t="s">
        <v>1739</v>
      </c>
    </row>
    <row r="1276" spans="3:4">
      <c r="C1276" s="21" t="s">
        <v>501</v>
      </c>
      <c r="D1276" s="22" t="s">
        <v>1740</v>
      </c>
    </row>
    <row r="1277" spans="3:4">
      <c r="C1277" s="21" t="s">
        <v>501</v>
      </c>
      <c r="D1277" s="22" t="s">
        <v>1741</v>
      </c>
    </row>
    <row r="1278" spans="3:4">
      <c r="C1278" s="21" t="s">
        <v>501</v>
      </c>
      <c r="D1278" s="22" t="s">
        <v>1742</v>
      </c>
    </row>
    <row r="1279" spans="3:4">
      <c r="C1279" s="21" t="s">
        <v>501</v>
      </c>
      <c r="D1279" s="22" t="s">
        <v>1743</v>
      </c>
    </row>
    <row r="1280" spans="3:4">
      <c r="C1280" s="21" t="s">
        <v>501</v>
      </c>
      <c r="D1280" s="22" t="s">
        <v>1744</v>
      </c>
    </row>
    <row r="1281" spans="3:4">
      <c r="C1281" s="21" t="s">
        <v>501</v>
      </c>
      <c r="D1281" s="22" t="s">
        <v>1745</v>
      </c>
    </row>
    <row r="1282" spans="3:4">
      <c r="C1282" s="21" t="s">
        <v>501</v>
      </c>
      <c r="D1282" s="22" t="s">
        <v>1746</v>
      </c>
    </row>
    <row r="1283" spans="3:4">
      <c r="C1283" s="21" t="s">
        <v>501</v>
      </c>
      <c r="D1283" s="22" t="s">
        <v>1747</v>
      </c>
    </row>
    <row r="1284" spans="3:4">
      <c r="C1284" s="21" t="s">
        <v>501</v>
      </c>
      <c r="D1284" s="22" t="s">
        <v>1748</v>
      </c>
    </row>
    <row r="1285" spans="3:4">
      <c r="C1285" s="21" t="s">
        <v>501</v>
      </c>
      <c r="D1285" s="22" t="s">
        <v>1749</v>
      </c>
    </row>
    <row r="1286" spans="3:4">
      <c r="C1286" s="21" t="s">
        <v>501</v>
      </c>
      <c r="D1286" s="22" t="s">
        <v>1750</v>
      </c>
    </row>
    <row r="1287" spans="3:4">
      <c r="C1287" s="21" t="s">
        <v>501</v>
      </c>
      <c r="D1287" s="22" t="s">
        <v>1751</v>
      </c>
    </row>
    <row r="1288" spans="3:4">
      <c r="C1288" s="21" t="s">
        <v>501</v>
      </c>
      <c r="D1288" s="22" t="s">
        <v>710</v>
      </c>
    </row>
    <row r="1289" spans="3:4">
      <c r="C1289" s="21" t="s">
        <v>501</v>
      </c>
      <c r="D1289" s="22" t="s">
        <v>1752</v>
      </c>
    </row>
    <row r="1290" spans="3:4">
      <c r="C1290" s="21" t="s">
        <v>501</v>
      </c>
      <c r="D1290" s="22" t="s">
        <v>1753</v>
      </c>
    </row>
    <row r="1291" spans="3:4">
      <c r="C1291" s="21" t="s">
        <v>501</v>
      </c>
      <c r="D1291" s="22" t="s">
        <v>1558</v>
      </c>
    </row>
    <row r="1292" spans="3:4">
      <c r="C1292" s="21" t="s">
        <v>501</v>
      </c>
      <c r="D1292" s="22" t="s">
        <v>1754</v>
      </c>
    </row>
    <row r="1293" spans="3:4">
      <c r="C1293" s="21" t="s">
        <v>503</v>
      </c>
      <c r="D1293" s="22" t="s">
        <v>1755</v>
      </c>
    </row>
    <row r="1294" spans="3:4">
      <c r="C1294" s="21" t="s">
        <v>503</v>
      </c>
      <c r="D1294" s="22" t="s">
        <v>1756</v>
      </c>
    </row>
    <row r="1295" spans="3:4">
      <c r="C1295" s="21" t="s">
        <v>503</v>
      </c>
      <c r="D1295" s="22" t="s">
        <v>1757</v>
      </c>
    </row>
    <row r="1296" spans="3:4">
      <c r="C1296" s="21" t="s">
        <v>503</v>
      </c>
      <c r="D1296" s="22" t="s">
        <v>1758</v>
      </c>
    </row>
    <row r="1297" spans="3:4">
      <c r="C1297" s="21" t="s">
        <v>503</v>
      </c>
      <c r="D1297" s="22" t="s">
        <v>1759</v>
      </c>
    </row>
    <row r="1298" spans="3:4">
      <c r="C1298" s="21" t="s">
        <v>503</v>
      </c>
      <c r="D1298" s="22" t="s">
        <v>1760</v>
      </c>
    </row>
    <row r="1299" spans="3:4">
      <c r="C1299" s="21" t="s">
        <v>503</v>
      </c>
      <c r="D1299" s="22" t="s">
        <v>1761</v>
      </c>
    </row>
    <row r="1300" spans="3:4">
      <c r="C1300" s="21" t="s">
        <v>503</v>
      </c>
      <c r="D1300" s="22" t="s">
        <v>1762</v>
      </c>
    </row>
    <row r="1301" spans="3:4">
      <c r="C1301" s="21" t="s">
        <v>503</v>
      </c>
      <c r="D1301" s="22" t="s">
        <v>1763</v>
      </c>
    </row>
    <row r="1302" spans="3:4">
      <c r="C1302" s="21" t="s">
        <v>503</v>
      </c>
      <c r="D1302" s="22" t="s">
        <v>1764</v>
      </c>
    </row>
    <row r="1303" spans="3:4">
      <c r="C1303" s="21" t="s">
        <v>503</v>
      </c>
      <c r="D1303" s="22" t="s">
        <v>1765</v>
      </c>
    </row>
    <row r="1304" spans="3:4">
      <c r="C1304" s="21" t="s">
        <v>503</v>
      </c>
      <c r="D1304" s="22" t="s">
        <v>803</v>
      </c>
    </row>
    <row r="1305" spans="3:4">
      <c r="C1305" s="21" t="s">
        <v>503</v>
      </c>
      <c r="D1305" s="22" t="s">
        <v>1766</v>
      </c>
    </row>
    <row r="1306" spans="3:4">
      <c r="C1306" s="21" t="s">
        <v>503</v>
      </c>
      <c r="D1306" s="22" t="s">
        <v>1767</v>
      </c>
    </row>
    <row r="1307" spans="3:4">
      <c r="C1307" s="21" t="s">
        <v>503</v>
      </c>
      <c r="D1307" s="22" t="s">
        <v>1768</v>
      </c>
    </row>
    <row r="1308" spans="3:4">
      <c r="C1308" s="21" t="s">
        <v>503</v>
      </c>
      <c r="D1308" s="22" t="s">
        <v>1769</v>
      </c>
    </row>
    <row r="1309" spans="3:4">
      <c r="C1309" s="21" t="s">
        <v>503</v>
      </c>
      <c r="D1309" s="22" t="s">
        <v>1770</v>
      </c>
    </row>
    <row r="1310" spans="3:4">
      <c r="C1310" s="21" t="s">
        <v>503</v>
      </c>
      <c r="D1310" s="22" t="s">
        <v>1771</v>
      </c>
    </row>
    <row r="1311" spans="3:4">
      <c r="C1311" s="21" t="s">
        <v>503</v>
      </c>
      <c r="D1311" s="22" t="s">
        <v>1772</v>
      </c>
    </row>
    <row r="1312" spans="3:4">
      <c r="C1312" s="21" t="s">
        <v>505</v>
      </c>
      <c r="D1312" s="22" t="s">
        <v>1773</v>
      </c>
    </row>
    <row r="1313" spans="3:4">
      <c r="C1313" s="21" t="s">
        <v>505</v>
      </c>
      <c r="D1313" s="22" t="s">
        <v>1774</v>
      </c>
    </row>
    <row r="1314" spans="3:4">
      <c r="C1314" s="21" t="s">
        <v>505</v>
      </c>
      <c r="D1314" s="22" t="s">
        <v>1775</v>
      </c>
    </row>
    <row r="1315" spans="3:4">
      <c r="C1315" s="21" t="s">
        <v>505</v>
      </c>
      <c r="D1315" s="22" t="s">
        <v>1776</v>
      </c>
    </row>
    <row r="1316" spans="3:4">
      <c r="C1316" s="21" t="s">
        <v>505</v>
      </c>
      <c r="D1316" s="22" t="s">
        <v>1777</v>
      </c>
    </row>
    <row r="1317" spans="3:4">
      <c r="C1317" s="21" t="s">
        <v>505</v>
      </c>
      <c r="D1317" s="22" t="s">
        <v>1778</v>
      </c>
    </row>
    <row r="1318" spans="3:4">
      <c r="C1318" s="21" t="s">
        <v>505</v>
      </c>
      <c r="D1318" s="22" t="s">
        <v>1779</v>
      </c>
    </row>
    <row r="1319" spans="3:4">
      <c r="C1319" s="21" t="s">
        <v>505</v>
      </c>
      <c r="D1319" s="22" t="s">
        <v>1780</v>
      </c>
    </row>
    <row r="1320" spans="3:4">
      <c r="C1320" s="21" t="s">
        <v>505</v>
      </c>
      <c r="D1320" s="22" t="s">
        <v>1781</v>
      </c>
    </row>
    <row r="1321" spans="3:4">
      <c r="C1321" s="21" t="s">
        <v>505</v>
      </c>
      <c r="D1321" s="22" t="s">
        <v>1782</v>
      </c>
    </row>
    <row r="1322" spans="3:4">
      <c r="C1322" s="21" t="s">
        <v>505</v>
      </c>
      <c r="D1322" s="22" t="s">
        <v>1783</v>
      </c>
    </row>
    <row r="1323" spans="3:4">
      <c r="C1323" s="21" t="s">
        <v>505</v>
      </c>
      <c r="D1323" s="22" t="s">
        <v>1784</v>
      </c>
    </row>
    <row r="1324" spans="3:4">
      <c r="C1324" s="21" t="s">
        <v>505</v>
      </c>
      <c r="D1324" s="22" t="s">
        <v>1785</v>
      </c>
    </row>
    <row r="1325" spans="3:4">
      <c r="C1325" s="21" t="s">
        <v>505</v>
      </c>
      <c r="D1325" s="22" t="s">
        <v>1786</v>
      </c>
    </row>
    <row r="1326" spans="3:4">
      <c r="C1326" s="21" t="s">
        <v>505</v>
      </c>
      <c r="D1326" s="22" t="s">
        <v>1787</v>
      </c>
    </row>
    <row r="1327" spans="3:4">
      <c r="C1327" s="21" t="s">
        <v>505</v>
      </c>
      <c r="D1327" s="22" t="s">
        <v>1788</v>
      </c>
    </row>
    <row r="1328" spans="3:4">
      <c r="C1328" s="21" t="s">
        <v>505</v>
      </c>
      <c r="D1328" s="22" t="s">
        <v>1789</v>
      </c>
    </row>
    <row r="1329" spans="3:4">
      <c r="C1329" s="21" t="s">
        <v>505</v>
      </c>
      <c r="D1329" s="22" t="s">
        <v>1790</v>
      </c>
    </row>
    <row r="1330" spans="3:4">
      <c r="C1330" s="21" t="s">
        <v>505</v>
      </c>
      <c r="D1330" s="22" t="s">
        <v>1791</v>
      </c>
    </row>
    <row r="1331" spans="3:4">
      <c r="C1331" s="21" t="s">
        <v>505</v>
      </c>
      <c r="D1331" s="22" t="s">
        <v>1792</v>
      </c>
    </row>
    <row r="1332" spans="3:4">
      <c r="C1332" s="21" t="s">
        <v>505</v>
      </c>
      <c r="D1332" s="22" t="s">
        <v>1793</v>
      </c>
    </row>
    <row r="1333" spans="3:4">
      <c r="C1333" s="21" t="s">
        <v>505</v>
      </c>
      <c r="D1333" s="22" t="s">
        <v>1794</v>
      </c>
    </row>
    <row r="1334" spans="3:4">
      <c r="C1334" s="21" t="s">
        <v>505</v>
      </c>
      <c r="D1334" s="22" t="s">
        <v>1795</v>
      </c>
    </row>
    <row r="1335" spans="3:4">
      <c r="C1335" s="21" t="s">
        <v>505</v>
      </c>
      <c r="D1335" s="22" t="s">
        <v>1796</v>
      </c>
    </row>
    <row r="1336" spans="3:4">
      <c r="C1336" s="21" t="s">
        <v>505</v>
      </c>
      <c r="D1336" s="22" t="s">
        <v>1797</v>
      </c>
    </row>
    <row r="1337" spans="3:4">
      <c r="C1337" s="21" t="s">
        <v>505</v>
      </c>
      <c r="D1337" s="22" t="s">
        <v>1798</v>
      </c>
    </row>
    <row r="1338" spans="3:4">
      <c r="C1338" s="21" t="s">
        <v>505</v>
      </c>
      <c r="D1338" s="22" t="s">
        <v>1799</v>
      </c>
    </row>
    <row r="1339" spans="3:4">
      <c r="C1339" s="21" t="s">
        <v>507</v>
      </c>
      <c r="D1339" s="22" t="s">
        <v>1800</v>
      </c>
    </row>
    <row r="1340" spans="3:4">
      <c r="C1340" s="21" t="s">
        <v>507</v>
      </c>
      <c r="D1340" s="22" t="s">
        <v>1801</v>
      </c>
    </row>
    <row r="1341" spans="3:4">
      <c r="C1341" s="21" t="s">
        <v>507</v>
      </c>
      <c r="D1341" s="22" t="s">
        <v>1802</v>
      </c>
    </row>
    <row r="1342" spans="3:4">
      <c r="C1342" s="21" t="s">
        <v>507</v>
      </c>
      <c r="D1342" s="22" t="s">
        <v>1803</v>
      </c>
    </row>
    <row r="1343" spans="3:4">
      <c r="C1343" s="21" t="s">
        <v>507</v>
      </c>
      <c r="D1343" s="22" t="s">
        <v>1804</v>
      </c>
    </row>
    <row r="1344" spans="3:4">
      <c r="C1344" s="21" t="s">
        <v>507</v>
      </c>
      <c r="D1344" s="22" t="s">
        <v>1805</v>
      </c>
    </row>
    <row r="1345" spans="3:4">
      <c r="C1345" s="21" t="s">
        <v>507</v>
      </c>
      <c r="D1345" s="22" t="s">
        <v>1145</v>
      </c>
    </row>
    <row r="1346" spans="3:4">
      <c r="C1346" s="21" t="s">
        <v>507</v>
      </c>
      <c r="D1346" s="22" t="s">
        <v>1806</v>
      </c>
    </row>
    <row r="1347" spans="3:4">
      <c r="C1347" s="21" t="s">
        <v>507</v>
      </c>
      <c r="D1347" s="22" t="s">
        <v>1807</v>
      </c>
    </row>
    <row r="1348" spans="3:4">
      <c r="C1348" s="21" t="s">
        <v>507</v>
      </c>
      <c r="D1348" s="22" t="s">
        <v>1808</v>
      </c>
    </row>
    <row r="1349" spans="3:4">
      <c r="C1349" s="21" t="s">
        <v>507</v>
      </c>
      <c r="D1349" s="22" t="s">
        <v>1809</v>
      </c>
    </row>
    <row r="1350" spans="3:4">
      <c r="C1350" s="21" t="s">
        <v>507</v>
      </c>
      <c r="D1350" s="22" t="s">
        <v>1810</v>
      </c>
    </row>
    <row r="1351" spans="3:4">
      <c r="C1351" s="21" t="s">
        <v>507</v>
      </c>
      <c r="D1351" s="22" t="s">
        <v>1811</v>
      </c>
    </row>
    <row r="1352" spans="3:4">
      <c r="C1352" s="21" t="s">
        <v>507</v>
      </c>
      <c r="D1352" s="22" t="s">
        <v>1812</v>
      </c>
    </row>
    <row r="1353" spans="3:4">
      <c r="C1353" s="21" t="s">
        <v>507</v>
      </c>
      <c r="D1353" s="22" t="s">
        <v>1813</v>
      </c>
    </row>
    <row r="1354" spans="3:4">
      <c r="C1354" s="21" t="s">
        <v>507</v>
      </c>
      <c r="D1354" s="22" t="s">
        <v>1814</v>
      </c>
    </row>
    <row r="1355" spans="3:4">
      <c r="C1355" s="21" t="s">
        <v>507</v>
      </c>
      <c r="D1355" s="22" t="s">
        <v>1815</v>
      </c>
    </row>
    <row r="1356" spans="3:4">
      <c r="C1356" s="21" t="s">
        <v>507</v>
      </c>
      <c r="D1356" s="22" t="s">
        <v>1816</v>
      </c>
    </row>
    <row r="1357" spans="3:4">
      <c r="C1357" s="21" t="s">
        <v>507</v>
      </c>
      <c r="D1357" s="22" t="s">
        <v>1817</v>
      </c>
    </row>
    <row r="1358" spans="3:4">
      <c r="C1358" s="21" t="s">
        <v>507</v>
      </c>
      <c r="D1358" s="22" t="s">
        <v>1818</v>
      </c>
    </row>
    <row r="1359" spans="3:4">
      <c r="C1359" s="21" t="s">
        <v>507</v>
      </c>
      <c r="D1359" s="22" t="s">
        <v>1819</v>
      </c>
    </row>
    <row r="1360" spans="3:4">
      <c r="C1360" s="21" t="s">
        <v>507</v>
      </c>
      <c r="D1360" s="22" t="s">
        <v>1820</v>
      </c>
    </row>
    <row r="1361" spans="3:4">
      <c r="C1361" s="21" t="s">
        <v>507</v>
      </c>
      <c r="D1361" s="22" t="s">
        <v>1821</v>
      </c>
    </row>
    <row r="1362" spans="3:4">
      <c r="C1362" s="21" t="s">
        <v>509</v>
      </c>
      <c r="D1362" s="22" t="s">
        <v>1822</v>
      </c>
    </row>
    <row r="1363" spans="3:4">
      <c r="C1363" s="21" t="s">
        <v>509</v>
      </c>
      <c r="D1363" s="22" t="s">
        <v>1823</v>
      </c>
    </row>
    <row r="1364" spans="3:4">
      <c r="C1364" s="21" t="s">
        <v>509</v>
      </c>
      <c r="D1364" s="22" t="s">
        <v>1824</v>
      </c>
    </row>
    <row r="1365" spans="3:4">
      <c r="C1365" s="21" t="s">
        <v>509</v>
      </c>
      <c r="D1365" s="22" t="s">
        <v>1825</v>
      </c>
    </row>
    <row r="1366" spans="3:4">
      <c r="C1366" s="21" t="s">
        <v>509</v>
      </c>
      <c r="D1366" s="22" t="s">
        <v>1826</v>
      </c>
    </row>
    <row r="1367" spans="3:4">
      <c r="C1367" s="21" t="s">
        <v>509</v>
      </c>
      <c r="D1367" s="22" t="s">
        <v>1827</v>
      </c>
    </row>
    <row r="1368" spans="3:4">
      <c r="C1368" s="21" t="s">
        <v>509</v>
      </c>
      <c r="D1368" s="22" t="s">
        <v>1828</v>
      </c>
    </row>
    <row r="1369" spans="3:4">
      <c r="C1369" s="21" t="s">
        <v>509</v>
      </c>
      <c r="D1369" s="22" t="s">
        <v>1829</v>
      </c>
    </row>
    <row r="1370" spans="3:4">
      <c r="C1370" s="21" t="s">
        <v>509</v>
      </c>
      <c r="D1370" s="22" t="s">
        <v>1830</v>
      </c>
    </row>
    <row r="1371" spans="3:4">
      <c r="C1371" s="21" t="s">
        <v>509</v>
      </c>
      <c r="D1371" s="22" t="s">
        <v>1831</v>
      </c>
    </row>
    <row r="1372" spans="3:4">
      <c r="C1372" s="21" t="s">
        <v>509</v>
      </c>
      <c r="D1372" s="22" t="s">
        <v>1832</v>
      </c>
    </row>
    <row r="1373" spans="3:4">
      <c r="C1373" s="21" t="s">
        <v>509</v>
      </c>
      <c r="D1373" s="22" t="s">
        <v>1833</v>
      </c>
    </row>
    <row r="1374" spans="3:4">
      <c r="C1374" s="21" t="s">
        <v>509</v>
      </c>
      <c r="D1374" s="22" t="s">
        <v>1834</v>
      </c>
    </row>
    <row r="1375" spans="3:4">
      <c r="C1375" s="21" t="s">
        <v>509</v>
      </c>
      <c r="D1375" s="22" t="s">
        <v>1835</v>
      </c>
    </row>
    <row r="1376" spans="3:4">
      <c r="C1376" s="21" t="s">
        <v>509</v>
      </c>
      <c r="D1376" s="22" t="s">
        <v>1836</v>
      </c>
    </row>
    <row r="1377" spans="3:4">
      <c r="C1377" s="21" t="s">
        <v>509</v>
      </c>
      <c r="D1377" s="22" t="s">
        <v>1837</v>
      </c>
    </row>
    <row r="1378" spans="3:4">
      <c r="C1378" s="21" t="s">
        <v>509</v>
      </c>
      <c r="D1378" s="22" t="s">
        <v>1838</v>
      </c>
    </row>
    <row r="1379" spans="3:4">
      <c r="C1379" s="21" t="s">
        <v>509</v>
      </c>
      <c r="D1379" s="22" t="s">
        <v>1839</v>
      </c>
    </row>
    <row r="1380" spans="3:4">
      <c r="C1380" s="21" t="s">
        <v>509</v>
      </c>
      <c r="D1380" s="22" t="s">
        <v>1840</v>
      </c>
    </row>
    <row r="1381" spans="3:4">
      <c r="C1381" s="21" t="s">
        <v>511</v>
      </c>
      <c r="D1381" s="22" t="s">
        <v>1841</v>
      </c>
    </row>
    <row r="1382" spans="3:4">
      <c r="C1382" s="21" t="s">
        <v>511</v>
      </c>
      <c r="D1382" s="22" t="s">
        <v>1842</v>
      </c>
    </row>
    <row r="1383" spans="3:4">
      <c r="C1383" s="21" t="s">
        <v>511</v>
      </c>
      <c r="D1383" s="22" t="s">
        <v>1843</v>
      </c>
    </row>
    <row r="1384" spans="3:4">
      <c r="C1384" s="21" t="s">
        <v>511</v>
      </c>
      <c r="D1384" s="22" t="s">
        <v>1844</v>
      </c>
    </row>
    <row r="1385" spans="3:4">
      <c r="C1385" s="21" t="s">
        <v>511</v>
      </c>
      <c r="D1385" s="22" t="s">
        <v>1845</v>
      </c>
    </row>
    <row r="1386" spans="3:4">
      <c r="C1386" s="21" t="s">
        <v>511</v>
      </c>
      <c r="D1386" s="22" t="s">
        <v>1846</v>
      </c>
    </row>
    <row r="1387" spans="3:4">
      <c r="C1387" s="21" t="s">
        <v>511</v>
      </c>
      <c r="D1387" s="22" t="s">
        <v>1847</v>
      </c>
    </row>
    <row r="1388" spans="3:4">
      <c r="C1388" s="21" t="s">
        <v>511</v>
      </c>
      <c r="D1388" s="22" t="s">
        <v>1848</v>
      </c>
    </row>
    <row r="1389" spans="3:4">
      <c r="C1389" s="21" t="s">
        <v>511</v>
      </c>
      <c r="D1389" s="22" t="s">
        <v>1849</v>
      </c>
    </row>
    <row r="1390" spans="3:4">
      <c r="C1390" s="21" t="s">
        <v>511</v>
      </c>
      <c r="D1390" s="22" t="s">
        <v>1850</v>
      </c>
    </row>
    <row r="1391" spans="3:4">
      <c r="C1391" s="21" t="s">
        <v>511</v>
      </c>
      <c r="D1391" s="22" t="s">
        <v>1851</v>
      </c>
    </row>
    <row r="1392" spans="3:4">
      <c r="C1392" s="21" t="s">
        <v>511</v>
      </c>
      <c r="D1392" s="22" t="s">
        <v>1852</v>
      </c>
    </row>
    <row r="1393" spans="3:4">
      <c r="C1393" s="21" t="s">
        <v>511</v>
      </c>
      <c r="D1393" s="22" t="s">
        <v>1853</v>
      </c>
    </row>
    <row r="1394" spans="3:4">
      <c r="C1394" s="21" t="s">
        <v>511</v>
      </c>
      <c r="D1394" s="22" t="s">
        <v>1854</v>
      </c>
    </row>
    <row r="1395" spans="3:4">
      <c r="C1395" s="21" t="s">
        <v>511</v>
      </c>
      <c r="D1395" s="22" t="s">
        <v>1855</v>
      </c>
    </row>
    <row r="1396" spans="3:4">
      <c r="C1396" s="21" t="s">
        <v>511</v>
      </c>
      <c r="D1396" s="22" t="s">
        <v>1856</v>
      </c>
    </row>
    <row r="1397" spans="3:4">
      <c r="C1397" s="21" t="s">
        <v>511</v>
      </c>
      <c r="D1397" s="22" t="s">
        <v>1857</v>
      </c>
    </row>
    <row r="1398" spans="3:4">
      <c r="C1398" s="21" t="s">
        <v>511</v>
      </c>
      <c r="D1398" s="22" t="s">
        <v>1858</v>
      </c>
    </row>
    <row r="1399" spans="3:4">
      <c r="C1399" s="21" t="s">
        <v>511</v>
      </c>
      <c r="D1399" s="22" t="s">
        <v>1859</v>
      </c>
    </row>
    <row r="1400" spans="3:4">
      <c r="C1400" s="21" t="s">
        <v>511</v>
      </c>
      <c r="D1400" s="22" t="s">
        <v>1860</v>
      </c>
    </row>
    <row r="1401" spans="3:4">
      <c r="C1401" s="21" t="s">
        <v>511</v>
      </c>
      <c r="D1401" s="22" t="s">
        <v>1861</v>
      </c>
    </row>
    <row r="1402" spans="3:4">
      <c r="C1402" s="21" t="s">
        <v>511</v>
      </c>
      <c r="D1402" s="22" t="s">
        <v>1862</v>
      </c>
    </row>
    <row r="1403" spans="3:4">
      <c r="C1403" s="21" t="s">
        <v>511</v>
      </c>
      <c r="D1403" s="22" t="s">
        <v>1863</v>
      </c>
    </row>
    <row r="1404" spans="3:4">
      <c r="C1404" s="21" t="s">
        <v>511</v>
      </c>
      <c r="D1404" s="22" t="s">
        <v>1864</v>
      </c>
    </row>
    <row r="1405" spans="3:4">
      <c r="C1405" s="21" t="s">
        <v>513</v>
      </c>
      <c r="D1405" s="22" t="s">
        <v>1865</v>
      </c>
    </row>
    <row r="1406" spans="3:4">
      <c r="C1406" s="21" t="s">
        <v>513</v>
      </c>
      <c r="D1406" s="22" t="s">
        <v>1866</v>
      </c>
    </row>
    <row r="1407" spans="3:4">
      <c r="C1407" s="21" t="s">
        <v>513</v>
      </c>
      <c r="D1407" s="22" t="s">
        <v>1867</v>
      </c>
    </row>
    <row r="1408" spans="3:4">
      <c r="C1408" s="21" t="s">
        <v>513</v>
      </c>
      <c r="D1408" s="22" t="s">
        <v>1868</v>
      </c>
    </row>
    <row r="1409" spans="3:4">
      <c r="C1409" s="21" t="s">
        <v>513</v>
      </c>
      <c r="D1409" s="22" t="s">
        <v>1869</v>
      </c>
    </row>
    <row r="1410" spans="3:4">
      <c r="C1410" s="21" t="s">
        <v>513</v>
      </c>
      <c r="D1410" s="22" t="s">
        <v>1870</v>
      </c>
    </row>
    <row r="1411" spans="3:4">
      <c r="C1411" s="21" t="s">
        <v>513</v>
      </c>
      <c r="D1411" s="22" t="s">
        <v>1871</v>
      </c>
    </row>
    <row r="1412" spans="3:4">
      <c r="C1412" s="21" t="s">
        <v>513</v>
      </c>
      <c r="D1412" s="22" t="s">
        <v>1872</v>
      </c>
    </row>
    <row r="1413" spans="3:4">
      <c r="C1413" s="21" t="s">
        <v>513</v>
      </c>
      <c r="D1413" s="22" t="s">
        <v>1873</v>
      </c>
    </row>
    <row r="1414" spans="3:4">
      <c r="C1414" s="21" t="s">
        <v>513</v>
      </c>
      <c r="D1414" s="22" t="s">
        <v>1874</v>
      </c>
    </row>
    <row r="1415" spans="3:4">
      <c r="C1415" s="21" t="s">
        <v>513</v>
      </c>
      <c r="D1415" s="22" t="s">
        <v>1875</v>
      </c>
    </row>
    <row r="1416" spans="3:4">
      <c r="C1416" s="21" t="s">
        <v>513</v>
      </c>
      <c r="D1416" s="22" t="s">
        <v>1876</v>
      </c>
    </row>
    <row r="1417" spans="3:4">
      <c r="C1417" s="21" t="s">
        <v>513</v>
      </c>
      <c r="D1417" s="22" t="s">
        <v>1877</v>
      </c>
    </row>
    <row r="1418" spans="3:4">
      <c r="C1418" s="21" t="s">
        <v>513</v>
      </c>
      <c r="D1418" s="22" t="s">
        <v>1878</v>
      </c>
    </row>
    <row r="1419" spans="3:4">
      <c r="C1419" s="21" t="s">
        <v>513</v>
      </c>
      <c r="D1419" s="22" t="s">
        <v>1879</v>
      </c>
    </row>
    <row r="1420" spans="3:4">
      <c r="C1420" s="21" t="s">
        <v>513</v>
      </c>
      <c r="D1420" s="22" t="s">
        <v>1880</v>
      </c>
    </row>
    <row r="1421" spans="3:4">
      <c r="C1421" s="21" t="s">
        <v>513</v>
      </c>
      <c r="D1421" s="22" t="s">
        <v>1881</v>
      </c>
    </row>
    <row r="1422" spans="3:4">
      <c r="C1422" s="21" t="s">
        <v>515</v>
      </c>
      <c r="D1422" s="22" t="s">
        <v>1882</v>
      </c>
    </row>
    <row r="1423" spans="3:4">
      <c r="C1423" s="21" t="s">
        <v>515</v>
      </c>
      <c r="D1423" s="22" t="s">
        <v>1883</v>
      </c>
    </row>
    <row r="1424" spans="3:4">
      <c r="C1424" s="21" t="s">
        <v>515</v>
      </c>
      <c r="D1424" s="22" t="s">
        <v>1884</v>
      </c>
    </row>
    <row r="1425" spans="3:4">
      <c r="C1425" s="21" t="s">
        <v>515</v>
      </c>
      <c r="D1425" s="22" t="s">
        <v>1885</v>
      </c>
    </row>
    <row r="1426" spans="3:4">
      <c r="C1426" s="21" t="s">
        <v>515</v>
      </c>
      <c r="D1426" s="22" t="s">
        <v>1886</v>
      </c>
    </row>
    <row r="1427" spans="3:4">
      <c r="C1427" s="21" t="s">
        <v>515</v>
      </c>
      <c r="D1427" s="22" t="s">
        <v>1887</v>
      </c>
    </row>
    <row r="1428" spans="3:4">
      <c r="C1428" s="21" t="s">
        <v>515</v>
      </c>
      <c r="D1428" s="22" t="s">
        <v>1888</v>
      </c>
    </row>
    <row r="1429" spans="3:4">
      <c r="C1429" s="21" t="s">
        <v>515</v>
      </c>
      <c r="D1429" s="22" t="s">
        <v>1889</v>
      </c>
    </row>
    <row r="1430" spans="3:4">
      <c r="C1430" s="21" t="s">
        <v>515</v>
      </c>
      <c r="D1430" s="22" t="s">
        <v>1890</v>
      </c>
    </row>
    <row r="1431" spans="3:4">
      <c r="C1431" s="21" t="s">
        <v>515</v>
      </c>
      <c r="D1431" s="22" t="s">
        <v>1891</v>
      </c>
    </row>
    <row r="1432" spans="3:4">
      <c r="C1432" s="21" t="s">
        <v>515</v>
      </c>
      <c r="D1432" s="22" t="s">
        <v>1892</v>
      </c>
    </row>
    <row r="1433" spans="3:4">
      <c r="C1433" s="21" t="s">
        <v>515</v>
      </c>
      <c r="D1433" s="22" t="s">
        <v>1893</v>
      </c>
    </row>
    <row r="1434" spans="3:4">
      <c r="C1434" s="21" t="s">
        <v>515</v>
      </c>
      <c r="D1434" s="22" t="s">
        <v>1894</v>
      </c>
    </row>
    <row r="1435" spans="3:4">
      <c r="C1435" s="21" t="s">
        <v>515</v>
      </c>
      <c r="D1435" s="22" t="s">
        <v>516</v>
      </c>
    </row>
    <row r="1436" spans="3:4">
      <c r="C1436" s="21" t="s">
        <v>515</v>
      </c>
      <c r="D1436" s="22" t="s">
        <v>1895</v>
      </c>
    </row>
    <row r="1437" spans="3:4">
      <c r="C1437" s="21" t="s">
        <v>515</v>
      </c>
      <c r="D1437" s="22" t="s">
        <v>1896</v>
      </c>
    </row>
    <row r="1438" spans="3:4">
      <c r="C1438" s="21" t="s">
        <v>515</v>
      </c>
      <c r="D1438" s="22" t="s">
        <v>1897</v>
      </c>
    </row>
    <row r="1439" spans="3:4">
      <c r="C1439" s="21" t="s">
        <v>515</v>
      </c>
      <c r="D1439" s="22" t="s">
        <v>1898</v>
      </c>
    </row>
    <row r="1440" spans="3:4">
      <c r="C1440" s="21" t="s">
        <v>515</v>
      </c>
      <c r="D1440" s="22" t="s">
        <v>1899</v>
      </c>
    </row>
    <row r="1441" spans="3:4">
      <c r="C1441" s="21" t="s">
        <v>515</v>
      </c>
      <c r="D1441" s="22" t="s">
        <v>1900</v>
      </c>
    </row>
    <row r="1442" spans="3:4">
      <c r="C1442" s="21" t="s">
        <v>517</v>
      </c>
      <c r="D1442" s="22" t="s">
        <v>1901</v>
      </c>
    </row>
    <row r="1443" spans="3:4">
      <c r="C1443" s="21" t="s">
        <v>517</v>
      </c>
      <c r="D1443" s="22" t="s">
        <v>1902</v>
      </c>
    </row>
    <row r="1444" spans="3:4">
      <c r="C1444" s="21" t="s">
        <v>517</v>
      </c>
      <c r="D1444" s="22" t="s">
        <v>1903</v>
      </c>
    </row>
    <row r="1445" spans="3:4">
      <c r="C1445" s="21" t="s">
        <v>517</v>
      </c>
      <c r="D1445" s="22" t="s">
        <v>1904</v>
      </c>
    </row>
    <row r="1446" spans="3:4">
      <c r="C1446" s="21" t="s">
        <v>517</v>
      </c>
      <c r="D1446" s="22" t="s">
        <v>1905</v>
      </c>
    </row>
    <row r="1447" spans="3:4">
      <c r="C1447" s="21" t="s">
        <v>517</v>
      </c>
      <c r="D1447" s="22" t="s">
        <v>1906</v>
      </c>
    </row>
    <row r="1448" spans="3:4">
      <c r="C1448" s="21" t="s">
        <v>517</v>
      </c>
      <c r="D1448" s="22" t="s">
        <v>1907</v>
      </c>
    </row>
    <row r="1449" spans="3:4">
      <c r="C1449" s="21" t="s">
        <v>517</v>
      </c>
      <c r="D1449" s="22" t="s">
        <v>1908</v>
      </c>
    </row>
    <row r="1450" spans="3:4">
      <c r="C1450" s="21" t="s">
        <v>517</v>
      </c>
      <c r="D1450" s="22" t="s">
        <v>1909</v>
      </c>
    </row>
    <row r="1451" spans="3:4">
      <c r="C1451" s="21" t="s">
        <v>517</v>
      </c>
      <c r="D1451" s="22" t="s">
        <v>1910</v>
      </c>
    </row>
    <row r="1452" spans="3:4">
      <c r="C1452" s="21" t="s">
        <v>517</v>
      </c>
      <c r="D1452" s="22" t="s">
        <v>1911</v>
      </c>
    </row>
    <row r="1453" spans="3:4">
      <c r="C1453" s="21" t="s">
        <v>517</v>
      </c>
      <c r="D1453" s="22" t="s">
        <v>1912</v>
      </c>
    </row>
    <row r="1454" spans="3:4">
      <c r="C1454" s="21" t="s">
        <v>517</v>
      </c>
      <c r="D1454" s="22" t="s">
        <v>1913</v>
      </c>
    </row>
    <row r="1455" spans="3:4">
      <c r="C1455" s="21" t="s">
        <v>517</v>
      </c>
      <c r="D1455" s="22" t="s">
        <v>1914</v>
      </c>
    </row>
    <row r="1456" spans="3:4">
      <c r="C1456" s="21" t="s">
        <v>517</v>
      </c>
      <c r="D1456" s="22" t="s">
        <v>1915</v>
      </c>
    </row>
    <row r="1457" spans="3:4">
      <c r="C1457" s="21" t="s">
        <v>517</v>
      </c>
      <c r="D1457" s="22" t="s">
        <v>1916</v>
      </c>
    </row>
    <row r="1458" spans="3:4">
      <c r="C1458" s="21" t="s">
        <v>517</v>
      </c>
      <c r="D1458" s="22" t="s">
        <v>1917</v>
      </c>
    </row>
    <row r="1459" spans="3:4">
      <c r="C1459" s="21" t="s">
        <v>517</v>
      </c>
      <c r="D1459" s="22" t="s">
        <v>1918</v>
      </c>
    </row>
    <row r="1460" spans="3:4">
      <c r="C1460" s="21" t="s">
        <v>517</v>
      </c>
      <c r="D1460" s="22" t="s">
        <v>1919</v>
      </c>
    </row>
    <row r="1461" spans="3:4">
      <c r="C1461" s="21" t="s">
        <v>517</v>
      </c>
      <c r="D1461" s="22" t="s">
        <v>1920</v>
      </c>
    </row>
    <row r="1462" spans="3:4">
      <c r="C1462" s="21" t="s">
        <v>517</v>
      </c>
      <c r="D1462" s="22" t="s">
        <v>1921</v>
      </c>
    </row>
    <row r="1463" spans="3:4">
      <c r="C1463" s="21" t="s">
        <v>517</v>
      </c>
      <c r="D1463" s="22" t="s">
        <v>1922</v>
      </c>
    </row>
    <row r="1464" spans="3:4">
      <c r="C1464" s="21" t="s">
        <v>517</v>
      </c>
      <c r="D1464" s="22" t="s">
        <v>1923</v>
      </c>
    </row>
    <row r="1465" spans="3:4">
      <c r="C1465" s="21" t="s">
        <v>517</v>
      </c>
      <c r="D1465" s="22" t="s">
        <v>1924</v>
      </c>
    </row>
    <row r="1466" spans="3:4">
      <c r="C1466" s="21" t="s">
        <v>517</v>
      </c>
      <c r="D1466" s="22" t="s">
        <v>1925</v>
      </c>
    </row>
    <row r="1467" spans="3:4">
      <c r="C1467" s="21" t="s">
        <v>517</v>
      </c>
      <c r="D1467" s="22" t="s">
        <v>1926</v>
      </c>
    </row>
    <row r="1468" spans="3:4">
      <c r="C1468" s="21" t="s">
        <v>517</v>
      </c>
      <c r="D1468" s="22" t="s">
        <v>1927</v>
      </c>
    </row>
    <row r="1469" spans="3:4">
      <c r="C1469" s="21" t="s">
        <v>517</v>
      </c>
      <c r="D1469" s="22" t="s">
        <v>1928</v>
      </c>
    </row>
    <row r="1470" spans="3:4">
      <c r="C1470" s="21" t="s">
        <v>517</v>
      </c>
      <c r="D1470" s="22" t="s">
        <v>1929</v>
      </c>
    </row>
    <row r="1471" spans="3:4">
      <c r="C1471" s="21" t="s">
        <v>517</v>
      </c>
      <c r="D1471" s="22" t="s">
        <v>1930</v>
      </c>
    </row>
    <row r="1472" spans="3:4">
      <c r="C1472" s="21" t="s">
        <v>517</v>
      </c>
      <c r="D1472" s="22" t="s">
        <v>1931</v>
      </c>
    </row>
    <row r="1473" spans="3:4">
      <c r="C1473" s="21" t="s">
        <v>517</v>
      </c>
      <c r="D1473" s="22" t="s">
        <v>1932</v>
      </c>
    </row>
    <row r="1474" spans="3:4">
      <c r="C1474" s="21" t="s">
        <v>517</v>
      </c>
      <c r="D1474" s="22" t="s">
        <v>1933</v>
      </c>
    </row>
    <row r="1475" spans="3:4">
      <c r="C1475" s="21" t="s">
        <v>517</v>
      </c>
      <c r="D1475" s="22" t="s">
        <v>1934</v>
      </c>
    </row>
    <row r="1476" spans="3:4">
      <c r="C1476" s="21" t="s">
        <v>519</v>
      </c>
      <c r="D1476" s="22" t="s">
        <v>1935</v>
      </c>
    </row>
    <row r="1477" spans="3:4">
      <c r="C1477" s="21" t="s">
        <v>519</v>
      </c>
      <c r="D1477" s="22" t="s">
        <v>1936</v>
      </c>
    </row>
    <row r="1478" spans="3:4">
      <c r="C1478" s="21" t="s">
        <v>519</v>
      </c>
      <c r="D1478" s="22" t="s">
        <v>1937</v>
      </c>
    </row>
    <row r="1479" spans="3:4">
      <c r="C1479" s="21" t="s">
        <v>519</v>
      </c>
      <c r="D1479" s="22" t="s">
        <v>1938</v>
      </c>
    </row>
    <row r="1480" spans="3:4">
      <c r="C1480" s="21" t="s">
        <v>519</v>
      </c>
      <c r="D1480" s="22" t="s">
        <v>1939</v>
      </c>
    </row>
    <row r="1481" spans="3:4">
      <c r="C1481" s="21" t="s">
        <v>519</v>
      </c>
      <c r="D1481" s="22" t="s">
        <v>1940</v>
      </c>
    </row>
    <row r="1482" spans="3:4">
      <c r="C1482" s="21" t="s">
        <v>519</v>
      </c>
      <c r="D1482" s="22" t="s">
        <v>1941</v>
      </c>
    </row>
    <row r="1483" spans="3:4">
      <c r="C1483" s="21" t="s">
        <v>519</v>
      </c>
      <c r="D1483" s="22" t="s">
        <v>1942</v>
      </c>
    </row>
    <row r="1484" spans="3:4">
      <c r="C1484" s="21" t="s">
        <v>519</v>
      </c>
      <c r="D1484" s="22" t="s">
        <v>1943</v>
      </c>
    </row>
    <row r="1485" spans="3:4">
      <c r="C1485" s="21" t="s">
        <v>519</v>
      </c>
      <c r="D1485" s="22" t="s">
        <v>1944</v>
      </c>
    </row>
    <row r="1486" spans="3:4">
      <c r="C1486" s="21" t="s">
        <v>519</v>
      </c>
      <c r="D1486" s="22" t="s">
        <v>1945</v>
      </c>
    </row>
    <row r="1487" spans="3:4">
      <c r="C1487" s="21" t="s">
        <v>519</v>
      </c>
      <c r="D1487" s="22" t="s">
        <v>1946</v>
      </c>
    </row>
    <row r="1488" spans="3:4">
      <c r="C1488" s="21" t="s">
        <v>519</v>
      </c>
      <c r="D1488" s="22" t="s">
        <v>1947</v>
      </c>
    </row>
    <row r="1489" spans="3:4">
      <c r="C1489" s="21" t="s">
        <v>519</v>
      </c>
      <c r="D1489" s="22" t="s">
        <v>1948</v>
      </c>
    </row>
    <row r="1490" spans="3:4">
      <c r="C1490" s="21" t="s">
        <v>519</v>
      </c>
      <c r="D1490" s="22" t="s">
        <v>1949</v>
      </c>
    </row>
    <row r="1491" spans="3:4">
      <c r="C1491" s="21" t="s">
        <v>519</v>
      </c>
      <c r="D1491" s="22" t="s">
        <v>1950</v>
      </c>
    </row>
    <row r="1492" spans="3:4">
      <c r="C1492" s="21" t="s">
        <v>519</v>
      </c>
      <c r="D1492" s="22" t="s">
        <v>1951</v>
      </c>
    </row>
    <row r="1493" spans="3:4">
      <c r="C1493" s="21" t="s">
        <v>519</v>
      </c>
      <c r="D1493" s="22" t="s">
        <v>1952</v>
      </c>
    </row>
    <row r="1494" spans="3:4">
      <c r="C1494" s="21" t="s">
        <v>519</v>
      </c>
      <c r="D1494" s="22" t="s">
        <v>1953</v>
      </c>
    </row>
    <row r="1495" spans="3:4">
      <c r="C1495" s="21" t="s">
        <v>519</v>
      </c>
      <c r="D1495" s="22" t="s">
        <v>1954</v>
      </c>
    </row>
    <row r="1496" spans="3:4">
      <c r="C1496" s="21" t="s">
        <v>519</v>
      </c>
      <c r="D1496" s="22" t="s">
        <v>1955</v>
      </c>
    </row>
    <row r="1497" spans="3:4">
      <c r="C1497" s="21" t="s">
        <v>519</v>
      </c>
      <c r="D1497" s="22" t="s">
        <v>1956</v>
      </c>
    </row>
    <row r="1498" spans="3:4">
      <c r="C1498" s="21" t="s">
        <v>519</v>
      </c>
      <c r="D1498" s="22" t="s">
        <v>1957</v>
      </c>
    </row>
    <row r="1499" spans="3:4">
      <c r="C1499" s="21" t="s">
        <v>519</v>
      </c>
      <c r="D1499" s="22" t="s">
        <v>1958</v>
      </c>
    </row>
    <row r="1500" spans="3:4">
      <c r="C1500" s="21" t="s">
        <v>519</v>
      </c>
      <c r="D1500" s="22" t="s">
        <v>1959</v>
      </c>
    </row>
    <row r="1501" spans="3:4">
      <c r="C1501" s="21" t="s">
        <v>519</v>
      </c>
      <c r="D1501" s="22" t="s">
        <v>1960</v>
      </c>
    </row>
    <row r="1502" spans="3:4">
      <c r="C1502" s="21" t="s">
        <v>519</v>
      </c>
      <c r="D1502" s="22" t="s">
        <v>1961</v>
      </c>
    </row>
    <row r="1503" spans="3:4">
      <c r="C1503" s="21" t="s">
        <v>519</v>
      </c>
      <c r="D1503" s="22" t="s">
        <v>1962</v>
      </c>
    </row>
    <row r="1504" spans="3:4">
      <c r="C1504" s="21" t="s">
        <v>1963</v>
      </c>
      <c r="D1504" s="22" t="s">
        <v>1964</v>
      </c>
    </row>
    <row r="1505" spans="3:4">
      <c r="C1505" s="21" t="s">
        <v>519</v>
      </c>
      <c r="D1505" s="22" t="s">
        <v>1965</v>
      </c>
    </row>
    <row r="1506" spans="3:4">
      <c r="C1506" s="21" t="s">
        <v>519</v>
      </c>
      <c r="D1506" s="22" t="s">
        <v>1966</v>
      </c>
    </row>
    <row r="1507" spans="3:4">
      <c r="C1507" s="21" t="s">
        <v>519</v>
      </c>
      <c r="D1507" s="22" t="s">
        <v>1967</v>
      </c>
    </row>
    <row r="1508" spans="3:4">
      <c r="C1508" s="21" t="s">
        <v>519</v>
      </c>
      <c r="D1508" s="22" t="s">
        <v>1968</v>
      </c>
    </row>
    <row r="1509" spans="3:4">
      <c r="C1509" s="21" t="s">
        <v>519</v>
      </c>
      <c r="D1509" s="22" t="s">
        <v>1969</v>
      </c>
    </row>
    <row r="1510" spans="3:4">
      <c r="C1510" s="21" t="s">
        <v>519</v>
      </c>
      <c r="D1510" s="22" t="s">
        <v>1970</v>
      </c>
    </row>
    <row r="1511" spans="3:4">
      <c r="C1511" s="21" t="s">
        <v>519</v>
      </c>
      <c r="D1511" s="22" t="s">
        <v>1971</v>
      </c>
    </row>
    <row r="1512" spans="3:4">
      <c r="C1512" s="21" t="s">
        <v>519</v>
      </c>
      <c r="D1512" s="22" t="s">
        <v>1972</v>
      </c>
    </row>
    <row r="1513" spans="3:4">
      <c r="C1513" s="21" t="s">
        <v>519</v>
      </c>
      <c r="D1513" s="22" t="s">
        <v>1973</v>
      </c>
    </row>
    <row r="1514" spans="3:4">
      <c r="C1514" s="21" t="s">
        <v>519</v>
      </c>
      <c r="D1514" s="22" t="s">
        <v>1974</v>
      </c>
    </row>
    <row r="1515" spans="3:4">
      <c r="C1515" s="21" t="s">
        <v>519</v>
      </c>
      <c r="D1515" s="22" t="s">
        <v>1975</v>
      </c>
    </row>
    <row r="1516" spans="3:4">
      <c r="C1516" s="21" t="s">
        <v>519</v>
      </c>
      <c r="D1516" s="22" t="s">
        <v>1976</v>
      </c>
    </row>
    <row r="1517" spans="3:4">
      <c r="C1517" s="21" t="s">
        <v>519</v>
      </c>
      <c r="D1517" s="22" t="s">
        <v>1977</v>
      </c>
    </row>
    <row r="1518" spans="3:4">
      <c r="C1518" s="21" t="s">
        <v>519</v>
      </c>
      <c r="D1518" s="22" t="s">
        <v>1978</v>
      </c>
    </row>
    <row r="1519" spans="3:4">
      <c r="C1519" s="21" t="s">
        <v>519</v>
      </c>
      <c r="D1519" s="22" t="s">
        <v>1979</v>
      </c>
    </row>
    <row r="1520" spans="3:4">
      <c r="C1520" s="21" t="s">
        <v>519</v>
      </c>
      <c r="D1520" s="22" t="s">
        <v>1980</v>
      </c>
    </row>
    <row r="1521" spans="3:4">
      <c r="C1521" s="21" t="s">
        <v>519</v>
      </c>
      <c r="D1521" s="22" t="s">
        <v>1981</v>
      </c>
    </row>
    <row r="1522" spans="3:4">
      <c r="C1522" s="21" t="s">
        <v>519</v>
      </c>
      <c r="D1522" s="22" t="s">
        <v>1982</v>
      </c>
    </row>
    <row r="1523" spans="3:4">
      <c r="C1523" s="21" t="s">
        <v>519</v>
      </c>
      <c r="D1523" s="22" t="s">
        <v>1724</v>
      </c>
    </row>
    <row r="1524" spans="3:4">
      <c r="C1524" s="21" t="s">
        <v>519</v>
      </c>
      <c r="D1524" s="22" t="s">
        <v>1983</v>
      </c>
    </row>
    <row r="1525" spans="3:4">
      <c r="C1525" s="21" t="s">
        <v>519</v>
      </c>
      <c r="D1525" s="22" t="s">
        <v>1984</v>
      </c>
    </row>
    <row r="1526" spans="3:4">
      <c r="C1526" s="21" t="s">
        <v>519</v>
      </c>
      <c r="D1526" s="22" t="s">
        <v>1985</v>
      </c>
    </row>
    <row r="1527" spans="3:4">
      <c r="C1527" s="21" t="s">
        <v>519</v>
      </c>
      <c r="D1527" s="22" t="s">
        <v>765</v>
      </c>
    </row>
    <row r="1528" spans="3:4">
      <c r="C1528" s="21" t="s">
        <v>519</v>
      </c>
      <c r="D1528" s="22" t="s">
        <v>1986</v>
      </c>
    </row>
    <row r="1529" spans="3:4">
      <c r="C1529" s="21" t="s">
        <v>519</v>
      </c>
      <c r="D1529" s="22" t="s">
        <v>1987</v>
      </c>
    </row>
    <row r="1530" spans="3:4">
      <c r="C1530" s="21" t="s">
        <v>519</v>
      </c>
      <c r="D1530" s="22" t="s">
        <v>1988</v>
      </c>
    </row>
    <row r="1531" spans="3:4">
      <c r="C1531" s="21" t="s">
        <v>519</v>
      </c>
      <c r="D1531" s="22" t="s">
        <v>1989</v>
      </c>
    </row>
    <row r="1532" spans="3:4">
      <c r="C1532" s="21" t="s">
        <v>519</v>
      </c>
      <c r="D1532" s="22" t="s">
        <v>1990</v>
      </c>
    </row>
    <row r="1533" spans="3:4">
      <c r="C1533" s="21" t="s">
        <v>519</v>
      </c>
      <c r="D1533" s="22" t="s">
        <v>1991</v>
      </c>
    </row>
    <row r="1534" spans="3:4">
      <c r="C1534" s="21" t="s">
        <v>519</v>
      </c>
      <c r="D1534" s="22" t="s">
        <v>1992</v>
      </c>
    </row>
    <row r="1535" spans="3:4">
      <c r="C1535" s="21" t="s">
        <v>519</v>
      </c>
      <c r="D1535" s="22" t="s">
        <v>1993</v>
      </c>
    </row>
    <row r="1536" spans="3:4">
      <c r="C1536" s="21" t="s">
        <v>521</v>
      </c>
      <c r="D1536" s="22" t="s">
        <v>1994</v>
      </c>
    </row>
    <row r="1537" spans="3:4">
      <c r="C1537" s="21" t="s">
        <v>521</v>
      </c>
      <c r="D1537" s="22" t="s">
        <v>1995</v>
      </c>
    </row>
    <row r="1538" spans="3:4">
      <c r="C1538" s="21" t="s">
        <v>521</v>
      </c>
      <c r="D1538" s="22" t="s">
        <v>1996</v>
      </c>
    </row>
    <row r="1539" spans="3:4">
      <c r="C1539" s="21" t="s">
        <v>521</v>
      </c>
      <c r="D1539" s="22" t="s">
        <v>1997</v>
      </c>
    </row>
    <row r="1540" spans="3:4">
      <c r="C1540" s="21" t="s">
        <v>521</v>
      </c>
      <c r="D1540" s="22" t="s">
        <v>1998</v>
      </c>
    </row>
    <row r="1541" spans="3:4">
      <c r="C1541" s="21" t="s">
        <v>521</v>
      </c>
      <c r="D1541" s="22" t="s">
        <v>1999</v>
      </c>
    </row>
    <row r="1542" spans="3:4">
      <c r="C1542" s="21" t="s">
        <v>521</v>
      </c>
      <c r="D1542" s="22" t="s">
        <v>2000</v>
      </c>
    </row>
    <row r="1543" spans="3:4">
      <c r="C1543" s="21" t="s">
        <v>521</v>
      </c>
      <c r="D1543" s="22" t="s">
        <v>2001</v>
      </c>
    </row>
    <row r="1544" spans="3:4">
      <c r="C1544" s="21" t="s">
        <v>521</v>
      </c>
      <c r="D1544" s="22" t="s">
        <v>2002</v>
      </c>
    </row>
    <row r="1545" spans="3:4">
      <c r="C1545" s="21" t="s">
        <v>521</v>
      </c>
      <c r="D1545" s="22" t="s">
        <v>2003</v>
      </c>
    </row>
    <row r="1546" spans="3:4">
      <c r="C1546" s="21" t="s">
        <v>521</v>
      </c>
      <c r="D1546" s="22" t="s">
        <v>2004</v>
      </c>
    </row>
    <row r="1547" spans="3:4">
      <c r="C1547" s="21" t="s">
        <v>521</v>
      </c>
      <c r="D1547" s="22" t="s">
        <v>2005</v>
      </c>
    </row>
    <row r="1548" spans="3:4">
      <c r="C1548" s="21" t="s">
        <v>521</v>
      </c>
      <c r="D1548" s="22" t="s">
        <v>2006</v>
      </c>
    </row>
    <row r="1549" spans="3:4">
      <c r="C1549" s="21" t="s">
        <v>521</v>
      </c>
      <c r="D1549" s="22" t="s">
        <v>2007</v>
      </c>
    </row>
    <row r="1550" spans="3:4">
      <c r="C1550" s="21" t="s">
        <v>521</v>
      </c>
      <c r="D1550" s="22" t="s">
        <v>2008</v>
      </c>
    </row>
    <row r="1551" spans="3:4">
      <c r="C1551" s="21" t="s">
        <v>521</v>
      </c>
      <c r="D1551" s="22" t="s">
        <v>2009</v>
      </c>
    </row>
    <row r="1552" spans="3:4">
      <c r="C1552" s="21" t="s">
        <v>521</v>
      </c>
      <c r="D1552" s="22" t="s">
        <v>2010</v>
      </c>
    </row>
    <row r="1553" spans="3:4">
      <c r="C1553" s="21" t="s">
        <v>521</v>
      </c>
      <c r="D1553" s="22" t="s">
        <v>2011</v>
      </c>
    </row>
    <row r="1554" spans="3:4">
      <c r="C1554" s="21" t="s">
        <v>521</v>
      </c>
      <c r="D1554" s="22" t="s">
        <v>2012</v>
      </c>
    </row>
    <row r="1555" spans="3:4">
      <c r="C1555" s="21" t="s">
        <v>521</v>
      </c>
      <c r="D1555" s="22" t="s">
        <v>2013</v>
      </c>
    </row>
    <row r="1556" spans="3:4">
      <c r="C1556" s="21" t="s">
        <v>523</v>
      </c>
      <c r="D1556" s="22" t="s">
        <v>2014</v>
      </c>
    </row>
    <row r="1557" spans="3:4">
      <c r="C1557" s="21" t="s">
        <v>523</v>
      </c>
      <c r="D1557" s="22" t="s">
        <v>2015</v>
      </c>
    </row>
    <row r="1558" spans="3:4">
      <c r="C1558" s="21" t="s">
        <v>523</v>
      </c>
      <c r="D1558" s="22" t="s">
        <v>2016</v>
      </c>
    </row>
    <row r="1559" spans="3:4">
      <c r="C1559" s="21" t="s">
        <v>523</v>
      </c>
      <c r="D1559" s="22" t="s">
        <v>2017</v>
      </c>
    </row>
    <row r="1560" spans="3:4">
      <c r="C1560" s="21" t="s">
        <v>523</v>
      </c>
      <c r="D1560" s="22" t="s">
        <v>2018</v>
      </c>
    </row>
    <row r="1561" spans="3:4">
      <c r="C1561" s="21" t="s">
        <v>523</v>
      </c>
      <c r="D1561" s="22" t="s">
        <v>2019</v>
      </c>
    </row>
    <row r="1562" spans="3:4">
      <c r="C1562" s="21" t="s">
        <v>523</v>
      </c>
      <c r="D1562" s="22" t="s">
        <v>2020</v>
      </c>
    </row>
    <row r="1563" spans="3:4">
      <c r="C1563" s="21" t="s">
        <v>523</v>
      </c>
      <c r="D1563" s="22" t="s">
        <v>2021</v>
      </c>
    </row>
    <row r="1564" spans="3:4">
      <c r="C1564" s="21" t="s">
        <v>523</v>
      </c>
      <c r="D1564" s="22" t="s">
        <v>2022</v>
      </c>
    </row>
    <row r="1565" spans="3:4">
      <c r="C1565" s="21" t="s">
        <v>523</v>
      </c>
      <c r="D1565" s="22" t="s">
        <v>2023</v>
      </c>
    </row>
    <row r="1566" spans="3:4">
      <c r="C1566" s="21" t="s">
        <v>523</v>
      </c>
      <c r="D1566" s="22" t="s">
        <v>2024</v>
      </c>
    </row>
    <row r="1567" spans="3:4">
      <c r="C1567" s="21" t="s">
        <v>523</v>
      </c>
      <c r="D1567" s="22" t="s">
        <v>2025</v>
      </c>
    </row>
    <row r="1568" spans="3:4">
      <c r="C1568" s="21" t="s">
        <v>523</v>
      </c>
      <c r="D1568" s="22" t="s">
        <v>2026</v>
      </c>
    </row>
    <row r="1569" spans="3:4">
      <c r="C1569" s="21" t="s">
        <v>523</v>
      </c>
      <c r="D1569" s="22" t="s">
        <v>2027</v>
      </c>
    </row>
    <row r="1570" spans="3:4">
      <c r="C1570" s="21" t="s">
        <v>523</v>
      </c>
      <c r="D1570" s="22" t="s">
        <v>2028</v>
      </c>
    </row>
    <row r="1571" spans="3:4">
      <c r="C1571" s="21" t="s">
        <v>523</v>
      </c>
      <c r="D1571" s="22" t="s">
        <v>2029</v>
      </c>
    </row>
    <row r="1572" spans="3:4">
      <c r="C1572" s="21" t="s">
        <v>523</v>
      </c>
      <c r="D1572" s="22" t="s">
        <v>2030</v>
      </c>
    </row>
    <row r="1573" spans="3:4">
      <c r="C1573" s="21" t="s">
        <v>523</v>
      </c>
      <c r="D1573" s="22" t="s">
        <v>2031</v>
      </c>
    </row>
    <row r="1574" spans="3:4">
      <c r="C1574" s="21" t="s">
        <v>523</v>
      </c>
      <c r="D1574" s="22" t="s">
        <v>2032</v>
      </c>
    </row>
    <row r="1575" spans="3:4">
      <c r="C1575" s="21" t="s">
        <v>523</v>
      </c>
      <c r="D1575" s="22" t="s">
        <v>2033</v>
      </c>
    </row>
    <row r="1576" spans="3:4">
      <c r="C1576" s="21" t="s">
        <v>523</v>
      </c>
      <c r="D1576" s="22" t="s">
        <v>2034</v>
      </c>
    </row>
    <row r="1577" spans="3:4">
      <c r="C1577" s="21" t="s">
        <v>525</v>
      </c>
      <c r="D1577" s="22" t="s">
        <v>2035</v>
      </c>
    </row>
    <row r="1578" spans="3:4">
      <c r="C1578" s="21" t="s">
        <v>525</v>
      </c>
      <c r="D1578" s="22" t="s">
        <v>2036</v>
      </c>
    </row>
    <row r="1579" spans="3:4">
      <c r="C1579" s="21" t="s">
        <v>525</v>
      </c>
      <c r="D1579" s="22" t="s">
        <v>2037</v>
      </c>
    </row>
    <row r="1580" spans="3:4">
      <c r="C1580" s="21" t="s">
        <v>525</v>
      </c>
      <c r="D1580" s="22" t="s">
        <v>2038</v>
      </c>
    </row>
    <row r="1581" spans="3:4">
      <c r="C1581" s="21" t="s">
        <v>525</v>
      </c>
      <c r="D1581" s="22" t="s">
        <v>2039</v>
      </c>
    </row>
    <row r="1582" spans="3:4">
      <c r="C1582" s="21" t="s">
        <v>525</v>
      </c>
      <c r="D1582" s="22" t="s">
        <v>2040</v>
      </c>
    </row>
    <row r="1583" spans="3:4">
      <c r="C1583" s="21" t="s">
        <v>525</v>
      </c>
      <c r="D1583" s="22" t="s">
        <v>2041</v>
      </c>
    </row>
    <row r="1584" spans="3:4">
      <c r="C1584" s="21" t="s">
        <v>525</v>
      </c>
      <c r="D1584" s="22" t="s">
        <v>2042</v>
      </c>
    </row>
    <row r="1585" spans="3:4">
      <c r="C1585" s="21" t="s">
        <v>525</v>
      </c>
      <c r="D1585" s="22" t="s">
        <v>2043</v>
      </c>
    </row>
    <row r="1586" spans="3:4">
      <c r="C1586" s="21" t="s">
        <v>525</v>
      </c>
      <c r="D1586" s="22" t="s">
        <v>2044</v>
      </c>
    </row>
    <row r="1587" spans="3:4">
      <c r="C1587" s="21" t="s">
        <v>525</v>
      </c>
      <c r="D1587" s="22" t="s">
        <v>2045</v>
      </c>
    </row>
    <row r="1588" spans="3:4">
      <c r="C1588" s="21" t="s">
        <v>525</v>
      </c>
      <c r="D1588" s="22" t="s">
        <v>2046</v>
      </c>
    </row>
    <row r="1589" spans="3:4">
      <c r="C1589" s="21" t="s">
        <v>525</v>
      </c>
      <c r="D1589" s="22" t="s">
        <v>2047</v>
      </c>
    </row>
    <row r="1590" spans="3:4">
      <c r="C1590" s="21" t="s">
        <v>525</v>
      </c>
      <c r="D1590" s="22" t="s">
        <v>2048</v>
      </c>
    </row>
    <row r="1591" spans="3:4">
      <c r="C1591" s="21" t="s">
        <v>525</v>
      </c>
      <c r="D1591" s="22" t="s">
        <v>778</v>
      </c>
    </row>
    <row r="1592" spans="3:4">
      <c r="C1592" s="21" t="s">
        <v>525</v>
      </c>
      <c r="D1592" s="22" t="s">
        <v>2049</v>
      </c>
    </row>
    <row r="1593" spans="3:4">
      <c r="C1593" s="21" t="s">
        <v>525</v>
      </c>
      <c r="D1593" s="22" t="s">
        <v>2050</v>
      </c>
    </row>
    <row r="1594" spans="3:4">
      <c r="C1594" s="21" t="s">
        <v>525</v>
      </c>
      <c r="D1594" s="22" t="s">
        <v>2051</v>
      </c>
    </row>
    <row r="1595" spans="3:4">
      <c r="C1595" s="21" t="s">
        <v>525</v>
      </c>
      <c r="D1595" s="22" t="s">
        <v>2052</v>
      </c>
    </row>
    <row r="1596" spans="3:4">
      <c r="C1596" s="21" t="s">
        <v>525</v>
      </c>
      <c r="D1596" s="22" t="s">
        <v>2053</v>
      </c>
    </row>
    <row r="1597" spans="3:4">
      <c r="C1597" s="21" t="s">
        <v>525</v>
      </c>
      <c r="D1597" s="22" t="s">
        <v>2054</v>
      </c>
    </row>
    <row r="1598" spans="3:4">
      <c r="C1598" s="21" t="s">
        <v>525</v>
      </c>
      <c r="D1598" s="22" t="s">
        <v>2055</v>
      </c>
    </row>
    <row r="1599" spans="3:4">
      <c r="C1599" s="21" t="s">
        <v>525</v>
      </c>
      <c r="D1599" s="22" t="s">
        <v>835</v>
      </c>
    </row>
    <row r="1600" spans="3:4">
      <c r="C1600" s="21" t="s">
        <v>525</v>
      </c>
      <c r="D1600" s="22" t="s">
        <v>2056</v>
      </c>
    </row>
    <row r="1601" spans="3:4">
      <c r="C1601" s="21" t="s">
        <v>525</v>
      </c>
      <c r="D1601" s="22" t="s">
        <v>1356</v>
      </c>
    </row>
    <row r="1602" spans="3:4">
      <c r="C1602" s="21" t="s">
        <v>525</v>
      </c>
      <c r="D1602" s="22" t="s">
        <v>2057</v>
      </c>
    </row>
    <row r="1603" spans="3:4">
      <c r="C1603" s="21" t="s">
        <v>525</v>
      </c>
      <c r="D1603" s="22" t="s">
        <v>2058</v>
      </c>
    </row>
    <row r="1604" spans="3:4">
      <c r="C1604" s="21" t="s">
        <v>525</v>
      </c>
      <c r="D1604" s="22" t="s">
        <v>2059</v>
      </c>
    </row>
    <row r="1605" spans="3:4">
      <c r="C1605" s="21" t="s">
        <v>525</v>
      </c>
      <c r="D1605" s="22" t="s">
        <v>2060</v>
      </c>
    </row>
    <row r="1606" spans="3:4">
      <c r="C1606" s="21" t="s">
        <v>525</v>
      </c>
      <c r="D1606" s="22" t="s">
        <v>2061</v>
      </c>
    </row>
    <row r="1607" spans="3:4">
      <c r="C1607" s="21" t="s">
        <v>525</v>
      </c>
      <c r="D1607" s="22" t="s">
        <v>2062</v>
      </c>
    </row>
    <row r="1608" spans="3:4">
      <c r="C1608" s="21" t="s">
        <v>525</v>
      </c>
      <c r="D1608" s="22" t="s">
        <v>2063</v>
      </c>
    </row>
    <row r="1609" spans="3:4">
      <c r="C1609" s="21" t="s">
        <v>525</v>
      </c>
      <c r="D1609" s="22" t="s">
        <v>2064</v>
      </c>
    </row>
    <row r="1610" spans="3:4">
      <c r="C1610" s="21" t="s">
        <v>525</v>
      </c>
      <c r="D1610" s="22" t="s">
        <v>2065</v>
      </c>
    </row>
    <row r="1611" spans="3:4">
      <c r="C1611" s="21" t="s">
        <v>525</v>
      </c>
      <c r="D1611" s="22" t="s">
        <v>2066</v>
      </c>
    </row>
    <row r="1612" spans="3:4">
      <c r="C1612" s="21" t="s">
        <v>525</v>
      </c>
      <c r="D1612" s="22" t="s">
        <v>2067</v>
      </c>
    </row>
    <row r="1613" spans="3:4">
      <c r="C1613" s="21" t="s">
        <v>525</v>
      </c>
      <c r="D1613" s="22" t="s">
        <v>2068</v>
      </c>
    </row>
    <row r="1614" spans="3:4">
      <c r="C1614" s="21" t="s">
        <v>525</v>
      </c>
      <c r="D1614" s="22" t="s">
        <v>2069</v>
      </c>
    </row>
    <row r="1615" spans="3:4">
      <c r="C1615" s="21" t="s">
        <v>525</v>
      </c>
      <c r="D1615" s="22" t="s">
        <v>2070</v>
      </c>
    </row>
    <row r="1616" spans="3:4">
      <c r="C1616" s="21" t="s">
        <v>525</v>
      </c>
      <c r="D1616" s="22" t="s">
        <v>2071</v>
      </c>
    </row>
    <row r="1617" spans="3:4">
      <c r="C1617" s="21" t="s">
        <v>525</v>
      </c>
      <c r="D1617" s="22" t="s">
        <v>2072</v>
      </c>
    </row>
    <row r="1618" spans="3:4">
      <c r="C1618" s="21" t="s">
        <v>525</v>
      </c>
      <c r="D1618" s="22" t="s">
        <v>2073</v>
      </c>
    </row>
    <row r="1619" spans="3:4">
      <c r="C1619" s="21" t="s">
        <v>525</v>
      </c>
      <c r="D1619" s="22" t="s">
        <v>2074</v>
      </c>
    </row>
    <row r="1620" spans="3:4">
      <c r="C1620" s="21" t="s">
        <v>525</v>
      </c>
      <c r="D1620" s="22" t="s">
        <v>2075</v>
      </c>
    </row>
    <row r="1621" spans="3:4">
      <c r="C1621" s="21" t="s">
        <v>525</v>
      </c>
      <c r="D1621" s="22" t="s">
        <v>2076</v>
      </c>
    </row>
    <row r="1622" spans="3:4">
      <c r="C1622" s="21" t="s">
        <v>527</v>
      </c>
      <c r="D1622" s="22" t="s">
        <v>2077</v>
      </c>
    </row>
    <row r="1623" spans="3:4">
      <c r="C1623" s="21" t="s">
        <v>527</v>
      </c>
      <c r="D1623" s="22" t="s">
        <v>2078</v>
      </c>
    </row>
    <row r="1624" spans="3:4">
      <c r="C1624" s="21" t="s">
        <v>527</v>
      </c>
      <c r="D1624" s="22" t="s">
        <v>2079</v>
      </c>
    </row>
    <row r="1625" spans="3:4">
      <c r="C1625" s="21" t="s">
        <v>527</v>
      </c>
      <c r="D1625" s="22" t="s">
        <v>2080</v>
      </c>
    </row>
    <row r="1626" spans="3:4">
      <c r="C1626" s="21" t="s">
        <v>527</v>
      </c>
      <c r="D1626" s="22" t="s">
        <v>2081</v>
      </c>
    </row>
    <row r="1627" spans="3:4">
      <c r="C1627" s="21" t="s">
        <v>527</v>
      </c>
      <c r="D1627" s="22" t="s">
        <v>2082</v>
      </c>
    </row>
    <row r="1628" spans="3:4">
      <c r="C1628" s="21" t="s">
        <v>527</v>
      </c>
      <c r="D1628" s="22" t="s">
        <v>2083</v>
      </c>
    </row>
    <row r="1629" spans="3:4">
      <c r="C1629" s="21" t="s">
        <v>527</v>
      </c>
      <c r="D1629" s="22" t="s">
        <v>2084</v>
      </c>
    </row>
    <row r="1630" spans="3:4">
      <c r="C1630" s="21" t="s">
        <v>527</v>
      </c>
      <c r="D1630" s="22" t="s">
        <v>2085</v>
      </c>
    </row>
    <row r="1631" spans="3:4">
      <c r="C1631" s="21" t="s">
        <v>527</v>
      </c>
      <c r="D1631" s="22" t="s">
        <v>2086</v>
      </c>
    </row>
    <row r="1632" spans="3:4">
      <c r="C1632" s="21" t="s">
        <v>527</v>
      </c>
      <c r="D1632" s="22" t="s">
        <v>2087</v>
      </c>
    </row>
    <row r="1633" spans="3:4">
      <c r="C1633" s="21" t="s">
        <v>527</v>
      </c>
      <c r="D1633" s="22" t="s">
        <v>2088</v>
      </c>
    </row>
    <row r="1634" spans="3:4">
      <c r="C1634" s="21" t="s">
        <v>527</v>
      </c>
      <c r="D1634" s="22" t="s">
        <v>2089</v>
      </c>
    </row>
    <row r="1635" spans="3:4">
      <c r="C1635" s="21" t="s">
        <v>527</v>
      </c>
      <c r="D1635" s="22" t="s">
        <v>2090</v>
      </c>
    </row>
    <row r="1636" spans="3:4">
      <c r="C1636" s="21" t="s">
        <v>527</v>
      </c>
      <c r="D1636" s="22" t="s">
        <v>2091</v>
      </c>
    </row>
    <row r="1637" spans="3:4">
      <c r="C1637" s="21" t="s">
        <v>527</v>
      </c>
      <c r="D1637" s="22" t="s">
        <v>2092</v>
      </c>
    </row>
    <row r="1638" spans="3:4">
      <c r="C1638" s="21" t="s">
        <v>527</v>
      </c>
      <c r="D1638" s="22" t="s">
        <v>2093</v>
      </c>
    </row>
    <row r="1639" spans="3:4">
      <c r="C1639" s="21" t="s">
        <v>527</v>
      </c>
      <c r="D1639" s="22" t="s">
        <v>2094</v>
      </c>
    </row>
    <row r="1640" spans="3:4">
      <c r="C1640" s="21" t="s">
        <v>529</v>
      </c>
      <c r="D1640" s="22" t="s">
        <v>2095</v>
      </c>
    </row>
    <row r="1641" spans="3:4">
      <c r="C1641" s="21" t="s">
        <v>529</v>
      </c>
      <c r="D1641" s="22" t="s">
        <v>2096</v>
      </c>
    </row>
    <row r="1642" spans="3:4">
      <c r="C1642" s="21" t="s">
        <v>529</v>
      </c>
      <c r="D1642" s="22" t="s">
        <v>2097</v>
      </c>
    </row>
    <row r="1643" spans="3:4">
      <c r="C1643" s="21" t="s">
        <v>529</v>
      </c>
      <c r="D1643" s="22" t="s">
        <v>2098</v>
      </c>
    </row>
    <row r="1644" spans="3:4">
      <c r="C1644" s="21" t="s">
        <v>529</v>
      </c>
      <c r="D1644" s="22" t="s">
        <v>2099</v>
      </c>
    </row>
    <row r="1645" spans="3:4">
      <c r="C1645" s="21" t="s">
        <v>529</v>
      </c>
      <c r="D1645" s="22" t="s">
        <v>2100</v>
      </c>
    </row>
    <row r="1646" spans="3:4">
      <c r="C1646" s="21" t="s">
        <v>529</v>
      </c>
      <c r="D1646" s="22" t="s">
        <v>2101</v>
      </c>
    </row>
    <row r="1647" spans="3:4">
      <c r="C1647" s="21" t="s">
        <v>529</v>
      </c>
      <c r="D1647" s="22" t="s">
        <v>2102</v>
      </c>
    </row>
    <row r="1648" spans="3:4">
      <c r="C1648" s="21" t="s">
        <v>529</v>
      </c>
      <c r="D1648" s="22" t="s">
        <v>2103</v>
      </c>
    </row>
    <row r="1649" spans="3:4">
      <c r="C1649" s="21" t="s">
        <v>529</v>
      </c>
      <c r="D1649" s="22" t="s">
        <v>2104</v>
      </c>
    </row>
    <row r="1650" spans="3:4">
      <c r="C1650" s="21" t="s">
        <v>529</v>
      </c>
      <c r="D1650" s="22" t="s">
        <v>2105</v>
      </c>
    </row>
    <row r="1651" spans="3:4">
      <c r="C1651" s="21" t="s">
        <v>529</v>
      </c>
      <c r="D1651" s="22" t="s">
        <v>2106</v>
      </c>
    </row>
    <row r="1652" spans="3:4">
      <c r="C1652" s="21" t="s">
        <v>529</v>
      </c>
      <c r="D1652" s="22" t="s">
        <v>2107</v>
      </c>
    </row>
    <row r="1653" spans="3:4">
      <c r="C1653" s="21" t="s">
        <v>529</v>
      </c>
      <c r="D1653" s="22" t="s">
        <v>2108</v>
      </c>
    </row>
    <row r="1654" spans="3:4">
      <c r="C1654" s="21" t="s">
        <v>529</v>
      </c>
      <c r="D1654" s="22" t="s">
        <v>2109</v>
      </c>
    </row>
    <row r="1655" spans="3:4">
      <c r="C1655" s="21" t="s">
        <v>529</v>
      </c>
      <c r="D1655" s="22" t="s">
        <v>2110</v>
      </c>
    </row>
    <row r="1656" spans="3:4">
      <c r="C1656" s="21" t="s">
        <v>529</v>
      </c>
      <c r="D1656" s="22" t="s">
        <v>2111</v>
      </c>
    </row>
    <row r="1657" spans="3:4">
      <c r="C1657" s="21" t="s">
        <v>529</v>
      </c>
      <c r="D1657" s="22" t="s">
        <v>2112</v>
      </c>
    </row>
    <row r="1658" spans="3:4">
      <c r="C1658" s="21" t="s">
        <v>529</v>
      </c>
      <c r="D1658" s="22" t="s">
        <v>2113</v>
      </c>
    </row>
    <row r="1659" spans="3:4">
      <c r="C1659" s="21" t="s">
        <v>529</v>
      </c>
      <c r="D1659" s="22" t="s">
        <v>2114</v>
      </c>
    </row>
    <row r="1660" spans="3:4">
      <c r="C1660" s="21" t="s">
        <v>529</v>
      </c>
      <c r="D1660" s="22" t="s">
        <v>2115</v>
      </c>
    </row>
    <row r="1661" spans="3:4">
      <c r="C1661" s="21" t="s">
        <v>529</v>
      </c>
      <c r="D1661" s="22" t="s">
        <v>2116</v>
      </c>
    </row>
    <row r="1662" spans="3:4">
      <c r="C1662" s="21" t="s">
        <v>529</v>
      </c>
      <c r="D1662" s="22" t="s">
        <v>803</v>
      </c>
    </row>
    <row r="1663" spans="3:4">
      <c r="C1663" s="21" t="s">
        <v>529</v>
      </c>
      <c r="D1663" s="22" t="s">
        <v>2117</v>
      </c>
    </row>
    <row r="1664" spans="3:4">
      <c r="C1664" s="21" t="s">
        <v>529</v>
      </c>
      <c r="D1664" s="22" t="s">
        <v>2118</v>
      </c>
    </row>
    <row r="1665" spans="3:4">
      <c r="C1665" s="21" t="s">
        <v>529</v>
      </c>
      <c r="D1665" s="22" t="s">
        <v>2119</v>
      </c>
    </row>
    <row r="1666" spans="3:4">
      <c r="C1666" s="21" t="s">
        <v>531</v>
      </c>
      <c r="D1666" s="22" t="s">
        <v>2120</v>
      </c>
    </row>
    <row r="1667" spans="3:4">
      <c r="C1667" s="21" t="s">
        <v>531</v>
      </c>
      <c r="D1667" s="22" t="s">
        <v>2121</v>
      </c>
    </row>
    <row r="1668" spans="3:4">
      <c r="C1668" s="21" t="s">
        <v>531</v>
      </c>
      <c r="D1668" s="22" t="s">
        <v>2122</v>
      </c>
    </row>
    <row r="1669" spans="3:4">
      <c r="C1669" s="21" t="s">
        <v>531</v>
      </c>
      <c r="D1669" s="22" t="s">
        <v>2123</v>
      </c>
    </row>
    <row r="1670" spans="3:4">
      <c r="C1670" s="21" t="s">
        <v>531</v>
      </c>
      <c r="D1670" s="22" t="s">
        <v>2124</v>
      </c>
    </row>
    <row r="1671" spans="3:4">
      <c r="C1671" s="21" t="s">
        <v>531</v>
      </c>
      <c r="D1671" s="22" t="s">
        <v>2125</v>
      </c>
    </row>
    <row r="1672" spans="3:4">
      <c r="C1672" s="21" t="s">
        <v>531</v>
      </c>
      <c r="D1672" s="22" t="s">
        <v>2126</v>
      </c>
    </row>
    <row r="1673" spans="3:4">
      <c r="C1673" s="21" t="s">
        <v>531</v>
      </c>
      <c r="D1673" s="22" t="s">
        <v>2127</v>
      </c>
    </row>
    <row r="1674" spans="3:4">
      <c r="C1674" s="21" t="s">
        <v>531</v>
      </c>
      <c r="D1674" s="22" t="s">
        <v>2128</v>
      </c>
    </row>
    <row r="1675" spans="3:4">
      <c r="C1675" s="21" t="s">
        <v>531</v>
      </c>
      <c r="D1675" s="22" t="s">
        <v>2129</v>
      </c>
    </row>
    <row r="1676" spans="3:4">
      <c r="C1676" s="21" t="s">
        <v>531</v>
      </c>
      <c r="D1676" s="22" t="s">
        <v>2130</v>
      </c>
    </row>
    <row r="1677" spans="3:4">
      <c r="C1677" s="21" t="s">
        <v>531</v>
      </c>
      <c r="D1677" s="22" t="s">
        <v>2131</v>
      </c>
    </row>
    <row r="1678" spans="3:4">
      <c r="C1678" s="21" t="s">
        <v>531</v>
      </c>
      <c r="D1678" s="22" t="s">
        <v>2132</v>
      </c>
    </row>
    <row r="1679" spans="3:4">
      <c r="C1679" s="21" t="s">
        <v>531</v>
      </c>
      <c r="D1679" s="22" t="s">
        <v>2133</v>
      </c>
    </row>
    <row r="1680" spans="3:4">
      <c r="C1680" s="21" t="s">
        <v>531</v>
      </c>
      <c r="D1680" s="22" t="s">
        <v>2134</v>
      </c>
    </row>
    <row r="1681" spans="3:4">
      <c r="C1681" s="21" t="s">
        <v>531</v>
      </c>
      <c r="D1681" s="22" t="s">
        <v>2135</v>
      </c>
    </row>
    <row r="1682" spans="3:4">
      <c r="C1682" s="21" t="s">
        <v>531</v>
      </c>
      <c r="D1682" s="22" t="s">
        <v>2136</v>
      </c>
    </row>
    <row r="1683" spans="3:4">
      <c r="C1683" s="21" t="s">
        <v>531</v>
      </c>
      <c r="D1683" s="22" t="s">
        <v>2137</v>
      </c>
    </row>
    <row r="1684" spans="3:4">
      <c r="C1684" s="21" t="s">
        <v>531</v>
      </c>
      <c r="D1684" s="22" t="s">
        <v>2138</v>
      </c>
    </row>
    <row r="1685" spans="3:4">
      <c r="C1685" s="21" t="s">
        <v>531</v>
      </c>
      <c r="D1685" s="22" t="s">
        <v>2139</v>
      </c>
    </row>
    <row r="1686" spans="3:4">
      <c r="C1686" s="21" t="s">
        <v>531</v>
      </c>
      <c r="D1686" s="22" t="s">
        <v>2140</v>
      </c>
    </row>
    <row r="1687" spans="3:4">
      <c r="C1687" s="21" t="s">
        <v>531</v>
      </c>
      <c r="D1687" s="22" t="s">
        <v>2141</v>
      </c>
    </row>
    <row r="1688" spans="3:4">
      <c r="C1688" s="21" t="s">
        <v>531</v>
      </c>
      <c r="D1688" s="22" t="s">
        <v>2142</v>
      </c>
    </row>
    <row r="1689" spans="3:4">
      <c r="C1689" s="21" t="s">
        <v>531</v>
      </c>
      <c r="D1689" s="22" t="s">
        <v>2143</v>
      </c>
    </row>
    <row r="1690" spans="3:4">
      <c r="C1690" s="21" t="s">
        <v>531</v>
      </c>
      <c r="D1690" s="22" t="s">
        <v>2144</v>
      </c>
    </row>
    <row r="1691" spans="3:4">
      <c r="C1691" s="21" t="s">
        <v>531</v>
      </c>
      <c r="D1691" s="22" t="s">
        <v>2145</v>
      </c>
    </row>
    <row r="1692" spans="3:4">
      <c r="C1692" s="21" t="s">
        <v>531</v>
      </c>
      <c r="D1692" s="22" t="s">
        <v>2146</v>
      </c>
    </row>
    <row r="1693" spans="3:4">
      <c r="C1693" s="21" t="s">
        <v>531</v>
      </c>
      <c r="D1693" s="22" t="s">
        <v>2147</v>
      </c>
    </row>
    <row r="1694" spans="3:4">
      <c r="C1694" s="21" t="s">
        <v>531</v>
      </c>
      <c r="D1694" s="22" t="s">
        <v>2148</v>
      </c>
    </row>
    <row r="1695" spans="3:4">
      <c r="C1695" s="21" t="s">
        <v>531</v>
      </c>
      <c r="D1695" s="22" t="s">
        <v>2149</v>
      </c>
    </row>
    <row r="1696" spans="3:4">
      <c r="C1696" s="21" t="s">
        <v>531</v>
      </c>
      <c r="D1696" s="22" t="s">
        <v>2150</v>
      </c>
    </row>
    <row r="1697" spans="3:4">
      <c r="C1697" s="21" t="s">
        <v>531</v>
      </c>
      <c r="D1697" s="22" t="s">
        <v>2151</v>
      </c>
    </row>
    <row r="1698" spans="3:4">
      <c r="C1698" s="21" t="s">
        <v>531</v>
      </c>
      <c r="D1698" s="22" t="s">
        <v>2152</v>
      </c>
    </row>
    <row r="1699" spans="3:4">
      <c r="C1699" s="21" t="s">
        <v>531</v>
      </c>
      <c r="D1699" s="22" t="s">
        <v>2153</v>
      </c>
    </row>
    <row r="1700" spans="3:4">
      <c r="C1700" s="21" t="s">
        <v>531</v>
      </c>
      <c r="D1700" s="22" t="s">
        <v>2154</v>
      </c>
    </row>
    <row r="1701" spans="3:4">
      <c r="C1701" s="21" t="s">
        <v>531</v>
      </c>
      <c r="D1701" s="22" t="s">
        <v>2155</v>
      </c>
    </row>
    <row r="1702" spans="3:4">
      <c r="C1702" s="21" t="s">
        <v>531</v>
      </c>
      <c r="D1702" s="22" t="s">
        <v>2156</v>
      </c>
    </row>
    <row r="1703" spans="3:4">
      <c r="C1703" s="21" t="s">
        <v>531</v>
      </c>
      <c r="D1703" s="22" t="s">
        <v>2157</v>
      </c>
    </row>
    <row r="1704" spans="3:4">
      <c r="C1704" s="21" t="s">
        <v>531</v>
      </c>
      <c r="D1704" s="22" t="s">
        <v>2158</v>
      </c>
    </row>
    <row r="1705" spans="3:4">
      <c r="C1705" s="21" t="s">
        <v>531</v>
      </c>
      <c r="D1705" s="22" t="s">
        <v>2159</v>
      </c>
    </row>
    <row r="1706" spans="3:4">
      <c r="C1706" s="21" t="s">
        <v>531</v>
      </c>
      <c r="D1706" s="22" t="s">
        <v>2160</v>
      </c>
    </row>
    <row r="1707" spans="3:4">
      <c r="C1707" s="21" t="s">
        <v>531</v>
      </c>
      <c r="D1707" s="22" t="s">
        <v>2161</v>
      </c>
    </row>
    <row r="1708" spans="3:4">
      <c r="C1708" s="21" t="s">
        <v>531</v>
      </c>
      <c r="D1708" s="22" t="s">
        <v>2162</v>
      </c>
    </row>
    <row r="1709" spans="3:4">
      <c r="C1709" s="21" t="s">
        <v>533</v>
      </c>
      <c r="D1709" s="22" t="s">
        <v>2163</v>
      </c>
    </row>
    <row r="1710" spans="3:4">
      <c r="C1710" s="21" t="s">
        <v>533</v>
      </c>
      <c r="D1710" s="22" t="s">
        <v>2164</v>
      </c>
    </row>
    <row r="1711" spans="3:4">
      <c r="C1711" s="21" t="s">
        <v>533</v>
      </c>
      <c r="D1711" s="22" t="s">
        <v>2165</v>
      </c>
    </row>
    <row r="1712" spans="3:4">
      <c r="C1712" s="21" t="s">
        <v>533</v>
      </c>
      <c r="D1712" s="22" t="s">
        <v>2166</v>
      </c>
    </row>
    <row r="1713" spans="3:4">
      <c r="C1713" s="21" t="s">
        <v>533</v>
      </c>
      <c r="D1713" s="22" t="s">
        <v>2167</v>
      </c>
    </row>
    <row r="1714" spans="3:4">
      <c r="C1714" s="21" t="s">
        <v>533</v>
      </c>
      <c r="D1714" s="22" t="s">
        <v>2168</v>
      </c>
    </row>
    <row r="1715" spans="3:4">
      <c r="C1715" s="21" t="s">
        <v>533</v>
      </c>
      <c r="D1715" s="22" t="s">
        <v>2169</v>
      </c>
    </row>
    <row r="1716" spans="3:4">
      <c r="C1716" s="21" t="s">
        <v>533</v>
      </c>
      <c r="D1716" s="22" t="s">
        <v>2170</v>
      </c>
    </row>
    <row r="1717" spans="3:4">
      <c r="C1717" s="21" t="s">
        <v>533</v>
      </c>
      <c r="D1717" s="22" t="s">
        <v>2171</v>
      </c>
    </row>
    <row r="1718" spans="3:4">
      <c r="C1718" s="21" t="s">
        <v>533</v>
      </c>
      <c r="D1718" s="22" t="s">
        <v>2172</v>
      </c>
    </row>
    <row r="1719" spans="3:4">
      <c r="C1719" s="21" t="s">
        <v>533</v>
      </c>
      <c r="D1719" s="22" t="s">
        <v>2173</v>
      </c>
    </row>
    <row r="1720" spans="3:4">
      <c r="C1720" s="21" t="s">
        <v>533</v>
      </c>
      <c r="D1720" s="22" t="s">
        <v>2174</v>
      </c>
    </row>
    <row r="1721" spans="3:4">
      <c r="C1721" s="21" t="s">
        <v>533</v>
      </c>
      <c r="D1721" s="22" t="s">
        <v>2175</v>
      </c>
    </row>
    <row r="1722" spans="3:4">
      <c r="C1722" s="21" t="s">
        <v>533</v>
      </c>
      <c r="D1722" s="22" t="s">
        <v>2176</v>
      </c>
    </row>
    <row r="1723" spans="3:4">
      <c r="C1723" s="21" t="s">
        <v>533</v>
      </c>
      <c r="D1723" s="22" t="s">
        <v>2177</v>
      </c>
    </row>
    <row r="1724" spans="3:4">
      <c r="C1724" s="21" t="s">
        <v>533</v>
      </c>
      <c r="D1724" s="22" t="s">
        <v>2178</v>
      </c>
    </row>
    <row r="1725" spans="3:4">
      <c r="C1725" s="21" t="s">
        <v>533</v>
      </c>
      <c r="D1725" s="22" t="s">
        <v>2179</v>
      </c>
    </row>
    <row r="1726" spans="3:4">
      <c r="C1726" s="21" t="s">
        <v>533</v>
      </c>
      <c r="D1726" s="22" t="s">
        <v>2180</v>
      </c>
    </row>
    <row r="1727" spans="3:4">
      <c r="C1727" s="21" t="s">
        <v>533</v>
      </c>
      <c r="D1727" s="22" t="s">
        <v>2181</v>
      </c>
    </row>
    <row r="1728" spans="3:4">
      <c r="C1728" s="21" t="s">
        <v>533</v>
      </c>
      <c r="D1728" s="22" t="s">
        <v>2182</v>
      </c>
    </row>
    <row r="1729" spans="3:4">
      <c r="C1729" s="21" t="s">
        <v>533</v>
      </c>
      <c r="D1729" s="22" t="s">
        <v>2183</v>
      </c>
    </row>
    <row r="1730" spans="3:4">
      <c r="C1730" s="21" t="s">
        <v>533</v>
      </c>
      <c r="D1730" s="22" t="s">
        <v>2184</v>
      </c>
    </row>
    <row r="1731" spans="3:4">
      <c r="C1731" s="21" t="s">
        <v>533</v>
      </c>
      <c r="D1731" s="22" t="s">
        <v>2185</v>
      </c>
    </row>
    <row r="1732" spans="3:4">
      <c r="C1732" s="21" t="s">
        <v>533</v>
      </c>
      <c r="D1732" s="22" t="s">
        <v>2186</v>
      </c>
    </row>
    <row r="1733" spans="3:4">
      <c r="C1733" s="21" t="s">
        <v>533</v>
      </c>
      <c r="D1733" s="22" t="s">
        <v>2187</v>
      </c>
    </row>
    <row r="1734" spans="3:4">
      <c r="C1734" s="21" t="s">
        <v>533</v>
      </c>
      <c r="D1734" s="22" t="s">
        <v>2188</v>
      </c>
    </row>
    <row r="1735" spans="3:4">
      <c r="C1735" s="21" t="s">
        <v>533</v>
      </c>
      <c r="D1735" s="22" t="s">
        <v>2189</v>
      </c>
    </row>
    <row r="1736" spans="3:4">
      <c r="C1736" s="21" t="s">
        <v>533</v>
      </c>
      <c r="D1736" s="22" t="s">
        <v>2190</v>
      </c>
    </row>
    <row r="1737" spans="3:4">
      <c r="C1737" s="21" t="s">
        <v>533</v>
      </c>
      <c r="D1737" s="22" t="s">
        <v>2191</v>
      </c>
    </row>
    <row r="1738" spans="3:4">
      <c r="C1738" s="21" t="s">
        <v>533</v>
      </c>
      <c r="D1738" s="22" t="s">
        <v>2192</v>
      </c>
    </row>
    <row r="1739" spans="3:4">
      <c r="C1739" s="21" t="s">
        <v>533</v>
      </c>
      <c r="D1739" s="22" t="s">
        <v>2193</v>
      </c>
    </row>
    <row r="1740" spans="3:4">
      <c r="C1740" s="21" t="s">
        <v>533</v>
      </c>
      <c r="D1740" s="22" t="s">
        <v>2194</v>
      </c>
    </row>
    <row r="1741" spans="3:4">
      <c r="C1741" s="21" t="s">
        <v>533</v>
      </c>
      <c r="D1741" s="22" t="s">
        <v>2195</v>
      </c>
    </row>
    <row r="1742" spans="3:4">
      <c r="C1742" s="21" t="s">
        <v>533</v>
      </c>
      <c r="D1742" s="22" t="s">
        <v>2196</v>
      </c>
    </row>
    <row r="1743" spans="3:4">
      <c r="C1743" s="21" t="s">
        <v>533</v>
      </c>
      <c r="D1743" s="22" t="s">
        <v>2197</v>
      </c>
    </row>
    <row r="1744" spans="3:4">
      <c r="C1744" s="21" t="s">
        <v>533</v>
      </c>
      <c r="D1744" s="22" t="s">
        <v>2198</v>
      </c>
    </row>
    <row r="1745" spans="3:4">
      <c r="C1745" s="21" t="s">
        <v>533</v>
      </c>
      <c r="D1745" s="22" t="s">
        <v>2199</v>
      </c>
    </row>
    <row r="1746" spans="3:4">
      <c r="C1746" s="21" t="s">
        <v>533</v>
      </c>
      <c r="D1746" s="22" t="s">
        <v>2200</v>
      </c>
    </row>
    <row r="1747" spans="3:4">
      <c r="C1747" s="21" t="s">
        <v>533</v>
      </c>
      <c r="D1747" s="22" t="s">
        <v>2201</v>
      </c>
    </row>
    <row r="1748" spans="3:4">
      <c r="C1748" s="21" t="s">
        <v>533</v>
      </c>
      <c r="D1748" s="22" t="s">
        <v>2202</v>
      </c>
    </row>
    <row r="1749" spans="3:4" ht="14.25" thickBot="1">
      <c r="C1749" s="23" t="s">
        <v>533</v>
      </c>
      <c r="D1749" s="24" t="s">
        <v>2203</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